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85" windowWidth="20730" windowHeight="9240" activeTab="1"/>
  </bookViews>
  <sheets>
    <sheet name="Zero Pass" sheetId="4" r:id="rId1"/>
    <sheet name="First Pass" sheetId="1" r:id="rId2"/>
  </sheets>
  <definedNames>
    <definedName name="_Toc358992257" localSheetId="0">'Zero Pass'!$B$20</definedName>
    <definedName name="_Toc358992258" localSheetId="0">'Zero Pass'!$B$24</definedName>
    <definedName name="_Toc358992261" localSheetId="1">'First Pass'!$B$3</definedName>
    <definedName name="_Toc358992264" localSheetId="1">'First Pass'!$B$33</definedName>
    <definedName name="_Toc358992266" localSheetId="1">'First Pass'!$B$54</definedName>
    <definedName name="_Toc358992267" localSheetId="1">'First Pass'!$G$59</definedName>
    <definedName name="_Toc358992269" localSheetId="1">'First Pass'!$B$79</definedName>
  </definedNames>
  <calcPr calcId="145621"/>
</workbook>
</file>

<file path=xl/calcChain.xml><?xml version="1.0" encoding="utf-8"?>
<calcChain xmlns="http://schemas.openxmlformats.org/spreadsheetml/2006/main">
  <c r="R17" i="1" l="1"/>
  <c r="I18" i="4"/>
  <c r="I14" i="4"/>
  <c r="S5" i="4"/>
  <c r="Q17" i="4"/>
  <c r="O12" i="1" l="1"/>
  <c r="I12" i="1"/>
  <c r="G12" i="1"/>
  <c r="D12" i="1"/>
  <c r="C12" i="1"/>
  <c r="S11" i="1"/>
  <c r="M11" i="1"/>
  <c r="E11" i="1"/>
  <c r="S10" i="1"/>
  <c r="M10" i="1"/>
  <c r="E10" i="1"/>
  <c r="S9" i="1"/>
  <c r="M9" i="1"/>
  <c r="E9" i="1"/>
  <c r="S8" i="1"/>
  <c r="M8" i="1"/>
  <c r="E8" i="1"/>
  <c r="S7" i="1"/>
  <c r="M7" i="1"/>
  <c r="E7" i="1"/>
  <c r="S6" i="1"/>
  <c r="M6" i="1"/>
  <c r="E6" i="1"/>
  <c r="S5" i="1"/>
  <c r="M5" i="1"/>
  <c r="E5" i="1"/>
  <c r="S6" i="4"/>
  <c r="I15" i="4"/>
  <c r="J15" i="4" s="1"/>
  <c r="O12" i="4"/>
  <c r="I12" i="4"/>
  <c r="G12" i="4"/>
  <c r="D12" i="4"/>
  <c r="I17" i="4" s="1"/>
  <c r="C12" i="4"/>
  <c r="S11" i="4"/>
  <c r="M11" i="4"/>
  <c r="E11" i="4"/>
  <c r="S10" i="4"/>
  <c r="M10" i="4"/>
  <c r="E10" i="4"/>
  <c r="S9" i="4"/>
  <c r="M9" i="4"/>
  <c r="E9" i="4"/>
  <c r="S8" i="4"/>
  <c r="M8" i="4"/>
  <c r="E8" i="4"/>
  <c r="S7" i="4"/>
  <c r="M7" i="4"/>
  <c r="E7" i="4"/>
  <c r="M6" i="4"/>
  <c r="E6" i="4"/>
  <c r="M5" i="4"/>
  <c r="E5" i="4"/>
  <c r="S12" i="1" l="1"/>
  <c r="M12" i="1"/>
  <c r="J14" i="4"/>
  <c r="M12" i="4"/>
  <c r="S12" i="4"/>
  <c r="J15" i="1"/>
  <c r="K15" i="1" s="1"/>
  <c r="J24" i="1"/>
  <c r="J17" i="1"/>
  <c r="J18" i="1"/>
  <c r="L18" i="1" l="1"/>
  <c r="J22" i="1"/>
  <c r="J14" i="1"/>
  <c r="J16" i="1" s="1"/>
  <c r="K16" i="1" s="1"/>
  <c r="J20" i="1"/>
  <c r="J25" i="1"/>
  <c r="J21" i="1"/>
  <c r="I16" i="4"/>
  <c r="J16" i="4" s="1"/>
  <c r="K14" i="1" l="1"/>
  <c r="J23" i="1"/>
  <c r="J19" i="1"/>
</calcChain>
</file>

<file path=xl/sharedStrings.xml><?xml version="1.0" encoding="utf-8"?>
<sst xmlns="http://schemas.openxmlformats.org/spreadsheetml/2006/main" count="204" uniqueCount="137">
  <si>
    <t>mass</t>
  </si>
  <si>
    <t>mw</t>
  </si>
  <si>
    <t>mol</t>
  </si>
  <si>
    <t>Catalyst</t>
  </si>
  <si>
    <t>Reagent</t>
  </si>
  <si>
    <t>Product</t>
  </si>
  <si>
    <t>Total</t>
  </si>
  <si>
    <t>Yield</t>
  </si>
  <si>
    <t>AE</t>
  </si>
  <si>
    <t>RME</t>
  </si>
  <si>
    <t>PMI total</t>
  </si>
  <si>
    <t>PMI Reaction</t>
  </si>
  <si>
    <t>PMI Workup</t>
  </si>
  <si>
    <t>Conversion</t>
  </si>
  <si>
    <t>Selectivity</t>
  </si>
  <si>
    <t>benzylamine</t>
  </si>
  <si>
    <t>1,3 propandiol</t>
  </si>
  <si>
    <t>Me-tBu-carbonate</t>
  </si>
  <si>
    <t>KOtBu</t>
  </si>
  <si>
    <t>water</t>
  </si>
  <si>
    <t>ethyl acetate</t>
  </si>
  <si>
    <t>Na2SO4</t>
  </si>
  <si>
    <t>PMI reactants, reagents, catlyst</t>
  </si>
  <si>
    <t>Flag</t>
  </si>
  <si>
    <t>PMI reaction solvents</t>
  </si>
  <si>
    <t>PMI Workup chemical</t>
  </si>
  <si>
    <t>PMI workup solvents</t>
  </si>
  <si>
    <t>H200, H201, H202, H203</t>
  </si>
  <si>
    <t>H300, H310, H330</t>
  </si>
  <si>
    <t>Mutagenic</t>
  </si>
  <si>
    <t>Highly explosive</t>
  </si>
  <si>
    <t>Explosive thermal runaway</t>
  </si>
  <si>
    <t>H230, H240, H250</t>
  </si>
  <si>
    <t>H241</t>
  </si>
  <si>
    <t>Toxic</t>
  </si>
  <si>
    <t xml:space="preserve">H301, H311, H331, </t>
  </si>
  <si>
    <t>Long Term toxicity</t>
  </si>
  <si>
    <t>H340, H350, H360, H370, H372</t>
  </si>
  <si>
    <t>Environmental implications</t>
  </si>
  <si>
    <t>Preferred solvents</t>
  </si>
  <si>
    <t>H341, H351, H361,   H371, H373</t>
  </si>
  <si>
    <t>H401,  H412</t>
  </si>
  <si>
    <t>H205, H220, H224</t>
  </si>
  <si>
    <t xml:space="preserve">5-50 years </t>
  </si>
  <si>
    <t xml:space="preserve"> Red Flag</t>
  </si>
  <si>
    <t>50-500 years</t>
  </si>
  <si>
    <t xml:space="preserve"> +500 years </t>
  </si>
  <si>
    <t>Supply remaining</t>
  </si>
  <si>
    <t>Flag colour</t>
  </si>
  <si>
    <t>Green Flag</t>
  </si>
  <si>
    <r>
      <t>Volume   (cm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</si>
  <si>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Volume   (cm3)</t>
  </si>
  <si>
    <t>Mass  (g)</t>
  </si>
  <si>
    <t>Mass (g)</t>
  </si>
  <si>
    <r>
      <t>Density         (g ml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</si>
  <si>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Mol</t>
  </si>
  <si>
    <t>Mass           (g)</t>
  </si>
  <si>
    <r>
      <t>Density             (g ml</t>
    </r>
    <r>
      <rPr>
        <b/>
        <vertAlign val="superscript"/>
        <sz val="11"/>
        <color theme="1"/>
        <rFont val="Calibri"/>
        <family val="2"/>
        <scheme val="minor"/>
      </rPr>
      <t>-1</t>
    </r>
    <r>
      <rPr>
        <b/>
        <sz val="11"/>
        <color theme="1"/>
        <rFont val="Calibri"/>
        <family val="2"/>
        <scheme val="minor"/>
      </rPr>
      <t>)</t>
    </r>
  </si>
  <si>
    <t>MW</t>
  </si>
  <si>
    <t>Mass</t>
  </si>
  <si>
    <t>Unreacted limiting reactant</t>
  </si>
  <si>
    <t>Reaction solvent</t>
  </si>
  <si>
    <t>Work up chemical</t>
  </si>
  <si>
    <t>Workup solvent</t>
  </si>
  <si>
    <t>Critical elements</t>
  </si>
  <si>
    <r>
      <t xml:space="preserve">Reactant  </t>
    </r>
    <r>
      <rPr>
        <b/>
        <sz val="11"/>
        <color rgb="FF0070C0"/>
        <rFont val="Calibri"/>
        <family val="2"/>
        <scheme val="minor"/>
      </rPr>
      <t>(Limiting Reactant First)</t>
    </r>
  </si>
  <si>
    <t xml:space="preserve">Health &amp; safety </t>
  </si>
  <si>
    <t>Solvents (First Pass)</t>
  </si>
  <si>
    <t>H240</t>
  </si>
  <si>
    <t>Fatally toxic</t>
  </si>
  <si>
    <t>H350</t>
  </si>
  <si>
    <t>H360</t>
  </si>
  <si>
    <t>Serious environmental implications</t>
  </si>
  <si>
    <t>H420</t>
  </si>
  <si>
    <t>Repro-toxic</t>
  </si>
  <si>
    <t>Solvents (Zero Pass)</t>
  </si>
  <si>
    <t>Health and Safety (Zero Pass)</t>
  </si>
  <si>
    <t>Catalyst/enzyme (First Pass)</t>
  </si>
  <si>
    <t>Use of  reagents in excess</t>
  </si>
  <si>
    <t>Use of stoichiometric quantities of reagents</t>
  </si>
  <si>
    <t>Facile recovery of catalyst/enzyme</t>
  </si>
  <si>
    <t>catalyst/enzyme not recovered</t>
  </si>
  <si>
    <t>Energy (First Pass)</t>
  </si>
  <si>
    <t>Amber Flag</t>
  </si>
  <si>
    <t xml:space="preserve">Reaction run at reflux </t>
  </si>
  <si>
    <t>Flow</t>
  </si>
  <si>
    <t>Batch</t>
  </si>
  <si>
    <t>filtration</t>
  </si>
  <si>
    <t>centrifugation</t>
  </si>
  <si>
    <t>crystallisation</t>
  </si>
  <si>
    <t>Red Flag</t>
  </si>
  <si>
    <t xml:space="preserve">Amber Flag </t>
  </si>
  <si>
    <t>If no red or amber flagged  H codes present then green flag</t>
  </si>
  <si>
    <t>quenching</t>
  </si>
  <si>
    <t>multiple recrystallisation</t>
  </si>
  <si>
    <t>Use of chemicals of environmental concern</t>
  </si>
  <si>
    <t>H400,  H410, H411, H420</t>
  </si>
  <si>
    <t xml:space="preserve"> Summary of Zero Pass Metrics Toolkit</t>
  </si>
  <si>
    <t xml:space="preserve"> Summary of First Pass Metrics Toolkit</t>
  </si>
  <si>
    <t>Supplementary Information: Appendix 2</t>
  </si>
  <si>
    <t>cyclohexane</t>
  </si>
  <si>
    <t>chromatography/ion exchange</t>
  </si>
  <si>
    <t>solvent exchange, quenching into aqueous solvent</t>
  </si>
  <si>
    <t xml:space="preserve">Green Flag </t>
  </si>
  <si>
    <t>OE</t>
  </si>
  <si>
    <t>List Highly Hazardous Solvents Below</t>
  </si>
  <si>
    <t>Highly hazardous solvents  (Red flag for any of the following)</t>
  </si>
  <si>
    <t>Health &amp; safety (Red flag for any of the following)</t>
  </si>
  <si>
    <t>List solvents below</t>
  </si>
  <si>
    <t>Tick</t>
  </si>
  <si>
    <t xml:space="preserve"> </t>
  </si>
  <si>
    <t>List substances plus the red flagged H-codes below</t>
  </si>
  <si>
    <t>Note element</t>
  </si>
  <si>
    <t>Yield, AE, RME, MI/PMI and OE</t>
  </si>
  <si>
    <t>Yield, conversion, selectivity, AE, RME</t>
  </si>
  <si>
    <r>
      <rPr>
        <b/>
        <sz val="11"/>
        <color theme="1"/>
        <rFont val="Calibri"/>
        <family val="2"/>
        <scheme val="minor"/>
      </rPr>
      <t>water,</t>
    </r>
    <r>
      <rPr>
        <sz val="11"/>
        <color theme="1"/>
        <rFont val="Calibri"/>
        <family val="2"/>
        <scheme val="minor"/>
      </rPr>
      <t xml:space="preserve"> EtOH, nBuOH, AcOipr, AcOnBu, PhOMe, MeOH, tBuOH, BnOH, ethylene glycol, acetone, MEK, MIBK, </t>
    </r>
    <r>
      <rPr>
        <b/>
        <sz val="11"/>
        <color theme="1"/>
        <rFont val="Calibri"/>
        <family val="2"/>
        <scheme val="minor"/>
      </rPr>
      <t>AcOEt,</t>
    </r>
    <r>
      <rPr>
        <sz val="11"/>
        <color theme="1"/>
        <rFont val="Calibri"/>
        <family val="2"/>
        <scheme val="minor"/>
      </rPr>
      <t xml:space="preserve"> sulfolane</t>
    </r>
  </si>
  <si>
    <r>
      <rPr>
        <b/>
        <sz val="11"/>
        <color theme="1"/>
        <rFont val="Calibri"/>
        <family val="2"/>
        <scheme val="minor"/>
      </rPr>
      <t>Problematic solvents:</t>
    </r>
    <r>
      <rPr>
        <sz val="11"/>
        <color theme="1"/>
        <rFont val="Calibri"/>
        <family val="2"/>
        <scheme val="minor"/>
      </rPr>
      <t xml:space="preserve"> (acceptable only if substitution does not offer advantages)</t>
    </r>
  </si>
  <si>
    <r>
      <t xml:space="preserve">DMSO, cyclohexanone, DMPU, AcOH, Ac2O, Acetonitrile, AcOMe, THF, heptane, Me-cyclohexane, toluene, xylene, MTBE, </t>
    </r>
    <r>
      <rPr>
        <b/>
        <sz val="11"/>
        <color theme="1"/>
        <rFont val="Calibri"/>
        <family val="2"/>
        <scheme val="minor"/>
      </rPr>
      <t>cyclohexane</t>
    </r>
    <r>
      <rPr>
        <sz val="11"/>
        <color theme="1"/>
        <rFont val="Calibri"/>
        <family val="2"/>
        <scheme val="minor"/>
      </rPr>
      <t xml:space="preserve">, chlorobenzene, formic acid, pyridine, Me-THF </t>
    </r>
  </si>
  <si>
    <r>
      <rPr>
        <b/>
        <sz val="11"/>
        <color theme="1"/>
        <rFont val="Calibri"/>
        <family val="2"/>
        <scheme val="minor"/>
      </rPr>
      <t>Hazardous solvents</t>
    </r>
    <r>
      <rPr>
        <sz val="11"/>
        <color theme="1"/>
        <rFont val="Calibri"/>
        <family val="2"/>
        <scheme val="minor"/>
      </rPr>
      <t>: These solvents have significant health and/or safety concerns.</t>
    </r>
  </si>
  <si>
    <r>
      <t xml:space="preserve">dioxane, pentane, TEA, diisopropyl ether, </t>
    </r>
    <r>
      <rPr>
        <sz val="11"/>
        <color theme="1"/>
        <rFont val="Calibri"/>
        <family val="2"/>
        <scheme val="minor"/>
      </rPr>
      <t xml:space="preserve"> DME, DCM, DMF, DMA, NMP, methoxyethanol, hexane</t>
    </r>
  </si>
  <si>
    <r>
      <rPr>
        <b/>
        <sz val="11"/>
        <color theme="0"/>
        <rFont val="Calibri"/>
        <family val="2"/>
        <scheme val="minor"/>
      </rPr>
      <t>Highly hazardous solvents:</t>
    </r>
    <r>
      <rPr>
        <sz val="11"/>
        <color theme="0"/>
        <rFont val="Calibri"/>
        <family val="2"/>
        <scheme val="minor"/>
      </rPr>
      <t xml:space="preserve"> The solvents which are agreed not to be used, even in screening</t>
    </r>
  </si>
  <si>
    <r>
      <t xml:space="preserve">Catalyst or enzyme used,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reaction takes place without </t>
    </r>
    <r>
      <rPr>
        <b/>
        <sz val="11"/>
        <color theme="1"/>
        <rFont val="Calibri"/>
        <family val="2"/>
        <scheme val="minor"/>
      </rPr>
      <t>any</t>
    </r>
    <r>
      <rPr>
        <sz val="11"/>
        <color theme="1"/>
        <rFont val="Calibri"/>
        <family val="2"/>
        <scheme val="minor"/>
      </rPr>
      <t xml:space="preserve"> catalyst/reagents. </t>
    </r>
  </si>
  <si>
    <r>
      <t>Reaction run between 0 to 70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 xml:space="preserve">C </t>
    </r>
  </si>
  <si>
    <r>
      <t>Reaction run between  -20 to 0 or 70 to 140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</si>
  <si>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>Reaction run 5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 or more below the solvent boiling point</t>
    </r>
  </si>
  <si>
    <r>
      <t>Reaction run below  -20 or above 140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</t>
    </r>
  </si>
  <si>
    <r>
      <t xml:space="preserve">Low temperature distillation/evaporation/ sublimation (&lt; 140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 at atmospheric pressure)</t>
    </r>
  </si>
  <si>
    <r>
      <t xml:space="preserve"> high temperature distillation/evaporations/sublimation (&gt; 140 </t>
    </r>
    <r>
      <rPr>
        <vertAlign val="superscript"/>
        <sz val="11"/>
        <color theme="1"/>
        <rFont val="Calibri"/>
        <family val="2"/>
        <scheme val="minor"/>
      </rPr>
      <t>o</t>
    </r>
    <r>
      <rPr>
        <sz val="11"/>
        <color theme="1"/>
        <rFont val="Calibri"/>
        <family val="2"/>
        <scheme val="minor"/>
      </rPr>
      <t>C at atmospheric pressure)</t>
    </r>
  </si>
  <si>
    <r>
      <t>Et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O, Benzene, CCl</t>
    </r>
    <r>
      <rPr>
        <vertAlign val="sub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, chloroform, DCE, nitromethane, CS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, HMPA</t>
    </r>
  </si>
  <si>
    <t xml:space="preserve">Red Flag    </t>
  </si>
  <si>
    <t>Work Up</t>
  </si>
  <si>
    <t>Batch/flow</t>
  </si>
  <si>
    <t>List substances of very high concern</t>
  </si>
  <si>
    <t>Chemical identified as Substances of Very High Concern by ChemSec which are utilised</t>
  </si>
  <si>
    <t>List substances and H-codes</t>
  </si>
  <si>
    <t>List</t>
  </si>
  <si>
    <r>
      <t>Et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>O, Benzene, CCl</t>
    </r>
    <r>
      <rPr>
        <vertAlign val="subscript"/>
        <sz val="11"/>
        <color theme="0"/>
        <rFont val="Calibri"/>
        <family val="2"/>
        <scheme val="minor"/>
      </rPr>
      <t>4</t>
    </r>
    <r>
      <rPr>
        <sz val="11"/>
        <color theme="0"/>
        <rFont val="Calibri"/>
        <family val="2"/>
        <scheme val="minor"/>
      </rPr>
      <t>, chloroform, DCE, nitromethane, CS</t>
    </r>
    <r>
      <rPr>
        <vertAlign val="subscript"/>
        <sz val="11"/>
        <color theme="0"/>
        <rFont val="Calibri"/>
        <family val="2"/>
        <scheme val="minor"/>
      </rPr>
      <t>2</t>
    </r>
    <r>
      <rPr>
        <sz val="11"/>
        <color theme="0"/>
        <rFont val="Calibri"/>
        <family val="2"/>
        <scheme val="minor"/>
      </rPr>
      <t>, HMPA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</si>
</sst>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4C02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</fills>
  <borders count="2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 tint="0.5999938962981048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59999389629810485"/>
      </right>
      <top style="thin">
        <color indexed="64"/>
      </top>
      <bottom/>
      <diagonal/>
    </border>
    <border>
      <left style="thin">
        <color theme="4" tint="0.59999389629810485"/>
      </left>
      <right style="thin">
        <color theme="4" tint="0.59999389629810485"/>
      </right>
      <top style="thin">
        <color indexed="64"/>
      </top>
      <bottom/>
      <diagonal/>
    </border>
    <border>
      <left style="thin">
        <color theme="4" tint="0.59999389629810485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4" tint="0.59999389629810485"/>
      </right>
      <top style="thin">
        <color indexed="64"/>
      </top>
      <bottom style="thin">
        <color indexed="64"/>
      </bottom>
      <diagonal/>
    </border>
    <border>
      <left/>
      <right style="thin">
        <color theme="4" tint="0.59999389629810485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4" tint="0.59999389629810485"/>
      </right>
      <top/>
      <bottom/>
      <diagonal/>
    </border>
    <border>
      <left style="thin">
        <color theme="4" tint="0.59999389629810485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9">
    <xf numFmtId="0" fontId="0" fillId="0" borderId="0"/>
    <xf numFmtId="0" fontId="2" fillId="2" borderId="1" applyNumberFormat="0" applyAlignment="0" applyProtection="0"/>
    <xf numFmtId="0" fontId="3" fillId="3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/>
  </cellStyleXfs>
  <cellXfs count="201">
    <xf numFmtId="0" fontId="0" fillId="0" borderId="0" xfId="0"/>
    <xf numFmtId="164" fontId="0" fillId="7" borderId="0" xfId="6" applyNumberFormat="1" applyFont="1"/>
    <xf numFmtId="165" fontId="4" fillId="9" borderId="0" xfId="8" applyNumberFormat="1" applyFont="1"/>
    <xf numFmtId="164" fontId="4" fillId="6" borderId="0" xfId="5" applyNumberFormat="1" applyFont="1"/>
    <xf numFmtId="165" fontId="4" fillId="6" borderId="0" xfId="5" applyNumberFormat="1" applyFont="1"/>
    <xf numFmtId="0" fontId="0" fillId="8" borderId="0" xfId="7" applyFont="1" applyAlignment="1">
      <alignment wrapText="1"/>
    </xf>
    <xf numFmtId="164" fontId="4" fillId="9" borderId="0" xfId="8" applyNumberFormat="1" applyFont="1" applyAlignment="1">
      <alignment wrapText="1"/>
    </xf>
    <xf numFmtId="0" fontId="6" fillId="0" borderId="0" xfId="0" applyNumberFormat="1" applyFont="1" applyAlignment="1">
      <alignment vertical="top" wrapText="1"/>
    </xf>
    <xf numFmtId="0" fontId="6" fillId="7" borderId="2" xfId="6" applyNumberFormat="1" applyFont="1" applyBorder="1" applyAlignment="1">
      <alignment horizontal="center" vertical="top" wrapText="1"/>
    </xf>
    <xf numFmtId="0" fontId="6" fillId="4" borderId="2" xfId="3" applyNumberFormat="1" applyFont="1" applyBorder="1" applyAlignment="1">
      <alignment horizontal="center" vertical="top" wrapText="1"/>
    </xf>
    <xf numFmtId="164" fontId="6" fillId="0" borderId="0" xfId="0" applyNumberFormat="1" applyFont="1"/>
    <xf numFmtId="164" fontId="5" fillId="12" borderId="11" xfId="0" applyNumberFormat="1" applyFont="1" applyFill="1" applyBorder="1"/>
    <xf numFmtId="164" fontId="3" fillId="12" borderId="12" xfId="0" applyNumberFormat="1" applyFont="1" applyFill="1" applyBorder="1"/>
    <xf numFmtId="164" fontId="3" fillId="12" borderId="13" xfId="0" applyNumberFormat="1" applyFont="1" applyFill="1" applyBorder="1"/>
    <xf numFmtId="2" fontId="0" fillId="7" borderId="2" xfId="6" applyNumberFormat="1" applyFont="1" applyBorder="1" applyAlignment="1">
      <alignment horizontal="center"/>
    </xf>
    <xf numFmtId="2" fontId="0" fillId="4" borderId="2" xfId="3" applyNumberFormat="1" applyFont="1" applyBorder="1" applyAlignment="1">
      <alignment horizontal="center"/>
    </xf>
    <xf numFmtId="164" fontId="6" fillId="0" borderId="15" xfId="0" applyNumberFormat="1" applyFont="1" applyBorder="1" applyAlignment="1">
      <alignment vertical="top"/>
    </xf>
    <xf numFmtId="0" fontId="6" fillId="0" borderId="18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164" fontId="6" fillId="0" borderId="2" xfId="0" applyNumberFormat="1" applyFont="1" applyBorder="1" applyAlignment="1">
      <alignment horizontal="center" vertical="center" wrapText="1"/>
    </xf>
    <xf numFmtId="2" fontId="0" fillId="0" borderId="0" xfId="0" applyNumberFormat="1" applyFont="1"/>
    <xf numFmtId="164" fontId="0" fillId="0" borderId="0" xfId="0" applyNumberFormat="1" applyFont="1"/>
    <xf numFmtId="2" fontId="3" fillId="16" borderId="2" xfId="6" applyNumberFormat="1" applyFont="1" applyFill="1" applyBorder="1" applyAlignment="1">
      <alignment horizontal="center"/>
    </xf>
    <xf numFmtId="0" fontId="6" fillId="0" borderId="0" xfId="0" applyFont="1"/>
    <xf numFmtId="164" fontId="5" fillId="5" borderId="2" xfId="4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0" fillId="0" borderId="0" xfId="0" applyFont="1"/>
    <xf numFmtId="2" fontId="2" fillId="2" borderId="1" xfId="1" applyNumberFormat="1" applyFont="1" applyAlignment="1">
      <alignment horizontal="center"/>
    </xf>
    <xf numFmtId="164" fontId="3" fillId="6" borderId="0" xfId="5" applyNumberFormat="1" applyFont="1"/>
    <xf numFmtId="165" fontId="3" fillId="6" borderId="0" xfId="5" applyNumberFormat="1" applyFont="1"/>
    <xf numFmtId="165" fontId="0" fillId="0" borderId="0" xfId="0" applyNumberFormat="1" applyFont="1"/>
    <xf numFmtId="0" fontId="3" fillId="3" borderId="0" xfId="2" applyFont="1"/>
    <xf numFmtId="165" fontId="3" fillId="3" borderId="0" xfId="2" applyNumberFormat="1" applyFont="1"/>
    <xf numFmtId="0" fontId="3" fillId="6" borderId="0" xfId="5" applyFont="1"/>
    <xf numFmtId="164" fontId="3" fillId="3" borderId="0" xfId="2" applyNumberFormat="1" applyFont="1"/>
    <xf numFmtId="2" fontId="3" fillId="5" borderId="2" xfId="4" applyNumberFormat="1" applyFont="1" applyBorder="1" applyAlignment="1">
      <alignment horizontal="center"/>
    </xf>
    <xf numFmtId="2" fontId="2" fillId="2" borderId="24" xfId="1" applyNumberFormat="1" applyFont="1" applyBorder="1" applyAlignment="1">
      <alignment horizontal="center"/>
    </xf>
    <xf numFmtId="2" fontId="3" fillId="3" borderId="2" xfId="2" applyNumberFormat="1" applyFon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3" fillId="3" borderId="2" xfId="2" applyNumberFormat="1" applyFont="1" applyBorder="1"/>
    <xf numFmtId="165" fontId="0" fillId="7" borderId="0" xfId="6" applyNumberFormat="1" applyFont="1"/>
    <xf numFmtId="164" fontId="0" fillId="0" borderId="0" xfId="0" applyNumberFormat="1" applyFont="1" applyBorder="1"/>
    <xf numFmtId="165" fontId="0" fillId="8" borderId="0" xfId="7" applyNumberFormat="1" applyFont="1"/>
    <xf numFmtId="0" fontId="0" fillId="0" borderId="25" xfId="0" applyFont="1" applyBorder="1"/>
    <xf numFmtId="0" fontId="0" fillId="14" borderId="2" xfId="0" applyFont="1" applyFill="1" applyBorder="1" applyAlignment="1">
      <alignment horizontal="center" vertical="center" wrapText="1"/>
    </xf>
    <xf numFmtId="0" fontId="0" fillId="14" borderId="22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10" borderId="2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0" fontId="0" fillId="11" borderId="24" xfId="0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11" borderId="2" xfId="0" applyNumberFormat="1" applyFont="1" applyFill="1" applyBorder="1" applyAlignment="1">
      <alignment horizontal="center" vertical="center" wrapText="1"/>
    </xf>
    <xf numFmtId="0" fontId="0" fillId="10" borderId="2" xfId="0" applyNumberFormat="1" applyFont="1" applyFill="1" applyBorder="1" applyAlignment="1">
      <alignment horizontal="center" vertical="center" wrapText="1"/>
    </xf>
    <xf numFmtId="0" fontId="0" fillId="14" borderId="2" xfId="0" applyNumberFormat="1" applyFont="1" applyFill="1" applyBorder="1" applyAlignment="1">
      <alignment horizontal="center" vertical="center" wrapText="1"/>
    </xf>
    <xf numFmtId="0" fontId="0" fillId="14" borderId="22" xfId="0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/>
    </xf>
    <xf numFmtId="0" fontId="0" fillId="14" borderId="2" xfId="0" applyFont="1" applyFill="1" applyBorder="1" applyAlignment="1">
      <alignment wrapText="1"/>
    </xf>
    <xf numFmtId="0" fontId="0" fillId="10" borderId="24" xfId="0" applyFont="1" applyFill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0" fillId="11" borderId="11" xfId="0" applyFont="1" applyFill="1" applyBorder="1"/>
    <xf numFmtId="0" fontId="0" fillId="11" borderId="12" xfId="0" applyFont="1" applyFill="1" applyBorder="1"/>
    <xf numFmtId="0" fontId="0" fillId="11" borderId="13" xfId="0" applyFont="1" applyFill="1" applyBorder="1"/>
    <xf numFmtId="0" fontId="3" fillId="13" borderId="0" xfId="4" applyFont="1" applyFill="1"/>
    <xf numFmtId="164" fontId="3" fillId="5" borderId="2" xfId="4" applyNumberFormat="1" applyFont="1" applyBorder="1" applyAlignment="1">
      <alignment horizontal="center"/>
    </xf>
    <xf numFmtId="0" fontId="2" fillId="2" borderId="2" xfId="1" applyFont="1" applyBorder="1" applyAlignment="1">
      <alignment horizontal="center"/>
    </xf>
    <xf numFmtId="0" fontId="3" fillId="3" borderId="2" xfId="2" applyFont="1" applyBorder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0" xfId="0" applyFont="1" applyBorder="1"/>
    <xf numFmtId="0" fontId="0" fillId="14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0" fillId="11" borderId="2" xfId="0" applyFont="1" applyFill="1" applyBorder="1" applyAlignment="1">
      <alignment horizontal="center" vertical="center" wrapText="1"/>
    </xf>
    <xf numFmtId="164" fontId="3" fillId="3" borderId="22" xfId="2" applyNumberFormat="1" applyFont="1" applyBorder="1" applyAlignment="1">
      <alignment horizontal="center" wrapText="1"/>
    </xf>
    <xf numFmtId="164" fontId="3" fillId="3" borderId="24" xfId="2" applyNumberFormat="1" applyFont="1" applyBorder="1" applyAlignment="1">
      <alignment horizontal="center" wrapText="1"/>
    </xf>
    <xf numFmtId="164" fontId="3" fillId="3" borderId="22" xfId="2" applyNumberFormat="1" applyFont="1" applyBorder="1" applyAlignment="1">
      <alignment horizontal="center"/>
    </xf>
    <xf numFmtId="164" fontId="3" fillId="3" borderId="24" xfId="2" applyNumberFormat="1" applyFont="1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0" xfId="0" applyNumberFormat="1" applyFont="1" applyBorder="1" applyAlignment="1">
      <alignment horizontal="center"/>
    </xf>
    <xf numFmtId="164" fontId="0" fillId="0" borderId="10" xfId="0" applyNumberFormat="1" applyFont="1" applyBorder="1" applyAlignment="1">
      <alignment horizontal="center"/>
    </xf>
    <xf numFmtId="164" fontId="5" fillId="12" borderId="11" xfId="0" applyNumberFormat="1" applyFont="1" applyFill="1" applyBorder="1" applyAlignment="1">
      <alignment horizontal="center"/>
    </xf>
    <xf numFmtId="164" fontId="5" fillId="12" borderId="12" xfId="0" applyNumberFormat="1" applyFont="1" applyFill="1" applyBorder="1" applyAlignment="1">
      <alignment horizontal="center"/>
    </xf>
    <xf numFmtId="164" fontId="5" fillId="12" borderId="13" xfId="0" applyNumberFormat="1" applyFont="1" applyFill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164" fontId="0" fillId="0" borderId="12" xfId="0" applyNumberFormat="1" applyFont="1" applyBorder="1" applyAlignment="1">
      <alignment horizontal="center"/>
    </xf>
    <xf numFmtId="164" fontId="0" fillId="0" borderId="13" xfId="0" applyNumberFormat="1" applyFont="1" applyBorder="1" applyAlignment="1">
      <alignment horizontal="center"/>
    </xf>
    <xf numFmtId="164" fontId="5" fillId="12" borderId="11" xfId="0" applyNumberFormat="1" applyFont="1" applyFill="1" applyBorder="1" applyAlignment="1">
      <alignment horizontal="left"/>
    </xf>
    <xf numFmtId="164" fontId="5" fillId="12" borderId="12" xfId="0" applyNumberFormat="1" applyFont="1" applyFill="1" applyBorder="1" applyAlignment="1">
      <alignment horizontal="left"/>
    </xf>
    <xf numFmtId="164" fontId="5" fillId="12" borderId="13" xfId="0" applyNumberFormat="1" applyFont="1" applyFill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6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14" borderId="2" xfId="0" applyFont="1" applyFill="1" applyBorder="1" applyAlignment="1">
      <alignment horizontal="center"/>
    </xf>
    <xf numFmtId="0" fontId="6" fillId="14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/>
    </xf>
    <xf numFmtId="0" fontId="5" fillId="11" borderId="2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/>
    </xf>
    <xf numFmtId="0" fontId="0" fillId="14" borderId="2" xfId="0" applyNumberFormat="1" applyFont="1" applyFill="1" applyBorder="1" applyAlignment="1">
      <alignment horizontal="center" vertical="center" wrapText="1"/>
    </xf>
    <xf numFmtId="0" fontId="0" fillId="14" borderId="22" xfId="0" applyNumberFormat="1" applyFont="1" applyFill="1" applyBorder="1" applyAlignment="1">
      <alignment horizontal="center" vertical="center" wrapText="1"/>
    </xf>
    <xf numFmtId="0" fontId="0" fillId="14" borderId="23" xfId="0" applyNumberFormat="1" applyFont="1" applyFill="1" applyBorder="1" applyAlignment="1">
      <alignment horizontal="center" vertical="center" wrapText="1"/>
    </xf>
    <xf numFmtId="0" fontId="0" fillId="14" borderId="24" xfId="0" applyNumberFormat="1" applyFont="1" applyFill="1" applyBorder="1" applyAlignment="1">
      <alignment horizontal="center" vertical="center" wrapText="1"/>
    </xf>
    <xf numFmtId="0" fontId="0" fillId="11" borderId="22" xfId="0" applyNumberFormat="1" applyFont="1" applyFill="1" applyBorder="1" applyAlignment="1">
      <alignment horizontal="center" vertical="center" wrapText="1"/>
    </xf>
    <xf numFmtId="0" fontId="0" fillId="11" borderId="23" xfId="0" applyNumberFormat="1" applyFont="1" applyFill="1" applyBorder="1" applyAlignment="1">
      <alignment horizontal="center" vertical="center" wrapText="1"/>
    </xf>
    <xf numFmtId="0" fontId="0" fillId="11" borderId="24" xfId="0" applyNumberFormat="1" applyFont="1" applyFill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/>
    </xf>
    <xf numFmtId="164" fontId="6" fillId="0" borderId="13" xfId="0" applyNumberFormat="1" applyFont="1" applyBorder="1" applyAlignment="1">
      <alignment horizontal="center"/>
    </xf>
    <xf numFmtId="164" fontId="4" fillId="17" borderId="11" xfId="0" applyNumberFormat="1" applyFont="1" applyFill="1" applyBorder="1" applyAlignment="1">
      <alignment horizontal="center"/>
    </xf>
    <xf numFmtId="164" fontId="4" fillId="17" borderId="13" xfId="0" applyNumberFormat="1" applyFont="1" applyFill="1" applyBorder="1" applyAlignment="1">
      <alignment horizontal="center"/>
    </xf>
    <xf numFmtId="0" fontId="4" fillId="10" borderId="11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4" fillId="11" borderId="13" xfId="0" applyFont="1" applyFill="1" applyBorder="1" applyAlignment="1">
      <alignment horizontal="center"/>
    </xf>
    <xf numFmtId="0" fontId="0" fillId="12" borderId="6" xfId="0" applyFont="1" applyFill="1" applyBorder="1" applyAlignment="1">
      <alignment horizontal="center"/>
    </xf>
    <xf numFmtId="0" fontId="0" fillId="12" borderId="8" xfId="0" applyFont="1" applyFill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164" fontId="0" fillId="14" borderId="9" xfId="0" applyNumberFormat="1" applyFont="1" applyFill="1" applyBorder="1" applyAlignment="1">
      <alignment horizontal="center" vertical="top" wrapText="1"/>
    </xf>
    <xf numFmtId="164" fontId="0" fillId="14" borderId="10" xfId="0" applyNumberFormat="1" applyFont="1" applyFill="1" applyBorder="1" applyAlignment="1">
      <alignment horizontal="center" vertical="top" wrapText="1"/>
    </xf>
    <xf numFmtId="164" fontId="0" fillId="14" borderId="6" xfId="0" applyNumberFormat="1" applyFont="1" applyFill="1" applyBorder="1" applyAlignment="1">
      <alignment horizontal="center" vertical="top" wrapText="1"/>
    </xf>
    <xf numFmtId="164" fontId="0" fillId="14" borderId="8" xfId="0" applyNumberFormat="1" applyFont="1" applyFill="1" applyBorder="1" applyAlignment="1">
      <alignment horizontal="center" vertical="top" wrapText="1"/>
    </xf>
    <xf numFmtId="164" fontId="6" fillId="14" borderId="11" xfId="0" applyNumberFormat="1" applyFont="1" applyFill="1" applyBorder="1" applyAlignment="1">
      <alignment horizontal="center" vertical="top"/>
    </xf>
    <xf numFmtId="164" fontId="6" fillId="14" borderId="13" xfId="0" applyNumberFormat="1" applyFont="1" applyFill="1" applyBorder="1" applyAlignment="1">
      <alignment horizontal="center" vertical="top"/>
    </xf>
    <xf numFmtId="0" fontId="0" fillId="0" borderId="9" xfId="0" applyFont="1" applyBorder="1" applyAlignment="1">
      <alignment horizontal="center" vertical="top" wrapText="1"/>
    </xf>
    <xf numFmtId="0" fontId="0" fillId="0" borderId="0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11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 vertical="top" wrapText="1"/>
    </xf>
    <xf numFmtId="0" fontId="0" fillId="0" borderId="13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164" fontId="0" fillId="10" borderId="21" xfId="0" applyNumberFormat="1" applyFont="1" applyFill="1" applyBorder="1" applyAlignment="1">
      <alignment horizontal="center" vertical="top" wrapText="1"/>
    </xf>
    <xf numFmtId="164" fontId="0" fillId="10" borderId="10" xfId="0" applyNumberFormat="1" applyFont="1" applyFill="1" applyBorder="1" applyAlignment="1">
      <alignment horizontal="center" vertical="top" wrapText="1"/>
    </xf>
    <xf numFmtId="164" fontId="0" fillId="10" borderId="14" xfId="0" applyNumberFormat="1" applyFont="1" applyFill="1" applyBorder="1" applyAlignment="1">
      <alignment horizontal="center" vertical="top" wrapText="1"/>
    </xf>
    <xf numFmtId="164" fontId="0" fillId="10" borderId="13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0" fontId="3" fillId="11" borderId="12" xfId="0" applyFont="1" applyFill="1" applyBorder="1" applyAlignment="1">
      <alignment horizontal="center"/>
    </xf>
    <xf numFmtId="0" fontId="3" fillId="11" borderId="13" xfId="0" applyFont="1" applyFill="1" applyBorder="1" applyAlignment="1">
      <alignment horizontal="center"/>
    </xf>
    <xf numFmtId="0" fontId="0" fillId="14" borderId="11" xfId="0" applyFont="1" applyFill="1" applyBorder="1" applyAlignment="1">
      <alignment horizontal="center" vertical="center" wrapText="1"/>
    </xf>
    <xf numFmtId="0" fontId="0" fillId="14" borderId="12" xfId="0" applyFont="1" applyFill="1" applyBorder="1" applyAlignment="1">
      <alignment horizontal="center" vertical="center" wrapText="1"/>
    </xf>
    <xf numFmtId="0" fontId="0" fillId="14" borderId="13" xfId="0" applyFont="1" applyFill="1" applyBorder="1" applyAlignment="1">
      <alignment horizontal="center" vertical="center" wrapText="1"/>
    </xf>
    <xf numFmtId="0" fontId="0" fillId="10" borderId="11" xfId="0" applyFont="1" applyFill="1" applyBorder="1" applyAlignment="1">
      <alignment horizontal="center" vertical="center" wrapText="1"/>
    </xf>
    <xf numFmtId="0" fontId="0" fillId="10" borderId="12" xfId="0" applyFont="1" applyFill="1" applyBorder="1" applyAlignment="1">
      <alignment horizontal="center" vertical="center" wrapText="1"/>
    </xf>
    <xf numFmtId="0" fontId="0" fillId="10" borderId="13" xfId="0" applyFont="1" applyFill="1" applyBorder="1" applyAlignment="1">
      <alignment horizontal="center" vertical="center" wrapText="1"/>
    </xf>
    <xf numFmtId="0" fontId="0" fillId="11" borderId="11" xfId="0" applyFont="1" applyFill="1" applyBorder="1" applyAlignment="1">
      <alignment horizontal="center" vertical="center" wrapText="1"/>
    </xf>
    <xf numFmtId="0" fontId="0" fillId="11" borderId="12" xfId="0" applyFont="1" applyFill="1" applyBorder="1" applyAlignment="1">
      <alignment horizontal="center" vertical="center" wrapText="1"/>
    </xf>
    <xf numFmtId="0" fontId="0" fillId="11" borderId="13" xfId="0" applyFont="1" applyFill="1" applyBorder="1" applyAlignment="1">
      <alignment horizontal="center" vertical="center" wrapText="1"/>
    </xf>
    <xf numFmtId="0" fontId="0" fillId="14" borderId="2" xfId="0" applyFont="1" applyFill="1" applyBorder="1" applyAlignment="1">
      <alignment horizontal="center" vertical="center" wrapText="1"/>
    </xf>
    <xf numFmtId="0" fontId="0" fillId="10" borderId="2" xfId="0" applyFont="1" applyFill="1" applyBorder="1" applyAlignment="1">
      <alignment horizontal="center" vertical="center" wrapText="1"/>
    </xf>
    <xf numFmtId="0" fontId="6" fillId="13" borderId="7" xfId="0" applyFont="1" applyFill="1" applyBorder="1" applyAlignment="1">
      <alignment horizontal="left" vertical="center" wrapText="1"/>
    </xf>
    <xf numFmtId="0" fontId="6" fillId="13" borderId="26" xfId="0" applyFont="1" applyFill="1" applyBorder="1" applyAlignment="1">
      <alignment horizontal="left" vertical="center" wrapText="1"/>
    </xf>
    <xf numFmtId="0" fontId="3" fillId="15" borderId="11" xfId="0" applyFont="1" applyFill="1" applyBorder="1" applyAlignment="1">
      <alignment horizontal="center" vertical="top" wrapText="1"/>
    </xf>
    <xf numFmtId="0" fontId="3" fillId="15" borderId="13" xfId="0" applyFont="1" applyFill="1" applyBorder="1" applyAlignment="1">
      <alignment horizontal="center" vertical="top" wrapText="1"/>
    </xf>
    <xf numFmtId="0" fontId="3" fillId="15" borderId="12" xfId="0" applyFont="1" applyFill="1" applyBorder="1" applyAlignment="1">
      <alignment horizontal="center" vertical="top" wrapText="1"/>
    </xf>
    <xf numFmtId="0" fontId="0" fillId="10" borderId="11" xfId="0" applyFont="1" applyFill="1" applyBorder="1" applyAlignment="1">
      <alignment horizontal="center" vertical="top" wrapText="1"/>
    </xf>
    <xf numFmtId="0" fontId="0" fillId="10" borderId="13" xfId="0" applyFont="1" applyFill="1" applyBorder="1" applyAlignment="1">
      <alignment horizontal="center" vertical="top" wrapText="1"/>
    </xf>
    <xf numFmtId="0" fontId="6" fillId="14" borderId="2" xfId="0" applyFont="1" applyFill="1" applyBorder="1" applyAlignment="1">
      <alignment horizontal="center" vertical="top" wrapText="1"/>
    </xf>
    <xf numFmtId="0" fontId="0" fillId="14" borderId="2" xfId="0" applyFont="1" applyFill="1" applyBorder="1" applyAlignment="1">
      <alignment horizontal="center" vertical="top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0" fillId="10" borderId="11" xfId="0" applyNumberFormat="1" applyFont="1" applyFill="1" applyBorder="1" applyAlignment="1">
      <alignment horizontal="center" vertical="center" wrapText="1"/>
    </xf>
    <xf numFmtId="0" fontId="0" fillId="10" borderId="13" xfId="0" applyNumberFormat="1" applyFont="1" applyFill="1" applyBorder="1" applyAlignment="1">
      <alignment horizontal="center" vertical="center" wrapText="1"/>
    </xf>
    <xf numFmtId="164" fontId="5" fillId="3" borderId="18" xfId="2" applyNumberFormat="1" applyFont="1" applyBorder="1" applyAlignment="1">
      <alignment horizontal="center" wrapText="1"/>
    </xf>
    <xf numFmtId="164" fontId="5" fillId="3" borderId="14" xfId="2" applyNumberFormat="1" applyFont="1" applyBorder="1" applyAlignment="1">
      <alignment horizontal="center" wrapText="1"/>
    </xf>
    <xf numFmtId="164" fontId="5" fillId="5" borderId="2" xfId="4" applyNumberFormat="1" applyFont="1" applyBorder="1" applyAlignment="1">
      <alignment horizontal="center"/>
    </xf>
    <xf numFmtId="164" fontId="3" fillId="11" borderId="14" xfId="0" applyNumberFormat="1" applyFont="1" applyFill="1" applyBorder="1" applyAlignment="1">
      <alignment horizontal="center" vertical="top" wrapText="1"/>
    </xf>
    <xf numFmtId="164" fontId="3" fillId="11" borderId="19" xfId="0" applyNumberFormat="1" applyFont="1" applyFill="1" applyBorder="1" applyAlignment="1">
      <alignment horizontal="center" vertical="top" wrapText="1"/>
    </xf>
    <xf numFmtId="0" fontId="0" fillId="10" borderId="12" xfId="0" applyFont="1" applyFill="1" applyBorder="1" applyAlignment="1">
      <alignment horizontal="center" vertical="top" wrapText="1"/>
    </xf>
    <xf numFmtId="0" fontId="0" fillId="11" borderId="11" xfId="0" applyFont="1" applyFill="1" applyBorder="1" applyAlignment="1">
      <alignment horizontal="center" vertical="top" wrapText="1"/>
    </xf>
    <xf numFmtId="0" fontId="0" fillId="11" borderId="13" xfId="0" applyFont="1" applyFill="1" applyBorder="1" applyAlignment="1">
      <alignment horizontal="center" vertical="top" wrapText="1"/>
    </xf>
    <xf numFmtId="0" fontId="0" fillId="11" borderId="12" xfId="0" applyFont="1" applyFill="1" applyBorder="1" applyAlignment="1">
      <alignment horizontal="center" vertical="top" wrapText="1"/>
    </xf>
    <xf numFmtId="164" fontId="5" fillId="11" borderId="14" xfId="0" applyNumberFormat="1" applyFont="1" applyFill="1" applyBorder="1" applyAlignment="1">
      <alignment horizontal="center" vertical="top" wrapText="1"/>
    </xf>
    <xf numFmtId="164" fontId="5" fillId="11" borderId="19" xfId="0" applyNumberFormat="1" applyFont="1" applyFill="1" applyBorder="1" applyAlignment="1">
      <alignment horizontal="center" vertical="top" wrapText="1"/>
    </xf>
    <xf numFmtId="164" fontId="6" fillId="10" borderId="16" xfId="0" applyNumberFormat="1" applyFont="1" applyFill="1" applyBorder="1" applyAlignment="1">
      <alignment horizontal="center" vertical="top" wrapText="1"/>
    </xf>
    <xf numFmtId="164" fontId="6" fillId="10" borderId="17" xfId="0" applyNumberFormat="1" applyFont="1" applyFill="1" applyBorder="1" applyAlignment="1">
      <alignment horizontal="center" vertical="top" wrapText="1"/>
    </xf>
    <xf numFmtId="0" fontId="0" fillId="14" borderId="11" xfId="0" applyNumberFormat="1" applyFont="1" applyFill="1" applyBorder="1" applyAlignment="1">
      <alignment horizontal="center" vertical="center" wrapText="1"/>
    </xf>
    <xf numFmtId="0" fontId="0" fillId="14" borderId="13" xfId="0" applyNumberFormat="1" applyFont="1" applyFill="1" applyBorder="1" applyAlignment="1">
      <alignment horizontal="center" vertical="center" wrapText="1"/>
    </xf>
  </cellXfs>
  <cellStyles count="9">
    <cellStyle name="20% - Accent1" xfId="3" builtinId="30"/>
    <cellStyle name="20% - Accent3" xfId="6" builtinId="38"/>
    <cellStyle name="40% - Accent3" xfId="7" builtinId="39"/>
    <cellStyle name="60% - Accent3" xfId="8" builtinId="40"/>
    <cellStyle name="Accent1" xfId="2" builtinId="29"/>
    <cellStyle name="Accent2" xfId="4" builtinId="33"/>
    <cellStyle name="Accent3" xfId="5" builtinId="37"/>
    <cellStyle name="Calculation" xfId="1" builtinId="2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65612</xdr:colOff>
      <xdr:row>32</xdr:row>
      <xdr:rowOff>40821</xdr:rowOff>
    </xdr:from>
    <xdr:to>
      <xdr:col>9</xdr:col>
      <xdr:colOff>258534</xdr:colOff>
      <xdr:row>39</xdr:row>
      <xdr:rowOff>95250</xdr:rowOff>
    </xdr:to>
    <xdr:sp macro="" textlink="">
      <xdr:nvSpPr>
        <xdr:cNvPr id="2" name="TextBox 1"/>
        <xdr:cNvSpPr txBox="1"/>
      </xdr:nvSpPr>
      <xdr:spPr>
        <a:xfrm>
          <a:off x="269719" y="6477000"/>
          <a:ext cx="6057601" cy="1387929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>
              <a:effectLst/>
            </a:rPr>
            <a:t>Experimental:</a:t>
          </a:r>
        </a:p>
        <a:p>
          <a:r>
            <a:rPr lang="en-GB" sz="1100">
              <a:effectLst/>
            </a:rPr>
            <a:t>e.g.</a:t>
          </a:r>
          <a:r>
            <a:rPr lang="en-GB" sz="1100" baseline="0">
              <a:effectLst/>
            </a:rPr>
            <a:t> '</a:t>
          </a:r>
          <a:r>
            <a:rPr lang="en-GB" sz="1100">
              <a:effectLst/>
            </a:rPr>
            <a:t>To an oven dried 50 cm</a:t>
          </a:r>
          <a:r>
            <a:rPr lang="en-GB" sz="1100" baseline="30000">
              <a:effectLst/>
            </a:rPr>
            <a:t>3</a:t>
          </a:r>
          <a:r>
            <a:rPr lang="en-GB" sz="1100">
              <a:effectLst/>
            </a:rPr>
            <a:t> round-bottomed flask equipped with a magnetic stirrer bar and condenser was added benzylamine (1.07 g), 1,3-propandiol  (1.14 g) and methyl-</a:t>
          </a:r>
          <a:r>
            <a:rPr lang="en-GB" sz="1100" i="1">
              <a:effectLst/>
            </a:rPr>
            <a:t>tert</a:t>
          </a:r>
          <a:r>
            <a:rPr lang="en-GB" sz="1100">
              <a:effectLst/>
            </a:rPr>
            <a:t>-butyl</a:t>
          </a:r>
          <a:r>
            <a:rPr lang="en-GB" sz="1100" baseline="0">
              <a:effectLst/>
            </a:rPr>
            <a:t> </a:t>
          </a:r>
          <a:r>
            <a:rPr lang="en-GB" sz="1100">
              <a:effectLst/>
            </a:rPr>
            <a:t>carbonate (3.96 g) which were reacted at 90 °C for 2 h in the presence of KO</a:t>
          </a:r>
          <a:r>
            <a:rPr lang="en-GB" sz="1100" i="1">
              <a:effectLst/>
            </a:rPr>
            <a:t>t</a:t>
          </a:r>
          <a:r>
            <a:rPr lang="en-GB" sz="1100">
              <a:effectLst/>
            </a:rPr>
            <a:t>Bu (2.24 g). The reaction was then quenched with H</a:t>
          </a:r>
          <a:r>
            <a:rPr lang="en-GB" sz="1100" baseline="-25000">
              <a:effectLst/>
            </a:rPr>
            <a:t>2</a:t>
          </a:r>
          <a:r>
            <a:rPr lang="en-GB" sz="1100">
              <a:effectLst/>
            </a:rPr>
            <a:t>O (5 cm</a:t>
          </a:r>
          <a:r>
            <a:rPr lang="en-GB" sz="1100" baseline="30000">
              <a:effectLst/>
            </a:rPr>
            <a:t>3</a:t>
          </a:r>
          <a:r>
            <a:rPr lang="en-GB" sz="1100">
              <a:effectLst/>
            </a:rPr>
            <a:t>) and the mixture extracted with ethyl acetate (2 × 10 cm</a:t>
          </a:r>
          <a:r>
            <a:rPr lang="en-GB" sz="1100" baseline="30000">
              <a:effectLst/>
            </a:rPr>
            <a:t>3</a:t>
          </a:r>
          <a:r>
            <a:rPr lang="en-GB" sz="1100">
              <a:effectLst/>
            </a:rPr>
            <a:t>), dried over Na</a:t>
          </a:r>
          <a:r>
            <a:rPr lang="en-GB" sz="1100" baseline="-25000">
              <a:effectLst/>
            </a:rPr>
            <a:t>2</a:t>
          </a:r>
          <a:r>
            <a:rPr lang="en-GB" sz="1100">
              <a:effectLst/>
            </a:rPr>
            <a:t>SO</a:t>
          </a:r>
          <a:r>
            <a:rPr lang="en-GB" sz="1100" baseline="-25000">
              <a:effectLst/>
            </a:rPr>
            <a:t>4</a:t>
          </a:r>
          <a:r>
            <a:rPr lang="en-GB" sz="1100">
              <a:effectLst/>
            </a:rPr>
            <a:t> (0.5 g) and the solvent removed under vacuum to give a yellow/orange oil, which was further purified by crystallisation from cyclohexane (10 cm</a:t>
          </a:r>
          <a:r>
            <a:rPr lang="en-GB" sz="1100" baseline="30000">
              <a:effectLst/>
            </a:rPr>
            <a:t>3</a:t>
          </a:r>
          <a:r>
            <a:rPr lang="en-GB" sz="1100">
              <a:effectLst/>
            </a:rPr>
            <a:t>) to give 1.09 g of the product.'</a:t>
          </a:r>
        </a:p>
      </xdr:txBody>
    </xdr:sp>
    <xdr:clientData/>
  </xdr:twoCellAnchor>
  <xdr:twoCellAnchor>
    <xdr:from>
      <xdr:col>1</xdr:col>
      <xdr:colOff>106892</xdr:colOff>
      <xdr:row>16</xdr:row>
      <xdr:rowOff>27518</xdr:rowOff>
    </xdr:from>
    <xdr:to>
      <xdr:col>4</xdr:col>
      <xdr:colOff>108857</xdr:colOff>
      <xdr:row>17</xdr:row>
      <xdr:rowOff>190500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0999" y="3524554"/>
          <a:ext cx="2519287" cy="353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64558</xdr:colOff>
      <xdr:row>13</xdr:row>
      <xdr:rowOff>46566</xdr:rowOff>
    </xdr:from>
    <xdr:to>
      <xdr:col>5</xdr:col>
      <xdr:colOff>64558</xdr:colOff>
      <xdr:row>15</xdr:row>
      <xdr:rowOff>37041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808" y="2173816"/>
          <a:ext cx="3153833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612321</xdr:colOff>
      <xdr:row>31</xdr:row>
      <xdr:rowOff>27215</xdr:rowOff>
    </xdr:from>
    <xdr:ext cx="184731" cy="264560"/>
    <xdr:sp macro="" textlink="">
      <xdr:nvSpPr>
        <xdr:cNvPr id="6" name="TextBox 5"/>
        <xdr:cNvSpPr txBox="1"/>
      </xdr:nvSpPr>
      <xdr:spPr>
        <a:xfrm>
          <a:off x="612321" y="5687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0</xdr:col>
      <xdr:colOff>612321</xdr:colOff>
      <xdr:row>24</xdr:row>
      <xdr:rowOff>27215</xdr:rowOff>
    </xdr:from>
    <xdr:ext cx="184731" cy="264560"/>
    <xdr:sp macro="" textlink="">
      <xdr:nvSpPr>
        <xdr:cNvPr id="7" name="TextBox 6"/>
        <xdr:cNvSpPr txBox="1"/>
      </xdr:nvSpPr>
      <xdr:spPr>
        <a:xfrm>
          <a:off x="202746" y="58510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13</xdr:col>
      <xdr:colOff>1026584</xdr:colOff>
      <xdr:row>24</xdr:row>
      <xdr:rowOff>24739</xdr:rowOff>
    </xdr:from>
    <xdr:ext cx="4035961" cy="1078757"/>
    <xdr:sp macro="" textlink="">
      <xdr:nvSpPr>
        <xdr:cNvPr id="8" name="TextBox 7"/>
        <xdr:cNvSpPr txBox="1"/>
      </xdr:nvSpPr>
      <xdr:spPr>
        <a:xfrm>
          <a:off x="10149417" y="4935406"/>
          <a:ext cx="4035961" cy="107875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050" b="1"/>
            <a:t>Instructions for use: </a:t>
          </a:r>
          <a:r>
            <a:rPr lang="en-GB" sz="1050"/>
            <a:t>Enter your data into the tables above to automatically calculate </a:t>
          </a:r>
          <a:r>
            <a:rPr lang="en-GB" sz="105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yield, AE and RME.</a:t>
          </a:r>
          <a:r>
            <a:rPr lang="en-GB" sz="1050" b="0" i="0" u="none" strike="noStrike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050" b="0"/>
            <a:t>Use</a:t>
          </a:r>
          <a:r>
            <a:rPr lang="en-GB" sz="1050" b="0" baseline="0"/>
            <a:t> the blank boxes in the tables  to  enter experimental data and note the flags for each Key Parameter.</a:t>
          </a:r>
        </a:p>
        <a:p>
          <a:r>
            <a:rPr lang="en-GB" sz="1050" b="1" baseline="0"/>
            <a:t>Printing tips: </a:t>
          </a:r>
          <a:r>
            <a:rPr lang="en-GB" sz="1050" b="0" baseline="0"/>
            <a:t>This spreadsheet is designed to be printed with 'landscape', 'narrow margin' and 'fit all columns on one page' settings</a:t>
          </a:r>
          <a:endParaRPr lang="en-GB" sz="1050" b="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18749</xdr:colOff>
      <xdr:row>20</xdr:row>
      <xdr:rowOff>94344</xdr:rowOff>
    </xdr:from>
    <xdr:to>
      <xdr:col>18</xdr:col>
      <xdr:colOff>610963</xdr:colOff>
      <xdr:row>23</xdr:row>
      <xdr:rowOff>349250</xdr:rowOff>
    </xdr:to>
    <xdr:sp macro="" textlink="">
      <xdr:nvSpPr>
        <xdr:cNvPr id="2" name="TextBox 1"/>
        <xdr:cNvSpPr txBox="1"/>
      </xdr:nvSpPr>
      <xdr:spPr>
        <a:xfrm>
          <a:off x="8670624" y="4380594"/>
          <a:ext cx="5719839" cy="1509031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Experimental:</a:t>
          </a:r>
          <a:endParaRPr lang="en-GB" b="1">
            <a:effectLst/>
          </a:endParaRPr>
        </a:p>
        <a:p>
          <a:r>
            <a:rPr lang="en-GB">
              <a:effectLst/>
            </a:rPr>
            <a:t>e.g.</a:t>
          </a:r>
          <a:r>
            <a:rPr lang="en-GB" baseline="0">
              <a:effectLst/>
            </a:rPr>
            <a:t> '</a:t>
          </a:r>
          <a:r>
            <a:rPr lang="en-GB">
              <a:effectLst/>
            </a:rPr>
            <a:t>To an oven dried 50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 round-bottomed flask equipped with a magnetic stirrer bar and condenser was added benzylamine (1.07 g), 1,3-propandiol  (1.14 g) and methyl-</a:t>
          </a:r>
          <a:r>
            <a:rPr lang="en-GB" i="1">
              <a:effectLst/>
            </a:rPr>
            <a:t>tert</a:t>
          </a:r>
          <a:r>
            <a:rPr lang="en-GB">
              <a:effectLst/>
            </a:rPr>
            <a:t>-butyl carbonate (3.96 g) which were reacted at 90 °C for 2 h in the presence of KO</a:t>
          </a:r>
          <a:r>
            <a:rPr lang="en-GB" i="1">
              <a:effectLst/>
            </a:rPr>
            <a:t>t</a:t>
          </a:r>
          <a:r>
            <a:rPr lang="en-GB">
              <a:effectLst/>
            </a:rPr>
            <a:t>Bu (2.24 g). The reaction was then quenched with H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O (5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and the mixture extracted with ethyl acetate (2 × 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), dried over Na</a:t>
          </a:r>
          <a:r>
            <a:rPr lang="en-GB" baseline="-25000">
              <a:effectLst/>
            </a:rPr>
            <a:t>2</a:t>
          </a:r>
          <a:r>
            <a:rPr lang="en-GB">
              <a:effectLst/>
            </a:rPr>
            <a:t>SO</a:t>
          </a:r>
          <a:r>
            <a:rPr lang="en-GB" baseline="-25000">
              <a:effectLst/>
            </a:rPr>
            <a:t>4</a:t>
          </a:r>
          <a:r>
            <a:rPr lang="en-GB">
              <a:effectLst/>
            </a:rPr>
            <a:t> (0.5 g) and the solvent removed under vacuum to give a yellow/orange oil, which was further purified by crystallisation from cyclohexane (10 cm</a:t>
          </a:r>
          <a:r>
            <a:rPr lang="en-GB" baseline="30000">
              <a:effectLst/>
            </a:rPr>
            <a:t>3</a:t>
          </a:r>
          <a:r>
            <a:rPr lang="en-GB">
              <a:effectLst/>
            </a:rPr>
            <a:t>) to give 1.09 g of the product.' </a:t>
          </a:r>
        </a:p>
      </xdr:txBody>
    </xdr:sp>
    <xdr:clientData/>
  </xdr:twoCellAnchor>
  <xdr:twoCellAnchor>
    <xdr:from>
      <xdr:col>1</xdr:col>
      <xdr:colOff>276225</xdr:colOff>
      <xdr:row>15</xdr:row>
      <xdr:rowOff>133350</xdr:rowOff>
    </xdr:from>
    <xdr:to>
      <xdr:col>3</xdr:col>
      <xdr:colOff>151039</xdr:colOff>
      <xdr:row>17</xdr:row>
      <xdr:rowOff>123825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546" y="3031671"/>
          <a:ext cx="1997529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249012</xdr:colOff>
      <xdr:row>18</xdr:row>
      <xdr:rowOff>152400</xdr:rowOff>
    </xdr:from>
    <xdr:to>
      <xdr:col>4</xdr:col>
      <xdr:colOff>167369</xdr:colOff>
      <xdr:row>19</xdr:row>
      <xdr:rowOff>142875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333" y="3622221"/>
          <a:ext cx="2653393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206828</xdr:colOff>
      <xdr:row>20</xdr:row>
      <xdr:rowOff>163286</xdr:rowOff>
    </xdr:from>
    <xdr:to>
      <xdr:col>5</xdr:col>
      <xdr:colOff>148317</xdr:colOff>
      <xdr:row>21</xdr:row>
      <xdr:rowOff>117021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204607"/>
          <a:ext cx="3288847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251450</xdr:colOff>
      <xdr:row>38</xdr:row>
      <xdr:rowOff>72120</xdr:rowOff>
    </xdr:from>
    <xdr:ext cx="5976375" cy="3873952"/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7807" y="12631513"/>
          <a:ext cx="5976375" cy="3873952"/>
        </a:xfrm>
        <a:prstGeom prst="rect">
          <a:avLst/>
        </a:prstGeom>
        <a:noFill/>
        <a:ln>
          <a:solidFill>
            <a:sysClr val="windowText" lastClr="000000"/>
          </a:solidFill>
        </a:ln>
      </xdr:spPr>
    </xdr:pic>
    <xdr:clientData/>
  </xdr:oneCellAnchor>
  <xdr:twoCellAnchor>
    <xdr:from>
      <xdr:col>1</xdr:col>
      <xdr:colOff>244929</xdr:colOff>
      <xdr:row>21</xdr:row>
      <xdr:rowOff>299357</xdr:rowOff>
    </xdr:from>
    <xdr:to>
      <xdr:col>1</xdr:col>
      <xdr:colOff>1141640</xdr:colOff>
      <xdr:row>22</xdr:row>
      <xdr:rowOff>140154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5129893"/>
          <a:ext cx="896711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10</xdr:col>
      <xdr:colOff>1061357</xdr:colOff>
      <xdr:row>28</xdr:row>
      <xdr:rowOff>503464</xdr:rowOff>
    </xdr:from>
    <xdr:ext cx="5783035" cy="1125693"/>
    <xdr:sp macro="" textlink="">
      <xdr:nvSpPr>
        <xdr:cNvPr id="6" name="TextBox 5"/>
        <xdr:cNvSpPr txBox="1"/>
      </xdr:nvSpPr>
      <xdr:spPr>
        <a:xfrm>
          <a:off x="8640536" y="7810500"/>
          <a:ext cx="5783035" cy="112569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 for use: </a:t>
          </a:r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Enter your data into the tables above to automatically calculate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yield, AE,</a:t>
          </a:r>
          <a:r>
            <a:rPr lang="en-GB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GB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RME, MI/PMI</a:t>
          </a:r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and OE.</a:t>
          </a:r>
          <a:endParaRPr lang="en-GB">
            <a:effectLst/>
          </a:endParaRPr>
        </a:p>
        <a:p>
          <a:r>
            <a:rPr lang="en-GB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Use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the blank boxes in the tables  to  enter experimental data and note the flags for each Key Parameter.</a:t>
          </a:r>
          <a:endParaRPr lang="en-GB">
            <a:effectLst/>
          </a:endParaRPr>
        </a:p>
        <a:p>
          <a:r>
            <a:rPr lang="en-GB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Printing tips: </a:t>
          </a:r>
          <a:r>
            <a:rPr lang="en-GB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spreadsheet is designed to be printed with 'landscape', 'narrow margin' and 'fit all columns on one page' settings</a:t>
          </a:r>
          <a:endParaRPr lang="en-GB">
            <a:effectLst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3"/>
  <sheetViews>
    <sheetView topLeftCell="C16" zoomScale="90" zoomScaleNormal="90" workbookViewId="0">
      <selection activeCell="G20" sqref="G20"/>
    </sheetView>
  </sheetViews>
  <sheetFormatPr defaultRowHeight="15" x14ac:dyDescent="0.25"/>
  <cols>
    <col min="1" max="1" width="3" style="29" customWidth="1"/>
    <col min="2" max="2" width="20.140625" style="29" customWidth="1"/>
    <col min="3" max="3" width="7.7109375" style="29" customWidth="1"/>
    <col min="4" max="4" width="9.85546875" style="29" customWidth="1"/>
    <col min="5" max="5" width="9.140625" style="29"/>
    <col min="6" max="6" width="10.7109375" style="29" customWidth="1"/>
    <col min="7" max="7" width="8.140625" style="29" customWidth="1"/>
    <col min="8" max="8" width="13.7109375" style="29" customWidth="1"/>
    <col min="9" max="9" width="8.28515625" style="29" customWidth="1"/>
    <col min="10" max="10" width="15.7109375" style="29" customWidth="1"/>
    <col min="11" max="11" width="9.5703125" style="29" customWidth="1"/>
    <col min="12" max="12" width="12.28515625" style="29" customWidth="1"/>
    <col min="13" max="13" width="8.5703125" style="29" customWidth="1"/>
    <col min="14" max="14" width="17.28515625" style="29" customWidth="1"/>
    <col min="15" max="15" width="7.85546875" style="29" customWidth="1"/>
    <col min="16" max="16" width="14.85546875" style="29" customWidth="1"/>
    <col min="17" max="17" width="10.28515625" style="29" customWidth="1"/>
    <col min="18" max="18" width="13.5703125" style="29" customWidth="1"/>
    <col min="19" max="19" width="11.7109375" style="29" customWidth="1"/>
    <col min="20" max="16384" width="9.140625" style="29"/>
  </cols>
  <sheetData>
    <row r="1" spans="1:21" x14ac:dyDescent="0.25">
      <c r="B1" s="24" t="s">
        <v>99</v>
      </c>
      <c r="F1" s="24" t="s">
        <v>97</v>
      </c>
    </row>
    <row r="2" spans="1:21" ht="7.5" customHeight="1" x14ac:dyDescent="0.25"/>
    <row r="3" spans="1:21" x14ac:dyDescent="0.25">
      <c r="B3" s="24" t="s">
        <v>114</v>
      </c>
    </row>
    <row r="4" spans="1:21" s="7" customFormat="1" ht="46.5" customHeight="1" x14ac:dyDescent="0.25">
      <c r="B4" s="8" t="s">
        <v>65</v>
      </c>
      <c r="C4" s="8" t="s">
        <v>52</v>
      </c>
      <c r="D4" s="8" t="s">
        <v>58</v>
      </c>
      <c r="E4" s="8" t="s">
        <v>55</v>
      </c>
      <c r="F4" s="9" t="s">
        <v>3</v>
      </c>
      <c r="G4" s="9" t="s">
        <v>53</v>
      </c>
      <c r="H4" s="8" t="s">
        <v>4</v>
      </c>
      <c r="I4" s="8" t="s">
        <v>56</v>
      </c>
      <c r="J4" s="9" t="s">
        <v>61</v>
      </c>
      <c r="K4" s="9" t="s">
        <v>50</v>
      </c>
      <c r="L4" s="9" t="s">
        <v>54</v>
      </c>
      <c r="M4" s="9" t="s">
        <v>53</v>
      </c>
      <c r="N4" s="8" t="s">
        <v>62</v>
      </c>
      <c r="O4" s="8" t="s">
        <v>52</v>
      </c>
      <c r="P4" s="9" t="s">
        <v>63</v>
      </c>
      <c r="Q4" s="9" t="s">
        <v>51</v>
      </c>
      <c r="R4" s="9" t="s">
        <v>57</v>
      </c>
      <c r="S4" s="9" t="s">
        <v>52</v>
      </c>
    </row>
    <row r="5" spans="1:21" x14ac:dyDescent="0.25">
      <c r="A5" s="65"/>
      <c r="B5" s="23" t="s">
        <v>15</v>
      </c>
      <c r="C5" s="14">
        <v>1.07</v>
      </c>
      <c r="D5" s="14">
        <v>107.15</v>
      </c>
      <c r="E5" s="30">
        <f>C5/D5</f>
        <v>9.986000933271115E-3</v>
      </c>
      <c r="F5" s="15"/>
      <c r="G5" s="15"/>
      <c r="H5" s="14" t="s">
        <v>18</v>
      </c>
      <c r="I5" s="14">
        <v>2.2400000000000002</v>
      </c>
      <c r="J5" s="15"/>
      <c r="K5" s="15"/>
      <c r="L5" s="15"/>
      <c r="M5" s="30">
        <f>K5*L5</f>
        <v>0</v>
      </c>
      <c r="N5" s="14" t="s">
        <v>21</v>
      </c>
      <c r="O5" s="14">
        <v>0.5</v>
      </c>
      <c r="P5" s="15" t="s">
        <v>19</v>
      </c>
      <c r="Q5" s="15">
        <v>5</v>
      </c>
      <c r="R5" s="15">
        <v>1</v>
      </c>
      <c r="S5" s="30">
        <f>Q5*R5</f>
        <v>5</v>
      </c>
    </row>
    <row r="6" spans="1:21" x14ac:dyDescent="0.25">
      <c r="B6" s="14" t="s">
        <v>16</v>
      </c>
      <c r="C6" s="14">
        <v>1.1399999999999999</v>
      </c>
      <c r="D6" s="14">
        <v>76.09</v>
      </c>
      <c r="E6" s="30">
        <f>C6/D6</f>
        <v>1.4982257852543038E-2</v>
      </c>
      <c r="F6" s="15"/>
      <c r="G6" s="15"/>
      <c r="H6" s="14"/>
      <c r="I6" s="14"/>
      <c r="J6" s="15"/>
      <c r="K6" s="15"/>
      <c r="L6" s="15"/>
      <c r="M6" s="30">
        <f t="shared" ref="M6:M11" si="0">K6*L6</f>
        <v>0</v>
      </c>
      <c r="N6" s="14"/>
      <c r="O6" s="14"/>
      <c r="P6" s="15" t="s">
        <v>20</v>
      </c>
      <c r="Q6" s="15">
        <v>20</v>
      </c>
      <c r="R6" s="15">
        <v>0.89400000000000002</v>
      </c>
      <c r="S6" s="30">
        <f>Q6*R6</f>
        <v>17.88</v>
      </c>
      <c r="U6" s="22"/>
    </row>
    <row r="7" spans="1:21" x14ac:dyDescent="0.25">
      <c r="B7" s="14" t="s">
        <v>17</v>
      </c>
      <c r="C7" s="14">
        <v>3.96</v>
      </c>
      <c r="D7" s="14">
        <v>132.16</v>
      </c>
      <c r="E7" s="30">
        <f t="shared" ref="E7:E11" si="1">C7/D7</f>
        <v>2.9963680387409201E-2</v>
      </c>
      <c r="F7" s="15"/>
      <c r="G7" s="15"/>
      <c r="H7" s="14"/>
      <c r="I7" s="14"/>
      <c r="J7" s="15"/>
      <c r="K7" s="15"/>
      <c r="L7" s="15"/>
      <c r="M7" s="30">
        <f t="shared" si="0"/>
        <v>0</v>
      </c>
      <c r="N7" s="14"/>
      <c r="O7" s="14"/>
      <c r="P7" s="15"/>
      <c r="Q7" s="15"/>
      <c r="R7" s="15"/>
      <c r="S7" s="30">
        <f t="shared" ref="S7:S11" si="2">Q7*R7</f>
        <v>0</v>
      </c>
      <c r="T7" s="22"/>
      <c r="U7" s="22"/>
    </row>
    <row r="8" spans="1:21" x14ac:dyDescent="0.25">
      <c r="B8" s="14"/>
      <c r="C8" s="14"/>
      <c r="D8" s="14"/>
      <c r="E8" s="30" t="e">
        <f t="shared" si="1"/>
        <v>#DIV/0!</v>
      </c>
      <c r="F8" s="15"/>
      <c r="G8" s="15"/>
      <c r="H8" s="14"/>
      <c r="I8" s="14"/>
      <c r="J8" s="15"/>
      <c r="K8" s="15"/>
      <c r="L8" s="15"/>
      <c r="M8" s="30">
        <f t="shared" si="0"/>
        <v>0</v>
      </c>
      <c r="N8" s="14"/>
      <c r="O8" s="14"/>
      <c r="P8" s="15"/>
      <c r="Q8" s="15"/>
      <c r="R8" s="15"/>
      <c r="S8" s="30">
        <f t="shared" si="2"/>
        <v>0</v>
      </c>
      <c r="T8" s="22"/>
      <c r="U8" s="22"/>
    </row>
    <row r="9" spans="1:21" x14ac:dyDescent="0.25">
      <c r="B9" s="14"/>
      <c r="C9" s="14"/>
      <c r="D9" s="14"/>
      <c r="E9" s="30" t="e">
        <f t="shared" si="1"/>
        <v>#DIV/0!</v>
      </c>
      <c r="F9" s="15"/>
      <c r="G9" s="15"/>
      <c r="H9" s="14"/>
      <c r="I9" s="14"/>
      <c r="J9" s="15"/>
      <c r="K9" s="15"/>
      <c r="L9" s="15"/>
      <c r="M9" s="30">
        <f t="shared" si="0"/>
        <v>0</v>
      </c>
      <c r="N9" s="14"/>
      <c r="O9" s="14"/>
      <c r="P9" s="15"/>
      <c r="Q9" s="15"/>
      <c r="R9" s="15"/>
      <c r="S9" s="30">
        <f t="shared" si="2"/>
        <v>0</v>
      </c>
      <c r="T9" s="22"/>
    </row>
    <row r="10" spans="1:21" x14ac:dyDescent="0.25">
      <c r="B10" s="14"/>
      <c r="C10" s="14"/>
      <c r="D10" s="14"/>
      <c r="E10" s="30" t="e">
        <f t="shared" si="1"/>
        <v>#DIV/0!</v>
      </c>
      <c r="F10" s="15"/>
      <c r="G10" s="15"/>
      <c r="H10" s="14"/>
      <c r="I10" s="14"/>
      <c r="J10" s="15"/>
      <c r="K10" s="15"/>
      <c r="L10" s="15"/>
      <c r="M10" s="30">
        <f t="shared" si="0"/>
        <v>0</v>
      </c>
      <c r="N10" s="14"/>
      <c r="O10" s="14"/>
      <c r="P10" s="15"/>
      <c r="Q10" s="15"/>
      <c r="R10" s="15"/>
      <c r="S10" s="30">
        <f t="shared" si="2"/>
        <v>0</v>
      </c>
      <c r="T10" s="22"/>
    </row>
    <row r="11" spans="1:21" x14ac:dyDescent="0.25">
      <c r="B11" s="14"/>
      <c r="C11" s="14"/>
      <c r="D11" s="14"/>
      <c r="E11" s="30" t="e">
        <f t="shared" si="1"/>
        <v>#DIV/0!</v>
      </c>
      <c r="F11" s="15"/>
      <c r="G11" s="15"/>
      <c r="H11" s="14"/>
      <c r="I11" s="14"/>
      <c r="J11" s="15"/>
      <c r="K11" s="15"/>
      <c r="L11" s="15"/>
      <c r="M11" s="30">
        <f t="shared" si="0"/>
        <v>0</v>
      </c>
      <c r="N11" s="14"/>
      <c r="O11" s="14"/>
      <c r="P11" s="15"/>
      <c r="Q11" s="15"/>
      <c r="R11" s="15"/>
      <c r="S11" s="30">
        <f t="shared" si="2"/>
        <v>0</v>
      </c>
      <c r="T11" s="22"/>
    </row>
    <row r="12" spans="1:21" x14ac:dyDescent="0.25">
      <c r="B12" s="30" t="s">
        <v>6</v>
      </c>
      <c r="C12" s="30">
        <f>SUM(C5:C11)</f>
        <v>6.17</v>
      </c>
      <c r="D12" s="30">
        <f>SUM(D5:D11)</f>
        <v>315.39999999999998</v>
      </c>
      <c r="E12" s="21"/>
      <c r="F12" s="21"/>
      <c r="G12" s="30">
        <f>SUM(G5:G11)</f>
        <v>0</v>
      </c>
      <c r="H12" s="21"/>
      <c r="I12" s="30">
        <f>SUM(I5:I11)</f>
        <v>2.2400000000000002</v>
      </c>
      <c r="J12" s="21"/>
      <c r="K12" s="21"/>
      <c r="L12" s="21"/>
      <c r="M12" s="30">
        <f>SUM(M5:M11)</f>
        <v>0</v>
      </c>
      <c r="N12" s="21"/>
      <c r="O12" s="30">
        <f>SUM(O5:O11)</f>
        <v>0.5</v>
      </c>
      <c r="P12" s="21"/>
      <c r="Q12" s="21"/>
      <c r="R12" s="21"/>
      <c r="S12" s="30">
        <f>SUM(S5:S11)</f>
        <v>22.88</v>
      </c>
      <c r="T12" s="22"/>
    </row>
    <row r="13" spans="1:21" x14ac:dyDescent="0.25">
      <c r="B13" s="22"/>
      <c r="C13" s="22"/>
      <c r="D13" s="22"/>
      <c r="E13" s="22"/>
      <c r="F13" s="22"/>
      <c r="G13" s="22"/>
      <c r="H13" s="22"/>
      <c r="I13" s="22"/>
      <c r="J13" s="10" t="s">
        <v>23</v>
      </c>
      <c r="K13" s="22"/>
      <c r="L13" s="22"/>
      <c r="M13" s="22"/>
      <c r="N13" s="22"/>
      <c r="O13" s="22"/>
      <c r="P13" s="22"/>
      <c r="Q13" s="22"/>
      <c r="R13" s="22"/>
      <c r="S13" s="22"/>
    </row>
    <row r="14" spans="1:21" x14ac:dyDescent="0.25">
      <c r="A14" s="22"/>
      <c r="B14" s="22"/>
      <c r="C14" s="22"/>
      <c r="D14" s="22"/>
      <c r="E14" s="22"/>
      <c r="F14" s="22"/>
      <c r="H14" s="31" t="s">
        <v>7</v>
      </c>
      <c r="I14" s="32">
        <f>(Q17/E5)*100</f>
        <v>57.079330512115135</v>
      </c>
      <c r="J14" s="33">
        <f>I14</f>
        <v>57.079330512115135</v>
      </c>
      <c r="L14" s="22"/>
      <c r="M14" s="22"/>
      <c r="N14" s="22"/>
      <c r="O14" s="22"/>
      <c r="P14" s="22"/>
      <c r="Q14" s="22"/>
    </row>
    <row r="15" spans="1:21" x14ac:dyDescent="0.25">
      <c r="A15" s="22"/>
      <c r="B15" s="22"/>
      <c r="C15" s="22"/>
      <c r="D15" s="22"/>
      <c r="E15" s="22"/>
      <c r="F15" s="22"/>
      <c r="H15" s="34" t="s">
        <v>13</v>
      </c>
      <c r="I15" s="35">
        <f>(1-(O19/C5))*100</f>
        <v>100</v>
      </c>
      <c r="J15" s="33">
        <f t="shared" ref="J15:J16" si="3">I15</f>
        <v>100</v>
      </c>
      <c r="L15" s="22"/>
      <c r="M15" s="22"/>
      <c r="N15" s="22"/>
      <c r="O15" s="22"/>
      <c r="P15" s="22"/>
    </row>
    <row r="16" spans="1:21" x14ac:dyDescent="0.25">
      <c r="A16" s="22"/>
      <c r="B16" s="22"/>
      <c r="C16" s="22"/>
      <c r="D16" s="22"/>
      <c r="E16" s="22"/>
      <c r="F16" s="22"/>
      <c r="H16" s="36" t="s">
        <v>14</v>
      </c>
      <c r="I16" s="32">
        <f>(I14/I15)*100</f>
        <v>57.079330512115135</v>
      </c>
      <c r="J16" s="33">
        <f t="shared" si="3"/>
        <v>57.079330512115135</v>
      </c>
      <c r="L16" s="22"/>
      <c r="O16" s="66" t="s">
        <v>0</v>
      </c>
      <c r="P16" s="66" t="s">
        <v>1</v>
      </c>
      <c r="Q16" s="66" t="s">
        <v>2</v>
      </c>
    </row>
    <row r="17" spans="1:19" x14ac:dyDescent="0.25">
      <c r="A17" s="22"/>
      <c r="B17" s="22"/>
      <c r="C17" s="22"/>
      <c r="D17" s="22"/>
      <c r="E17" s="22"/>
      <c r="F17" s="22"/>
      <c r="H17" s="37" t="s">
        <v>8</v>
      </c>
      <c r="I17" s="35">
        <f>P17/D12*100</f>
        <v>60.630944831959418</v>
      </c>
      <c r="J17" s="33"/>
      <c r="N17" s="66" t="s">
        <v>5</v>
      </c>
      <c r="O17" s="66">
        <v>1.0900000000000001</v>
      </c>
      <c r="P17" s="66">
        <v>191.23</v>
      </c>
      <c r="Q17" s="67">
        <f>O17/P17</f>
        <v>5.6999424776447219E-3</v>
      </c>
    </row>
    <row r="18" spans="1:19" x14ac:dyDescent="0.25">
      <c r="A18" s="22"/>
      <c r="B18" s="22"/>
      <c r="C18" s="22"/>
      <c r="D18" s="22"/>
      <c r="E18" s="22"/>
      <c r="F18" s="22"/>
      <c r="H18" s="31" t="s">
        <v>9</v>
      </c>
      <c r="I18" s="32">
        <f>O17/C12*100</f>
        <v>17.666126418152352</v>
      </c>
      <c r="O18" s="68" t="s">
        <v>0</v>
      </c>
      <c r="P18" s="69"/>
      <c r="Q18" s="70"/>
    </row>
    <row r="19" spans="1:19" x14ac:dyDescent="0.25">
      <c r="A19" s="22"/>
      <c r="B19" s="22"/>
      <c r="C19" s="22"/>
      <c r="D19" s="22"/>
      <c r="E19" s="22"/>
      <c r="F19" s="22"/>
      <c r="H19" s="22"/>
      <c r="I19" s="22"/>
      <c r="M19" s="22"/>
      <c r="N19" s="75" t="s">
        <v>60</v>
      </c>
      <c r="O19" s="77"/>
      <c r="P19" s="22"/>
    </row>
    <row r="20" spans="1:19" ht="14.25" customHeight="1" x14ac:dyDescent="0.25">
      <c r="A20" s="22"/>
      <c r="B20" s="19" t="s">
        <v>75</v>
      </c>
      <c r="C20" s="22"/>
      <c r="D20" s="22"/>
      <c r="E20" s="22"/>
      <c r="F20" s="22"/>
      <c r="H20" s="22"/>
      <c r="I20" s="22"/>
      <c r="M20" s="22"/>
      <c r="N20" s="76"/>
      <c r="O20" s="78"/>
    </row>
    <row r="21" spans="1:19" x14ac:dyDescent="0.25">
      <c r="B21" s="91" t="s">
        <v>106</v>
      </c>
      <c r="C21" s="92"/>
      <c r="D21" s="92"/>
      <c r="E21" s="92"/>
      <c r="F21" s="92"/>
      <c r="G21" s="92"/>
      <c r="H21" s="93"/>
      <c r="I21" s="82" t="s">
        <v>105</v>
      </c>
      <c r="J21" s="83"/>
      <c r="K21" s="83"/>
      <c r="L21" s="84"/>
      <c r="M21" s="22"/>
      <c r="N21" s="22"/>
      <c r="O21" s="22"/>
    </row>
    <row r="22" spans="1:19" ht="18" x14ac:dyDescent="0.35">
      <c r="B22" s="88" t="s">
        <v>128</v>
      </c>
      <c r="C22" s="89"/>
      <c r="D22" s="89"/>
      <c r="E22" s="89"/>
      <c r="F22" s="89"/>
      <c r="G22" s="89"/>
      <c r="H22" s="90"/>
      <c r="I22" s="88"/>
      <c r="J22" s="89"/>
      <c r="K22" s="89"/>
      <c r="L22" s="90"/>
      <c r="M22" s="22"/>
      <c r="N22" s="22"/>
      <c r="O22" s="22"/>
    </row>
    <row r="23" spans="1:19" x14ac:dyDescent="0.25">
      <c r="B23" s="44"/>
      <c r="C23" s="44"/>
      <c r="D23" s="44"/>
      <c r="E23" s="44"/>
      <c r="F23" s="44"/>
      <c r="G23" s="44"/>
      <c r="H23" s="44"/>
      <c r="I23" s="22"/>
      <c r="L23" s="22"/>
      <c r="M23" s="22"/>
      <c r="N23" s="22"/>
      <c r="O23" s="22"/>
    </row>
    <row r="24" spans="1:19" x14ac:dyDescent="0.25">
      <c r="B24" s="19" t="s">
        <v>76</v>
      </c>
      <c r="C24" s="22"/>
      <c r="D24" s="22"/>
      <c r="E24" s="22"/>
      <c r="F24" s="22"/>
      <c r="G24" s="22"/>
      <c r="H24" s="22"/>
      <c r="I24" s="22"/>
      <c r="L24" s="22"/>
      <c r="M24" s="22"/>
      <c r="N24" s="22"/>
      <c r="O24" s="22"/>
    </row>
    <row r="25" spans="1:19" x14ac:dyDescent="0.25">
      <c r="B25" s="11" t="s">
        <v>107</v>
      </c>
      <c r="C25" s="12"/>
      <c r="D25" s="12"/>
      <c r="E25" s="12"/>
      <c r="F25" s="12"/>
      <c r="G25" s="13"/>
      <c r="H25" s="82" t="s">
        <v>111</v>
      </c>
      <c r="I25" s="83"/>
      <c r="J25" s="83"/>
      <c r="K25" s="83"/>
      <c r="L25" s="83"/>
      <c r="M25" s="84"/>
      <c r="N25" s="22"/>
      <c r="O25" s="22"/>
      <c r="P25" s="22"/>
      <c r="Q25" s="22"/>
      <c r="R25" s="22"/>
      <c r="S25" s="22"/>
    </row>
    <row r="26" spans="1:19" x14ac:dyDescent="0.25">
      <c r="A26" s="22"/>
      <c r="B26" s="99" t="s">
        <v>30</v>
      </c>
      <c r="C26" s="100"/>
      <c r="D26" s="100"/>
      <c r="E26" s="99" t="s">
        <v>27</v>
      </c>
      <c r="F26" s="100"/>
      <c r="G26" s="101"/>
      <c r="H26" s="79"/>
      <c r="I26" s="80"/>
      <c r="J26" s="80"/>
      <c r="K26" s="80"/>
      <c r="L26" s="80"/>
      <c r="M26" s="81"/>
      <c r="N26" s="22"/>
      <c r="O26" s="22"/>
      <c r="P26" s="22"/>
      <c r="Q26" s="22"/>
      <c r="R26" s="22"/>
      <c r="S26" s="22"/>
    </row>
    <row r="27" spans="1:19" x14ac:dyDescent="0.25">
      <c r="A27" s="22"/>
      <c r="B27" s="102" t="s">
        <v>31</v>
      </c>
      <c r="C27" s="103"/>
      <c r="D27" s="103"/>
      <c r="E27" s="102" t="s">
        <v>68</v>
      </c>
      <c r="F27" s="103"/>
      <c r="G27" s="103"/>
      <c r="H27" s="85"/>
      <c r="I27" s="86"/>
      <c r="J27" s="86"/>
      <c r="K27" s="86"/>
      <c r="L27" s="86"/>
      <c r="M27" s="87"/>
      <c r="N27" s="22"/>
      <c r="O27" s="22"/>
      <c r="P27" s="22"/>
      <c r="Q27" s="22"/>
      <c r="R27" s="22"/>
      <c r="S27" s="22"/>
    </row>
    <row r="28" spans="1:19" ht="15.75" customHeight="1" x14ac:dyDescent="0.25">
      <c r="B28" s="102" t="s">
        <v>69</v>
      </c>
      <c r="C28" s="103"/>
      <c r="D28" s="103"/>
      <c r="E28" s="102" t="s">
        <v>28</v>
      </c>
      <c r="F28" s="103"/>
      <c r="G28" s="104"/>
      <c r="H28" s="85"/>
      <c r="I28" s="86"/>
      <c r="J28" s="86"/>
      <c r="K28" s="86"/>
      <c r="L28" s="86"/>
      <c r="M28" s="87"/>
      <c r="N28" s="22"/>
      <c r="O28" s="22"/>
      <c r="P28" s="22"/>
      <c r="Q28" s="22"/>
      <c r="R28" s="22"/>
      <c r="S28" s="22"/>
    </row>
    <row r="29" spans="1:19" x14ac:dyDescent="0.25">
      <c r="B29" s="102" t="s">
        <v>29</v>
      </c>
      <c r="C29" s="103"/>
      <c r="D29" s="103"/>
      <c r="E29" s="102" t="s">
        <v>70</v>
      </c>
      <c r="F29" s="103"/>
      <c r="G29" s="104"/>
      <c r="H29" s="85"/>
      <c r="I29" s="86"/>
      <c r="J29" s="86"/>
      <c r="K29" s="86"/>
      <c r="L29" s="86"/>
      <c r="M29" s="87"/>
      <c r="N29" s="22"/>
      <c r="O29" s="22"/>
      <c r="P29" s="22"/>
      <c r="Q29" s="22"/>
      <c r="R29" s="22"/>
      <c r="S29" s="22"/>
    </row>
    <row r="30" spans="1:19" x14ac:dyDescent="0.25">
      <c r="B30" s="102" t="s">
        <v>74</v>
      </c>
      <c r="C30" s="103"/>
      <c r="D30" s="103"/>
      <c r="E30" s="102" t="s">
        <v>71</v>
      </c>
      <c r="F30" s="103"/>
      <c r="G30" s="104"/>
      <c r="H30" s="85"/>
      <c r="I30" s="86"/>
      <c r="J30" s="86"/>
      <c r="K30" s="86"/>
      <c r="L30" s="86"/>
      <c r="M30" s="87"/>
      <c r="N30" s="22"/>
      <c r="O30" s="22"/>
      <c r="P30" s="22"/>
      <c r="Q30" s="22"/>
      <c r="R30" s="22"/>
      <c r="S30" s="22"/>
    </row>
    <row r="31" spans="1:19" x14ac:dyDescent="0.25">
      <c r="B31" s="97" t="s">
        <v>72</v>
      </c>
      <c r="C31" s="98"/>
      <c r="D31" s="98"/>
      <c r="E31" s="97" t="s">
        <v>73</v>
      </c>
      <c r="F31" s="98"/>
      <c r="G31" s="105"/>
      <c r="H31" s="94"/>
      <c r="I31" s="95"/>
      <c r="J31" s="95"/>
      <c r="K31" s="95"/>
      <c r="L31" s="95"/>
      <c r="M31" s="96"/>
      <c r="N31" s="22"/>
      <c r="O31" s="22"/>
      <c r="P31" s="22"/>
      <c r="Q31" s="22"/>
      <c r="R31" s="22"/>
      <c r="S31" s="22"/>
    </row>
    <row r="32" spans="1:19" x14ac:dyDescent="0.25">
      <c r="B32" s="22"/>
      <c r="C32" s="22"/>
      <c r="D32" s="22"/>
      <c r="E32" s="22"/>
      <c r="F32" s="22"/>
      <c r="G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 x14ac:dyDescent="0.25">
      <c r="A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</sheetData>
  <mergeCells count="25">
    <mergeCell ref="B31:D31"/>
    <mergeCell ref="E26:G26"/>
    <mergeCell ref="E27:G27"/>
    <mergeCell ref="E28:G28"/>
    <mergeCell ref="E29:G29"/>
    <mergeCell ref="E30:G30"/>
    <mergeCell ref="E31:G31"/>
    <mergeCell ref="B26:D26"/>
    <mergeCell ref="B27:D27"/>
    <mergeCell ref="B28:D28"/>
    <mergeCell ref="B29:D29"/>
    <mergeCell ref="B30:D30"/>
    <mergeCell ref="H29:M29"/>
    <mergeCell ref="H30:M30"/>
    <mergeCell ref="H31:M31"/>
    <mergeCell ref="I22:L22"/>
    <mergeCell ref="I21:L21"/>
    <mergeCell ref="H27:M27"/>
    <mergeCell ref="N19:N20"/>
    <mergeCell ref="O19:O20"/>
    <mergeCell ref="H26:M26"/>
    <mergeCell ref="H25:M25"/>
    <mergeCell ref="H28:M28"/>
    <mergeCell ref="B22:H22"/>
    <mergeCell ref="B21:H21"/>
  </mergeCells>
  <conditionalFormatting sqref="I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J14">
    <cfRule type="iconSet" priority="3">
      <iconSet>
        <cfvo type="percent" val="0"/>
        <cfvo type="num" val="70"/>
        <cfvo type="num" val="90"/>
      </iconSet>
    </cfRule>
  </conditionalFormatting>
  <conditionalFormatting sqref="J15:J16">
    <cfRule type="iconSet" priority="2">
      <iconSet>
        <cfvo type="percent" val="0"/>
        <cfvo type="num" val="70"/>
        <cfvo type="num" val="90"/>
      </iconSet>
    </cfRule>
  </conditionalFormatting>
  <conditionalFormatting sqref="J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0"/>
  <sheetViews>
    <sheetView tabSelected="1" topLeftCell="A16" zoomScale="60" zoomScaleNormal="60" workbookViewId="0">
      <selection activeCell="R19" sqref="R19"/>
    </sheetView>
  </sheetViews>
  <sheetFormatPr defaultRowHeight="15" x14ac:dyDescent="0.25"/>
  <cols>
    <col min="1" max="1" width="3.42578125" style="29" customWidth="1"/>
    <col min="2" max="2" width="20.85546875" style="29" customWidth="1"/>
    <col min="3" max="4" width="11" style="29" customWidth="1"/>
    <col min="5" max="5" width="9.140625" style="29"/>
    <col min="6" max="6" width="10.42578125" style="29" customWidth="1"/>
    <col min="7" max="7" width="8.5703125" style="29" customWidth="1"/>
    <col min="8" max="8" width="12" style="29" customWidth="1"/>
    <col min="9" max="9" width="15" style="29" customWidth="1"/>
    <col min="10" max="10" width="12" style="29" customWidth="1"/>
    <col min="11" max="11" width="16.5703125" style="29" customWidth="1"/>
    <col min="12" max="12" width="10.42578125" style="29" customWidth="1"/>
    <col min="13" max="13" width="9.5703125" style="29" customWidth="1"/>
    <col min="14" max="14" width="12" style="29" customWidth="1"/>
    <col min="15" max="15" width="9.42578125" style="29" customWidth="1"/>
    <col min="16" max="16" width="13.5703125" style="29" customWidth="1"/>
    <col min="17" max="17" width="9.7109375" style="29" customWidth="1"/>
    <col min="18" max="18" width="12.140625" style="29" customWidth="1"/>
    <col min="19" max="19" width="9.42578125" style="29" customWidth="1"/>
    <col min="20" max="16384" width="9.140625" style="29"/>
  </cols>
  <sheetData>
    <row r="1" spans="2:21" x14ac:dyDescent="0.25">
      <c r="B1" s="24" t="s">
        <v>99</v>
      </c>
      <c r="F1" s="24" t="s">
        <v>98</v>
      </c>
    </row>
    <row r="2" spans="2:21" ht="5.25" customHeight="1" x14ac:dyDescent="0.25"/>
    <row r="3" spans="2:21" x14ac:dyDescent="0.25">
      <c r="B3" s="19" t="s">
        <v>113</v>
      </c>
    </row>
    <row r="4" spans="2:21" ht="48" customHeight="1" x14ac:dyDescent="0.25">
      <c r="B4" s="8" t="s">
        <v>65</v>
      </c>
      <c r="C4" s="8" t="s">
        <v>52</v>
      </c>
      <c r="D4" s="8" t="s">
        <v>58</v>
      </c>
      <c r="E4" s="8" t="s">
        <v>55</v>
      </c>
      <c r="F4" s="9" t="s">
        <v>3</v>
      </c>
      <c r="G4" s="9" t="s">
        <v>53</v>
      </c>
      <c r="H4" s="8" t="s">
        <v>4</v>
      </c>
      <c r="I4" s="8" t="s">
        <v>56</v>
      </c>
      <c r="J4" s="9" t="s">
        <v>61</v>
      </c>
      <c r="K4" s="9" t="s">
        <v>50</v>
      </c>
      <c r="L4" s="9" t="s">
        <v>54</v>
      </c>
      <c r="M4" s="9" t="s">
        <v>53</v>
      </c>
      <c r="N4" s="8" t="s">
        <v>62</v>
      </c>
      <c r="O4" s="8" t="s">
        <v>52</v>
      </c>
      <c r="P4" s="9" t="s">
        <v>63</v>
      </c>
      <c r="Q4" s="9" t="s">
        <v>51</v>
      </c>
      <c r="R4" s="9" t="s">
        <v>57</v>
      </c>
      <c r="S4" s="9" t="s">
        <v>52</v>
      </c>
    </row>
    <row r="5" spans="2:21" x14ac:dyDescent="0.25">
      <c r="B5" s="23" t="s">
        <v>15</v>
      </c>
      <c r="C5" s="14">
        <v>1.07</v>
      </c>
      <c r="D5" s="14">
        <v>107.15</v>
      </c>
      <c r="E5" s="30">
        <f>C5/D5</f>
        <v>9.986000933271115E-3</v>
      </c>
      <c r="F5" s="15"/>
      <c r="G5" s="15"/>
      <c r="H5" s="14" t="s">
        <v>18</v>
      </c>
      <c r="I5" s="14">
        <v>2.2400000000000002</v>
      </c>
      <c r="J5" s="15"/>
      <c r="K5" s="15"/>
      <c r="L5" s="15"/>
      <c r="M5" s="30">
        <f>K5*L5</f>
        <v>0</v>
      </c>
      <c r="N5" s="14" t="s">
        <v>21</v>
      </c>
      <c r="O5" s="14">
        <v>0.5</v>
      </c>
      <c r="P5" s="15" t="s">
        <v>19</v>
      </c>
      <c r="Q5" s="15">
        <v>5</v>
      </c>
      <c r="R5" s="15">
        <v>1</v>
      </c>
      <c r="S5" s="30">
        <f>Q5*R5</f>
        <v>5</v>
      </c>
    </row>
    <row r="6" spans="2:21" x14ac:dyDescent="0.25">
      <c r="B6" s="14" t="s">
        <v>16</v>
      </c>
      <c r="C6" s="14">
        <v>1.1399999999999999</v>
      </c>
      <c r="D6" s="14">
        <v>76.09</v>
      </c>
      <c r="E6" s="30">
        <f>C6/D6</f>
        <v>1.4982257852543038E-2</v>
      </c>
      <c r="F6" s="15"/>
      <c r="G6" s="15"/>
      <c r="H6" s="14"/>
      <c r="I6" s="14"/>
      <c r="J6" s="15"/>
      <c r="K6" s="15"/>
      <c r="L6" s="15"/>
      <c r="M6" s="30">
        <f t="shared" ref="M6:M11" si="0">K6*L6</f>
        <v>0</v>
      </c>
      <c r="N6" s="14"/>
      <c r="O6" s="14"/>
      <c r="P6" s="15" t="s">
        <v>20</v>
      </c>
      <c r="Q6" s="15">
        <v>20</v>
      </c>
      <c r="R6" s="15">
        <v>0.89400000000000002</v>
      </c>
      <c r="S6" s="30">
        <f>Q6*R6</f>
        <v>17.88</v>
      </c>
      <c r="U6" s="22"/>
    </row>
    <row r="7" spans="2:21" x14ac:dyDescent="0.25">
      <c r="B7" s="14" t="s">
        <v>17</v>
      </c>
      <c r="C7" s="14">
        <v>3.96</v>
      </c>
      <c r="D7" s="14">
        <v>132.16</v>
      </c>
      <c r="E7" s="30">
        <f t="shared" ref="E7:E11" si="1">C7/D7</f>
        <v>2.9963680387409201E-2</v>
      </c>
      <c r="F7" s="15"/>
      <c r="G7" s="15"/>
      <c r="H7" s="14"/>
      <c r="I7" s="14"/>
      <c r="J7" s="15"/>
      <c r="K7" s="15"/>
      <c r="L7" s="15"/>
      <c r="M7" s="30">
        <f t="shared" si="0"/>
        <v>0</v>
      </c>
      <c r="N7" s="14"/>
      <c r="O7" s="14"/>
      <c r="P7" s="15" t="s">
        <v>100</v>
      </c>
      <c r="Q7" s="15">
        <v>10</v>
      </c>
      <c r="R7" s="15">
        <v>0.78</v>
      </c>
      <c r="S7" s="30">
        <f t="shared" ref="S7:S11" si="2">Q7*R7</f>
        <v>7.8000000000000007</v>
      </c>
      <c r="T7" s="22"/>
      <c r="U7" s="22"/>
    </row>
    <row r="8" spans="2:21" x14ac:dyDescent="0.25">
      <c r="B8" s="14"/>
      <c r="C8" s="14"/>
      <c r="D8" s="14"/>
      <c r="E8" s="30" t="e">
        <f t="shared" si="1"/>
        <v>#DIV/0!</v>
      </c>
      <c r="F8" s="15"/>
      <c r="G8" s="15"/>
      <c r="H8" s="14"/>
      <c r="I8" s="14"/>
      <c r="J8" s="15"/>
      <c r="K8" s="15"/>
      <c r="L8" s="15"/>
      <c r="M8" s="30">
        <f t="shared" si="0"/>
        <v>0</v>
      </c>
      <c r="N8" s="14"/>
      <c r="O8" s="14"/>
      <c r="P8" s="15"/>
      <c r="Q8" s="15"/>
      <c r="R8" s="15"/>
      <c r="S8" s="30">
        <f t="shared" si="2"/>
        <v>0</v>
      </c>
      <c r="T8" s="22"/>
      <c r="U8" s="22"/>
    </row>
    <row r="9" spans="2:21" x14ac:dyDescent="0.25">
      <c r="B9" s="14"/>
      <c r="C9" s="14"/>
      <c r="D9" s="14"/>
      <c r="E9" s="30" t="e">
        <f t="shared" si="1"/>
        <v>#DIV/0!</v>
      </c>
      <c r="F9" s="15"/>
      <c r="G9" s="15"/>
      <c r="H9" s="14"/>
      <c r="I9" s="14"/>
      <c r="J9" s="15"/>
      <c r="K9" s="15"/>
      <c r="L9" s="15"/>
      <c r="M9" s="30">
        <f t="shared" si="0"/>
        <v>0</v>
      </c>
      <c r="N9" s="14"/>
      <c r="O9" s="14"/>
      <c r="P9" s="15"/>
      <c r="Q9" s="15"/>
      <c r="R9" s="15"/>
      <c r="S9" s="30">
        <f t="shared" si="2"/>
        <v>0</v>
      </c>
      <c r="T9" s="22"/>
    </row>
    <row r="10" spans="2:21" x14ac:dyDescent="0.25">
      <c r="B10" s="14"/>
      <c r="C10" s="14"/>
      <c r="D10" s="14"/>
      <c r="E10" s="30" t="e">
        <f t="shared" si="1"/>
        <v>#DIV/0!</v>
      </c>
      <c r="F10" s="15"/>
      <c r="G10" s="15"/>
      <c r="H10" s="14"/>
      <c r="I10" s="14"/>
      <c r="J10" s="15"/>
      <c r="K10" s="15"/>
      <c r="L10" s="15"/>
      <c r="M10" s="30">
        <f t="shared" si="0"/>
        <v>0</v>
      </c>
      <c r="N10" s="14"/>
      <c r="O10" s="14"/>
      <c r="P10" s="15"/>
      <c r="Q10" s="15"/>
      <c r="R10" s="15"/>
      <c r="S10" s="30">
        <f t="shared" si="2"/>
        <v>0</v>
      </c>
      <c r="T10" s="22"/>
    </row>
    <row r="11" spans="2:21" x14ac:dyDescent="0.25">
      <c r="B11" s="14"/>
      <c r="C11" s="14"/>
      <c r="D11" s="14"/>
      <c r="E11" s="30" t="e">
        <f t="shared" si="1"/>
        <v>#DIV/0!</v>
      </c>
      <c r="F11" s="15"/>
      <c r="G11" s="15"/>
      <c r="H11" s="14"/>
      <c r="I11" s="14"/>
      <c r="J11" s="15"/>
      <c r="K11" s="15"/>
      <c r="L11" s="15"/>
      <c r="M11" s="30">
        <f t="shared" si="0"/>
        <v>0</v>
      </c>
      <c r="N11" s="14"/>
      <c r="O11" s="14"/>
      <c r="P11" s="15"/>
      <c r="Q11" s="15"/>
      <c r="R11" s="15"/>
      <c r="S11" s="30">
        <f t="shared" si="2"/>
        <v>0</v>
      </c>
      <c r="T11" s="22"/>
    </row>
    <row r="12" spans="2:21" x14ac:dyDescent="0.25">
      <c r="B12" s="30" t="s">
        <v>6</v>
      </c>
      <c r="C12" s="30">
        <f>SUM(C5:C11)</f>
        <v>6.17</v>
      </c>
      <c r="D12" s="30">
        <f>SUM(D5:D11)</f>
        <v>315.39999999999998</v>
      </c>
      <c r="E12" s="21"/>
      <c r="F12" s="21"/>
      <c r="G12" s="30">
        <f>SUM(G5:G11)</f>
        <v>0</v>
      </c>
      <c r="H12" s="21"/>
      <c r="I12" s="30">
        <f>SUM(I5:I11)</f>
        <v>2.2400000000000002</v>
      </c>
      <c r="J12" s="21"/>
      <c r="K12" s="21"/>
      <c r="L12" s="21"/>
      <c r="M12" s="30">
        <f>SUM(M5:M11)</f>
        <v>0</v>
      </c>
      <c r="N12" s="21"/>
      <c r="O12" s="30">
        <f>SUM(O5:O11)</f>
        <v>0.5</v>
      </c>
      <c r="P12" s="21"/>
      <c r="Q12" s="21"/>
      <c r="R12" s="21"/>
      <c r="S12" s="30">
        <f>SUM(S5:S11)</f>
        <v>30.68</v>
      </c>
      <c r="T12" s="22"/>
    </row>
    <row r="13" spans="2:21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 t="s">
        <v>23</v>
      </c>
      <c r="L13" s="21"/>
      <c r="M13" s="21"/>
      <c r="N13" s="21"/>
      <c r="O13" s="21"/>
      <c r="P13" s="21"/>
      <c r="Q13" s="21"/>
      <c r="R13" s="21"/>
      <c r="S13" s="21"/>
      <c r="T13" s="22"/>
    </row>
    <row r="14" spans="2:21" x14ac:dyDescent="0.25">
      <c r="B14" s="22"/>
      <c r="C14" s="22"/>
      <c r="D14" s="22"/>
      <c r="E14" s="22"/>
      <c r="F14" s="22"/>
      <c r="G14" s="22"/>
      <c r="I14" s="31" t="s">
        <v>7</v>
      </c>
      <c r="J14" s="32">
        <f>(R17/E5)*100</f>
        <v>57.079330512115135</v>
      </c>
      <c r="K14" s="33">
        <f>J14</f>
        <v>57.079330512115135</v>
      </c>
    </row>
    <row r="15" spans="2:21" x14ac:dyDescent="0.25">
      <c r="B15" s="22"/>
      <c r="C15" s="22"/>
      <c r="D15" s="22"/>
      <c r="E15" s="22"/>
      <c r="F15" s="22"/>
      <c r="G15" s="22"/>
      <c r="I15" s="34" t="s">
        <v>13</v>
      </c>
      <c r="J15" s="35">
        <f>(1-(P19/C5))*100</f>
        <v>100</v>
      </c>
      <c r="K15" s="33">
        <f t="shared" ref="K15:K16" si="3">J15</f>
        <v>100</v>
      </c>
    </row>
    <row r="16" spans="2:21" x14ac:dyDescent="0.25">
      <c r="B16" s="22"/>
      <c r="C16" s="22"/>
      <c r="D16" s="22"/>
      <c r="E16" s="22"/>
      <c r="F16" s="22"/>
      <c r="G16" s="22"/>
      <c r="I16" s="36" t="s">
        <v>14</v>
      </c>
      <c r="J16" s="32">
        <f>(J14/J15)*100</f>
        <v>57.079330512115135</v>
      </c>
      <c r="K16" s="33">
        <f t="shared" si="3"/>
        <v>57.079330512115135</v>
      </c>
      <c r="P16" s="25" t="s">
        <v>59</v>
      </c>
      <c r="Q16" s="25" t="s">
        <v>58</v>
      </c>
      <c r="R16" s="25" t="s">
        <v>55</v>
      </c>
    </row>
    <row r="17" spans="1:23" x14ac:dyDescent="0.25">
      <c r="B17" s="22"/>
      <c r="C17" s="22"/>
      <c r="D17" s="22"/>
      <c r="E17" s="22"/>
      <c r="F17" s="22"/>
      <c r="G17" s="22"/>
      <c r="I17" s="37" t="s">
        <v>8</v>
      </c>
      <c r="J17" s="35">
        <f>Q17/D12*100</f>
        <v>60.630944831959418</v>
      </c>
      <c r="K17" s="33"/>
      <c r="N17" s="188" t="s">
        <v>5</v>
      </c>
      <c r="O17" s="188"/>
      <c r="P17" s="38">
        <v>1.0900000000000001</v>
      </c>
      <c r="Q17" s="38">
        <v>191.23</v>
      </c>
      <c r="R17" s="39">
        <f>P17/Q17</f>
        <v>5.6999424776447219E-3</v>
      </c>
    </row>
    <row r="18" spans="1:23" x14ac:dyDescent="0.25">
      <c r="B18" s="22"/>
      <c r="C18" s="22"/>
      <c r="D18" s="22"/>
      <c r="E18" s="22"/>
      <c r="F18" s="22"/>
      <c r="G18" s="22"/>
      <c r="I18" s="31" t="s">
        <v>9</v>
      </c>
      <c r="J18" s="32">
        <f>P17/C12*100</f>
        <v>17.666126418152352</v>
      </c>
      <c r="K18" s="34" t="s">
        <v>104</v>
      </c>
      <c r="L18" s="35">
        <f>(J18/J17)*100</f>
        <v>29.137145177457786</v>
      </c>
      <c r="P18" s="40" t="s">
        <v>0</v>
      </c>
      <c r="Q18" s="41"/>
    </row>
    <row r="19" spans="1:23" ht="30" customHeight="1" x14ac:dyDescent="0.25">
      <c r="B19" s="22"/>
      <c r="C19" s="22"/>
      <c r="D19" s="22"/>
      <c r="E19" s="22"/>
      <c r="F19" s="22"/>
      <c r="G19" s="22"/>
      <c r="I19" s="37" t="s">
        <v>10</v>
      </c>
      <c r="J19" s="35">
        <f>(C12+G12+I12+M12+O12+S12)/P17</f>
        <v>36.321100917431195</v>
      </c>
      <c r="N19" s="186" t="s">
        <v>60</v>
      </c>
      <c r="O19" s="187"/>
      <c r="P19" s="42">
        <v>0</v>
      </c>
    </row>
    <row r="20" spans="1:23" x14ac:dyDescent="0.25">
      <c r="B20" s="22"/>
      <c r="C20" s="22"/>
      <c r="D20" s="22"/>
      <c r="E20" s="22"/>
      <c r="F20" s="22"/>
      <c r="G20" s="22"/>
      <c r="I20" s="1" t="s">
        <v>11</v>
      </c>
      <c r="J20" s="43">
        <f>(C12+G12+I12+M12)/P17</f>
        <v>7.7155963302752291</v>
      </c>
      <c r="M20" s="22"/>
      <c r="N20" s="22"/>
      <c r="O20" s="44"/>
      <c r="P20" s="22"/>
    </row>
    <row r="21" spans="1:23" ht="32.25" customHeight="1" x14ac:dyDescent="0.25">
      <c r="B21" s="22"/>
      <c r="C21" s="22"/>
      <c r="D21" s="22"/>
      <c r="E21" s="22"/>
      <c r="F21" s="22"/>
      <c r="G21" s="22"/>
      <c r="H21" s="22"/>
      <c r="I21" s="5" t="s">
        <v>22</v>
      </c>
      <c r="J21" s="45">
        <f>(C12+G12+I12)/P17</f>
        <v>7.7155963302752291</v>
      </c>
      <c r="M21" s="22"/>
      <c r="N21" s="22"/>
      <c r="O21" s="22"/>
      <c r="P21" s="22"/>
    </row>
    <row r="22" spans="1:23" ht="33.75" customHeight="1" x14ac:dyDescent="0.25">
      <c r="G22" s="22"/>
      <c r="H22" s="22"/>
      <c r="I22" s="6" t="s">
        <v>24</v>
      </c>
      <c r="J22" s="2">
        <f>(M12)/P17</f>
        <v>0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</row>
    <row r="23" spans="1:23" ht="32.25" customHeight="1" x14ac:dyDescent="0.25">
      <c r="I23" s="3" t="s">
        <v>12</v>
      </c>
      <c r="J23" s="4">
        <f>(O12+S12)/P17</f>
        <v>28.605504587155959</v>
      </c>
      <c r="K23" s="22"/>
      <c r="L23" s="22"/>
      <c r="M23" s="22"/>
      <c r="N23" s="22"/>
      <c r="O23" s="22"/>
      <c r="P23" s="22"/>
      <c r="Q23" s="22"/>
      <c r="R23" s="22"/>
      <c r="S23" s="22"/>
      <c r="T23" s="22"/>
    </row>
    <row r="24" spans="1:23" ht="30" customHeight="1" x14ac:dyDescent="0.25">
      <c r="I24" s="5" t="s">
        <v>25</v>
      </c>
      <c r="J24" s="45">
        <f>(O12)/P17</f>
        <v>0.4587155963302752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</row>
    <row r="25" spans="1:23" ht="31.5" customHeight="1" x14ac:dyDescent="0.25">
      <c r="I25" s="6" t="s">
        <v>26</v>
      </c>
      <c r="J25" s="2">
        <f>(S12)/P17</f>
        <v>28.146788990825687</v>
      </c>
      <c r="K25" s="22"/>
      <c r="L25" s="22"/>
      <c r="M25" s="22"/>
      <c r="N25" s="22"/>
      <c r="O25" s="22"/>
      <c r="P25" s="22"/>
      <c r="Q25" s="22"/>
      <c r="R25" s="22"/>
      <c r="S25" s="22"/>
      <c r="T25" s="22"/>
    </row>
    <row r="26" spans="1:23" ht="13.5" customHeight="1" x14ac:dyDescent="0.25"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</row>
    <row r="27" spans="1:23" ht="16.5" customHeight="1" x14ac:dyDescent="0.25">
      <c r="A27" s="71"/>
      <c r="B27" s="172" t="s">
        <v>67</v>
      </c>
      <c r="C27" s="173"/>
      <c r="I27" s="119" t="s">
        <v>108</v>
      </c>
      <c r="J27" s="120"/>
      <c r="K27" s="22"/>
      <c r="L27" s="22"/>
      <c r="M27" s="22"/>
      <c r="N27" s="22"/>
      <c r="O27" s="22"/>
      <c r="P27" s="22"/>
      <c r="Q27" s="22"/>
      <c r="T27" s="22"/>
    </row>
    <row r="28" spans="1:23" ht="47.25" customHeight="1" x14ac:dyDescent="0.25">
      <c r="B28" s="179" t="s">
        <v>39</v>
      </c>
      <c r="C28" s="180"/>
      <c r="D28" s="180" t="s">
        <v>115</v>
      </c>
      <c r="E28" s="180"/>
      <c r="F28" s="180"/>
      <c r="G28" s="180"/>
      <c r="H28" s="180"/>
      <c r="I28" s="121"/>
      <c r="J28" s="122"/>
      <c r="K28" s="22"/>
      <c r="Q28" s="22"/>
      <c r="T28" s="22"/>
      <c r="W28" s="46"/>
    </row>
    <row r="29" spans="1:23" ht="61.5" customHeight="1" x14ac:dyDescent="0.25">
      <c r="B29" s="177" t="s">
        <v>116</v>
      </c>
      <c r="C29" s="178"/>
      <c r="D29" s="177" t="s">
        <v>117</v>
      </c>
      <c r="E29" s="191"/>
      <c r="F29" s="191"/>
      <c r="G29" s="191"/>
      <c r="H29" s="178"/>
      <c r="I29" s="123"/>
      <c r="J29" s="124"/>
    </row>
    <row r="30" spans="1:23" ht="47.25" customHeight="1" x14ac:dyDescent="0.25">
      <c r="B30" s="192" t="s">
        <v>118</v>
      </c>
      <c r="C30" s="193"/>
      <c r="D30" s="192" t="s">
        <v>119</v>
      </c>
      <c r="E30" s="194"/>
      <c r="F30" s="194"/>
      <c r="G30" s="194"/>
      <c r="H30" s="193"/>
      <c r="I30" s="125"/>
      <c r="J30" s="126"/>
    </row>
    <row r="31" spans="1:23" ht="46.5" customHeight="1" x14ac:dyDescent="0.25">
      <c r="B31" s="174" t="s">
        <v>120</v>
      </c>
      <c r="C31" s="175"/>
      <c r="D31" s="174" t="s">
        <v>136</v>
      </c>
      <c r="E31" s="176"/>
      <c r="F31" s="176"/>
      <c r="G31" s="176"/>
      <c r="H31" s="175"/>
      <c r="I31" s="127"/>
      <c r="J31" s="128"/>
    </row>
    <row r="32" spans="1:23" ht="15" customHeight="1" x14ac:dyDescent="0.25"/>
    <row r="33" spans="2:12" x14ac:dyDescent="0.25">
      <c r="B33" s="19" t="s">
        <v>77</v>
      </c>
      <c r="F33" s="27" t="s">
        <v>109</v>
      </c>
      <c r="L33" s="27" t="s">
        <v>109</v>
      </c>
    </row>
    <row r="34" spans="2:12" ht="30" x14ac:dyDescent="0.25">
      <c r="B34" s="161" t="s">
        <v>121</v>
      </c>
      <c r="C34" s="162"/>
      <c r="D34" s="163"/>
      <c r="E34" s="72" t="s">
        <v>103</v>
      </c>
      <c r="F34" s="48"/>
      <c r="G34" s="49"/>
      <c r="H34" s="170" t="s">
        <v>80</v>
      </c>
      <c r="I34" s="170"/>
      <c r="J34" s="170"/>
      <c r="K34" s="47" t="s">
        <v>103</v>
      </c>
      <c r="L34" s="47"/>
    </row>
    <row r="35" spans="2:12" ht="30" x14ac:dyDescent="0.25">
      <c r="B35" s="164" t="s">
        <v>79</v>
      </c>
      <c r="C35" s="165"/>
      <c r="D35" s="166"/>
      <c r="E35" s="73" t="s">
        <v>83</v>
      </c>
      <c r="F35" s="50"/>
      <c r="G35" s="49"/>
      <c r="H35" s="171" t="s">
        <v>81</v>
      </c>
      <c r="I35" s="171"/>
      <c r="J35" s="171"/>
      <c r="K35" s="50" t="s">
        <v>83</v>
      </c>
      <c r="L35" s="50"/>
    </row>
    <row r="36" spans="2:12" ht="34.5" customHeight="1" x14ac:dyDescent="0.25">
      <c r="B36" s="167" t="s">
        <v>78</v>
      </c>
      <c r="C36" s="168"/>
      <c r="D36" s="169"/>
      <c r="E36" s="74" t="s">
        <v>129</v>
      </c>
      <c r="F36" s="52"/>
      <c r="G36" s="49"/>
      <c r="H36" s="49"/>
      <c r="I36" s="49"/>
    </row>
    <row r="37" spans="2:12" ht="18.75" customHeight="1" x14ac:dyDescent="0.25">
      <c r="B37" s="49"/>
      <c r="C37" s="49"/>
      <c r="D37" s="49"/>
      <c r="E37" s="49"/>
      <c r="F37" s="49"/>
      <c r="G37" s="49"/>
      <c r="H37" s="49"/>
    </row>
    <row r="38" spans="2:12" ht="20.25" customHeight="1" x14ac:dyDescent="0.25">
      <c r="B38" s="49"/>
      <c r="C38" s="49"/>
      <c r="D38" s="49"/>
      <c r="E38" s="49"/>
      <c r="F38" s="49"/>
      <c r="G38" s="49"/>
      <c r="H38" s="49"/>
    </row>
    <row r="39" spans="2:12" x14ac:dyDescent="0.25">
      <c r="B39" s="10" t="s">
        <v>64</v>
      </c>
      <c r="D39" s="49"/>
      <c r="E39" s="49"/>
      <c r="F39" s="49"/>
      <c r="G39" s="49"/>
      <c r="H39" s="49"/>
    </row>
    <row r="40" spans="2:12" ht="30" x14ac:dyDescent="0.25">
      <c r="B40" s="20" t="s">
        <v>47</v>
      </c>
      <c r="C40" s="20" t="s">
        <v>48</v>
      </c>
      <c r="D40" s="20" t="s">
        <v>112</v>
      </c>
      <c r="E40" s="49"/>
      <c r="F40" s="49"/>
      <c r="G40" s="49"/>
      <c r="H40" s="49"/>
    </row>
    <row r="41" spans="2:12" ht="21" customHeight="1" x14ac:dyDescent="0.25">
      <c r="B41" s="53" t="s">
        <v>43</v>
      </c>
      <c r="C41" s="54" t="s">
        <v>44</v>
      </c>
      <c r="D41" s="54"/>
      <c r="E41" s="49"/>
      <c r="F41" s="49"/>
      <c r="G41" s="49"/>
      <c r="H41" s="49"/>
    </row>
    <row r="42" spans="2:12" ht="30.75" customHeight="1" x14ac:dyDescent="0.25">
      <c r="B42" s="53" t="s">
        <v>45</v>
      </c>
      <c r="C42" s="55" t="s">
        <v>83</v>
      </c>
      <c r="D42" s="55"/>
      <c r="E42" s="49"/>
      <c r="F42" s="49"/>
      <c r="G42" s="49"/>
      <c r="H42" s="49"/>
    </row>
    <row r="43" spans="2:12" ht="30.75" customHeight="1" x14ac:dyDescent="0.25">
      <c r="B43" s="53" t="s">
        <v>46</v>
      </c>
      <c r="C43" s="56" t="s">
        <v>49</v>
      </c>
      <c r="D43" s="56"/>
      <c r="E43" s="49"/>
      <c r="F43" s="49"/>
      <c r="G43" s="49"/>
      <c r="H43" s="49"/>
    </row>
    <row r="44" spans="2:12" ht="21" customHeight="1" x14ac:dyDescent="0.25">
      <c r="B44" s="49"/>
      <c r="C44" s="49"/>
      <c r="D44" s="49"/>
      <c r="E44" s="49"/>
      <c r="F44" s="49"/>
      <c r="G44" s="49"/>
      <c r="H44" s="49"/>
    </row>
    <row r="45" spans="2:12" ht="21" customHeight="1" x14ac:dyDescent="0.25">
      <c r="B45" s="49"/>
      <c r="C45" s="49"/>
      <c r="D45" s="49"/>
      <c r="E45" s="49"/>
      <c r="F45" s="49"/>
      <c r="G45" s="49"/>
      <c r="H45" s="49"/>
    </row>
    <row r="46" spans="2:12" ht="26.25" customHeight="1" x14ac:dyDescent="0.25">
      <c r="D46" s="49"/>
      <c r="E46" s="49"/>
      <c r="F46" s="49"/>
      <c r="G46" s="49"/>
      <c r="H46" s="49"/>
    </row>
    <row r="47" spans="2:12" ht="21" customHeight="1" x14ac:dyDescent="0.25">
      <c r="B47" s="49"/>
      <c r="C47" s="49"/>
      <c r="D47" s="49"/>
      <c r="E47" s="49"/>
      <c r="F47" s="49"/>
      <c r="G47" s="49"/>
      <c r="H47" s="49"/>
    </row>
    <row r="48" spans="2:12" ht="21" customHeight="1" x14ac:dyDescent="0.25">
      <c r="B48" s="49"/>
      <c r="C48" s="49"/>
      <c r="D48" s="49"/>
      <c r="E48" s="49"/>
      <c r="F48" s="49"/>
      <c r="G48" s="49"/>
      <c r="H48" s="49"/>
    </row>
    <row r="49" spans="2:13" ht="21" customHeight="1" x14ac:dyDescent="0.25">
      <c r="B49" s="49"/>
      <c r="C49" s="49"/>
      <c r="D49" s="49"/>
      <c r="E49" s="49"/>
      <c r="F49" s="49"/>
      <c r="G49" s="49"/>
      <c r="H49" s="49"/>
    </row>
    <row r="50" spans="2:13" x14ac:dyDescent="0.25">
      <c r="B50" s="49"/>
      <c r="C50" s="49"/>
      <c r="D50" s="49"/>
      <c r="E50" s="49"/>
      <c r="F50" s="49"/>
      <c r="G50" s="49"/>
      <c r="H50" s="49"/>
    </row>
    <row r="51" spans="2:13" ht="18" customHeight="1" x14ac:dyDescent="0.25">
      <c r="B51" s="49"/>
      <c r="C51" s="49"/>
      <c r="D51" s="49"/>
      <c r="E51" s="49"/>
      <c r="F51" s="49"/>
      <c r="G51" s="49"/>
      <c r="H51" s="49"/>
    </row>
    <row r="52" spans="2:13" ht="15" customHeight="1" x14ac:dyDescent="0.25">
      <c r="B52" s="49"/>
      <c r="C52" s="49"/>
      <c r="D52" s="49"/>
      <c r="E52" s="49"/>
      <c r="F52" s="49"/>
      <c r="G52" s="49"/>
      <c r="H52" s="49"/>
    </row>
    <row r="53" spans="2:13" x14ac:dyDescent="0.25">
      <c r="B53" s="49"/>
      <c r="C53" s="49"/>
      <c r="D53" s="49"/>
      <c r="E53" s="49"/>
      <c r="F53" s="49"/>
      <c r="G53" s="49"/>
      <c r="H53" s="49"/>
    </row>
    <row r="54" spans="2:13" x14ac:dyDescent="0.25">
      <c r="B54" s="19" t="s">
        <v>82</v>
      </c>
      <c r="C54" s="49"/>
      <c r="D54" s="49"/>
      <c r="E54" s="26" t="s">
        <v>109</v>
      </c>
      <c r="F54" s="49"/>
      <c r="G54" s="49"/>
      <c r="H54" s="49"/>
      <c r="K54" s="26" t="s">
        <v>109</v>
      </c>
    </row>
    <row r="55" spans="2:13" ht="31.5" customHeight="1" x14ac:dyDescent="0.25">
      <c r="B55" s="183" t="s">
        <v>122</v>
      </c>
      <c r="C55" s="183"/>
      <c r="D55" s="56" t="s">
        <v>49</v>
      </c>
      <c r="E55" s="57"/>
      <c r="F55" s="49"/>
      <c r="G55" s="181" t="s">
        <v>84</v>
      </c>
      <c r="H55" s="181"/>
      <c r="I55" s="181"/>
      <c r="J55" s="51" t="s">
        <v>44</v>
      </c>
      <c r="K55" s="51" t="s">
        <v>110</v>
      </c>
    </row>
    <row r="56" spans="2:13" ht="33" customHeight="1" x14ac:dyDescent="0.25">
      <c r="B56" s="129" t="s">
        <v>123</v>
      </c>
      <c r="C56" s="131"/>
      <c r="D56" s="50" t="s">
        <v>83</v>
      </c>
      <c r="E56" s="50"/>
      <c r="F56" s="49"/>
      <c r="G56" s="182" t="s">
        <v>124</v>
      </c>
      <c r="H56" s="182"/>
      <c r="I56" s="182"/>
      <c r="J56" s="112" t="s">
        <v>49</v>
      </c>
      <c r="K56" s="112"/>
    </row>
    <row r="57" spans="2:13" ht="34.5" customHeight="1" x14ac:dyDescent="0.25">
      <c r="B57" s="129" t="s">
        <v>125</v>
      </c>
      <c r="C57" s="131"/>
      <c r="D57" s="51" t="s">
        <v>44</v>
      </c>
      <c r="E57" s="52"/>
      <c r="F57" s="49"/>
      <c r="G57" s="182"/>
      <c r="H57" s="182"/>
      <c r="I57" s="182"/>
      <c r="J57" s="112"/>
      <c r="K57" s="112"/>
    </row>
    <row r="58" spans="2:13" x14ac:dyDescent="0.25">
      <c r="B58" s="19"/>
      <c r="C58" s="49"/>
      <c r="D58" s="49"/>
      <c r="E58" s="49"/>
      <c r="F58" s="49"/>
      <c r="G58" s="49"/>
      <c r="H58" s="49"/>
    </row>
    <row r="59" spans="2:13" x14ac:dyDescent="0.25">
      <c r="B59" s="19" t="s">
        <v>131</v>
      </c>
      <c r="C59" s="49"/>
      <c r="D59" s="49"/>
      <c r="E59" s="26" t="s">
        <v>109</v>
      </c>
      <c r="G59" s="19" t="s">
        <v>130</v>
      </c>
      <c r="J59" s="49"/>
      <c r="K59" s="26" t="s">
        <v>135</v>
      </c>
      <c r="L59" s="49"/>
      <c r="M59" s="49"/>
    </row>
    <row r="60" spans="2:13" x14ac:dyDescent="0.25">
      <c r="B60" s="58" t="s">
        <v>85</v>
      </c>
      <c r="C60" s="199" t="s">
        <v>49</v>
      </c>
      <c r="D60" s="200"/>
      <c r="E60" s="59"/>
      <c r="G60" s="147" t="s">
        <v>93</v>
      </c>
      <c r="H60" s="148"/>
      <c r="I60" s="149"/>
      <c r="J60" s="113" t="s">
        <v>49</v>
      </c>
      <c r="K60" s="113"/>
      <c r="L60" s="49"/>
    </row>
    <row r="61" spans="2:13" x14ac:dyDescent="0.25">
      <c r="B61" s="58" t="s">
        <v>86</v>
      </c>
      <c r="C61" s="184" t="s">
        <v>83</v>
      </c>
      <c r="D61" s="185"/>
      <c r="E61" s="60"/>
      <c r="G61" s="138" t="s">
        <v>87</v>
      </c>
      <c r="H61" s="139"/>
      <c r="I61" s="140"/>
      <c r="J61" s="114"/>
      <c r="K61" s="114"/>
      <c r="L61" s="49"/>
    </row>
    <row r="62" spans="2:13" x14ac:dyDescent="0.25">
      <c r="G62" s="138" t="s">
        <v>88</v>
      </c>
      <c r="H62" s="139"/>
      <c r="I62" s="140"/>
      <c r="J62" s="114"/>
      <c r="K62" s="114"/>
      <c r="L62" s="49"/>
    </row>
    <row r="63" spans="2:13" x14ac:dyDescent="0.25">
      <c r="G63" s="138" t="s">
        <v>89</v>
      </c>
      <c r="H63" s="139"/>
      <c r="I63" s="140"/>
      <c r="J63" s="114"/>
      <c r="K63" s="114"/>
      <c r="L63" s="49"/>
    </row>
    <row r="64" spans="2:13" ht="30" customHeight="1" x14ac:dyDescent="0.25">
      <c r="G64" s="141" t="s">
        <v>126</v>
      </c>
      <c r="H64" s="142"/>
      <c r="I64" s="143"/>
      <c r="J64" s="115"/>
      <c r="K64" s="115"/>
      <c r="L64" s="49"/>
    </row>
    <row r="65" spans="2:15" ht="29.25" customHeight="1" x14ac:dyDescent="0.25">
      <c r="G65" s="144" t="s">
        <v>102</v>
      </c>
      <c r="H65" s="145"/>
      <c r="I65" s="146"/>
      <c r="J65" s="55" t="s">
        <v>83</v>
      </c>
      <c r="K65" s="55"/>
      <c r="M65" s="49"/>
    </row>
    <row r="66" spans="2:15" ht="15" customHeight="1" x14ac:dyDescent="0.25">
      <c r="G66" s="147" t="s">
        <v>101</v>
      </c>
      <c r="H66" s="148"/>
      <c r="I66" s="149"/>
      <c r="J66" s="116" t="s">
        <v>44</v>
      </c>
      <c r="K66" s="116"/>
      <c r="L66" s="49"/>
      <c r="M66" s="49"/>
    </row>
    <row r="67" spans="2:15" ht="13.5" customHeight="1" x14ac:dyDescent="0.25">
      <c r="G67" s="138" t="s">
        <v>127</v>
      </c>
      <c r="H67" s="139"/>
      <c r="I67" s="140"/>
      <c r="J67" s="117"/>
      <c r="K67" s="117"/>
      <c r="L67" s="49"/>
      <c r="M67" s="49"/>
    </row>
    <row r="68" spans="2:15" x14ac:dyDescent="0.25">
      <c r="G68" s="150" t="s">
        <v>94</v>
      </c>
      <c r="H68" s="151"/>
      <c r="I68" s="152"/>
      <c r="J68" s="118"/>
      <c r="K68" s="118"/>
      <c r="L68" s="22"/>
      <c r="M68" s="22"/>
    </row>
    <row r="69" spans="2:15" x14ac:dyDescent="0.25">
      <c r="C69" s="61"/>
      <c r="D69" s="61"/>
      <c r="E69" s="61"/>
      <c r="F69" s="61"/>
      <c r="G69" s="61"/>
      <c r="H69" s="22"/>
      <c r="I69" s="22"/>
    </row>
    <row r="70" spans="2:15" ht="15" customHeight="1" x14ac:dyDescent="0.25">
      <c r="G70" s="22"/>
      <c r="H70" s="22"/>
      <c r="I70" s="109" t="s">
        <v>134</v>
      </c>
      <c r="J70" s="109"/>
      <c r="K70" s="110" t="s">
        <v>134</v>
      </c>
      <c r="L70" s="110"/>
      <c r="M70" s="107" t="s">
        <v>134</v>
      </c>
      <c r="N70" s="107"/>
      <c r="O70" s="107"/>
    </row>
    <row r="71" spans="2:15" x14ac:dyDescent="0.25">
      <c r="B71" s="19" t="s">
        <v>66</v>
      </c>
      <c r="G71" s="22"/>
      <c r="H71" s="22"/>
      <c r="I71" s="109"/>
      <c r="J71" s="109"/>
      <c r="K71" s="110"/>
      <c r="L71" s="110"/>
      <c r="M71" s="107"/>
      <c r="N71" s="107"/>
      <c r="O71" s="107"/>
    </row>
    <row r="72" spans="2:15" x14ac:dyDescent="0.25">
      <c r="B72" s="16"/>
      <c r="C72" s="195" t="s">
        <v>90</v>
      </c>
      <c r="D72" s="196"/>
      <c r="E72" s="197" t="s">
        <v>91</v>
      </c>
      <c r="F72" s="198"/>
      <c r="G72" s="136" t="s">
        <v>49</v>
      </c>
      <c r="H72" s="137"/>
      <c r="I72" s="108"/>
      <c r="J72" s="108"/>
      <c r="K72" s="111"/>
      <c r="L72" s="111"/>
      <c r="M72" s="106"/>
      <c r="N72" s="106"/>
      <c r="O72" s="106"/>
    </row>
    <row r="73" spans="2:15" ht="29.25" customHeight="1" x14ac:dyDescent="0.25">
      <c r="B73" s="17" t="s">
        <v>30</v>
      </c>
      <c r="C73" s="189" t="s">
        <v>27</v>
      </c>
      <c r="D73" s="190"/>
      <c r="E73" s="155" t="s">
        <v>42</v>
      </c>
      <c r="F73" s="156"/>
      <c r="G73" s="132" t="s">
        <v>92</v>
      </c>
      <c r="H73" s="133"/>
      <c r="I73" s="108"/>
      <c r="J73" s="108"/>
      <c r="K73" s="111"/>
      <c r="L73" s="111"/>
      <c r="M73" s="106"/>
      <c r="N73" s="106"/>
      <c r="O73" s="106"/>
    </row>
    <row r="74" spans="2:15" ht="30" x14ac:dyDescent="0.25">
      <c r="B74" s="18" t="s">
        <v>31</v>
      </c>
      <c r="C74" s="189" t="s">
        <v>32</v>
      </c>
      <c r="D74" s="190"/>
      <c r="E74" s="153" t="s">
        <v>33</v>
      </c>
      <c r="F74" s="154"/>
      <c r="G74" s="132"/>
      <c r="H74" s="133"/>
      <c r="I74" s="108"/>
      <c r="J74" s="108"/>
      <c r="K74" s="111"/>
      <c r="L74" s="111"/>
      <c r="M74" s="106"/>
      <c r="N74" s="106"/>
      <c r="O74" s="106"/>
    </row>
    <row r="75" spans="2:15" ht="15" customHeight="1" x14ac:dyDescent="0.25">
      <c r="B75" s="17" t="s">
        <v>34</v>
      </c>
      <c r="C75" s="189" t="s">
        <v>28</v>
      </c>
      <c r="D75" s="190"/>
      <c r="E75" s="155" t="s">
        <v>35</v>
      </c>
      <c r="F75" s="156"/>
      <c r="G75" s="132"/>
      <c r="H75" s="133"/>
      <c r="I75" s="108"/>
      <c r="J75" s="108"/>
      <c r="K75" s="111"/>
      <c r="L75" s="111"/>
      <c r="M75" s="106"/>
      <c r="N75" s="106"/>
      <c r="O75" s="106"/>
    </row>
    <row r="76" spans="2:15" ht="30" customHeight="1" x14ac:dyDescent="0.25">
      <c r="B76" s="18" t="s">
        <v>36</v>
      </c>
      <c r="C76" s="189" t="s">
        <v>37</v>
      </c>
      <c r="D76" s="190"/>
      <c r="E76" s="153" t="s">
        <v>40</v>
      </c>
      <c r="F76" s="154"/>
      <c r="G76" s="132"/>
      <c r="H76" s="133"/>
      <c r="I76" s="108"/>
      <c r="J76" s="108"/>
      <c r="K76" s="111"/>
      <c r="L76" s="111"/>
      <c r="M76" s="106"/>
      <c r="N76" s="106"/>
      <c r="O76" s="106"/>
    </row>
    <row r="77" spans="2:15" ht="30" customHeight="1" x14ac:dyDescent="0.25">
      <c r="B77" s="17" t="s">
        <v>38</v>
      </c>
      <c r="C77" s="189" t="s">
        <v>96</v>
      </c>
      <c r="D77" s="190"/>
      <c r="E77" s="155" t="s">
        <v>41</v>
      </c>
      <c r="F77" s="156"/>
      <c r="G77" s="134"/>
      <c r="H77" s="135"/>
      <c r="I77" s="108"/>
      <c r="J77" s="108"/>
      <c r="K77" s="111"/>
      <c r="L77" s="111"/>
      <c r="M77" s="106"/>
      <c r="N77" s="106"/>
      <c r="O77" s="106"/>
    </row>
    <row r="78" spans="2:15" x14ac:dyDescent="0.25">
      <c r="I78" s="22"/>
    </row>
    <row r="79" spans="2:15" x14ac:dyDescent="0.25">
      <c r="B79" s="157" t="s">
        <v>95</v>
      </c>
      <c r="C79" s="157"/>
      <c r="D79" s="157"/>
      <c r="E79" s="157"/>
      <c r="G79" s="158" t="s">
        <v>132</v>
      </c>
      <c r="H79" s="159"/>
      <c r="I79" s="160"/>
    </row>
    <row r="80" spans="2:15" ht="36.75" customHeight="1" x14ac:dyDescent="0.25">
      <c r="B80" s="129" t="s">
        <v>133</v>
      </c>
      <c r="C80" s="130"/>
      <c r="D80" s="130"/>
      <c r="E80" s="131"/>
      <c r="F80" s="28" t="s">
        <v>90</v>
      </c>
      <c r="G80" s="62"/>
      <c r="H80" s="63"/>
      <c r="I80" s="64"/>
    </row>
  </sheetData>
  <mergeCells count="81">
    <mergeCell ref="N19:O19"/>
    <mergeCell ref="N17:O17"/>
    <mergeCell ref="C77:D77"/>
    <mergeCell ref="E77:F77"/>
    <mergeCell ref="D29:H29"/>
    <mergeCell ref="B30:C30"/>
    <mergeCell ref="D30:H30"/>
    <mergeCell ref="D28:H28"/>
    <mergeCell ref="C72:D72"/>
    <mergeCell ref="E72:F72"/>
    <mergeCell ref="C73:D73"/>
    <mergeCell ref="C74:D74"/>
    <mergeCell ref="C75:D75"/>
    <mergeCell ref="C76:D76"/>
    <mergeCell ref="E76:F76"/>
    <mergeCell ref="C60:D60"/>
    <mergeCell ref="C61:D61"/>
    <mergeCell ref="J60:J64"/>
    <mergeCell ref="G60:I60"/>
    <mergeCell ref="G67:I67"/>
    <mergeCell ref="G61:I61"/>
    <mergeCell ref="B56:C56"/>
    <mergeCell ref="G55:I55"/>
    <mergeCell ref="G56:I57"/>
    <mergeCell ref="J56:J57"/>
    <mergeCell ref="B55:C55"/>
    <mergeCell ref="B57:C57"/>
    <mergeCell ref="B27:C27"/>
    <mergeCell ref="B31:C31"/>
    <mergeCell ref="D31:H31"/>
    <mergeCell ref="B29:C29"/>
    <mergeCell ref="B28:C28"/>
    <mergeCell ref="B34:D34"/>
    <mergeCell ref="B35:D35"/>
    <mergeCell ref="B36:D36"/>
    <mergeCell ref="H34:J34"/>
    <mergeCell ref="H35:J35"/>
    <mergeCell ref="B80:E80"/>
    <mergeCell ref="G73:H77"/>
    <mergeCell ref="G72:H72"/>
    <mergeCell ref="J66:J68"/>
    <mergeCell ref="G62:I62"/>
    <mergeCell ref="G63:I63"/>
    <mergeCell ref="G64:I64"/>
    <mergeCell ref="G65:I65"/>
    <mergeCell ref="G66:I66"/>
    <mergeCell ref="G68:I68"/>
    <mergeCell ref="E74:F74"/>
    <mergeCell ref="E73:F73"/>
    <mergeCell ref="E75:F75"/>
    <mergeCell ref="B79:E79"/>
    <mergeCell ref="G79:I79"/>
    <mergeCell ref="K56:K57"/>
    <mergeCell ref="K60:K64"/>
    <mergeCell ref="K66:K68"/>
    <mergeCell ref="I27:J27"/>
    <mergeCell ref="I28:J28"/>
    <mergeCell ref="I29:J29"/>
    <mergeCell ref="I30:J30"/>
    <mergeCell ref="I31:J31"/>
    <mergeCell ref="M72:O72"/>
    <mergeCell ref="M70:O71"/>
    <mergeCell ref="I77:J77"/>
    <mergeCell ref="I70:J71"/>
    <mergeCell ref="K70:L71"/>
    <mergeCell ref="K72:L72"/>
    <mergeCell ref="K73:L73"/>
    <mergeCell ref="K74:L74"/>
    <mergeCell ref="K75:L75"/>
    <mergeCell ref="K76:L76"/>
    <mergeCell ref="K77:L77"/>
    <mergeCell ref="I72:J72"/>
    <mergeCell ref="I73:J73"/>
    <mergeCell ref="I74:J74"/>
    <mergeCell ref="I76:J76"/>
    <mergeCell ref="I75:J75"/>
    <mergeCell ref="M76:O76"/>
    <mergeCell ref="M77:O77"/>
    <mergeCell ref="M75:O75"/>
    <mergeCell ref="M74:O74"/>
    <mergeCell ref="M73:O73"/>
  </mergeCells>
  <conditionalFormatting sqref="J14">
    <cfRule type="colorScale" priority="4">
      <colorScale>
        <cfvo type="num" val="&quot;&lt;70&quot;"/>
        <cfvo type="num" val="&quot;70-89&quot;"/>
        <cfvo type="num" val="&quot;&gt;90&quot;"/>
        <color rgb="FFF8696B"/>
        <color rgb="FFFFEB84"/>
        <color rgb="FF63BE7B"/>
      </colorScale>
    </cfRule>
  </conditionalFormatting>
  <conditionalFormatting sqref="K14">
    <cfRule type="iconSet" priority="3">
      <iconSet>
        <cfvo type="percent" val="0"/>
        <cfvo type="num" val="70"/>
        <cfvo type="num" val="90"/>
      </iconSet>
    </cfRule>
  </conditionalFormatting>
  <conditionalFormatting sqref="K15:K16">
    <cfRule type="iconSet" priority="2">
      <iconSet>
        <cfvo type="percent" val="0"/>
        <cfvo type="num" val="70"/>
        <cfvo type="num" val="90"/>
      </iconSet>
    </cfRule>
  </conditionalFormatting>
  <conditionalFormatting sqref="K17">
    <cfRule type="iconSet" priority="1">
      <iconSet>
        <cfvo type="percent" val="0"/>
        <cfvo type="num" val="70"/>
        <cfvo type="num" val="90"/>
      </iconSet>
    </cfRule>
  </conditionalFormatting>
  <pageMargins left="0.25" right="0.25" top="0.75" bottom="0.75" header="0.3" footer="0.3"/>
  <pageSetup paperSize="9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Zero Pass</vt:lpstr>
      <vt:lpstr>First Pass</vt:lpstr>
      <vt:lpstr>'Zero Pass'!_Toc358992257</vt:lpstr>
      <vt:lpstr>'Zero Pass'!_Toc358992258</vt:lpstr>
      <vt:lpstr>'First Pass'!_Toc358992261</vt:lpstr>
      <vt:lpstr>'First Pass'!_Toc358992264</vt:lpstr>
      <vt:lpstr>'First Pass'!_Toc358992266</vt:lpstr>
      <vt:lpstr>'First Pass'!_Toc358992267</vt:lpstr>
      <vt:lpstr>'First Pass'!_Toc358992269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 Mc</dc:creator>
  <cp:lastModifiedBy>Leonie</cp:lastModifiedBy>
  <cp:lastPrinted>2015-04-01T14:14:25Z</cp:lastPrinted>
  <dcterms:created xsi:type="dcterms:W3CDTF">2014-01-14T15:43:16Z</dcterms:created>
  <dcterms:modified xsi:type="dcterms:W3CDTF">2015-04-01T14:18:38Z</dcterms:modified>
</cp:coreProperties>
</file>