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0" windowWidth="22515" windowHeight="8595" activeTab="2"/>
  </bookViews>
  <sheets>
    <sheet name="Bacteria" sheetId="1" r:id="rId1"/>
    <sheet name="Viruses" sheetId="2" r:id="rId2"/>
    <sheet name="Adenovirus Type 5" sheetId="3" r:id="rId3"/>
  </sheets>
  <calcPr calcId="145621"/>
</workbook>
</file>

<file path=xl/calcChain.xml><?xml version="1.0" encoding="utf-8"?>
<calcChain xmlns="http://schemas.openxmlformats.org/spreadsheetml/2006/main">
  <c r="S32" i="1" l="1"/>
  <c r="Y32" i="1"/>
  <c r="U32" i="1"/>
  <c r="V32" i="1"/>
  <c r="W32" i="1"/>
  <c r="I12" i="3" l="1"/>
  <c r="J12" i="3" s="1"/>
  <c r="I29" i="3"/>
  <c r="I28" i="3"/>
  <c r="I27" i="3"/>
  <c r="I26" i="3"/>
  <c r="I25" i="3"/>
  <c r="I24" i="3"/>
  <c r="I23" i="3"/>
  <c r="J23" i="3" s="1"/>
  <c r="I22" i="3"/>
  <c r="I21" i="3"/>
  <c r="I20" i="3"/>
  <c r="I19" i="3"/>
  <c r="I18" i="3"/>
  <c r="I17" i="3"/>
  <c r="I16" i="3"/>
  <c r="I15" i="3"/>
  <c r="I14" i="3"/>
  <c r="J14" i="3" s="1"/>
  <c r="I13" i="3"/>
  <c r="J13" i="3" s="1"/>
  <c r="I11" i="3"/>
  <c r="I10" i="3"/>
  <c r="I9" i="3"/>
  <c r="J9" i="3" s="1"/>
  <c r="I8" i="3"/>
  <c r="I7" i="3"/>
  <c r="I6" i="3"/>
  <c r="I5" i="3"/>
  <c r="I4" i="3"/>
  <c r="I3" i="3"/>
  <c r="N29" i="2" l="1"/>
  <c r="K30" i="2"/>
  <c r="J30" i="2"/>
  <c r="K29" i="2"/>
  <c r="J29" i="2"/>
  <c r="O30" i="2"/>
  <c r="N30" i="2"/>
  <c r="O29" i="2"/>
  <c r="M30" i="2"/>
  <c r="L30" i="2"/>
  <c r="M29" i="2"/>
  <c r="L29" i="2"/>
  <c r="G30" i="2"/>
  <c r="F30" i="2"/>
  <c r="G29" i="2"/>
  <c r="F29" i="2"/>
  <c r="E30" i="2"/>
  <c r="D30" i="2"/>
  <c r="E29" i="2"/>
  <c r="D29" i="2"/>
  <c r="C30" i="2"/>
  <c r="B30" i="2"/>
  <c r="C29" i="2"/>
  <c r="B29" i="2"/>
  <c r="I30" i="2"/>
  <c r="I29" i="2"/>
  <c r="H30" i="2"/>
  <c r="H29" i="2"/>
  <c r="W29" i="1"/>
  <c r="U28" i="1"/>
  <c r="X30" i="1"/>
  <c r="X29" i="1"/>
  <c r="V30" i="1"/>
  <c r="V29" i="1"/>
  <c r="T30" i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G30" i="1"/>
  <c r="G29" i="1"/>
  <c r="F30" i="1"/>
  <c r="F29" i="1"/>
  <c r="E30" i="1"/>
  <c r="E29" i="1"/>
  <c r="D30" i="1"/>
  <c r="D29" i="1"/>
  <c r="Y30" i="1"/>
  <c r="W30" i="1"/>
  <c r="U30" i="1"/>
  <c r="Y29" i="1"/>
  <c r="U29" i="1"/>
  <c r="S30" i="1"/>
  <c r="S29" i="1"/>
  <c r="Q30" i="1"/>
  <c r="Q29" i="1"/>
  <c r="O30" i="1"/>
  <c r="O29" i="1"/>
  <c r="M30" i="1"/>
  <c r="M29" i="1"/>
  <c r="K30" i="1"/>
  <c r="K29" i="1"/>
  <c r="I30" i="1"/>
  <c r="I29" i="1"/>
  <c r="C29" i="1"/>
  <c r="C30" i="1"/>
  <c r="B30" i="1"/>
  <c r="B29" i="1"/>
  <c r="S26" i="1"/>
  <c r="V28" i="1"/>
  <c r="R26" i="1"/>
  <c r="R27" i="1"/>
  <c r="R28" i="1" s="1"/>
  <c r="P27" i="1"/>
  <c r="P28" i="1" s="1"/>
  <c r="P26" i="1"/>
  <c r="N27" i="1"/>
  <c r="N28" i="1" s="1"/>
  <c r="N26" i="1"/>
  <c r="L27" i="1"/>
  <c r="L28" i="1" s="1"/>
  <c r="L26" i="1"/>
  <c r="H26" i="1"/>
  <c r="H27" i="1"/>
  <c r="H28" i="1" s="1"/>
  <c r="D28" i="1"/>
  <c r="D27" i="1"/>
  <c r="D26" i="1"/>
  <c r="F28" i="1"/>
  <c r="F27" i="1"/>
  <c r="B27" i="1"/>
  <c r="B28" i="1" s="1"/>
  <c r="B26" i="1"/>
  <c r="K27" i="2" l="1"/>
  <c r="K28" i="2" s="1"/>
  <c r="O27" i="2"/>
  <c r="O28" i="2" s="1"/>
  <c r="M27" i="2"/>
  <c r="M28" i="2" s="1"/>
  <c r="G27" i="2"/>
  <c r="G28" i="2" s="1"/>
  <c r="E27" i="2"/>
  <c r="E28" i="2" s="1"/>
  <c r="C27" i="2"/>
  <c r="C28" i="2" s="1"/>
  <c r="I27" i="2"/>
  <c r="I28" i="2" s="1"/>
  <c r="H27" i="2"/>
  <c r="H28" i="2" s="1"/>
  <c r="K26" i="2"/>
  <c r="J26" i="2"/>
  <c r="O26" i="2"/>
  <c r="N26" i="2"/>
  <c r="M26" i="2"/>
  <c r="L26" i="2"/>
  <c r="G26" i="2"/>
  <c r="F26" i="2"/>
  <c r="E26" i="2"/>
  <c r="D26" i="2"/>
  <c r="C26" i="2"/>
  <c r="B26" i="2"/>
  <c r="I26" i="2"/>
  <c r="H26" i="2"/>
  <c r="Q28" i="1"/>
  <c r="O28" i="1"/>
  <c r="M28" i="1"/>
  <c r="G28" i="1"/>
  <c r="I28" i="1"/>
  <c r="Y27" i="1"/>
  <c r="Y28" i="1" s="1"/>
  <c r="X27" i="1"/>
  <c r="X28" i="1" s="1"/>
  <c r="W27" i="1"/>
  <c r="W28" i="1" s="1"/>
  <c r="V27" i="1"/>
  <c r="U27" i="1"/>
  <c r="T27" i="1"/>
  <c r="T28" i="1" s="1"/>
  <c r="S27" i="1"/>
  <c r="S28" i="1" s="1"/>
  <c r="E27" i="1"/>
  <c r="E28" i="1" s="1"/>
  <c r="C27" i="1"/>
  <c r="C28" i="1" s="1"/>
  <c r="K27" i="1"/>
  <c r="K28" i="1" s="1"/>
  <c r="J27" i="1"/>
  <c r="J28" i="1" s="1"/>
  <c r="Y26" i="1"/>
  <c r="X26" i="1"/>
  <c r="W26" i="1"/>
  <c r="V26" i="1"/>
  <c r="U26" i="1"/>
  <c r="T26" i="1"/>
  <c r="E26" i="1"/>
  <c r="C26" i="1"/>
  <c r="K26" i="1"/>
  <c r="J26" i="1"/>
</calcChain>
</file>

<file path=xl/sharedStrings.xml><?xml version="1.0" encoding="utf-8"?>
<sst xmlns="http://schemas.openxmlformats.org/spreadsheetml/2006/main" count="297" uniqueCount="89">
  <si>
    <t>Y. enterocolitica</t>
  </si>
  <si>
    <t>C. jejuni</t>
  </si>
  <si>
    <t>MRSA</t>
  </si>
  <si>
    <t>C. difficile spore (aerobic)</t>
  </si>
  <si>
    <t>Experimental Replicates</t>
  </si>
  <si>
    <t>Pre-treatment</t>
  </si>
  <si>
    <t>CHCL3/MeOH</t>
  </si>
  <si>
    <t>CHCL3/MeOH - 5min</t>
  </si>
  <si>
    <t>CHCL3/MeOH - 20min</t>
  </si>
  <si>
    <t>CHCL3/MeOH - 120 min</t>
  </si>
  <si>
    <t>Pre-treatment (-O2)</t>
  </si>
  <si>
    <t>CHCL3/MeOH (-O2)</t>
  </si>
  <si>
    <t>replicate 1</t>
  </si>
  <si>
    <t>replicate 2</t>
  </si>
  <si>
    <t>replicate 3</t>
  </si>
  <si>
    <t>replicate 4</t>
  </si>
  <si>
    <t>replicate 5</t>
  </si>
  <si>
    <t>replicate 6</t>
  </si>
  <si>
    <t>replicate 7</t>
  </si>
  <si>
    <t>replicate 8</t>
  </si>
  <si>
    <t>replicate 9</t>
  </si>
  <si>
    <t>replicate 10</t>
  </si>
  <si>
    <t>replicate 11</t>
  </si>
  <si>
    <t>replicate 12</t>
  </si>
  <si>
    <t>replicate 13</t>
  </si>
  <si>
    <t>replicate 14</t>
  </si>
  <si>
    <t>replicate 15</t>
  </si>
  <si>
    <t>replicate 16</t>
  </si>
  <si>
    <t>replicate 17</t>
  </si>
  <si>
    <t>replicate 18</t>
  </si>
  <si>
    <t>replicate 19</t>
  </si>
  <si>
    <t>replicate 20</t>
  </si>
  <si>
    <t>Average</t>
  </si>
  <si>
    <t>Std. Dev.</t>
  </si>
  <si>
    <t>Std. error</t>
  </si>
  <si>
    <t>Cerebral cortex neuron (CN) West Nile Virus infection</t>
  </si>
  <si>
    <t>Dendritic cell (DC) West Nile Virus Infection</t>
  </si>
  <si>
    <t>Granule cell layer neurons (GCN) West Nile Virus infection</t>
  </si>
  <si>
    <t>IHH cells Ebola infection</t>
  </si>
  <si>
    <t>CHCL3/MeOH*</t>
  </si>
  <si>
    <t>Influenza H7N9 in Calu-3 cells</t>
  </si>
  <si>
    <t>Influenza H7N9 in Mouse Lung</t>
  </si>
  <si>
    <t>Ebola detection in Vero cells</t>
  </si>
  <si>
    <t>Yersinia pestis</t>
  </si>
  <si>
    <t>Yersinia pestis- in macrophages</t>
  </si>
  <si>
    <t>Max</t>
  </si>
  <si>
    <t>Min</t>
  </si>
  <si>
    <t>(value included in manuscript)</t>
  </si>
  <si>
    <t>CHCL3/MeOH^</t>
  </si>
  <si>
    <t>^Undetectable ≤ 100</t>
  </si>
  <si>
    <t>*Undetectable ≤ 1</t>
  </si>
  <si>
    <t>Adenovirus Type 5</t>
  </si>
  <si>
    <t>Sample</t>
  </si>
  <si>
    <t>Infection</t>
  </si>
  <si>
    <t>Replicate</t>
  </si>
  <si>
    <t>MC Layer</t>
  </si>
  <si>
    <t>Inoculation Titer</t>
  </si>
  <si>
    <t>Plaque Count</t>
  </si>
  <si>
    <t>Dilution</t>
  </si>
  <si>
    <t>Plating Factor</t>
  </si>
  <si>
    <t>lipid</t>
  </si>
  <si>
    <t>n/a</t>
  </si>
  <si>
    <t>metabolite</t>
  </si>
  <si>
    <t>protein</t>
  </si>
  <si>
    <t>Mock</t>
  </si>
  <si>
    <t>100 PFU</t>
  </si>
  <si>
    <t>uncountable</t>
  </si>
  <si>
    <t>&gt;1 x 10^8</t>
  </si>
  <si>
    <t>1000 PFU</t>
  </si>
  <si>
    <t>10000 PFU</t>
  </si>
  <si>
    <t>Titer (PFU/ml)*</t>
  </si>
  <si>
    <t>*The limit of detection of the plaque assay is 10 PFU/ml</t>
  </si>
  <si>
    <t>Yersinia pestis-macrophage infection</t>
  </si>
  <si>
    <t>Intracellular C. jejuni - HeLa cell infection</t>
  </si>
  <si>
    <t>C. difficile spore (Anaerobic)</t>
  </si>
  <si>
    <t>Calu-3 cells / Influenza H7N9 infection</t>
  </si>
  <si>
    <t>Mouse Lung / Influenza H7N9 infection</t>
  </si>
  <si>
    <t>MERS in Calu-3 2B4 cells</t>
  </si>
  <si>
    <t>Calu-3 2B4 cells / MERS infection</t>
  </si>
  <si>
    <t>S. Typhimurium-Hela cell infection</t>
  </si>
  <si>
    <t>Percent Reduction</t>
  </si>
  <si>
    <t>CHCL3/MeOH (liquid phases; protein, lipid, and metabolite)</t>
  </si>
  <si>
    <r>
      <t>Y. enterocolitica</t>
    </r>
    <r>
      <rPr>
        <b/>
        <sz val="8"/>
        <rFont val="Calibri"/>
        <family val="2"/>
        <scheme val="minor"/>
      </rPr>
      <t xml:space="preserve"> (not included in manuscript)</t>
    </r>
  </si>
  <si>
    <r>
      <rPr>
        <b/>
        <i/>
        <sz val="8"/>
        <color theme="1"/>
        <rFont val="Calibri"/>
        <family val="2"/>
        <scheme val="minor"/>
      </rPr>
      <t>S.</t>
    </r>
    <r>
      <rPr>
        <b/>
        <sz val="8"/>
        <color theme="1"/>
        <rFont val="Calibri"/>
        <family val="2"/>
        <scheme val="minor"/>
      </rPr>
      <t xml:space="preserve"> Typhimurium</t>
    </r>
  </si>
  <si>
    <r>
      <t>S. Typhimurium</t>
    </r>
    <r>
      <rPr>
        <b/>
        <i/>
        <sz val="8"/>
        <color theme="1"/>
        <rFont val="Calibri"/>
        <family val="2"/>
        <scheme val="minor"/>
      </rPr>
      <t xml:space="preserve"> - in HeLa cells </t>
    </r>
  </si>
  <si>
    <r>
      <t xml:space="preserve">Intracellular </t>
    </r>
    <r>
      <rPr>
        <b/>
        <i/>
        <sz val="8"/>
        <color theme="1"/>
        <rFont val="Calibri"/>
        <family val="2"/>
        <scheme val="minor"/>
      </rPr>
      <t>C. jejuni</t>
    </r>
    <r>
      <rPr>
        <b/>
        <sz val="8"/>
        <color theme="1"/>
        <rFont val="Calibri"/>
        <family val="2"/>
        <scheme val="minor"/>
      </rPr>
      <t xml:space="preserve"> - in HeLa cells</t>
    </r>
  </si>
  <si>
    <t>Table S1. MPLEx Inactivation of Bacterial Pathogens</t>
  </si>
  <si>
    <t>Table S1. MPLEx Inactivation of Viral Pathogens</t>
  </si>
  <si>
    <t>Table S1. MPLEx Inactivation of Adenovirus Type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</si>
</sst>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E+00"/>
    <numFmt numFmtId="165" formatCode="0.0000000"/>
    <numFmt numFmtId="166" formatCode="0.0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1" fontId="4" fillId="0" borderId="2" xfId="1" applyNumberFormat="1" applyFont="1" applyBorder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1" fontId="5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1" fontId="4" fillId="0" borderId="0" xfId="0" applyNumberFormat="1" applyFont="1" applyBorder="1" applyAlignment="1">
      <alignment horizontal="center" vertical="center"/>
    </xf>
    <xf numFmtId="1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1" fontId="4" fillId="0" borderId="1" xfId="2" applyNumberFormat="1" applyFont="1" applyBorder="1" applyAlignment="1">
      <alignment horizontal="center" vertical="center"/>
    </xf>
    <xf numFmtId="11" fontId="4" fillId="0" borderId="2" xfId="2" applyNumberFormat="1" applyFont="1" applyBorder="1" applyAlignment="1">
      <alignment horizontal="center" vertical="center"/>
    </xf>
    <xf numFmtId="11" fontId="4" fillId="0" borderId="1" xfId="1" applyNumberFormat="1" applyFont="1" applyBorder="1" applyAlignment="1">
      <alignment horizontal="center" vertical="center"/>
    </xf>
    <xf numFmtId="11" fontId="4" fillId="0" borderId="0" xfId="1" applyNumberFormat="1" applyFont="1" applyBorder="1" applyAlignment="1">
      <alignment horizontal="center" vertical="center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2" xfId="0" applyNumberFormat="1" applyFont="1" applyFill="1" applyBorder="1" applyAlignment="1">
      <alignment horizontal="center" vertical="center"/>
    </xf>
    <xf numFmtId="11" fontId="3" fillId="0" borderId="0" xfId="1" applyNumberFormat="1" applyFont="1" applyFill="1" applyAlignment="1">
      <alignment horizontal="center" vertical="center"/>
    </xf>
    <xf numFmtId="11" fontId="2" fillId="0" borderId="1" xfId="0" applyNumberFormat="1" applyFont="1" applyFill="1" applyBorder="1" applyAlignment="1">
      <alignment horizontal="center" vertical="center"/>
    </xf>
    <xf numFmtId="11" fontId="2" fillId="0" borderId="2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/>
    </xf>
    <xf numFmtId="11" fontId="4" fillId="0" borderId="2" xfId="1" applyNumberFormat="1" applyFont="1" applyFill="1" applyBorder="1" applyAlignment="1">
      <alignment horizontal="center" vertical="center"/>
    </xf>
    <xf numFmtId="11" fontId="2" fillId="0" borderId="0" xfId="1" applyNumberFormat="1" applyFont="1" applyFill="1" applyBorder="1" applyAlignment="1">
      <alignment horizontal="center" vertical="center"/>
    </xf>
    <xf numFmtId="11" fontId="2" fillId="0" borderId="2" xfId="1" applyNumberFormat="1" applyFont="1" applyFill="1" applyBorder="1" applyAlignment="1">
      <alignment horizontal="center" vertical="center"/>
    </xf>
    <xf numFmtId="11" fontId="2" fillId="0" borderId="0" xfId="0" applyNumberFormat="1" applyFont="1" applyFill="1" applyBorder="1" applyAlignment="1">
      <alignment horizontal="center" vertical="center"/>
    </xf>
    <xf numFmtId="11" fontId="4" fillId="0" borderId="0" xfId="0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1" fontId="4" fillId="0" borderId="0" xfId="1" applyNumberFormat="1" applyFont="1" applyFill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Normal="100" workbookViewId="0">
      <selection activeCell="C32" sqref="C32"/>
    </sheetView>
  </sheetViews>
  <sheetFormatPr defaultRowHeight="11.25" x14ac:dyDescent="0.25"/>
  <cols>
    <col min="1" max="1" width="18.875" style="2" bestFit="1" customWidth="1"/>
    <col min="2" max="2" width="9.25" style="2" bestFit="1" customWidth="1"/>
    <col min="3" max="3" width="11.75" style="2" bestFit="1" customWidth="1"/>
    <col min="4" max="4" width="9.25" style="2" bestFit="1" customWidth="1"/>
    <col min="5" max="5" width="11.75" style="2" bestFit="1" customWidth="1"/>
    <col min="6" max="6" width="9.25" style="2" bestFit="1" customWidth="1"/>
    <col min="7" max="7" width="11.75" style="2" bestFit="1" customWidth="1"/>
    <col min="8" max="8" width="9.25" style="2" bestFit="1" customWidth="1"/>
    <col min="9" max="9" width="11.75" style="2" bestFit="1" customWidth="1"/>
    <col min="10" max="10" width="9.25" style="2" bestFit="1" customWidth="1"/>
    <col min="11" max="11" width="11.75" style="2" bestFit="1" customWidth="1"/>
    <col min="12" max="12" width="9.25" style="2" bestFit="1" customWidth="1"/>
    <col min="13" max="13" width="11.75" style="2" bestFit="1" customWidth="1"/>
    <col min="14" max="14" width="9.25" style="2" bestFit="1" customWidth="1"/>
    <col min="15" max="15" width="11.75" style="2" bestFit="1" customWidth="1"/>
    <col min="16" max="16" width="9.25" style="2" bestFit="1" customWidth="1"/>
    <col min="17" max="17" width="11.75" style="2" bestFit="1" customWidth="1"/>
    <col min="18" max="18" width="9.25" style="2" bestFit="1" customWidth="1"/>
    <col min="19" max="19" width="11.75" style="2" bestFit="1" customWidth="1"/>
    <col min="20" max="20" width="9.25" style="2" bestFit="1" customWidth="1"/>
    <col min="21" max="21" width="13" style="2" bestFit="1" customWidth="1"/>
    <col min="22" max="22" width="13.75" style="2" bestFit="1" customWidth="1"/>
    <col min="23" max="23" width="14.75" style="2" bestFit="1" customWidth="1"/>
    <col min="24" max="24" width="12.25" style="2" bestFit="1" customWidth="1"/>
    <col min="25" max="25" width="12" style="2" bestFit="1" customWidth="1"/>
    <col min="26" max="16384" width="9" style="2"/>
  </cols>
  <sheetData>
    <row r="1" spans="1:27" s="88" customFormat="1" ht="12.75" x14ac:dyDescent="0.25">
      <c r="A1" s="107" t="s">
        <v>86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7" s="34" customFormat="1" ht="33.950000000000003" customHeight="1" x14ac:dyDescent="0.25">
      <c r="A2" s="1" t="s">
        <v>47</v>
      </c>
      <c r="B2" s="91" t="s">
        <v>43</v>
      </c>
      <c r="C2" s="92"/>
      <c r="D2" s="91" t="s">
        <v>44</v>
      </c>
      <c r="E2" s="92"/>
      <c r="F2" s="102" t="s">
        <v>82</v>
      </c>
      <c r="G2" s="103"/>
      <c r="H2" s="96" t="s">
        <v>83</v>
      </c>
      <c r="I2" s="101"/>
      <c r="J2" s="96" t="s">
        <v>84</v>
      </c>
      <c r="K2" s="101"/>
      <c r="L2" s="104" t="s">
        <v>1</v>
      </c>
      <c r="M2" s="97"/>
      <c r="N2" s="96" t="s">
        <v>85</v>
      </c>
      <c r="O2" s="97"/>
      <c r="P2" s="96" t="s">
        <v>2</v>
      </c>
      <c r="Q2" s="97"/>
      <c r="R2" s="96" t="s">
        <v>2</v>
      </c>
      <c r="S2" s="97"/>
      <c r="T2" s="98" t="s">
        <v>3</v>
      </c>
      <c r="U2" s="98"/>
      <c r="V2" s="98"/>
      <c r="W2" s="92"/>
      <c r="X2" s="91" t="s">
        <v>74</v>
      </c>
      <c r="Y2" s="92"/>
      <c r="Z2" s="33"/>
      <c r="AA2" s="33"/>
    </row>
    <row r="3" spans="1:27" s="35" customFormat="1" x14ac:dyDescent="0.25">
      <c r="A3" s="35" t="s">
        <v>4</v>
      </c>
      <c r="B3" s="3" t="s">
        <v>5</v>
      </c>
      <c r="C3" s="4" t="s">
        <v>6</v>
      </c>
      <c r="D3" s="3" t="s">
        <v>5</v>
      </c>
      <c r="E3" s="4" t="s">
        <v>6</v>
      </c>
      <c r="F3" s="3" t="s">
        <v>5</v>
      </c>
      <c r="G3" s="4" t="s">
        <v>6</v>
      </c>
      <c r="H3" s="3" t="s">
        <v>5</v>
      </c>
      <c r="I3" s="36" t="s">
        <v>6</v>
      </c>
      <c r="J3" s="3" t="s">
        <v>5</v>
      </c>
      <c r="K3" s="36" t="s">
        <v>6</v>
      </c>
      <c r="L3" s="3" t="s">
        <v>5</v>
      </c>
      <c r="M3" s="4" t="s">
        <v>6</v>
      </c>
      <c r="N3" s="3" t="s">
        <v>5</v>
      </c>
      <c r="O3" s="4" t="s">
        <v>6</v>
      </c>
      <c r="P3" s="3" t="s">
        <v>5</v>
      </c>
      <c r="Q3" s="4" t="s">
        <v>6</v>
      </c>
      <c r="R3" s="3" t="s">
        <v>5</v>
      </c>
      <c r="S3" s="4" t="s">
        <v>6</v>
      </c>
      <c r="T3" s="37" t="s">
        <v>5</v>
      </c>
      <c r="U3" s="36" t="s">
        <v>7</v>
      </c>
      <c r="V3" s="36" t="s">
        <v>8</v>
      </c>
      <c r="W3" s="5" t="s">
        <v>9</v>
      </c>
      <c r="X3" s="3" t="s">
        <v>10</v>
      </c>
      <c r="Y3" s="5" t="s">
        <v>11</v>
      </c>
    </row>
    <row r="4" spans="1:27" x14ac:dyDescent="0.25">
      <c r="A4" s="2" t="s">
        <v>12</v>
      </c>
      <c r="B4" s="38">
        <v>63000000</v>
      </c>
      <c r="C4" s="39">
        <v>0</v>
      </c>
      <c r="D4" s="38">
        <v>65000000</v>
      </c>
      <c r="E4" s="39">
        <v>0</v>
      </c>
      <c r="F4" s="40">
        <v>900000000</v>
      </c>
      <c r="G4" s="10">
        <v>0</v>
      </c>
      <c r="H4" s="40">
        <v>200000000</v>
      </c>
      <c r="I4" s="41">
        <v>0</v>
      </c>
      <c r="J4" s="9">
        <v>4200000000</v>
      </c>
      <c r="K4" s="12">
        <v>0</v>
      </c>
      <c r="L4" s="40">
        <v>400000000</v>
      </c>
      <c r="M4" s="10">
        <v>0</v>
      </c>
      <c r="N4" s="40">
        <v>150000</v>
      </c>
      <c r="O4" s="10">
        <v>0</v>
      </c>
      <c r="P4" s="40">
        <v>650000000</v>
      </c>
      <c r="Q4" s="10">
        <v>0</v>
      </c>
      <c r="R4" s="9">
        <v>3600000000</v>
      </c>
      <c r="S4" s="12">
        <v>0</v>
      </c>
      <c r="T4" s="27">
        <v>333333.33333333337</v>
      </c>
      <c r="U4" s="27">
        <v>3333.3333333333335</v>
      </c>
      <c r="V4" s="27">
        <v>6666.666666666667</v>
      </c>
      <c r="W4" s="12">
        <v>6666.666666666667</v>
      </c>
      <c r="X4" s="42">
        <v>100000</v>
      </c>
      <c r="Y4" s="43">
        <v>0</v>
      </c>
    </row>
    <row r="5" spans="1:27" x14ac:dyDescent="0.25">
      <c r="A5" s="2" t="s">
        <v>13</v>
      </c>
      <c r="B5" s="38">
        <v>63000000</v>
      </c>
      <c r="C5" s="39">
        <v>0</v>
      </c>
      <c r="D5" s="38">
        <v>105000000</v>
      </c>
      <c r="E5" s="39">
        <v>0</v>
      </c>
      <c r="F5" s="40">
        <v>300000000</v>
      </c>
      <c r="G5" s="10">
        <v>0</v>
      </c>
      <c r="H5" s="40">
        <v>800000000</v>
      </c>
      <c r="I5" s="41">
        <v>0</v>
      </c>
      <c r="J5" s="9">
        <v>1700000000</v>
      </c>
      <c r="K5" s="12">
        <v>0</v>
      </c>
      <c r="L5" s="40">
        <v>800000000</v>
      </c>
      <c r="M5" s="10">
        <v>0</v>
      </c>
      <c r="N5" s="40">
        <v>80000</v>
      </c>
      <c r="O5" s="10">
        <v>0</v>
      </c>
      <c r="P5" s="40">
        <v>240000000</v>
      </c>
      <c r="Q5" s="10">
        <v>0</v>
      </c>
      <c r="R5" s="9">
        <v>1340000000</v>
      </c>
      <c r="S5" s="12">
        <v>0</v>
      </c>
      <c r="T5" s="27">
        <v>66666.666666666672</v>
      </c>
      <c r="U5" s="27">
        <v>333.33333333333337</v>
      </c>
      <c r="V5" s="27">
        <v>666.66666666666674</v>
      </c>
      <c r="W5" s="12">
        <v>1000</v>
      </c>
      <c r="X5" s="42">
        <v>666666.66666666674</v>
      </c>
      <c r="Y5" s="43">
        <v>66.666666666666671</v>
      </c>
    </row>
    <row r="6" spans="1:27" x14ac:dyDescent="0.25">
      <c r="A6" s="2" t="s">
        <v>14</v>
      </c>
      <c r="B6" s="38">
        <v>63000000</v>
      </c>
      <c r="C6" s="39">
        <v>0</v>
      </c>
      <c r="D6" s="38">
        <v>30000000</v>
      </c>
      <c r="E6" s="39">
        <v>0</v>
      </c>
      <c r="F6" s="40">
        <v>300000000</v>
      </c>
      <c r="G6" s="10">
        <v>0</v>
      </c>
      <c r="H6" s="40">
        <v>500000000</v>
      </c>
      <c r="I6" s="41">
        <v>0</v>
      </c>
      <c r="J6" s="9">
        <v>1860000000</v>
      </c>
      <c r="K6" s="12">
        <v>0</v>
      </c>
      <c r="L6" s="40">
        <v>300000000</v>
      </c>
      <c r="M6" s="10">
        <v>0</v>
      </c>
      <c r="N6" s="40">
        <v>120000</v>
      </c>
      <c r="O6" s="10">
        <v>0</v>
      </c>
      <c r="P6" s="40">
        <v>400000000</v>
      </c>
      <c r="Q6" s="10">
        <v>0</v>
      </c>
      <c r="R6" s="9">
        <v>1230000000</v>
      </c>
      <c r="S6" s="12">
        <v>0</v>
      </c>
      <c r="T6" s="27">
        <v>333333.33333333337</v>
      </c>
      <c r="U6" s="27">
        <v>3333.3333333333335</v>
      </c>
      <c r="V6" s="27">
        <v>10000</v>
      </c>
      <c r="W6" s="12">
        <v>10000</v>
      </c>
      <c r="X6" s="42">
        <v>76666.666666666672</v>
      </c>
      <c r="Y6" s="43">
        <v>0</v>
      </c>
    </row>
    <row r="7" spans="1:27" x14ac:dyDescent="0.25">
      <c r="A7" s="2" t="s">
        <v>15</v>
      </c>
      <c r="B7" s="38">
        <v>63000000</v>
      </c>
      <c r="C7" s="39">
        <v>0</v>
      </c>
      <c r="D7" s="38">
        <v>20000000</v>
      </c>
      <c r="E7" s="39">
        <v>0</v>
      </c>
      <c r="F7" s="40">
        <v>300000000</v>
      </c>
      <c r="G7" s="10">
        <v>0</v>
      </c>
      <c r="H7" s="40">
        <v>200000000</v>
      </c>
      <c r="I7" s="41">
        <v>0</v>
      </c>
      <c r="J7" s="9">
        <v>2040000000</v>
      </c>
      <c r="K7" s="12">
        <v>0</v>
      </c>
      <c r="L7" s="40">
        <v>400000000</v>
      </c>
      <c r="M7" s="10">
        <v>0</v>
      </c>
      <c r="N7" s="40">
        <v>120000</v>
      </c>
      <c r="O7" s="10">
        <v>0</v>
      </c>
      <c r="P7" s="40">
        <v>400000000</v>
      </c>
      <c r="Q7" s="10">
        <v>0</v>
      </c>
      <c r="R7" s="9">
        <v>1030000000</v>
      </c>
      <c r="S7" s="12">
        <v>0</v>
      </c>
      <c r="T7" s="27">
        <v>100000</v>
      </c>
      <c r="U7" s="27">
        <v>333.33333333333337</v>
      </c>
      <c r="V7" s="27">
        <v>13333.333333333334</v>
      </c>
      <c r="W7" s="12">
        <v>3333.3333333333335</v>
      </c>
      <c r="X7" s="42">
        <v>66666.666666666672</v>
      </c>
      <c r="Y7" s="43">
        <v>100</v>
      </c>
    </row>
    <row r="8" spans="1:27" x14ac:dyDescent="0.25">
      <c r="A8" s="2" t="s">
        <v>16</v>
      </c>
      <c r="B8" s="38">
        <v>63000000</v>
      </c>
      <c r="C8" s="39">
        <v>0</v>
      </c>
      <c r="D8" s="38">
        <v>40000000</v>
      </c>
      <c r="E8" s="39">
        <v>0</v>
      </c>
      <c r="F8" s="40">
        <v>120000000</v>
      </c>
      <c r="G8" s="10">
        <v>0</v>
      </c>
      <c r="H8" s="40">
        <v>200000000</v>
      </c>
      <c r="I8" s="41">
        <v>0</v>
      </c>
      <c r="J8" s="9">
        <v>2270000000</v>
      </c>
      <c r="K8" s="12">
        <v>0</v>
      </c>
      <c r="L8" s="40">
        <v>200000000</v>
      </c>
      <c r="M8" s="10">
        <v>0</v>
      </c>
      <c r="N8" s="40">
        <v>150000</v>
      </c>
      <c r="O8" s="10">
        <v>0</v>
      </c>
      <c r="P8" s="40">
        <v>1200000000</v>
      </c>
      <c r="Q8" s="10">
        <v>0</v>
      </c>
      <c r="R8" s="9">
        <v>1200000000</v>
      </c>
      <c r="S8" s="12">
        <v>0</v>
      </c>
      <c r="T8" s="27">
        <v>100000</v>
      </c>
      <c r="U8" s="27">
        <v>166.66666666666669</v>
      </c>
      <c r="V8" s="27">
        <v>666.66666666666674</v>
      </c>
      <c r="W8" s="12">
        <v>2000</v>
      </c>
      <c r="X8" s="42">
        <v>333333.33333333337</v>
      </c>
      <c r="Y8" s="43">
        <v>100</v>
      </c>
    </row>
    <row r="9" spans="1:27" x14ac:dyDescent="0.25">
      <c r="A9" s="2" t="s">
        <v>17</v>
      </c>
      <c r="B9" s="38">
        <v>63000000</v>
      </c>
      <c r="C9" s="39">
        <v>0</v>
      </c>
      <c r="D9" s="38">
        <v>55000000</v>
      </c>
      <c r="E9" s="39">
        <v>0</v>
      </c>
      <c r="F9" s="40">
        <v>300000000</v>
      </c>
      <c r="G9" s="10">
        <v>0</v>
      </c>
      <c r="H9" s="40">
        <v>300000000</v>
      </c>
      <c r="I9" s="41">
        <v>0</v>
      </c>
      <c r="J9" s="9">
        <v>2180000000</v>
      </c>
      <c r="K9" s="12">
        <v>0</v>
      </c>
      <c r="L9" s="40">
        <v>300000000</v>
      </c>
      <c r="M9" s="10">
        <v>0</v>
      </c>
      <c r="N9" s="40">
        <v>60000</v>
      </c>
      <c r="O9" s="10">
        <v>0</v>
      </c>
      <c r="P9" s="40">
        <v>1000000000</v>
      </c>
      <c r="Q9" s="10">
        <v>0</v>
      </c>
      <c r="R9" s="9">
        <v>1110000000</v>
      </c>
      <c r="S9" s="12">
        <v>0</v>
      </c>
      <c r="T9" s="27">
        <v>66666.666666666672</v>
      </c>
      <c r="U9" s="27">
        <v>16666.666666666668</v>
      </c>
      <c r="V9" s="27">
        <v>3333.3333333333335</v>
      </c>
      <c r="W9" s="12">
        <v>2000</v>
      </c>
      <c r="X9" s="42">
        <v>200000</v>
      </c>
      <c r="Y9" s="43">
        <v>133.33333333333334</v>
      </c>
    </row>
    <row r="10" spans="1:27" x14ac:dyDescent="0.25">
      <c r="A10" s="2" t="s">
        <v>18</v>
      </c>
      <c r="B10" s="38">
        <v>63000000</v>
      </c>
      <c r="C10" s="39">
        <v>0</v>
      </c>
      <c r="D10" s="38">
        <v>40000000</v>
      </c>
      <c r="E10" s="39">
        <v>0</v>
      </c>
      <c r="F10" s="40">
        <v>100000000</v>
      </c>
      <c r="G10" s="10">
        <v>0</v>
      </c>
      <c r="H10" s="40">
        <v>200000000</v>
      </c>
      <c r="I10" s="41">
        <v>0</v>
      </c>
      <c r="J10" s="9">
        <v>1630000000</v>
      </c>
      <c r="K10" s="12">
        <v>0</v>
      </c>
      <c r="L10" s="40">
        <v>500000000</v>
      </c>
      <c r="M10" s="10">
        <v>0</v>
      </c>
      <c r="N10" s="40">
        <v>100000</v>
      </c>
      <c r="O10" s="10">
        <v>0</v>
      </c>
      <c r="P10" s="40">
        <v>800000000</v>
      </c>
      <c r="Q10" s="10">
        <v>0</v>
      </c>
      <c r="R10" s="9">
        <v>3000000000</v>
      </c>
      <c r="S10" s="19">
        <v>10</v>
      </c>
      <c r="T10" s="27">
        <v>33333.333333333336</v>
      </c>
      <c r="U10" s="27">
        <v>3333.3333333333335</v>
      </c>
      <c r="V10" s="27">
        <v>3333.3333333333335</v>
      </c>
      <c r="W10" s="12">
        <v>6666.666666666667</v>
      </c>
      <c r="X10" s="42">
        <v>133333.33333333334</v>
      </c>
      <c r="Y10" s="43">
        <v>0</v>
      </c>
    </row>
    <row r="11" spans="1:27" x14ac:dyDescent="0.25">
      <c r="A11" s="2" t="s">
        <v>19</v>
      </c>
      <c r="B11" s="38">
        <v>63000000</v>
      </c>
      <c r="C11" s="39">
        <v>0</v>
      </c>
      <c r="D11" s="38">
        <v>75000000</v>
      </c>
      <c r="E11" s="39">
        <v>0</v>
      </c>
      <c r="F11" s="40">
        <v>300000000</v>
      </c>
      <c r="G11" s="10">
        <v>0</v>
      </c>
      <c r="H11" s="40">
        <v>210000000</v>
      </c>
      <c r="I11" s="41">
        <v>0</v>
      </c>
      <c r="J11" s="9">
        <v>3100000000</v>
      </c>
      <c r="K11" s="12">
        <v>0</v>
      </c>
      <c r="L11" s="40">
        <v>300000000</v>
      </c>
      <c r="M11" s="10">
        <v>0</v>
      </c>
      <c r="N11" s="40">
        <v>80000</v>
      </c>
      <c r="O11" s="10">
        <v>0</v>
      </c>
      <c r="P11" s="40">
        <v>100000000</v>
      </c>
      <c r="Q11" s="10">
        <v>0</v>
      </c>
      <c r="R11" s="9">
        <v>2080000000</v>
      </c>
      <c r="S11" s="12">
        <v>0</v>
      </c>
      <c r="T11" s="27">
        <v>33333.333333333336</v>
      </c>
      <c r="U11" s="27">
        <v>33333.333333333336</v>
      </c>
      <c r="V11" s="27">
        <v>3000</v>
      </c>
      <c r="W11" s="12">
        <v>10000</v>
      </c>
      <c r="X11" s="42">
        <v>333333.33333333337</v>
      </c>
      <c r="Y11" s="43">
        <v>1666.6666666666667</v>
      </c>
    </row>
    <row r="12" spans="1:27" x14ac:dyDescent="0.25">
      <c r="A12" s="2" t="s">
        <v>20</v>
      </c>
      <c r="B12" s="38">
        <v>63000000</v>
      </c>
      <c r="C12" s="39">
        <v>0</v>
      </c>
      <c r="D12" s="38">
        <v>95000000</v>
      </c>
      <c r="E12" s="39">
        <v>0</v>
      </c>
      <c r="F12" s="40">
        <v>100000000</v>
      </c>
      <c r="G12" s="10">
        <v>0</v>
      </c>
      <c r="H12" s="40">
        <v>100000000</v>
      </c>
      <c r="I12" s="41">
        <v>0</v>
      </c>
      <c r="J12" s="9">
        <v>2900000000</v>
      </c>
      <c r="K12" s="12">
        <v>0</v>
      </c>
      <c r="L12" s="40">
        <v>300000000</v>
      </c>
      <c r="M12" s="10">
        <v>0</v>
      </c>
      <c r="N12" s="40">
        <v>50000</v>
      </c>
      <c r="O12" s="10">
        <v>0</v>
      </c>
      <c r="P12" s="40">
        <v>600000000</v>
      </c>
      <c r="Q12" s="10">
        <v>0</v>
      </c>
      <c r="R12" s="9">
        <v>1200000000</v>
      </c>
      <c r="S12" s="12">
        <v>0</v>
      </c>
      <c r="T12" s="27">
        <v>33333333.333333336</v>
      </c>
      <c r="U12" s="27">
        <v>10000</v>
      </c>
      <c r="V12" s="27">
        <v>10000</v>
      </c>
      <c r="W12" s="12">
        <v>13333.333333333334</v>
      </c>
      <c r="X12" s="42">
        <v>100000</v>
      </c>
      <c r="Y12" s="43">
        <v>0</v>
      </c>
    </row>
    <row r="13" spans="1:27" x14ac:dyDescent="0.25">
      <c r="A13" s="2" t="s">
        <v>21</v>
      </c>
      <c r="B13" s="38">
        <v>63000000</v>
      </c>
      <c r="C13" s="39">
        <v>0</v>
      </c>
      <c r="D13" s="38">
        <v>85000000</v>
      </c>
      <c r="E13" s="39">
        <v>0</v>
      </c>
      <c r="F13" s="40">
        <v>100000000</v>
      </c>
      <c r="G13" s="10">
        <v>0</v>
      </c>
      <c r="H13" s="40">
        <v>200000000</v>
      </c>
      <c r="I13" s="41">
        <v>0</v>
      </c>
      <c r="J13" s="9">
        <v>1820000000</v>
      </c>
      <c r="K13" s="12">
        <v>0</v>
      </c>
      <c r="L13" s="40">
        <v>500000000</v>
      </c>
      <c r="M13" s="10">
        <v>0</v>
      </c>
      <c r="N13" s="40">
        <v>120000</v>
      </c>
      <c r="O13" s="10">
        <v>0</v>
      </c>
      <c r="P13" s="40">
        <v>310000000</v>
      </c>
      <c r="Q13" s="10">
        <v>0</v>
      </c>
      <c r="R13" s="9">
        <v>1290000000</v>
      </c>
      <c r="S13" s="12">
        <v>0</v>
      </c>
      <c r="T13" s="27">
        <v>333333.33333333337</v>
      </c>
      <c r="U13" s="27">
        <v>233333.33333333334</v>
      </c>
      <c r="V13" s="27">
        <v>100000</v>
      </c>
      <c r="W13" s="12">
        <v>66666.666666666672</v>
      </c>
      <c r="X13" s="42">
        <v>333333.33333333337</v>
      </c>
      <c r="Y13" s="43">
        <v>0</v>
      </c>
    </row>
    <row r="14" spans="1:27" x14ac:dyDescent="0.25">
      <c r="A14" s="2" t="s">
        <v>22</v>
      </c>
      <c r="B14" s="38">
        <v>63000000</v>
      </c>
      <c r="C14" s="39">
        <v>0</v>
      </c>
      <c r="D14" s="38">
        <v>80000000</v>
      </c>
      <c r="E14" s="39">
        <v>0</v>
      </c>
      <c r="F14" s="40">
        <v>300000000</v>
      </c>
      <c r="G14" s="10">
        <v>0</v>
      </c>
      <c r="H14" s="40">
        <v>300000000</v>
      </c>
      <c r="I14" s="41">
        <v>0</v>
      </c>
      <c r="J14" s="9">
        <v>1470000000</v>
      </c>
      <c r="K14" s="12">
        <v>0</v>
      </c>
      <c r="L14" s="40">
        <v>700000000</v>
      </c>
      <c r="M14" s="10">
        <v>0</v>
      </c>
      <c r="N14" s="40">
        <v>100000</v>
      </c>
      <c r="O14" s="10">
        <v>0</v>
      </c>
      <c r="P14" s="40">
        <v>240000000</v>
      </c>
      <c r="Q14" s="10">
        <v>0</v>
      </c>
      <c r="R14" s="9">
        <v>1340000000</v>
      </c>
      <c r="S14" s="12">
        <v>0</v>
      </c>
      <c r="T14" s="27">
        <v>333333.33333333337</v>
      </c>
      <c r="U14" s="27">
        <v>2000</v>
      </c>
      <c r="V14" s="27">
        <v>1000</v>
      </c>
      <c r="W14" s="12">
        <v>1000</v>
      </c>
      <c r="X14" s="42">
        <v>33333.333333333336</v>
      </c>
      <c r="Y14" s="43">
        <v>66.666666666666671</v>
      </c>
    </row>
    <row r="15" spans="1:27" x14ac:dyDescent="0.25">
      <c r="A15" s="2" t="s">
        <v>23</v>
      </c>
      <c r="B15" s="38">
        <v>63000000</v>
      </c>
      <c r="C15" s="39">
        <v>0</v>
      </c>
      <c r="D15" s="38">
        <v>20000000</v>
      </c>
      <c r="E15" s="39">
        <v>0</v>
      </c>
      <c r="F15" s="40">
        <v>200000000</v>
      </c>
      <c r="G15" s="10">
        <v>0</v>
      </c>
      <c r="H15" s="40">
        <v>300000000</v>
      </c>
      <c r="I15" s="41">
        <v>0</v>
      </c>
      <c r="J15" s="9">
        <v>1560000000</v>
      </c>
      <c r="K15" s="12">
        <v>0</v>
      </c>
      <c r="L15" s="40">
        <v>300000000</v>
      </c>
      <c r="M15" s="10">
        <v>0</v>
      </c>
      <c r="N15" s="40">
        <v>160000</v>
      </c>
      <c r="O15" s="10">
        <v>0</v>
      </c>
      <c r="P15" s="40">
        <v>100000000</v>
      </c>
      <c r="Q15" s="10">
        <v>0</v>
      </c>
      <c r="R15" s="9">
        <v>1610000000</v>
      </c>
      <c r="S15" s="12">
        <v>0</v>
      </c>
      <c r="T15" s="27">
        <v>133333.33333333334</v>
      </c>
      <c r="U15" s="27">
        <v>6666.666666666667</v>
      </c>
      <c r="V15" s="27">
        <v>6666.666666666667</v>
      </c>
      <c r="W15" s="12">
        <v>10000</v>
      </c>
      <c r="X15" s="42">
        <v>333333.33333333337</v>
      </c>
      <c r="Y15" s="43">
        <v>333.33333333333337</v>
      </c>
    </row>
    <row r="16" spans="1:27" x14ac:dyDescent="0.25">
      <c r="A16" s="2" t="s">
        <v>24</v>
      </c>
      <c r="B16" s="38">
        <v>63000000</v>
      </c>
      <c r="C16" s="39">
        <v>0</v>
      </c>
      <c r="D16" s="38">
        <v>65000000</v>
      </c>
      <c r="E16" s="39">
        <v>0</v>
      </c>
      <c r="F16" s="40">
        <v>400000000</v>
      </c>
      <c r="G16" s="10">
        <v>0</v>
      </c>
      <c r="H16" s="40">
        <v>170000000</v>
      </c>
      <c r="I16" s="41">
        <v>0</v>
      </c>
      <c r="J16" s="9">
        <v>1490000000</v>
      </c>
      <c r="K16" s="12">
        <v>0</v>
      </c>
      <c r="L16" s="40">
        <v>100000000</v>
      </c>
      <c r="M16" s="10">
        <v>0</v>
      </c>
      <c r="N16" s="40">
        <v>100000</v>
      </c>
      <c r="O16" s="10">
        <v>0</v>
      </c>
      <c r="P16" s="40">
        <v>600000000</v>
      </c>
      <c r="Q16" s="10">
        <v>0</v>
      </c>
      <c r="R16" s="9">
        <v>1400000000</v>
      </c>
      <c r="S16" s="19">
        <v>10</v>
      </c>
      <c r="T16" s="27">
        <v>133333.33333333334</v>
      </c>
      <c r="U16" s="27">
        <v>3333.3333333333335</v>
      </c>
      <c r="V16" s="27">
        <v>16666.666666666668</v>
      </c>
      <c r="W16" s="12">
        <v>10000</v>
      </c>
      <c r="X16" s="42">
        <v>666666.66666666674</v>
      </c>
      <c r="Y16" s="43">
        <v>33.333333333333336</v>
      </c>
    </row>
    <row r="17" spans="1:27" x14ac:dyDescent="0.25">
      <c r="A17" s="2" t="s">
        <v>25</v>
      </c>
      <c r="B17" s="38">
        <v>63000000</v>
      </c>
      <c r="C17" s="39">
        <v>0</v>
      </c>
      <c r="D17" s="38">
        <v>55000000</v>
      </c>
      <c r="E17" s="39">
        <v>0</v>
      </c>
      <c r="F17" s="40">
        <v>100000000</v>
      </c>
      <c r="G17" s="10">
        <v>0</v>
      </c>
      <c r="H17" s="40">
        <v>100000000</v>
      </c>
      <c r="I17" s="41">
        <v>0</v>
      </c>
      <c r="J17" s="9">
        <v>1770000000</v>
      </c>
      <c r="K17" s="12">
        <v>0</v>
      </c>
      <c r="L17" s="40">
        <v>800000000</v>
      </c>
      <c r="M17" s="10">
        <v>0</v>
      </c>
      <c r="N17" s="40">
        <v>90000</v>
      </c>
      <c r="O17" s="10">
        <v>0</v>
      </c>
      <c r="P17" s="40">
        <v>300000000</v>
      </c>
      <c r="Q17" s="10">
        <v>0</v>
      </c>
      <c r="R17" s="9">
        <v>3500000000</v>
      </c>
      <c r="S17" s="12">
        <v>0</v>
      </c>
      <c r="T17" s="27">
        <v>666666.66666666674</v>
      </c>
      <c r="U17" s="27">
        <v>333333.33333333337</v>
      </c>
      <c r="V17" s="27">
        <v>66666.666666666672</v>
      </c>
      <c r="W17" s="12">
        <v>33333.333333333336</v>
      </c>
      <c r="X17" s="42">
        <v>66666.666666666672</v>
      </c>
      <c r="Y17" s="43">
        <v>0</v>
      </c>
    </row>
    <row r="18" spans="1:27" x14ac:dyDescent="0.25">
      <c r="A18" s="2" t="s">
        <v>26</v>
      </c>
      <c r="B18" s="38">
        <v>63000000</v>
      </c>
      <c r="C18" s="39">
        <v>0</v>
      </c>
      <c r="D18" s="38">
        <v>30000000</v>
      </c>
      <c r="E18" s="39">
        <v>0</v>
      </c>
      <c r="F18" s="40">
        <v>100000000</v>
      </c>
      <c r="G18" s="10">
        <v>0</v>
      </c>
      <c r="H18" s="40">
        <v>400000000</v>
      </c>
      <c r="I18" s="41">
        <v>0</v>
      </c>
      <c r="J18" s="9">
        <v>1500000000</v>
      </c>
      <c r="K18" s="12">
        <v>0</v>
      </c>
      <c r="L18" s="40">
        <v>600000000</v>
      </c>
      <c r="M18" s="10">
        <v>0</v>
      </c>
      <c r="N18" s="40">
        <v>80000</v>
      </c>
      <c r="O18" s="10">
        <v>0</v>
      </c>
      <c r="P18" s="40">
        <v>100000000</v>
      </c>
      <c r="Q18" s="10">
        <v>0</v>
      </c>
      <c r="R18" s="9">
        <v>820000000</v>
      </c>
      <c r="S18" s="12">
        <v>0</v>
      </c>
      <c r="T18" s="27">
        <v>33333333.333333336</v>
      </c>
      <c r="U18" s="27">
        <v>66666.666666666672</v>
      </c>
      <c r="V18" s="27">
        <v>100000</v>
      </c>
      <c r="W18" s="12">
        <v>6666.666666666667</v>
      </c>
      <c r="X18" s="42">
        <v>66666.666666666672</v>
      </c>
      <c r="Y18" s="43">
        <v>100</v>
      </c>
    </row>
    <row r="19" spans="1:27" x14ac:dyDescent="0.25">
      <c r="A19" s="2" t="s">
        <v>27</v>
      </c>
      <c r="B19" s="38">
        <v>63000000</v>
      </c>
      <c r="C19" s="39">
        <v>0</v>
      </c>
      <c r="D19" s="38">
        <v>50000000</v>
      </c>
      <c r="E19" s="39">
        <v>0</v>
      </c>
      <c r="F19" s="40">
        <v>100000000</v>
      </c>
      <c r="G19" s="10">
        <v>0</v>
      </c>
      <c r="H19" s="40">
        <v>600000000</v>
      </c>
      <c r="I19" s="41">
        <v>0</v>
      </c>
      <c r="J19" s="9">
        <v>1580000000</v>
      </c>
      <c r="K19" s="12">
        <v>0</v>
      </c>
      <c r="L19" s="40">
        <v>900000000</v>
      </c>
      <c r="M19" s="10">
        <v>0</v>
      </c>
      <c r="N19" s="40">
        <v>170000</v>
      </c>
      <c r="O19" s="10">
        <v>0</v>
      </c>
      <c r="P19" s="40">
        <v>100000000</v>
      </c>
      <c r="Q19" s="10">
        <v>0</v>
      </c>
      <c r="R19" s="9">
        <v>2000000000</v>
      </c>
      <c r="S19" s="12">
        <v>0</v>
      </c>
      <c r="T19" s="27">
        <v>3333333.3333333335</v>
      </c>
      <c r="U19" s="27">
        <v>100000</v>
      </c>
      <c r="V19" s="27">
        <v>13333.333333333334</v>
      </c>
      <c r="W19" s="12">
        <v>266.66666666666669</v>
      </c>
      <c r="X19" s="42">
        <v>66666.666666666672</v>
      </c>
      <c r="Y19" s="43">
        <v>333.33333333333337</v>
      </c>
    </row>
    <row r="20" spans="1:27" x14ac:dyDescent="0.25">
      <c r="A20" s="2" t="s">
        <v>28</v>
      </c>
      <c r="B20" s="38">
        <v>63000000</v>
      </c>
      <c r="C20" s="39">
        <v>0</v>
      </c>
      <c r="D20" s="38">
        <v>65000000</v>
      </c>
      <c r="E20" s="39">
        <v>0</v>
      </c>
      <c r="F20" s="40">
        <v>100000000</v>
      </c>
      <c r="G20" s="10">
        <v>0</v>
      </c>
      <c r="H20" s="40">
        <v>200000000</v>
      </c>
      <c r="I20" s="41">
        <v>0</v>
      </c>
      <c r="J20" s="9">
        <v>2340000000</v>
      </c>
      <c r="K20" s="12">
        <v>0</v>
      </c>
      <c r="L20" s="40">
        <v>200000000</v>
      </c>
      <c r="M20" s="10">
        <v>0</v>
      </c>
      <c r="N20" s="40">
        <v>120000</v>
      </c>
      <c r="O20" s="10">
        <v>0</v>
      </c>
      <c r="P20" s="40">
        <v>200000000</v>
      </c>
      <c r="Q20" s="10">
        <v>0</v>
      </c>
      <c r="R20" s="9">
        <v>4400000000</v>
      </c>
      <c r="S20" s="12">
        <v>0</v>
      </c>
      <c r="T20" s="27">
        <v>333333.33333333337</v>
      </c>
      <c r="U20" s="27">
        <v>3333.3333333333335</v>
      </c>
      <c r="V20" s="27">
        <v>13333.333333333334</v>
      </c>
      <c r="W20" s="12">
        <v>6666.666666666667</v>
      </c>
      <c r="X20" s="42">
        <v>133333.33333333334</v>
      </c>
      <c r="Y20" s="43">
        <v>300</v>
      </c>
    </row>
    <row r="21" spans="1:27" x14ac:dyDescent="0.25">
      <c r="A21" s="2" t="s">
        <v>29</v>
      </c>
      <c r="B21" s="38">
        <v>63000000</v>
      </c>
      <c r="C21" s="39">
        <v>0</v>
      </c>
      <c r="D21" s="38">
        <v>60000000</v>
      </c>
      <c r="E21" s="39">
        <v>0</v>
      </c>
      <c r="F21" s="40">
        <v>500000000</v>
      </c>
      <c r="G21" s="10">
        <v>0</v>
      </c>
      <c r="H21" s="40">
        <v>270000000</v>
      </c>
      <c r="I21" s="41">
        <v>0</v>
      </c>
      <c r="J21" s="9">
        <v>1550000000</v>
      </c>
      <c r="K21" s="12">
        <v>0</v>
      </c>
      <c r="L21" s="40">
        <v>400000000</v>
      </c>
      <c r="M21" s="10">
        <v>0</v>
      </c>
      <c r="N21" s="40">
        <v>160000</v>
      </c>
      <c r="O21" s="10">
        <v>0</v>
      </c>
      <c r="P21" s="40">
        <v>200000000</v>
      </c>
      <c r="Q21" s="10">
        <v>0</v>
      </c>
      <c r="R21" s="9">
        <v>1500000000</v>
      </c>
      <c r="S21" s="12">
        <v>0</v>
      </c>
      <c r="T21" s="27">
        <v>66666.666666666672</v>
      </c>
      <c r="U21" s="27">
        <v>3333.3333333333335</v>
      </c>
      <c r="V21" s="27">
        <v>1000</v>
      </c>
      <c r="W21" s="12">
        <v>13333.333333333334</v>
      </c>
      <c r="X21" s="42">
        <v>33333.333333333336</v>
      </c>
      <c r="Y21" s="43">
        <v>133.33333333333334</v>
      </c>
    </row>
    <row r="22" spans="1:27" x14ac:dyDescent="0.25">
      <c r="A22" s="2" t="s">
        <v>30</v>
      </c>
      <c r="B22" s="38">
        <v>63000000</v>
      </c>
      <c r="C22" s="39">
        <v>0</v>
      </c>
      <c r="D22" s="38">
        <v>45000000</v>
      </c>
      <c r="E22" s="39">
        <v>0</v>
      </c>
      <c r="F22" s="40">
        <v>300000000</v>
      </c>
      <c r="G22" s="10">
        <v>0</v>
      </c>
      <c r="H22" s="40">
        <v>700000000</v>
      </c>
      <c r="I22" s="41">
        <v>0</v>
      </c>
      <c r="J22" s="9">
        <v>1900000000</v>
      </c>
      <c r="K22" s="12">
        <v>0</v>
      </c>
      <c r="L22" s="40">
        <v>2000000000</v>
      </c>
      <c r="M22" s="10">
        <v>0</v>
      </c>
      <c r="N22" s="40">
        <v>100000</v>
      </c>
      <c r="O22" s="10">
        <v>0</v>
      </c>
      <c r="P22" s="40">
        <v>1500000000</v>
      </c>
      <c r="Q22" s="10">
        <v>0</v>
      </c>
      <c r="R22" s="9">
        <v>1400000000</v>
      </c>
      <c r="S22" s="12">
        <v>0</v>
      </c>
      <c r="T22" s="27">
        <v>1000000</v>
      </c>
      <c r="U22" s="27">
        <v>33333.333333333336</v>
      </c>
      <c r="V22" s="27">
        <v>66666.666666666672</v>
      </c>
      <c r="W22" s="12">
        <v>100000</v>
      </c>
      <c r="X22" s="42">
        <v>33333.333333333336</v>
      </c>
      <c r="Y22" s="43">
        <v>333.33333333333337</v>
      </c>
    </row>
    <row r="23" spans="1:27" x14ac:dyDescent="0.25">
      <c r="A23" s="2" t="s">
        <v>31</v>
      </c>
      <c r="B23" s="38">
        <v>63000000</v>
      </c>
      <c r="C23" s="39">
        <v>0</v>
      </c>
      <c r="D23" s="38">
        <v>25000000</v>
      </c>
      <c r="E23" s="39">
        <v>0</v>
      </c>
      <c r="F23" s="40">
        <v>400000000</v>
      </c>
      <c r="G23" s="10">
        <v>0</v>
      </c>
      <c r="H23" s="40">
        <v>500000000</v>
      </c>
      <c r="I23" s="41">
        <v>0</v>
      </c>
      <c r="J23" s="9">
        <v>1810000000</v>
      </c>
      <c r="K23" s="12">
        <v>0</v>
      </c>
      <c r="L23" s="40">
        <v>500000000</v>
      </c>
      <c r="M23" s="10">
        <v>0</v>
      </c>
      <c r="N23" s="40">
        <v>60000</v>
      </c>
      <c r="O23" s="10">
        <v>0</v>
      </c>
      <c r="P23" s="40">
        <v>700000000</v>
      </c>
      <c r="Q23" s="10">
        <v>0</v>
      </c>
      <c r="R23" s="9">
        <v>3000000000</v>
      </c>
      <c r="S23" s="12">
        <v>0</v>
      </c>
      <c r="T23" s="27">
        <v>333333.33333333337</v>
      </c>
      <c r="U23" s="27">
        <v>33333.333333333336</v>
      </c>
      <c r="V23" s="27">
        <v>100000</v>
      </c>
      <c r="W23" s="12">
        <v>16666.666666666668</v>
      </c>
      <c r="X23" s="42">
        <v>66666.666666666672</v>
      </c>
      <c r="Y23" s="43">
        <v>333.33333333333337</v>
      </c>
    </row>
    <row r="24" spans="1:27" ht="33.950000000000003" customHeight="1" x14ac:dyDescent="0.25">
      <c r="B24" s="89" t="s">
        <v>43</v>
      </c>
      <c r="C24" s="90"/>
      <c r="D24" s="91" t="s">
        <v>72</v>
      </c>
      <c r="E24" s="92"/>
      <c r="F24" s="100" t="s">
        <v>0</v>
      </c>
      <c r="G24" s="94"/>
      <c r="H24" s="93" t="s">
        <v>83</v>
      </c>
      <c r="I24" s="99"/>
      <c r="J24" s="91" t="s">
        <v>79</v>
      </c>
      <c r="K24" s="92"/>
      <c r="L24" s="100" t="s">
        <v>1</v>
      </c>
      <c r="M24" s="94"/>
      <c r="N24" s="96" t="s">
        <v>73</v>
      </c>
      <c r="O24" s="97"/>
      <c r="P24" s="93" t="s">
        <v>2</v>
      </c>
      <c r="Q24" s="94"/>
      <c r="R24" s="93" t="s">
        <v>2</v>
      </c>
      <c r="S24" s="94"/>
      <c r="T24" s="95" t="s">
        <v>3</v>
      </c>
      <c r="U24" s="95"/>
      <c r="V24" s="95"/>
      <c r="W24" s="90"/>
      <c r="X24" s="89" t="s">
        <v>74</v>
      </c>
      <c r="Y24" s="90"/>
      <c r="Z24" s="7"/>
      <c r="AA24" s="7"/>
    </row>
    <row r="25" spans="1:27" s="35" customFormat="1" x14ac:dyDescent="0.25">
      <c r="B25" s="3" t="s">
        <v>5</v>
      </c>
      <c r="C25" s="4" t="s">
        <v>6</v>
      </c>
      <c r="D25" s="3" t="s">
        <v>5</v>
      </c>
      <c r="E25" s="4" t="s">
        <v>6</v>
      </c>
      <c r="F25" s="3" t="s">
        <v>5</v>
      </c>
      <c r="G25" s="4" t="s">
        <v>6</v>
      </c>
      <c r="H25" s="3" t="s">
        <v>5</v>
      </c>
      <c r="I25" s="36" t="s">
        <v>6</v>
      </c>
      <c r="J25" s="3" t="s">
        <v>5</v>
      </c>
      <c r="K25" s="36" t="s">
        <v>6</v>
      </c>
      <c r="L25" s="3" t="s">
        <v>5</v>
      </c>
      <c r="M25" s="4" t="s">
        <v>6</v>
      </c>
      <c r="N25" s="3" t="s">
        <v>5</v>
      </c>
      <c r="O25" s="4" t="s">
        <v>6</v>
      </c>
      <c r="P25" s="3" t="s">
        <v>5</v>
      </c>
      <c r="Q25" s="4" t="s">
        <v>6</v>
      </c>
      <c r="R25" s="3" t="s">
        <v>5</v>
      </c>
      <c r="S25" s="4" t="s">
        <v>6</v>
      </c>
      <c r="T25" s="37" t="s">
        <v>5</v>
      </c>
      <c r="U25" s="36" t="s">
        <v>7</v>
      </c>
      <c r="V25" s="36" t="s">
        <v>8</v>
      </c>
      <c r="W25" s="5" t="s">
        <v>9</v>
      </c>
      <c r="X25" s="3" t="s">
        <v>10</v>
      </c>
      <c r="Y25" s="5" t="s">
        <v>11</v>
      </c>
    </row>
    <row r="26" spans="1:27" s="52" customFormat="1" x14ac:dyDescent="0.25">
      <c r="A26" s="44" t="s">
        <v>32</v>
      </c>
      <c r="B26" s="45">
        <f>AVERAGE(B4:B23)</f>
        <v>63000000</v>
      </c>
      <c r="C26" s="43">
        <f>AVERAGE(C4:C15)</f>
        <v>0</v>
      </c>
      <c r="D26" s="45">
        <f>AVERAGE(D4:D23)</f>
        <v>55250000</v>
      </c>
      <c r="E26" s="46">
        <f>AVERAGE(E4:E15)</f>
        <v>0</v>
      </c>
      <c r="F26" s="47">
        <v>266000000</v>
      </c>
      <c r="G26" s="48">
        <v>0</v>
      </c>
      <c r="H26" s="45">
        <f>AVERAGE(H4:H23)</f>
        <v>322500000</v>
      </c>
      <c r="I26" s="49">
        <v>0</v>
      </c>
      <c r="J26" s="42">
        <f>AVERAGE(J4:J23)</f>
        <v>2033500000</v>
      </c>
      <c r="K26" s="46">
        <f>AVERAGE(K4:K23)</f>
        <v>0</v>
      </c>
      <c r="L26" s="45">
        <f>AVERAGE(L4:L23)</f>
        <v>525000000</v>
      </c>
      <c r="M26" s="50">
        <v>0</v>
      </c>
      <c r="N26" s="45">
        <f>AVERAGE(N4:N23)</f>
        <v>108500</v>
      </c>
      <c r="O26" s="50">
        <v>0</v>
      </c>
      <c r="P26" s="45">
        <f>AVERAGE(P4:P23)</f>
        <v>487000000</v>
      </c>
      <c r="Q26" s="50">
        <v>0</v>
      </c>
      <c r="R26" s="45">
        <f>AVERAGE(R4:R23)</f>
        <v>1902500000</v>
      </c>
      <c r="S26" s="46">
        <f>AVERAGE(S4:S23)</f>
        <v>1</v>
      </c>
      <c r="T26" s="51">
        <f t="shared" ref="T26:Y26" si="0">AVERAGE(T4:T23)</f>
        <v>3720000</v>
      </c>
      <c r="U26" s="51">
        <f t="shared" si="0"/>
        <v>44475.000000000007</v>
      </c>
      <c r="V26" s="51">
        <f t="shared" si="0"/>
        <v>26816.666666666664</v>
      </c>
      <c r="W26" s="46">
        <f t="shared" si="0"/>
        <v>15980.000000000004</v>
      </c>
      <c r="X26" s="45">
        <f t="shared" si="0"/>
        <v>192166.66666666669</v>
      </c>
      <c r="Y26" s="46">
        <f t="shared" si="0"/>
        <v>201.66666666666671</v>
      </c>
    </row>
    <row r="27" spans="1:27" s="56" customFormat="1" x14ac:dyDescent="0.25">
      <c r="A27" s="53" t="s">
        <v>33</v>
      </c>
      <c r="B27" s="42">
        <f>STDEV(B4:B23)</f>
        <v>0</v>
      </c>
      <c r="C27" s="43">
        <f>STDEV(C4:C15)</f>
        <v>0</v>
      </c>
      <c r="D27" s="42">
        <f>STDEV(D4:D23)</f>
        <v>24627487.851884872</v>
      </c>
      <c r="E27" s="43">
        <f>STDEV(E4:E15)</f>
        <v>0</v>
      </c>
      <c r="F27" s="42">
        <f>STDEV(F4:F23)</f>
        <v>194568348.15884921</v>
      </c>
      <c r="G27" s="48">
        <v>0</v>
      </c>
      <c r="H27" s="42">
        <f>STDEV(H4:H23)</f>
        <v>198119448.28681934</v>
      </c>
      <c r="I27" s="54">
        <v>0</v>
      </c>
      <c r="J27" s="42">
        <f>STDEV(J4:J23)</f>
        <v>680613307.01376295</v>
      </c>
      <c r="K27" s="43">
        <f>STDEV(K4:K23)</f>
        <v>0</v>
      </c>
      <c r="L27" s="42">
        <f>STDEV(L4:L23)</f>
        <v>410231000.39393723</v>
      </c>
      <c r="M27" s="48">
        <v>0</v>
      </c>
      <c r="N27" s="42">
        <f>STDEV(N4:N23)</f>
        <v>35729.24498738283</v>
      </c>
      <c r="O27" s="48">
        <v>0</v>
      </c>
      <c r="P27" s="42">
        <f>STDEV(P4:P23)</f>
        <v>394729754.32233179</v>
      </c>
      <c r="Q27" s="48">
        <v>0</v>
      </c>
      <c r="R27" s="42">
        <f>STDEV(R4:R23)</f>
        <v>1022946595.3030517</v>
      </c>
      <c r="S27" s="43">
        <f t="shared" ref="S27:Y27" si="1">STDEV(S4:S23)</f>
        <v>3.0779350562554622</v>
      </c>
      <c r="T27" s="55">
        <f t="shared" si="1"/>
        <v>10153421.916190971</v>
      </c>
      <c r="U27" s="55">
        <f t="shared" si="1"/>
        <v>87137.507702125702</v>
      </c>
      <c r="V27" s="55">
        <f t="shared" si="1"/>
        <v>36735.418000514364</v>
      </c>
      <c r="W27" s="43">
        <f t="shared" si="1"/>
        <v>24794.567411015971</v>
      </c>
      <c r="X27" s="42">
        <f t="shared" si="1"/>
        <v>194903.70991941341</v>
      </c>
      <c r="Y27" s="43">
        <f t="shared" si="1"/>
        <v>368.09530294039831</v>
      </c>
    </row>
    <row r="28" spans="1:27" s="56" customFormat="1" x14ac:dyDescent="0.25">
      <c r="A28" s="7" t="s">
        <v>34</v>
      </c>
      <c r="B28" s="57">
        <f>B27/(SQRT(COUNT(B4:B23)))</f>
        <v>0</v>
      </c>
      <c r="C28" s="58">
        <f>C27/(SQRT(COUNT(C4:C15)))</f>
        <v>0</v>
      </c>
      <c r="D28" s="59">
        <f>D27/(SQRT(COUNT(D4:D23)))</f>
        <v>5506873.6951864846</v>
      </c>
      <c r="E28" s="58">
        <f>E27/(SQRT(COUNT(E4:E15)))</f>
        <v>0</v>
      </c>
      <c r="F28" s="57">
        <f>F27/(SQRT(COUNT(F4:F23)))</f>
        <v>43506805.275303289</v>
      </c>
      <c r="G28" s="58">
        <f>G27/(SQRT(COUNT(G4:G23)))</f>
        <v>0</v>
      </c>
      <c r="H28" s="59">
        <f>H27/(SQRT(COUNT(H4:H23)))</f>
        <v>44300855.403408229</v>
      </c>
      <c r="I28" s="60">
        <f t="shared" ref="I28:O28" si="2">I27/(SQRT(COUNT(I4:I23)))</f>
        <v>0</v>
      </c>
      <c r="J28" s="57">
        <f>J27/(SQRT(COUNT(J4:J23)))</f>
        <v>152189762.08737081</v>
      </c>
      <c r="K28" s="58">
        <f t="shared" si="2"/>
        <v>0</v>
      </c>
      <c r="L28" s="59">
        <f>L27/(SQRT(COUNT(L4:L23)))</f>
        <v>91730440.335858658</v>
      </c>
      <c r="M28" s="58">
        <f t="shared" si="2"/>
        <v>0</v>
      </c>
      <c r="N28" s="59">
        <f>N27/(SQRT(COUNT(N4:N23)))</f>
        <v>7989.3020576531617</v>
      </c>
      <c r="O28" s="58">
        <f t="shared" si="2"/>
        <v>0</v>
      </c>
      <c r="P28" s="59">
        <f>P27/(SQRT(COUNT(P4:P23)))</f>
        <v>88264256.340652525</v>
      </c>
      <c r="Q28" s="58">
        <f t="shared" ref="Q28:Y28" si="3">Q27/(SQRT(COUNT(Q4:Q23)))</f>
        <v>0</v>
      </c>
      <c r="R28" s="59">
        <f>R27/(SQRT(COUNT(R4:R23)))</f>
        <v>228737812.44495907</v>
      </c>
      <c r="S28" s="58">
        <f t="shared" si="3"/>
        <v>0.68824720161168529</v>
      </c>
      <c r="T28" s="61">
        <f t="shared" si="3"/>
        <v>2270374.1608839184</v>
      </c>
      <c r="U28" s="61">
        <f>U27/(SQRT(COUNT(U4:U23)))</f>
        <v>19484.539061186457</v>
      </c>
      <c r="V28" s="61">
        <f>V27/(SQRT(COUNT(V4:V23)))</f>
        <v>8214.2891831019515</v>
      </c>
      <c r="W28" s="62">
        <f t="shared" si="3"/>
        <v>5544.2338203732679</v>
      </c>
      <c r="X28" s="59">
        <f t="shared" si="3"/>
        <v>43581.794444670842</v>
      </c>
      <c r="Y28" s="62">
        <f t="shared" si="3"/>
        <v>82.308611957310887</v>
      </c>
    </row>
    <row r="29" spans="1:27" s="56" customFormat="1" x14ac:dyDescent="0.25">
      <c r="A29" s="7" t="s">
        <v>45</v>
      </c>
      <c r="B29" s="42">
        <f t="shared" ref="B29:T29" si="4">MAX(B4:B23)</f>
        <v>63000000</v>
      </c>
      <c r="C29" s="55">
        <f t="shared" si="4"/>
        <v>0</v>
      </c>
      <c r="D29" s="45">
        <f t="shared" si="4"/>
        <v>105000000</v>
      </c>
      <c r="E29" s="55">
        <f t="shared" si="4"/>
        <v>0</v>
      </c>
      <c r="F29" s="42">
        <f t="shared" si="4"/>
        <v>900000000</v>
      </c>
      <c r="G29" s="55">
        <f t="shared" si="4"/>
        <v>0</v>
      </c>
      <c r="H29" s="45">
        <f t="shared" si="4"/>
        <v>800000000</v>
      </c>
      <c r="I29" s="55">
        <f t="shared" si="4"/>
        <v>0</v>
      </c>
      <c r="J29" s="42">
        <f t="shared" si="4"/>
        <v>4200000000</v>
      </c>
      <c r="K29" s="55">
        <f t="shared" si="4"/>
        <v>0</v>
      </c>
      <c r="L29" s="45">
        <f t="shared" si="4"/>
        <v>2000000000</v>
      </c>
      <c r="M29" s="55">
        <f t="shared" si="4"/>
        <v>0</v>
      </c>
      <c r="N29" s="45">
        <f t="shared" si="4"/>
        <v>170000</v>
      </c>
      <c r="O29" s="55">
        <f t="shared" si="4"/>
        <v>0</v>
      </c>
      <c r="P29" s="45">
        <f t="shared" si="4"/>
        <v>1500000000</v>
      </c>
      <c r="Q29" s="55">
        <f t="shared" si="4"/>
        <v>0</v>
      </c>
      <c r="R29" s="45">
        <f t="shared" si="4"/>
        <v>4400000000</v>
      </c>
      <c r="S29" s="55">
        <f t="shared" si="4"/>
        <v>10</v>
      </c>
      <c r="T29" s="45">
        <f t="shared" si="4"/>
        <v>33333333.333333336</v>
      </c>
      <c r="U29" s="51">
        <f t="shared" ref="U29:Y29" si="5">MAX(U4:U23)</f>
        <v>333333.33333333337</v>
      </c>
      <c r="V29" s="51">
        <f>MAX(V4:V23)</f>
        <v>100000</v>
      </c>
      <c r="W29" s="51">
        <f>MAX(W4:W23)</f>
        <v>100000</v>
      </c>
      <c r="X29" s="45">
        <f>MAX(X4:X23)</f>
        <v>666666.66666666674</v>
      </c>
      <c r="Y29" s="51">
        <f t="shared" si="5"/>
        <v>1666.6666666666667</v>
      </c>
      <c r="Z29" s="63"/>
    </row>
    <row r="30" spans="1:27" s="56" customFormat="1" x14ac:dyDescent="0.25">
      <c r="A30" s="7" t="s">
        <v>46</v>
      </c>
      <c r="B30" s="42">
        <f t="shared" ref="B30:T30" si="6">MIN(B4:B23)</f>
        <v>63000000</v>
      </c>
      <c r="C30" s="55">
        <f t="shared" si="6"/>
        <v>0</v>
      </c>
      <c r="D30" s="45">
        <f t="shared" si="6"/>
        <v>20000000</v>
      </c>
      <c r="E30" s="55">
        <f t="shared" si="6"/>
        <v>0</v>
      </c>
      <c r="F30" s="42">
        <f t="shared" si="6"/>
        <v>100000000</v>
      </c>
      <c r="G30" s="55">
        <f t="shared" si="6"/>
        <v>0</v>
      </c>
      <c r="H30" s="45">
        <f t="shared" si="6"/>
        <v>100000000</v>
      </c>
      <c r="I30" s="55">
        <f t="shared" si="6"/>
        <v>0</v>
      </c>
      <c r="J30" s="42">
        <f t="shared" si="6"/>
        <v>1470000000</v>
      </c>
      <c r="K30" s="55">
        <f t="shared" si="6"/>
        <v>0</v>
      </c>
      <c r="L30" s="45">
        <f t="shared" si="6"/>
        <v>100000000</v>
      </c>
      <c r="M30" s="55">
        <f t="shared" si="6"/>
        <v>0</v>
      </c>
      <c r="N30" s="45">
        <f t="shared" si="6"/>
        <v>50000</v>
      </c>
      <c r="O30" s="55">
        <f t="shared" si="6"/>
        <v>0</v>
      </c>
      <c r="P30" s="45">
        <f t="shared" si="6"/>
        <v>100000000</v>
      </c>
      <c r="Q30" s="55">
        <f t="shared" si="6"/>
        <v>0</v>
      </c>
      <c r="R30" s="45">
        <f t="shared" si="6"/>
        <v>820000000</v>
      </c>
      <c r="S30" s="55">
        <f t="shared" si="6"/>
        <v>0</v>
      </c>
      <c r="T30" s="45">
        <f t="shared" si="6"/>
        <v>33333.333333333336</v>
      </c>
      <c r="U30" s="51">
        <f t="shared" ref="U30:Y30" si="7">MIN(U4:U23)</f>
        <v>166.66666666666669</v>
      </c>
      <c r="V30" s="51">
        <f>MIN(V4:V23)</f>
        <v>666.66666666666674</v>
      </c>
      <c r="W30" s="51">
        <f t="shared" si="7"/>
        <v>266.66666666666669</v>
      </c>
      <c r="X30" s="45">
        <f>MIN(X4:X23)</f>
        <v>33333.333333333336</v>
      </c>
      <c r="Y30" s="51">
        <f t="shared" si="7"/>
        <v>0</v>
      </c>
      <c r="Z30" s="63"/>
    </row>
    <row r="31" spans="1:27" x14ac:dyDescent="0.25">
      <c r="C31" s="64" t="s">
        <v>80</v>
      </c>
      <c r="E31" s="64" t="s">
        <v>80</v>
      </c>
      <c r="G31" s="64" t="s">
        <v>80</v>
      </c>
      <c r="I31" s="64" t="s">
        <v>80</v>
      </c>
      <c r="K31" s="64" t="s">
        <v>80</v>
      </c>
      <c r="M31" s="64" t="s">
        <v>80</v>
      </c>
      <c r="O31" s="64" t="s">
        <v>80</v>
      </c>
      <c r="Q31" s="64" t="s">
        <v>80</v>
      </c>
      <c r="S31" s="64" t="s">
        <v>80</v>
      </c>
      <c r="U31" s="64" t="s">
        <v>80</v>
      </c>
      <c r="V31" s="64" t="s">
        <v>80</v>
      </c>
      <c r="W31" s="64" t="s">
        <v>80</v>
      </c>
      <c r="Y31" s="64" t="s">
        <v>80</v>
      </c>
    </row>
    <row r="32" spans="1:27" x14ac:dyDescent="0.25">
      <c r="C32" s="65">
        <v>1</v>
      </c>
      <c r="E32" s="65">
        <v>1</v>
      </c>
      <c r="G32" s="65">
        <v>1</v>
      </c>
      <c r="I32" s="65">
        <v>1</v>
      </c>
      <c r="K32" s="65">
        <v>1</v>
      </c>
      <c r="M32" s="65">
        <v>1</v>
      </c>
      <c r="O32" s="65">
        <v>1</v>
      </c>
      <c r="Q32" s="65">
        <v>1</v>
      </c>
      <c r="S32" s="66">
        <f>((R26-S26)*100)/R26</f>
        <v>99.999999947437587</v>
      </c>
      <c r="U32" s="67">
        <f>((T26-U26)*100)/T26</f>
        <v>98.804435483870961</v>
      </c>
      <c r="V32" s="67">
        <f>((T26-V26)*100)/T26</f>
        <v>99.27912186379929</v>
      </c>
      <c r="W32" s="67">
        <f>((T26-W26)*100)/T26</f>
        <v>99.570430107526889</v>
      </c>
      <c r="Y32" s="67">
        <f>((X26-Y26)*100)/X26</f>
        <v>99.895056374674766</v>
      </c>
    </row>
    <row r="35" spans="21:21" x14ac:dyDescent="0.25">
      <c r="U35" s="11"/>
    </row>
    <row r="36" spans="21:21" x14ac:dyDescent="0.25">
      <c r="U36" s="11"/>
    </row>
  </sheetData>
  <mergeCells count="22">
    <mergeCell ref="B2:C2"/>
    <mergeCell ref="H2:I2"/>
    <mergeCell ref="J2:K2"/>
    <mergeCell ref="F2:G2"/>
    <mergeCell ref="L2:M2"/>
    <mergeCell ref="X24:Y24"/>
    <mergeCell ref="D2:E2"/>
    <mergeCell ref="P2:Q2"/>
    <mergeCell ref="R2:S2"/>
    <mergeCell ref="T2:W2"/>
    <mergeCell ref="X2:Y2"/>
    <mergeCell ref="N2:O2"/>
    <mergeCell ref="H24:I24"/>
    <mergeCell ref="J24:K24"/>
    <mergeCell ref="F24:G24"/>
    <mergeCell ref="L24:M24"/>
    <mergeCell ref="N24:O24"/>
    <mergeCell ref="B24:C24"/>
    <mergeCell ref="D24:E24"/>
    <mergeCell ref="P24:Q24"/>
    <mergeCell ref="R24:S24"/>
    <mergeCell ref="T24:W24"/>
  </mergeCells>
  <printOptions horizontalCentered="1" verticalCentered="1"/>
  <pageMargins left="0" right="0" top="0" bottom="0" header="0" footer="0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workbookViewId="0">
      <selection activeCell="C35" sqref="C35"/>
    </sheetView>
  </sheetViews>
  <sheetFormatPr defaultRowHeight="11.25" x14ac:dyDescent="0.25"/>
  <cols>
    <col min="1" max="1" width="18.875" style="2" bestFit="1" customWidth="1"/>
    <col min="2" max="2" width="9.25" style="2" bestFit="1" customWidth="1"/>
    <col min="3" max="3" width="9.625" style="2" bestFit="1" customWidth="1"/>
    <col min="4" max="4" width="9.25" style="2" bestFit="1" customWidth="1"/>
    <col min="5" max="5" width="9.625" style="2" bestFit="1" customWidth="1"/>
    <col min="6" max="6" width="9.25" style="2" bestFit="1" customWidth="1"/>
    <col min="7" max="7" width="9.625" style="2" bestFit="1" customWidth="1"/>
    <col min="8" max="8" width="9.25" style="2" bestFit="1" customWidth="1"/>
    <col min="9" max="9" width="9.625" style="2" bestFit="1" customWidth="1"/>
    <col min="10" max="10" width="9.25" style="2" bestFit="1" customWidth="1"/>
    <col min="11" max="11" width="36" style="2" bestFit="1" customWidth="1"/>
    <col min="12" max="12" width="9.25" style="2" bestFit="1" customWidth="1"/>
    <col min="13" max="13" width="9" style="2" bestFit="1" customWidth="1"/>
    <col min="14" max="14" width="9.25" style="2" bestFit="1" customWidth="1"/>
    <col min="15" max="15" width="9" style="2" bestFit="1" customWidth="1"/>
    <col min="16" max="16" width="9" style="2"/>
    <col min="17" max="17" width="17.625" style="2" bestFit="1" customWidth="1"/>
    <col min="18" max="18" width="9.25" style="2" bestFit="1" customWidth="1"/>
    <col min="19" max="16384" width="9" style="2"/>
  </cols>
  <sheetData>
    <row r="1" spans="1:25" s="88" customFormat="1" ht="12.75" x14ac:dyDescent="0.25">
      <c r="A1" s="107" t="s">
        <v>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39.950000000000003" customHeight="1" x14ac:dyDescent="0.25">
      <c r="A2" s="1" t="s">
        <v>47</v>
      </c>
      <c r="B2" s="91" t="s">
        <v>35</v>
      </c>
      <c r="C2" s="92"/>
      <c r="D2" s="91" t="s">
        <v>36</v>
      </c>
      <c r="E2" s="92"/>
      <c r="F2" s="91" t="s">
        <v>37</v>
      </c>
      <c r="G2" s="92"/>
      <c r="H2" s="91" t="s">
        <v>78</v>
      </c>
      <c r="I2" s="92"/>
      <c r="J2" s="91" t="s">
        <v>38</v>
      </c>
      <c r="K2" s="92"/>
      <c r="L2" s="91" t="s">
        <v>75</v>
      </c>
      <c r="M2" s="98"/>
      <c r="N2" s="91" t="s">
        <v>76</v>
      </c>
      <c r="O2" s="92"/>
    </row>
    <row r="3" spans="1:25" x14ac:dyDescent="0.25">
      <c r="A3" s="2" t="s">
        <v>4</v>
      </c>
      <c r="B3" s="3" t="s">
        <v>5</v>
      </c>
      <c r="C3" s="4" t="s">
        <v>48</v>
      </c>
      <c r="D3" s="3" t="s">
        <v>5</v>
      </c>
      <c r="E3" s="4" t="s">
        <v>48</v>
      </c>
      <c r="F3" s="3" t="s">
        <v>5</v>
      </c>
      <c r="G3" s="4" t="s">
        <v>48</v>
      </c>
      <c r="H3" s="3" t="s">
        <v>5</v>
      </c>
      <c r="I3" s="4" t="s">
        <v>39</v>
      </c>
      <c r="J3" s="3" t="s">
        <v>5</v>
      </c>
      <c r="K3" s="5" t="s">
        <v>81</v>
      </c>
      <c r="L3" s="3" t="s">
        <v>5</v>
      </c>
      <c r="M3" s="4" t="s">
        <v>6</v>
      </c>
      <c r="N3" s="3" t="s">
        <v>5</v>
      </c>
      <c r="O3" s="4" t="s">
        <v>6</v>
      </c>
      <c r="Q3" s="6"/>
      <c r="R3" s="7"/>
      <c r="S3" s="7"/>
    </row>
    <row r="4" spans="1:25" x14ac:dyDescent="0.25">
      <c r="A4" s="8" t="s">
        <v>12</v>
      </c>
      <c r="B4" s="9">
        <v>40000000</v>
      </c>
      <c r="C4" s="10">
        <v>0</v>
      </c>
      <c r="D4" s="11">
        <v>77000000</v>
      </c>
      <c r="E4" s="10">
        <v>0</v>
      </c>
      <c r="F4" s="11">
        <v>700000000</v>
      </c>
      <c r="G4" s="10">
        <v>0</v>
      </c>
      <c r="H4" s="9">
        <v>300000</v>
      </c>
      <c r="I4" s="12">
        <v>0</v>
      </c>
      <c r="J4" s="11">
        <v>2500000</v>
      </c>
      <c r="K4" s="10">
        <v>0</v>
      </c>
      <c r="L4" s="2">
        <v>256</v>
      </c>
      <c r="M4" s="10">
        <v>0</v>
      </c>
      <c r="N4" s="13">
        <v>128</v>
      </c>
      <c r="O4" s="10">
        <v>0</v>
      </c>
    </row>
    <row r="5" spans="1:25" x14ac:dyDescent="0.25">
      <c r="A5" s="8" t="s">
        <v>13</v>
      </c>
      <c r="B5" s="13"/>
      <c r="C5" s="10">
        <v>0</v>
      </c>
      <c r="D5" s="13"/>
      <c r="E5" s="10">
        <v>0</v>
      </c>
      <c r="F5" s="13"/>
      <c r="G5" s="10">
        <v>0</v>
      </c>
      <c r="H5" s="9">
        <v>500000</v>
      </c>
      <c r="I5" s="12">
        <v>0</v>
      </c>
      <c r="J5" s="13"/>
      <c r="K5" s="10">
        <v>0</v>
      </c>
      <c r="M5" s="10">
        <v>0</v>
      </c>
      <c r="N5" s="13"/>
      <c r="O5" s="10">
        <v>0</v>
      </c>
    </row>
    <row r="6" spans="1:25" x14ac:dyDescent="0.25">
      <c r="A6" s="8" t="s">
        <v>14</v>
      </c>
      <c r="B6" s="13"/>
      <c r="C6" s="10">
        <v>0</v>
      </c>
      <c r="D6" s="13"/>
      <c r="E6" s="10">
        <v>0</v>
      </c>
      <c r="F6" s="13"/>
      <c r="G6" s="10">
        <v>0</v>
      </c>
      <c r="H6" s="9">
        <v>380000</v>
      </c>
      <c r="I6" s="12">
        <v>0</v>
      </c>
      <c r="J6" s="13"/>
      <c r="K6" s="10">
        <v>0</v>
      </c>
      <c r="M6" s="10">
        <v>0</v>
      </c>
      <c r="N6" s="13"/>
      <c r="O6" s="10">
        <v>0</v>
      </c>
    </row>
    <row r="7" spans="1:25" x14ac:dyDescent="0.25">
      <c r="A7" s="8" t="s">
        <v>15</v>
      </c>
      <c r="B7" s="13"/>
      <c r="C7" s="10">
        <v>0</v>
      </c>
      <c r="D7" s="13"/>
      <c r="E7" s="10">
        <v>0</v>
      </c>
      <c r="F7" s="13"/>
      <c r="G7" s="10">
        <v>0</v>
      </c>
      <c r="H7" s="9">
        <v>600000</v>
      </c>
      <c r="I7" s="12">
        <v>0</v>
      </c>
      <c r="J7" s="13"/>
      <c r="K7" s="10">
        <v>0</v>
      </c>
      <c r="M7" s="10">
        <v>0</v>
      </c>
      <c r="N7" s="13"/>
      <c r="O7" s="10">
        <v>0</v>
      </c>
    </row>
    <row r="8" spans="1:25" x14ac:dyDescent="0.25">
      <c r="A8" s="8" t="s">
        <v>16</v>
      </c>
      <c r="B8" s="13"/>
      <c r="C8" s="10">
        <v>0</v>
      </c>
      <c r="D8" s="13"/>
      <c r="E8" s="10">
        <v>0</v>
      </c>
      <c r="F8" s="13"/>
      <c r="G8" s="10">
        <v>0</v>
      </c>
      <c r="H8" s="9">
        <v>430000</v>
      </c>
      <c r="I8" s="12">
        <v>0</v>
      </c>
      <c r="J8" s="13"/>
      <c r="K8" s="10">
        <v>0</v>
      </c>
      <c r="M8" s="10">
        <v>0</v>
      </c>
      <c r="N8" s="13"/>
      <c r="O8" s="10">
        <v>0</v>
      </c>
    </row>
    <row r="9" spans="1:25" x14ac:dyDescent="0.25">
      <c r="A9" s="8" t="s">
        <v>17</v>
      </c>
      <c r="B9" s="13"/>
      <c r="C9" s="10">
        <v>0</v>
      </c>
      <c r="D9" s="13"/>
      <c r="E9" s="10">
        <v>0</v>
      </c>
      <c r="F9" s="13"/>
      <c r="G9" s="10">
        <v>0</v>
      </c>
      <c r="H9" s="9">
        <v>300000</v>
      </c>
      <c r="I9" s="12">
        <v>0</v>
      </c>
      <c r="J9" s="13"/>
      <c r="K9" s="10">
        <v>0</v>
      </c>
      <c r="M9" s="10">
        <v>0</v>
      </c>
      <c r="N9" s="13"/>
      <c r="O9" s="10">
        <v>0</v>
      </c>
    </row>
    <row r="10" spans="1:25" x14ac:dyDescent="0.25">
      <c r="A10" s="8" t="s">
        <v>18</v>
      </c>
      <c r="B10" s="13"/>
      <c r="C10" s="10">
        <v>0</v>
      </c>
      <c r="D10" s="13"/>
      <c r="E10" s="10">
        <v>0</v>
      </c>
      <c r="F10" s="13"/>
      <c r="G10" s="10">
        <v>0</v>
      </c>
      <c r="H10" s="9">
        <v>550000</v>
      </c>
      <c r="I10" s="12">
        <v>0</v>
      </c>
      <c r="J10" s="13"/>
      <c r="K10" s="10">
        <v>0</v>
      </c>
      <c r="M10" s="10">
        <v>0</v>
      </c>
      <c r="N10" s="13"/>
      <c r="O10" s="10">
        <v>0</v>
      </c>
    </row>
    <row r="11" spans="1:25" x14ac:dyDescent="0.25">
      <c r="A11" s="8" t="s">
        <v>19</v>
      </c>
      <c r="B11" s="13"/>
      <c r="C11" s="10">
        <v>0</v>
      </c>
      <c r="D11" s="13"/>
      <c r="E11" s="10">
        <v>0</v>
      </c>
      <c r="F11" s="13"/>
      <c r="G11" s="10">
        <v>0</v>
      </c>
      <c r="H11" s="9">
        <v>2000000</v>
      </c>
      <c r="I11" s="12">
        <v>0</v>
      </c>
      <c r="J11" s="13"/>
      <c r="K11" s="10">
        <v>0</v>
      </c>
      <c r="M11" s="10">
        <v>0</v>
      </c>
      <c r="N11" s="13"/>
      <c r="O11" s="10">
        <v>0</v>
      </c>
    </row>
    <row r="12" spans="1:25" x14ac:dyDescent="0.25">
      <c r="A12" s="8" t="s">
        <v>20</v>
      </c>
      <c r="B12" s="13"/>
      <c r="C12" s="10">
        <v>0</v>
      </c>
      <c r="D12" s="13"/>
      <c r="E12" s="10">
        <v>0</v>
      </c>
      <c r="F12" s="13"/>
      <c r="G12" s="10">
        <v>0</v>
      </c>
      <c r="H12" s="9">
        <v>1900000</v>
      </c>
      <c r="I12" s="12">
        <v>0</v>
      </c>
      <c r="J12" s="13"/>
      <c r="K12" s="10">
        <v>0</v>
      </c>
      <c r="M12" s="10">
        <v>0</v>
      </c>
      <c r="N12" s="13"/>
      <c r="O12" s="10">
        <v>0</v>
      </c>
    </row>
    <row r="13" spans="1:25" x14ac:dyDescent="0.25">
      <c r="A13" s="8" t="s">
        <v>21</v>
      </c>
      <c r="B13" s="13"/>
      <c r="C13" s="10">
        <v>0</v>
      </c>
      <c r="D13" s="13"/>
      <c r="E13" s="10">
        <v>0</v>
      </c>
      <c r="F13" s="13"/>
      <c r="G13" s="10">
        <v>0</v>
      </c>
      <c r="H13" s="9">
        <v>1500000</v>
      </c>
      <c r="I13" s="12">
        <v>0</v>
      </c>
      <c r="J13" s="13"/>
      <c r="K13" s="10">
        <v>0</v>
      </c>
      <c r="M13" s="10">
        <v>0</v>
      </c>
      <c r="N13" s="13"/>
      <c r="O13" s="10">
        <v>0</v>
      </c>
    </row>
    <row r="14" spans="1:25" x14ac:dyDescent="0.25">
      <c r="A14" s="8" t="s">
        <v>22</v>
      </c>
      <c r="B14" s="13"/>
      <c r="C14" s="10">
        <v>0</v>
      </c>
      <c r="D14" s="13"/>
      <c r="E14" s="10">
        <v>0</v>
      </c>
      <c r="F14" s="13"/>
      <c r="G14" s="10">
        <v>0</v>
      </c>
      <c r="H14" s="9">
        <v>250000</v>
      </c>
      <c r="I14" s="12">
        <v>0</v>
      </c>
      <c r="J14" s="13"/>
      <c r="K14" s="10">
        <v>0</v>
      </c>
      <c r="M14" s="10">
        <v>0</v>
      </c>
      <c r="N14" s="13"/>
      <c r="O14" s="10">
        <v>0</v>
      </c>
    </row>
    <row r="15" spans="1:25" x14ac:dyDescent="0.25">
      <c r="A15" s="8" t="s">
        <v>23</v>
      </c>
      <c r="B15" s="13"/>
      <c r="C15" s="10">
        <v>0</v>
      </c>
      <c r="D15" s="13"/>
      <c r="E15" s="10">
        <v>0</v>
      </c>
      <c r="F15" s="13"/>
      <c r="G15" s="10">
        <v>0</v>
      </c>
      <c r="H15" s="9">
        <v>300000</v>
      </c>
      <c r="I15" s="12">
        <v>0</v>
      </c>
      <c r="J15" s="13"/>
      <c r="K15" s="10">
        <v>0</v>
      </c>
      <c r="M15" s="10">
        <v>0</v>
      </c>
      <c r="N15" s="13"/>
      <c r="O15" s="10">
        <v>0</v>
      </c>
    </row>
    <row r="16" spans="1:25" x14ac:dyDescent="0.25">
      <c r="A16" s="8" t="s">
        <v>24</v>
      </c>
      <c r="B16" s="13"/>
      <c r="C16" s="10">
        <v>0</v>
      </c>
      <c r="D16" s="13"/>
      <c r="E16" s="10">
        <v>0</v>
      </c>
      <c r="F16" s="13"/>
      <c r="G16" s="10">
        <v>0</v>
      </c>
      <c r="H16" s="9">
        <v>1500000</v>
      </c>
      <c r="I16" s="12">
        <v>0</v>
      </c>
      <c r="J16" s="13"/>
      <c r="K16" s="10">
        <v>0</v>
      </c>
      <c r="M16" s="10">
        <v>0</v>
      </c>
      <c r="N16" s="13"/>
      <c r="O16" s="10">
        <v>0</v>
      </c>
    </row>
    <row r="17" spans="1:20" x14ac:dyDescent="0.25">
      <c r="A17" s="8" t="s">
        <v>25</v>
      </c>
      <c r="B17" s="13"/>
      <c r="C17" s="10">
        <v>0</v>
      </c>
      <c r="D17" s="13"/>
      <c r="E17" s="10">
        <v>0</v>
      </c>
      <c r="F17" s="13"/>
      <c r="G17" s="10">
        <v>0</v>
      </c>
      <c r="H17" s="9">
        <v>150000</v>
      </c>
      <c r="I17" s="12">
        <v>0</v>
      </c>
      <c r="J17" s="13"/>
      <c r="K17" s="10">
        <v>0</v>
      </c>
      <c r="M17" s="10">
        <v>0</v>
      </c>
      <c r="N17" s="13"/>
      <c r="O17" s="10">
        <v>0</v>
      </c>
    </row>
    <row r="18" spans="1:20" x14ac:dyDescent="0.25">
      <c r="A18" s="8" t="s">
        <v>26</v>
      </c>
      <c r="B18" s="13"/>
      <c r="C18" s="10">
        <v>0</v>
      </c>
      <c r="D18" s="13"/>
      <c r="E18" s="10">
        <v>0</v>
      </c>
      <c r="F18" s="13"/>
      <c r="G18" s="10">
        <v>0</v>
      </c>
      <c r="H18" s="9">
        <v>400000</v>
      </c>
      <c r="I18" s="12">
        <v>0</v>
      </c>
      <c r="J18" s="13"/>
      <c r="K18" s="10">
        <v>0</v>
      </c>
      <c r="M18" s="10">
        <v>0</v>
      </c>
      <c r="N18" s="13"/>
      <c r="O18" s="10">
        <v>0</v>
      </c>
    </row>
    <row r="19" spans="1:20" x14ac:dyDescent="0.25">
      <c r="A19" s="8" t="s">
        <v>27</v>
      </c>
      <c r="B19" s="13"/>
      <c r="C19" s="10">
        <v>0</v>
      </c>
      <c r="D19" s="13"/>
      <c r="E19" s="10">
        <v>0</v>
      </c>
      <c r="F19" s="13"/>
      <c r="G19" s="10">
        <v>0</v>
      </c>
      <c r="H19" s="9">
        <v>500000</v>
      </c>
      <c r="I19" s="12">
        <v>0</v>
      </c>
      <c r="J19" s="13"/>
      <c r="K19" s="10">
        <v>0</v>
      </c>
      <c r="M19" s="10">
        <v>0</v>
      </c>
      <c r="N19" s="13"/>
      <c r="O19" s="10">
        <v>0</v>
      </c>
    </row>
    <row r="20" spans="1:20" x14ac:dyDescent="0.25">
      <c r="A20" s="8" t="s">
        <v>28</v>
      </c>
      <c r="B20" s="13"/>
      <c r="C20" s="10">
        <v>0</v>
      </c>
      <c r="D20" s="13"/>
      <c r="E20" s="10">
        <v>0</v>
      </c>
      <c r="F20" s="13"/>
      <c r="G20" s="10">
        <v>0</v>
      </c>
      <c r="H20" s="9">
        <v>400000</v>
      </c>
      <c r="I20" s="12">
        <v>0</v>
      </c>
      <c r="J20" s="13"/>
      <c r="K20" s="10">
        <v>0</v>
      </c>
      <c r="M20" s="10">
        <v>0</v>
      </c>
      <c r="N20" s="13"/>
      <c r="O20" s="10">
        <v>0</v>
      </c>
      <c r="P20" s="8"/>
      <c r="Q20" s="8"/>
      <c r="R20" s="8"/>
      <c r="S20" s="8"/>
    </row>
    <row r="21" spans="1:20" ht="15.75" customHeight="1" x14ac:dyDescent="0.25">
      <c r="A21" s="8" t="s">
        <v>29</v>
      </c>
      <c r="B21" s="13"/>
      <c r="C21" s="10">
        <v>0</v>
      </c>
      <c r="D21" s="13"/>
      <c r="E21" s="10">
        <v>0</v>
      </c>
      <c r="F21" s="13"/>
      <c r="G21" s="10">
        <v>0</v>
      </c>
      <c r="H21" s="9">
        <v>350000</v>
      </c>
      <c r="I21" s="12">
        <v>0</v>
      </c>
      <c r="J21" s="13"/>
      <c r="K21" s="10">
        <v>0</v>
      </c>
      <c r="M21" s="10">
        <v>0</v>
      </c>
      <c r="N21" s="13"/>
      <c r="O21" s="10">
        <v>0</v>
      </c>
      <c r="P21" s="8"/>
      <c r="Q21" s="8"/>
      <c r="R21" s="8"/>
      <c r="S21" s="8"/>
      <c r="T21" s="8"/>
    </row>
    <row r="22" spans="1:20" x14ac:dyDescent="0.25">
      <c r="A22" s="8" t="s">
        <v>30</v>
      </c>
      <c r="B22" s="13"/>
      <c r="C22" s="10">
        <v>0</v>
      </c>
      <c r="D22" s="13"/>
      <c r="E22" s="10">
        <v>0</v>
      </c>
      <c r="F22" s="13"/>
      <c r="G22" s="10">
        <v>0</v>
      </c>
      <c r="H22" s="9">
        <v>400000</v>
      </c>
      <c r="I22" s="12">
        <v>0</v>
      </c>
      <c r="J22" s="13"/>
      <c r="K22" s="10">
        <v>0</v>
      </c>
      <c r="M22" s="10">
        <v>0</v>
      </c>
      <c r="N22" s="13"/>
      <c r="O22" s="10">
        <v>0</v>
      </c>
      <c r="P22" s="8"/>
      <c r="Q22" s="8"/>
      <c r="R22" s="8"/>
      <c r="S22" s="14"/>
      <c r="T22" s="8"/>
    </row>
    <row r="23" spans="1:20" x14ac:dyDescent="0.25">
      <c r="A23" s="8" t="s">
        <v>31</v>
      </c>
      <c r="B23" s="13"/>
      <c r="C23" s="10">
        <v>0</v>
      </c>
      <c r="D23" s="13"/>
      <c r="E23" s="10">
        <v>0</v>
      </c>
      <c r="F23" s="13"/>
      <c r="G23" s="10">
        <v>0</v>
      </c>
      <c r="H23" s="9">
        <v>420000</v>
      </c>
      <c r="I23" s="12">
        <v>0</v>
      </c>
      <c r="J23" s="13"/>
      <c r="K23" s="10">
        <v>0</v>
      </c>
      <c r="M23" s="10">
        <v>0</v>
      </c>
      <c r="N23" s="13"/>
      <c r="O23" s="10">
        <v>0</v>
      </c>
      <c r="P23" s="8"/>
      <c r="Q23" s="8"/>
      <c r="R23" s="8"/>
      <c r="S23" s="8"/>
      <c r="T23" s="8"/>
    </row>
    <row r="24" spans="1:20" ht="39.950000000000003" customHeight="1" x14ac:dyDescent="0.25">
      <c r="A24" s="8"/>
      <c r="B24" s="91" t="s">
        <v>35</v>
      </c>
      <c r="C24" s="92"/>
      <c r="D24" s="91" t="s">
        <v>36</v>
      </c>
      <c r="E24" s="92"/>
      <c r="F24" s="91" t="s">
        <v>37</v>
      </c>
      <c r="G24" s="92"/>
      <c r="H24" s="91" t="s">
        <v>77</v>
      </c>
      <c r="I24" s="92"/>
      <c r="J24" s="91" t="s">
        <v>38</v>
      </c>
      <c r="K24" s="92"/>
      <c r="L24" s="91" t="s">
        <v>40</v>
      </c>
      <c r="M24" s="98"/>
      <c r="N24" s="91" t="s">
        <v>41</v>
      </c>
      <c r="O24" s="92"/>
      <c r="P24" s="15"/>
      <c r="Q24" s="16"/>
      <c r="R24" s="106"/>
      <c r="S24" s="106"/>
      <c r="T24" s="15"/>
    </row>
    <row r="25" spans="1:20" x14ac:dyDescent="0.25">
      <c r="B25" s="3" t="s">
        <v>5</v>
      </c>
      <c r="C25" s="4" t="s">
        <v>48</v>
      </c>
      <c r="D25" s="3" t="s">
        <v>5</v>
      </c>
      <c r="E25" s="4" t="s">
        <v>48</v>
      </c>
      <c r="F25" s="3" t="s">
        <v>5</v>
      </c>
      <c r="G25" s="4" t="s">
        <v>48</v>
      </c>
      <c r="H25" s="3" t="s">
        <v>5</v>
      </c>
      <c r="I25" s="4" t="s">
        <v>39</v>
      </c>
      <c r="J25" s="3" t="s">
        <v>5</v>
      </c>
      <c r="K25" s="4" t="s">
        <v>6</v>
      </c>
      <c r="L25" s="3" t="s">
        <v>5</v>
      </c>
      <c r="M25" s="4" t="s">
        <v>6</v>
      </c>
      <c r="N25" s="3" t="s">
        <v>5</v>
      </c>
      <c r="O25" s="4" t="s">
        <v>6</v>
      </c>
      <c r="P25" s="15"/>
      <c r="Q25" s="16"/>
      <c r="R25" s="16" t="s">
        <v>5</v>
      </c>
      <c r="S25" s="16" t="s">
        <v>6</v>
      </c>
      <c r="T25" s="15"/>
    </row>
    <row r="26" spans="1:20" x14ac:dyDescent="0.25">
      <c r="A26" s="17" t="s">
        <v>32</v>
      </c>
      <c r="B26" s="18">
        <f t="shared" ref="B26:O26" si="0">AVERAGE(B4:B23)</f>
        <v>40000000</v>
      </c>
      <c r="C26" s="19">
        <f t="shared" si="0"/>
        <v>0</v>
      </c>
      <c r="D26" s="18">
        <f t="shared" si="0"/>
        <v>77000000</v>
      </c>
      <c r="E26" s="19">
        <f t="shared" si="0"/>
        <v>0</v>
      </c>
      <c r="F26" s="18">
        <f t="shared" si="0"/>
        <v>700000000</v>
      </c>
      <c r="G26" s="19">
        <f t="shared" si="0"/>
        <v>0</v>
      </c>
      <c r="H26" s="18">
        <f>AVERAGE(H4:H23)</f>
        <v>656500</v>
      </c>
      <c r="I26" s="12">
        <f>AVERAGE(I4:I23)</f>
        <v>0</v>
      </c>
      <c r="J26" s="18">
        <f>AVERAGE(J4:J23)</f>
        <v>2500000</v>
      </c>
      <c r="K26" s="19">
        <f>AVERAGE(K4:K23)</f>
        <v>0</v>
      </c>
      <c r="L26" s="20">
        <f t="shared" si="0"/>
        <v>256</v>
      </c>
      <c r="M26" s="19">
        <f t="shared" si="0"/>
        <v>0</v>
      </c>
      <c r="N26" s="20">
        <f t="shared" si="0"/>
        <v>128</v>
      </c>
      <c r="O26" s="19">
        <f t="shared" si="0"/>
        <v>0</v>
      </c>
      <c r="P26" s="15"/>
      <c r="Q26" s="21" t="s">
        <v>42</v>
      </c>
      <c r="R26" s="22">
        <v>2500000</v>
      </c>
      <c r="S26" s="22">
        <v>0</v>
      </c>
      <c r="T26" s="15"/>
    </row>
    <row r="27" spans="1:20" x14ac:dyDescent="0.25">
      <c r="A27" s="17" t="s">
        <v>33</v>
      </c>
      <c r="B27" s="9"/>
      <c r="C27" s="12">
        <f>STDEV(C4:C23)</f>
        <v>0</v>
      </c>
      <c r="D27" s="9"/>
      <c r="E27" s="12">
        <f>STDEV(E4:E23)</f>
        <v>0</v>
      </c>
      <c r="F27" s="9"/>
      <c r="G27" s="12">
        <f>STDEV(G4:G23)</f>
        <v>0</v>
      </c>
      <c r="H27" s="9">
        <f>STDEV(H4:H23)</f>
        <v>567350.95422776707</v>
      </c>
      <c r="I27" s="12">
        <f>STDEV(I4:I23)</f>
        <v>0</v>
      </c>
      <c r="J27" s="9"/>
      <c r="K27" s="12">
        <f>STDEV(K4:K23)</f>
        <v>0</v>
      </c>
      <c r="L27" s="23"/>
      <c r="M27" s="12">
        <f>STDEV(M4:M23)</f>
        <v>0</v>
      </c>
      <c r="N27" s="23"/>
      <c r="O27" s="12">
        <f>STDEV(O4:O23)</f>
        <v>0</v>
      </c>
      <c r="P27" s="15"/>
      <c r="Q27" s="24"/>
      <c r="R27" s="24"/>
      <c r="S27" s="24"/>
      <c r="T27" s="15"/>
    </row>
    <row r="28" spans="1:20" x14ac:dyDescent="0.25">
      <c r="A28" s="25" t="s">
        <v>34</v>
      </c>
      <c r="B28" s="9"/>
      <c r="C28" s="12">
        <f>C27/(SQRT(COUNT(C4:C23)))</f>
        <v>0</v>
      </c>
      <c r="D28" s="9"/>
      <c r="E28" s="12">
        <f>E27/(SQRT(COUNT(E4:E23)))</f>
        <v>0</v>
      </c>
      <c r="F28" s="9"/>
      <c r="G28" s="12">
        <f>G27/(SQRT(COUNT(G4:G23)))</f>
        <v>0</v>
      </c>
      <c r="H28" s="18">
        <f>H27/(SQRT(COUNT(H4:H23)))</f>
        <v>126863.53007526588</v>
      </c>
      <c r="I28" s="12">
        <f>I27/(SQRT(COUNT(I4:I23)))</f>
        <v>0</v>
      </c>
      <c r="J28" s="9"/>
      <c r="K28" s="12">
        <f>K27/(SQRT(COUNT(K4:K23)))</f>
        <v>0</v>
      </c>
      <c r="L28" s="23"/>
      <c r="M28" s="12">
        <f>M27/(SQRT(COUNT(M4:M23)))</f>
        <v>0</v>
      </c>
      <c r="N28" s="23"/>
      <c r="O28" s="12">
        <f>O27/(SQRT(COUNT(O4:O23)))</f>
        <v>0</v>
      </c>
      <c r="P28" s="15"/>
      <c r="Q28" s="15"/>
      <c r="R28" s="15"/>
      <c r="S28" s="15"/>
      <c r="T28" s="15"/>
    </row>
    <row r="29" spans="1:20" x14ac:dyDescent="0.25">
      <c r="A29" s="26" t="s">
        <v>45</v>
      </c>
      <c r="B29" s="27">
        <f t="shared" ref="B29:O29" si="1">MAX(B4:B23)</f>
        <v>40000000</v>
      </c>
      <c r="C29" s="12">
        <f t="shared" si="1"/>
        <v>0</v>
      </c>
      <c r="D29" s="27">
        <f t="shared" si="1"/>
        <v>77000000</v>
      </c>
      <c r="E29" s="12">
        <f t="shared" si="1"/>
        <v>0</v>
      </c>
      <c r="F29" s="27">
        <f t="shared" si="1"/>
        <v>700000000</v>
      </c>
      <c r="G29" s="12">
        <f t="shared" si="1"/>
        <v>0</v>
      </c>
      <c r="H29" s="28">
        <f>MAX(H4:H23)</f>
        <v>2000000</v>
      </c>
      <c r="I29" s="12">
        <f>MAX(I4:I23)</f>
        <v>0</v>
      </c>
      <c r="J29" s="27">
        <f>MAX(J4:J23)</f>
        <v>2500000</v>
      </c>
      <c r="K29" s="12">
        <f>MAX(K4:K23)</f>
        <v>0</v>
      </c>
      <c r="L29" s="29">
        <f t="shared" si="1"/>
        <v>256</v>
      </c>
      <c r="M29" s="12">
        <f t="shared" si="1"/>
        <v>0</v>
      </c>
      <c r="N29" s="29">
        <f t="shared" si="1"/>
        <v>128</v>
      </c>
      <c r="O29" s="12">
        <f t="shared" si="1"/>
        <v>0</v>
      </c>
      <c r="P29" s="15"/>
      <c r="Q29" s="15"/>
      <c r="R29" s="15"/>
      <c r="S29" s="15"/>
      <c r="T29" s="30"/>
    </row>
    <row r="30" spans="1:20" x14ac:dyDescent="0.25">
      <c r="A30" s="26" t="s">
        <v>46</v>
      </c>
      <c r="B30" s="11">
        <f t="shared" ref="B30:O30" si="2">MIN(B4:B23)</f>
        <v>40000000</v>
      </c>
      <c r="C30" s="12">
        <f t="shared" si="2"/>
        <v>0</v>
      </c>
      <c r="D30" s="11">
        <f t="shared" si="2"/>
        <v>77000000</v>
      </c>
      <c r="E30" s="12">
        <f t="shared" si="2"/>
        <v>0</v>
      </c>
      <c r="F30" s="11">
        <f t="shared" si="2"/>
        <v>700000000</v>
      </c>
      <c r="G30" s="12">
        <f t="shared" si="2"/>
        <v>0</v>
      </c>
      <c r="H30" s="31">
        <f>MIN(H4:H23)</f>
        <v>150000</v>
      </c>
      <c r="I30" s="12">
        <f>MIN(I4:I23)</f>
        <v>0</v>
      </c>
      <c r="J30" s="11">
        <f>MIN(J4:J23)</f>
        <v>2500000</v>
      </c>
      <c r="K30" s="12">
        <f>MIN(K4:K23)</f>
        <v>0</v>
      </c>
      <c r="L30" s="32">
        <f t="shared" si="2"/>
        <v>256</v>
      </c>
      <c r="M30" s="12">
        <f t="shared" si="2"/>
        <v>0</v>
      </c>
      <c r="N30" s="32">
        <f t="shared" si="2"/>
        <v>128</v>
      </c>
      <c r="O30" s="12">
        <f t="shared" si="2"/>
        <v>0</v>
      </c>
    </row>
    <row r="31" spans="1:20" x14ac:dyDescent="0.25">
      <c r="B31" s="105" t="s">
        <v>49</v>
      </c>
      <c r="C31" s="105"/>
      <c r="D31" s="105"/>
      <c r="E31" s="105"/>
      <c r="F31" s="105"/>
      <c r="G31" s="105"/>
      <c r="H31" s="105" t="s">
        <v>50</v>
      </c>
      <c r="I31" s="105"/>
      <c r="L31" s="32"/>
      <c r="N31" s="32"/>
    </row>
    <row r="32" spans="1:20" x14ac:dyDescent="0.25">
      <c r="N32" s="32"/>
    </row>
    <row r="33" spans="14:14" x14ac:dyDescent="0.25">
      <c r="N33" s="32"/>
    </row>
  </sheetData>
  <mergeCells count="17">
    <mergeCell ref="L2:M2"/>
    <mergeCell ref="N2:O2"/>
    <mergeCell ref="H31:I31"/>
    <mergeCell ref="B31:G31"/>
    <mergeCell ref="R24:S24"/>
    <mergeCell ref="J2:K2"/>
    <mergeCell ref="H24:I24"/>
    <mergeCell ref="B24:C24"/>
    <mergeCell ref="D24:E24"/>
    <mergeCell ref="F24:G24"/>
    <mergeCell ref="L24:M24"/>
    <mergeCell ref="N24:O24"/>
    <mergeCell ref="J24:K24"/>
    <mergeCell ref="H2:I2"/>
    <mergeCell ref="B2:C2"/>
    <mergeCell ref="D2:E2"/>
    <mergeCell ref="F2:G2"/>
  </mergeCells>
  <printOptions horizontalCentered="1" verticalCentered="1"/>
  <pageMargins left="0.7" right="0.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S22" sqref="S22"/>
    </sheetView>
  </sheetViews>
  <sheetFormatPr defaultColWidth="7.75" defaultRowHeight="11.25" x14ac:dyDescent="0.2"/>
  <cols>
    <col min="1" max="1" width="5.125" style="73" bestFit="1" customWidth="1"/>
    <col min="2" max="2" width="33.875" style="73" bestFit="1" customWidth="1"/>
    <col min="3" max="3" width="6.375" style="73" bestFit="1" customWidth="1"/>
    <col min="4" max="4" width="7.5" style="73" bestFit="1" customWidth="1"/>
    <col min="5" max="5" width="10.5" style="73" bestFit="1" customWidth="1"/>
    <col min="6" max="6" width="8.625" style="73" bestFit="1" customWidth="1"/>
    <col min="7" max="7" width="5.625" style="73" bestFit="1" customWidth="1"/>
    <col min="8" max="8" width="8.75" style="73" bestFit="1" customWidth="1"/>
    <col min="9" max="9" width="9.625" style="73" bestFit="1" customWidth="1"/>
    <col min="10" max="10" width="11.75" style="73" bestFit="1" customWidth="1"/>
    <col min="11" max="16384" width="7.75" style="73"/>
  </cols>
  <sheetData>
    <row r="1" spans="1:25" s="88" customFormat="1" ht="12.75" x14ac:dyDescent="0.25">
      <c r="A1" s="107" t="s">
        <v>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s="68" customFormat="1" x14ac:dyDescent="0.2">
      <c r="A2" s="68" t="s">
        <v>52</v>
      </c>
      <c r="B2" s="68" t="s">
        <v>53</v>
      </c>
      <c r="C2" s="68" t="s">
        <v>54</v>
      </c>
      <c r="D2" s="68" t="s">
        <v>55</v>
      </c>
      <c r="E2" s="68" t="s">
        <v>56</v>
      </c>
      <c r="F2" s="68" t="s">
        <v>57</v>
      </c>
      <c r="G2" s="68" t="s">
        <v>58</v>
      </c>
      <c r="H2" s="68" t="s">
        <v>59</v>
      </c>
      <c r="I2" s="68" t="s">
        <v>70</v>
      </c>
      <c r="J2" s="69" t="s">
        <v>80</v>
      </c>
    </row>
    <row r="3" spans="1:25" x14ac:dyDescent="0.2">
      <c r="A3" s="70">
        <v>1</v>
      </c>
      <c r="B3" s="71" t="s">
        <v>51</v>
      </c>
      <c r="C3" s="71">
        <v>1</v>
      </c>
      <c r="D3" s="71" t="s">
        <v>60</v>
      </c>
      <c r="E3" s="71" t="s">
        <v>61</v>
      </c>
      <c r="F3" s="71">
        <v>0</v>
      </c>
      <c r="G3" s="71">
        <v>0</v>
      </c>
      <c r="H3" s="71">
        <v>10</v>
      </c>
      <c r="I3" s="72">
        <f>F3*(10^G3)*H3</f>
        <v>0</v>
      </c>
    </row>
    <row r="4" spans="1:25" x14ac:dyDescent="0.2">
      <c r="A4" s="74">
        <v>2</v>
      </c>
      <c r="B4" s="75" t="s">
        <v>51</v>
      </c>
      <c r="C4" s="75">
        <v>1</v>
      </c>
      <c r="D4" s="75" t="s">
        <v>60</v>
      </c>
      <c r="E4" s="75" t="s">
        <v>61</v>
      </c>
      <c r="F4" s="75">
        <v>0</v>
      </c>
      <c r="G4" s="75">
        <v>0</v>
      </c>
      <c r="H4" s="75">
        <v>10</v>
      </c>
      <c r="I4" s="76">
        <f t="shared" ref="I4:I29" si="0">F4*(10^G4)*H4</f>
        <v>0</v>
      </c>
    </row>
    <row r="5" spans="1:25" x14ac:dyDescent="0.2">
      <c r="A5" s="74">
        <v>3</v>
      </c>
      <c r="B5" s="75" t="s">
        <v>51</v>
      </c>
      <c r="C5" s="75">
        <v>1</v>
      </c>
      <c r="D5" s="75" t="s">
        <v>60</v>
      </c>
      <c r="E5" s="75" t="s">
        <v>61</v>
      </c>
      <c r="F5" s="75">
        <v>0</v>
      </c>
      <c r="G5" s="75">
        <v>0</v>
      </c>
      <c r="H5" s="75">
        <v>10</v>
      </c>
      <c r="I5" s="76">
        <f t="shared" si="0"/>
        <v>0</v>
      </c>
    </row>
    <row r="6" spans="1:25" x14ac:dyDescent="0.2">
      <c r="A6" s="74">
        <v>4</v>
      </c>
      <c r="B6" s="75" t="s">
        <v>51</v>
      </c>
      <c r="C6" s="75">
        <v>1</v>
      </c>
      <c r="D6" s="75" t="s">
        <v>60</v>
      </c>
      <c r="E6" s="75" t="s">
        <v>61</v>
      </c>
      <c r="F6" s="75">
        <v>0</v>
      </c>
      <c r="G6" s="75">
        <v>0</v>
      </c>
      <c r="H6" s="75">
        <v>10</v>
      </c>
      <c r="I6" s="76">
        <f t="shared" si="0"/>
        <v>0</v>
      </c>
    </row>
    <row r="7" spans="1:25" x14ac:dyDescent="0.2">
      <c r="A7" s="74">
        <v>5</v>
      </c>
      <c r="B7" s="75" t="s">
        <v>51</v>
      </c>
      <c r="C7" s="75">
        <v>1</v>
      </c>
      <c r="D7" s="75" t="s">
        <v>62</v>
      </c>
      <c r="E7" s="75" t="s">
        <v>61</v>
      </c>
      <c r="F7" s="75">
        <v>0</v>
      </c>
      <c r="G7" s="75">
        <v>0</v>
      </c>
      <c r="H7" s="75">
        <v>10</v>
      </c>
      <c r="I7" s="76">
        <f t="shared" si="0"/>
        <v>0</v>
      </c>
    </row>
    <row r="8" spans="1:25" x14ac:dyDescent="0.2">
      <c r="A8" s="74">
        <v>6</v>
      </c>
      <c r="B8" s="75" t="s">
        <v>51</v>
      </c>
      <c r="C8" s="75">
        <v>1</v>
      </c>
      <c r="D8" s="75" t="s">
        <v>62</v>
      </c>
      <c r="E8" s="75" t="s">
        <v>61</v>
      </c>
      <c r="F8" s="75">
        <v>0</v>
      </c>
      <c r="G8" s="75">
        <v>0</v>
      </c>
      <c r="H8" s="75">
        <v>10</v>
      </c>
      <c r="I8" s="76">
        <f t="shared" si="0"/>
        <v>0</v>
      </c>
    </row>
    <row r="9" spans="1:25" x14ac:dyDescent="0.2">
      <c r="A9" s="74">
        <v>7</v>
      </c>
      <c r="B9" s="75" t="s">
        <v>51</v>
      </c>
      <c r="C9" s="75">
        <v>1</v>
      </c>
      <c r="D9" s="75" t="s">
        <v>62</v>
      </c>
      <c r="E9" s="75" t="s">
        <v>61</v>
      </c>
      <c r="F9" s="75">
        <v>13</v>
      </c>
      <c r="G9" s="75">
        <v>2</v>
      </c>
      <c r="H9" s="75">
        <v>10</v>
      </c>
      <c r="I9" s="77">
        <f t="shared" si="0"/>
        <v>13000</v>
      </c>
      <c r="J9" s="78">
        <f>((100000000-I9)*100)/100000000</f>
        <v>99.986999999999995</v>
      </c>
    </row>
    <row r="10" spans="1:25" x14ac:dyDescent="0.2">
      <c r="A10" s="74">
        <v>8</v>
      </c>
      <c r="B10" s="75" t="s">
        <v>51</v>
      </c>
      <c r="C10" s="75">
        <v>1</v>
      </c>
      <c r="D10" s="75" t="s">
        <v>62</v>
      </c>
      <c r="E10" s="75" t="s">
        <v>61</v>
      </c>
      <c r="F10" s="75">
        <v>0</v>
      </c>
      <c r="G10" s="75">
        <v>0</v>
      </c>
      <c r="H10" s="75">
        <v>10</v>
      </c>
      <c r="I10" s="76">
        <f t="shared" si="0"/>
        <v>0</v>
      </c>
    </row>
    <row r="11" spans="1:25" x14ac:dyDescent="0.2">
      <c r="A11" s="74">
        <v>9</v>
      </c>
      <c r="B11" s="75" t="s">
        <v>51</v>
      </c>
      <c r="C11" s="75">
        <v>1</v>
      </c>
      <c r="D11" s="75" t="s">
        <v>63</v>
      </c>
      <c r="E11" s="75" t="s">
        <v>61</v>
      </c>
      <c r="F11" s="75">
        <v>0</v>
      </c>
      <c r="G11" s="75">
        <v>0</v>
      </c>
      <c r="H11" s="75">
        <v>10</v>
      </c>
      <c r="I11" s="76">
        <f t="shared" si="0"/>
        <v>0</v>
      </c>
    </row>
    <row r="12" spans="1:25" x14ac:dyDescent="0.2">
      <c r="A12" s="74">
        <v>10</v>
      </c>
      <c r="B12" s="75" t="s">
        <v>51</v>
      </c>
      <c r="C12" s="75">
        <v>1</v>
      </c>
      <c r="D12" s="75" t="s">
        <v>63</v>
      </c>
      <c r="E12" s="75" t="s">
        <v>61</v>
      </c>
      <c r="F12" s="75">
        <v>15</v>
      </c>
      <c r="G12" s="75">
        <v>3</v>
      </c>
      <c r="H12" s="75">
        <v>10</v>
      </c>
      <c r="I12" s="77">
        <f>F12*(10^G12)*H12</f>
        <v>150000</v>
      </c>
      <c r="J12" s="78">
        <f>((100000000-I12)*100)/100000000</f>
        <v>99.85</v>
      </c>
    </row>
    <row r="13" spans="1:25" x14ac:dyDescent="0.2">
      <c r="A13" s="74">
        <v>11</v>
      </c>
      <c r="B13" s="75" t="s">
        <v>51</v>
      </c>
      <c r="C13" s="75">
        <v>1</v>
      </c>
      <c r="D13" s="75" t="s">
        <v>63</v>
      </c>
      <c r="E13" s="75" t="s">
        <v>61</v>
      </c>
      <c r="F13" s="75">
        <v>25</v>
      </c>
      <c r="G13" s="75">
        <v>2</v>
      </c>
      <c r="H13" s="75">
        <v>10</v>
      </c>
      <c r="I13" s="77">
        <f t="shared" si="0"/>
        <v>25000</v>
      </c>
      <c r="J13" s="78">
        <f>((100000000-I13)*100)/100000000</f>
        <v>99.974999999999994</v>
      </c>
    </row>
    <row r="14" spans="1:25" x14ac:dyDescent="0.2">
      <c r="A14" s="79">
        <v>12</v>
      </c>
      <c r="B14" s="80" t="s">
        <v>51</v>
      </c>
      <c r="C14" s="80">
        <v>1</v>
      </c>
      <c r="D14" s="80" t="s">
        <v>63</v>
      </c>
      <c r="E14" s="80" t="s">
        <v>61</v>
      </c>
      <c r="F14" s="80">
        <v>39</v>
      </c>
      <c r="G14" s="80">
        <v>2</v>
      </c>
      <c r="H14" s="80">
        <v>10</v>
      </c>
      <c r="I14" s="81">
        <f t="shared" si="0"/>
        <v>39000</v>
      </c>
      <c r="J14" s="78">
        <f>((100000000-I14)*100)/100000000</f>
        <v>99.960999999999999</v>
      </c>
    </row>
    <row r="15" spans="1:25" x14ac:dyDescent="0.2">
      <c r="A15" s="70">
        <v>13</v>
      </c>
      <c r="B15" s="71" t="s">
        <v>51</v>
      </c>
      <c r="C15" s="71">
        <v>2</v>
      </c>
      <c r="D15" s="71" t="s">
        <v>60</v>
      </c>
      <c r="E15" s="71" t="s">
        <v>61</v>
      </c>
      <c r="F15" s="71">
        <v>0</v>
      </c>
      <c r="G15" s="71">
        <v>0</v>
      </c>
      <c r="H15" s="71">
        <v>10</v>
      </c>
      <c r="I15" s="72">
        <f t="shared" si="0"/>
        <v>0</v>
      </c>
    </row>
    <row r="16" spans="1:25" x14ac:dyDescent="0.2">
      <c r="A16" s="74">
        <v>14</v>
      </c>
      <c r="B16" s="75" t="s">
        <v>51</v>
      </c>
      <c r="C16" s="75">
        <v>2</v>
      </c>
      <c r="D16" s="75" t="s">
        <v>60</v>
      </c>
      <c r="E16" s="75" t="s">
        <v>61</v>
      </c>
      <c r="F16" s="75">
        <v>0</v>
      </c>
      <c r="G16" s="75">
        <v>0</v>
      </c>
      <c r="H16" s="75">
        <v>10</v>
      </c>
      <c r="I16" s="76">
        <f t="shared" si="0"/>
        <v>0</v>
      </c>
    </row>
    <row r="17" spans="1:10" x14ac:dyDescent="0.2">
      <c r="A17" s="74">
        <v>15</v>
      </c>
      <c r="B17" s="75" t="s">
        <v>51</v>
      </c>
      <c r="C17" s="75">
        <v>2</v>
      </c>
      <c r="D17" s="75" t="s">
        <v>60</v>
      </c>
      <c r="E17" s="75" t="s">
        <v>61</v>
      </c>
      <c r="F17" s="75">
        <v>0</v>
      </c>
      <c r="G17" s="75">
        <v>0</v>
      </c>
      <c r="H17" s="75">
        <v>10</v>
      </c>
      <c r="I17" s="76">
        <f t="shared" si="0"/>
        <v>0</v>
      </c>
    </row>
    <row r="18" spans="1:10" x14ac:dyDescent="0.2">
      <c r="A18" s="74">
        <v>16</v>
      </c>
      <c r="B18" s="75" t="s">
        <v>51</v>
      </c>
      <c r="C18" s="75">
        <v>2</v>
      </c>
      <c r="D18" s="75" t="s">
        <v>60</v>
      </c>
      <c r="E18" s="75" t="s">
        <v>61</v>
      </c>
      <c r="F18" s="75">
        <v>0</v>
      </c>
      <c r="G18" s="75">
        <v>0</v>
      </c>
      <c r="H18" s="75">
        <v>10</v>
      </c>
      <c r="I18" s="76">
        <f t="shared" si="0"/>
        <v>0</v>
      </c>
    </row>
    <row r="19" spans="1:10" x14ac:dyDescent="0.2">
      <c r="A19" s="74">
        <v>17</v>
      </c>
      <c r="B19" s="75" t="s">
        <v>51</v>
      </c>
      <c r="C19" s="75">
        <v>2</v>
      </c>
      <c r="D19" s="75" t="s">
        <v>62</v>
      </c>
      <c r="E19" s="75" t="s">
        <v>61</v>
      </c>
      <c r="F19" s="75">
        <v>0</v>
      </c>
      <c r="G19" s="75">
        <v>0</v>
      </c>
      <c r="H19" s="75">
        <v>10</v>
      </c>
      <c r="I19" s="76">
        <f t="shared" si="0"/>
        <v>0</v>
      </c>
    </row>
    <row r="20" spans="1:10" x14ac:dyDescent="0.2">
      <c r="A20" s="74">
        <v>18</v>
      </c>
      <c r="B20" s="75" t="s">
        <v>51</v>
      </c>
      <c r="C20" s="75">
        <v>2</v>
      </c>
      <c r="D20" s="75" t="s">
        <v>62</v>
      </c>
      <c r="E20" s="75" t="s">
        <v>61</v>
      </c>
      <c r="F20" s="75">
        <v>0</v>
      </c>
      <c r="G20" s="75">
        <v>0</v>
      </c>
      <c r="H20" s="75">
        <v>10</v>
      </c>
      <c r="I20" s="76">
        <f t="shared" si="0"/>
        <v>0</v>
      </c>
    </row>
    <row r="21" spans="1:10" x14ac:dyDescent="0.2">
      <c r="A21" s="74">
        <v>19</v>
      </c>
      <c r="B21" s="75" t="s">
        <v>51</v>
      </c>
      <c r="C21" s="75">
        <v>2</v>
      </c>
      <c r="D21" s="75" t="s">
        <v>62</v>
      </c>
      <c r="E21" s="75" t="s">
        <v>61</v>
      </c>
      <c r="F21" s="75">
        <v>0</v>
      </c>
      <c r="G21" s="75">
        <v>0</v>
      </c>
      <c r="H21" s="75">
        <v>10</v>
      </c>
      <c r="I21" s="76">
        <f t="shared" si="0"/>
        <v>0</v>
      </c>
    </row>
    <row r="22" spans="1:10" x14ac:dyDescent="0.2">
      <c r="A22" s="74">
        <v>20</v>
      </c>
      <c r="B22" s="75" t="s">
        <v>51</v>
      </c>
      <c r="C22" s="75">
        <v>2</v>
      </c>
      <c r="D22" s="75" t="s">
        <v>62</v>
      </c>
      <c r="E22" s="75" t="s">
        <v>61</v>
      </c>
      <c r="F22" s="75">
        <v>0</v>
      </c>
      <c r="G22" s="75">
        <v>0</v>
      </c>
      <c r="H22" s="75">
        <v>10</v>
      </c>
      <c r="I22" s="76">
        <f t="shared" si="0"/>
        <v>0</v>
      </c>
    </row>
    <row r="23" spans="1:10" x14ac:dyDescent="0.2">
      <c r="A23" s="74">
        <v>21</v>
      </c>
      <c r="B23" s="75" t="s">
        <v>51</v>
      </c>
      <c r="C23" s="75">
        <v>2</v>
      </c>
      <c r="D23" s="75" t="s">
        <v>63</v>
      </c>
      <c r="E23" s="75" t="s">
        <v>61</v>
      </c>
      <c r="F23" s="75">
        <v>30</v>
      </c>
      <c r="G23" s="75">
        <v>1</v>
      </c>
      <c r="H23" s="75">
        <v>10</v>
      </c>
      <c r="I23" s="77">
        <f t="shared" si="0"/>
        <v>3000</v>
      </c>
      <c r="J23" s="82">
        <f>((100000000-I23)*100)/100000000</f>
        <v>99.997</v>
      </c>
    </row>
    <row r="24" spans="1:10" x14ac:dyDescent="0.2">
      <c r="A24" s="74">
        <v>22</v>
      </c>
      <c r="B24" s="75" t="s">
        <v>51</v>
      </c>
      <c r="C24" s="75">
        <v>2</v>
      </c>
      <c r="D24" s="75" t="s">
        <v>63</v>
      </c>
      <c r="E24" s="75" t="s">
        <v>61</v>
      </c>
      <c r="F24" s="75">
        <v>0</v>
      </c>
      <c r="G24" s="75">
        <v>0</v>
      </c>
      <c r="H24" s="75">
        <v>10</v>
      </c>
      <c r="I24" s="76">
        <f t="shared" si="0"/>
        <v>0</v>
      </c>
    </row>
    <row r="25" spans="1:10" x14ac:dyDescent="0.2">
      <c r="A25" s="74">
        <v>23</v>
      </c>
      <c r="B25" s="75" t="s">
        <v>51</v>
      </c>
      <c r="C25" s="75">
        <v>2</v>
      </c>
      <c r="D25" s="75" t="s">
        <v>63</v>
      </c>
      <c r="E25" s="75" t="s">
        <v>61</v>
      </c>
      <c r="F25" s="75">
        <v>0</v>
      </c>
      <c r="G25" s="75">
        <v>0</v>
      </c>
      <c r="H25" s="75">
        <v>10</v>
      </c>
      <c r="I25" s="76">
        <f t="shared" si="0"/>
        <v>0</v>
      </c>
    </row>
    <row r="26" spans="1:10" x14ac:dyDescent="0.2">
      <c r="A26" s="79">
        <v>24</v>
      </c>
      <c r="B26" s="80" t="s">
        <v>51</v>
      </c>
      <c r="C26" s="80">
        <v>2</v>
      </c>
      <c r="D26" s="80" t="s">
        <v>63</v>
      </c>
      <c r="E26" s="80" t="s">
        <v>61</v>
      </c>
      <c r="F26" s="80">
        <v>0</v>
      </c>
      <c r="G26" s="80">
        <v>0</v>
      </c>
      <c r="H26" s="80">
        <v>10</v>
      </c>
      <c r="I26" s="83">
        <f t="shared" si="0"/>
        <v>0</v>
      </c>
    </row>
    <row r="27" spans="1:10" x14ac:dyDescent="0.2">
      <c r="A27" s="70">
        <v>25</v>
      </c>
      <c r="B27" s="71" t="s">
        <v>64</v>
      </c>
      <c r="C27" s="71">
        <v>1</v>
      </c>
      <c r="D27" s="71" t="s">
        <v>60</v>
      </c>
      <c r="E27" s="71" t="s">
        <v>61</v>
      </c>
      <c r="F27" s="71">
        <v>0</v>
      </c>
      <c r="G27" s="71">
        <v>0</v>
      </c>
      <c r="H27" s="71">
        <v>10</v>
      </c>
      <c r="I27" s="72">
        <f t="shared" si="0"/>
        <v>0</v>
      </c>
    </row>
    <row r="28" spans="1:10" x14ac:dyDescent="0.2">
      <c r="A28" s="74">
        <v>26</v>
      </c>
      <c r="B28" s="75" t="s">
        <v>64</v>
      </c>
      <c r="C28" s="75">
        <v>1</v>
      </c>
      <c r="D28" s="75" t="s">
        <v>62</v>
      </c>
      <c r="E28" s="75" t="s">
        <v>61</v>
      </c>
      <c r="F28" s="75">
        <v>0</v>
      </c>
      <c r="G28" s="75">
        <v>0</v>
      </c>
      <c r="H28" s="75">
        <v>10</v>
      </c>
      <c r="I28" s="76">
        <f t="shared" si="0"/>
        <v>0</v>
      </c>
    </row>
    <row r="29" spans="1:10" x14ac:dyDescent="0.2">
      <c r="A29" s="79">
        <v>27</v>
      </c>
      <c r="B29" s="80" t="s">
        <v>64</v>
      </c>
      <c r="C29" s="80">
        <v>1</v>
      </c>
      <c r="D29" s="80" t="s">
        <v>63</v>
      </c>
      <c r="E29" s="80" t="s">
        <v>61</v>
      </c>
      <c r="F29" s="80">
        <v>0</v>
      </c>
      <c r="G29" s="80">
        <v>0</v>
      </c>
      <c r="H29" s="80">
        <v>10</v>
      </c>
      <c r="I29" s="83">
        <f t="shared" si="0"/>
        <v>0</v>
      </c>
    </row>
    <row r="30" spans="1:10" x14ac:dyDescent="0.2">
      <c r="A30" s="70">
        <v>28</v>
      </c>
      <c r="B30" s="71" t="s">
        <v>51</v>
      </c>
      <c r="C30" s="71" t="s">
        <v>61</v>
      </c>
      <c r="D30" s="71" t="s">
        <v>61</v>
      </c>
      <c r="E30" s="71" t="s">
        <v>65</v>
      </c>
      <c r="F30" s="71" t="s">
        <v>66</v>
      </c>
      <c r="G30" s="71">
        <v>5</v>
      </c>
      <c r="H30" s="71">
        <v>10</v>
      </c>
      <c r="I30" s="84" t="s">
        <v>67</v>
      </c>
    </row>
    <row r="31" spans="1:10" x14ac:dyDescent="0.2">
      <c r="A31" s="74">
        <v>29</v>
      </c>
      <c r="B31" s="75" t="s">
        <v>51</v>
      </c>
      <c r="C31" s="75" t="s">
        <v>61</v>
      </c>
      <c r="D31" s="75" t="s">
        <v>61</v>
      </c>
      <c r="E31" s="75" t="s">
        <v>68</v>
      </c>
      <c r="F31" s="75" t="s">
        <v>66</v>
      </c>
      <c r="G31" s="75">
        <v>5</v>
      </c>
      <c r="H31" s="75">
        <v>10</v>
      </c>
      <c r="I31" s="85" t="s">
        <v>67</v>
      </c>
    </row>
    <row r="32" spans="1:10" x14ac:dyDescent="0.2">
      <c r="A32" s="79">
        <v>30</v>
      </c>
      <c r="B32" s="80" t="s">
        <v>51</v>
      </c>
      <c r="C32" s="80" t="s">
        <v>61</v>
      </c>
      <c r="D32" s="80" t="s">
        <v>61</v>
      </c>
      <c r="E32" s="80" t="s">
        <v>69</v>
      </c>
      <c r="F32" s="80" t="s">
        <v>66</v>
      </c>
      <c r="G32" s="80">
        <v>5</v>
      </c>
      <c r="H32" s="80">
        <v>10</v>
      </c>
      <c r="I32" s="86" t="s">
        <v>67</v>
      </c>
    </row>
    <row r="34" spans="2:2" x14ac:dyDescent="0.2">
      <c r="B34" s="87" t="s">
        <v>71</v>
      </c>
    </row>
  </sheetData>
  <printOptions horizontalCentered="1" verticalCentered="1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Bacteria</vt:lpstr>
      <vt:lpstr>Viruses</vt:lpstr>
      <vt:lpstr>Adenovirus Type 5</vt:lpstr>
    </vt:vector>
  </TitlesOfParts>
  <Company>PNNL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burnum-johnson</dc:creator>
  <cp:lastModifiedBy>kristin burnum-johnson</cp:lastModifiedBy>
  <cp:lastPrinted>2016-11-18T18:30:15Z</cp:lastPrinted>
  <dcterms:created xsi:type="dcterms:W3CDTF">2015-07-07T22:06:37Z</dcterms:created>
  <dcterms:modified xsi:type="dcterms:W3CDTF">2016-11-18T19:12:15Z</dcterms:modified>
</cp:coreProperties>
</file>