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32772" yWindow="32772" windowWidth="19416" windowHeight="11016" activeTab="3"/>
  </bookViews>
  <sheets>
    <sheet name="GO" sheetId="1" r:id="rId1"/>
    <sheet name="VC-RGO" sheetId="2" r:id="rId2"/>
    <sheet name="NaBH4-RGO" sheetId="3" r:id="rId3"/>
    <sheet name="N2H4-RGO" sheetId="4" r:id="rId4"/>
  </sheets>
  <calcPr calcId="181029"/>
</workbook>
</file>

<file path=xl/calcChain.xml><?xml version="1.0" encoding="utf-8"?>
<calcChain xmlns="http://schemas.openxmlformats.org/spreadsheetml/2006/main">
  <c r="K885" i="4"/>
  <c r="K847"/>
  <c r="K822"/>
  <c r="K783"/>
  <c r="K757"/>
  <c r="K727"/>
  <c r="K698"/>
  <c r="K659"/>
  <c r="K625"/>
  <c r="K603"/>
  <c r="K559"/>
  <c r="K520"/>
  <c r="K488"/>
  <c r="K458"/>
  <c r="K345"/>
  <c r="K207"/>
  <c r="K120"/>
  <c r="K2"/>
  <c r="K964" i="3"/>
  <c r="K949"/>
  <c r="K933"/>
  <c r="K895"/>
  <c r="K830"/>
  <c r="K794"/>
  <c r="K742"/>
  <c r="K712"/>
  <c r="K652"/>
  <c r="K623"/>
  <c r="K581"/>
  <c r="K459"/>
  <c r="K299"/>
  <c r="K216"/>
  <c r="K130"/>
  <c r="K2"/>
  <c r="K2336" i="2"/>
  <c r="K2322"/>
  <c r="K2305"/>
  <c r="K2268"/>
  <c r="K2215"/>
  <c r="K2167"/>
  <c r="K2132"/>
  <c r="K2090"/>
  <c r="K2061"/>
  <c r="K1948"/>
  <c r="K1917"/>
  <c r="K1890"/>
  <c r="K1835"/>
  <c r="K1797"/>
  <c r="K1770"/>
  <c r="K1747"/>
  <c r="K1695"/>
  <c r="K1654"/>
  <c r="K1613"/>
  <c r="K1587"/>
  <c r="K1561"/>
  <c r="K1515"/>
  <c r="K1492"/>
  <c r="K1465"/>
  <c r="K1435"/>
  <c r="K1380"/>
  <c r="K1243"/>
  <c r="K1191"/>
  <c r="K1146"/>
  <c r="K1058"/>
  <c r="K900"/>
  <c r="K803"/>
  <c r="K704"/>
  <c r="K597"/>
  <c r="K337"/>
  <c r="K142"/>
  <c r="K2"/>
  <c r="K1175" i="1"/>
  <c r="K1143"/>
  <c r="K1121"/>
  <c r="K1104"/>
  <c r="K1074"/>
  <c r="K1052"/>
  <c r="K1019"/>
  <c r="K1000"/>
  <c r="K956"/>
  <c r="K911"/>
  <c r="K871"/>
  <c r="K824"/>
  <c r="K795"/>
  <c r="K760"/>
  <c r="K700"/>
  <c r="K575"/>
  <c r="K501"/>
  <c r="K428"/>
  <c r="K240"/>
  <c r="L240"/>
  <c r="L227"/>
  <c r="L185"/>
  <c r="L153"/>
  <c r="K130"/>
  <c r="L122"/>
  <c r="L90"/>
  <c r="L58"/>
  <c r="L26"/>
  <c r="K2"/>
  <c r="K1257"/>
  <c r="L1136"/>
  <c r="L559" i="4"/>
  <c r="K944"/>
  <c r="L458"/>
  <c r="L885"/>
  <c r="L757"/>
  <c r="L345"/>
  <c r="L207"/>
  <c r="L830" i="3"/>
  <c r="K982"/>
  <c r="L581"/>
  <c r="L2"/>
  <c r="L742"/>
  <c r="K2361" i="2"/>
  <c r="L2006"/>
  <c r="L160"/>
  <c r="L256"/>
  <c r="L304"/>
  <c r="L18"/>
  <c r="L34"/>
  <c r="L42"/>
  <c r="L82"/>
  <c r="L98"/>
  <c r="L106"/>
  <c r="L145"/>
  <c r="L161"/>
  <c r="L169"/>
  <c r="L209"/>
  <c r="L225"/>
  <c r="L233"/>
  <c r="L273"/>
  <c r="L289"/>
  <c r="L297"/>
  <c r="L344"/>
  <c r="L360"/>
  <c r="L372"/>
  <c r="L469"/>
  <c r="L550"/>
  <c r="L637"/>
  <c r="L1091"/>
  <c r="L1473"/>
  <c r="L41"/>
  <c r="L296"/>
  <c r="L500"/>
  <c r="L3"/>
  <c r="L43"/>
  <c r="L59"/>
  <c r="L67"/>
  <c r="L107"/>
  <c r="L123"/>
  <c r="L131"/>
  <c r="L170"/>
  <c r="L186"/>
  <c r="L194"/>
  <c r="L234"/>
  <c r="L250"/>
  <c r="L258"/>
  <c r="L298"/>
  <c r="L314"/>
  <c r="L322"/>
  <c r="L373"/>
  <c r="L405"/>
  <c r="L428"/>
  <c r="L650"/>
  <c r="L826"/>
  <c r="L914"/>
  <c r="L1681"/>
  <c r="L33"/>
  <c r="L73"/>
  <c r="L328"/>
  <c r="L541"/>
  <c r="L4"/>
  <c r="L44"/>
  <c r="L60"/>
  <c r="L68"/>
  <c r="L108"/>
  <c r="L124"/>
  <c r="L132"/>
  <c r="L171"/>
  <c r="L187"/>
  <c r="L195"/>
  <c r="L235"/>
  <c r="L251"/>
  <c r="L259"/>
  <c r="L299"/>
  <c r="L315"/>
  <c r="L323"/>
  <c r="L363"/>
  <c r="L392"/>
  <c r="L408"/>
  <c r="L574"/>
  <c r="L749"/>
  <c r="L837"/>
  <c r="L1376"/>
  <c r="L5"/>
  <c r="L13"/>
  <c r="L53"/>
  <c r="L69"/>
  <c r="L77"/>
  <c r="L117"/>
  <c r="L133"/>
  <c r="L141"/>
  <c r="L180"/>
  <c r="L196"/>
  <c r="L204"/>
  <c r="L244"/>
  <c r="L260"/>
  <c r="L268"/>
  <c r="L308"/>
  <c r="L324"/>
  <c r="L332"/>
  <c r="L377"/>
  <c r="L412"/>
  <c r="L432"/>
  <c r="L676"/>
  <c r="L851"/>
  <c r="L939"/>
  <c r="L2315"/>
  <c r="L2300"/>
  <c r="L2292"/>
  <c r="L2245"/>
  <c r="L2335"/>
  <c r="L2327"/>
  <c r="L2320"/>
  <c r="L2273"/>
  <c r="L2266"/>
  <c r="L2258"/>
  <c r="L2250"/>
  <c r="L2211"/>
  <c r="L2203"/>
  <c r="L2195"/>
  <c r="L2187"/>
  <c r="L2148"/>
  <c r="L2140"/>
  <c r="L2125"/>
  <c r="L2117"/>
  <c r="L2109"/>
  <c r="L2078"/>
  <c r="L2070"/>
  <c r="L2062"/>
  <c r="L2055"/>
  <c r="L2047"/>
  <c r="L2015"/>
  <c r="L2007"/>
  <c r="L1999"/>
  <c r="L1991"/>
  <c r="L1983"/>
  <c r="L1951"/>
  <c r="L1944"/>
  <c r="L1936"/>
  <c r="L1928"/>
  <c r="L1920"/>
  <c r="L1882"/>
  <c r="L1874"/>
  <c r="L1866"/>
  <c r="L1858"/>
  <c r="L1850"/>
  <c r="L1811"/>
  <c r="L1803"/>
  <c r="L1796"/>
  <c r="L1788"/>
  <c r="L1780"/>
  <c r="L1749"/>
  <c r="L1742"/>
  <c r="L1734"/>
  <c r="L1726"/>
  <c r="L1718"/>
  <c r="L2319"/>
  <c r="L2311"/>
  <c r="L2304"/>
  <c r="L2296"/>
  <c r="L2288"/>
  <c r="L2257"/>
  <c r="L2249"/>
  <c r="L2241"/>
  <c r="L2233"/>
  <c r="L2225"/>
  <c r="L2333"/>
  <c r="L2325"/>
  <c r="L2318"/>
  <c r="L2310"/>
  <c r="L2303"/>
  <c r="L2271"/>
  <c r="L2264"/>
  <c r="L2256"/>
  <c r="L2248"/>
  <c r="L2240"/>
  <c r="L2209"/>
  <c r="L2201"/>
  <c r="L2193"/>
  <c r="L2185"/>
  <c r="L2177"/>
  <c r="L2146"/>
  <c r="L2138"/>
  <c r="L2131"/>
  <c r="L2123"/>
  <c r="L2115"/>
  <c r="L2084"/>
  <c r="L2076"/>
  <c r="L2068"/>
  <c r="L2053"/>
  <c r="L2045"/>
  <c r="L2013"/>
  <c r="L2005"/>
  <c r="L1997"/>
  <c r="L1989"/>
  <c r="L1981"/>
  <c r="L1949"/>
  <c r="L1942"/>
  <c r="L1934"/>
  <c r="L1926"/>
  <c r="L1918"/>
  <c r="L1888"/>
  <c r="L1880"/>
  <c r="L1872"/>
  <c r="L1864"/>
  <c r="L1856"/>
  <c r="L1825"/>
  <c r="L1817"/>
  <c r="L1809"/>
  <c r="L1801"/>
  <c r="L1794"/>
  <c r="L1755"/>
  <c r="L1740"/>
  <c r="L1732"/>
  <c r="L1724"/>
  <c r="L1716"/>
  <c r="L1685"/>
  <c r="L1677"/>
  <c r="L1669"/>
  <c r="L2332"/>
  <c r="L2324"/>
  <c r="L2294"/>
  <c r="L2286"/>
  <c r="L2278"/>
  <c r="L2270"/>
  <c r="L2263"/>
  <c r="L2231"/>
  <c r="L2223"/>
  <c r="L2208"/>
  <c r="L2200"/>
  <c r="L2192"/>
  <c r="L2161"/>
  <c r="L2153"/>
  <c r="L2145"/>
  <c r="L2137"/>
  <c r="L2130"/>
  <c r="L2098"/>
  <c r="L2083"/>
  <c r="L2075"/>
  <c r="L2067"/>
  <c r="L2060"/>
  <c r="L2028"/>
  <c r="L2020"/>
  <c r="L2012"/>
  <c r="L2004"/>
  <c r="L1996"/>
  <c r="L1964"/>
  <c r="L1956"/>
  <c r="L1941"/>
  <c r="L1933"/>
  <c r="L1925"/>
  <c r="L1887"/>
  <c r="L1879"/>
  <c r="L1871"/>
  <c r="L1863"/>
  <c r="L1855"/>
  <c r="L1824"/>
  <c r="L1816"/>
  <c r="L1808"/>
  <c r="L1800"/>
  <c r="L1793"/>
  <c r="L1754"/>
  <c r="L1739"/>
  <c r="L1731"/>
  <c r="L1723"/>
  <c r="L1715"/>
  <c r="L1684"/>
  <c r="L1676"/>
  <c r="L1668"/>
  <c r="L1660"/>
  <c r="L2329"/>
  <c r="L2251"/>
  <c r="L2230"/>
  <c r="L2199"/>
  <c r="L2188"/>
  <c r="L2174"/>
  <c r="L2126"/>
  <c r="L2112"/>
  <c r="L2100"/>
  <c r="L2088"/>
  <c r="L2074"/>
  <c r="L2026"/>
  <c r="L2014"/>
  <c r="L2001"/>
  <c r="L1987"/>
  <c r="L1976"/>
  <c r="L1924"/>
  <c r="L1914"/>
  <c r="L1900"/>
  <c r="L1877"/>
  <c r="L1865"/>
  <c r="L1815"/>
  <c r="L1804"/>
  <c r="L1791"/>
  <c r="L1779"/>
  <c r="L1768"/>
  <c r="L1720"/>
  <c r="L1706"/>
  <c r="L1696"/>
  <c r="L1687"/>
  <c r="L1675"/>
  <c r="L1641"/>
  <c r="L1633"/>
  <c r="L1625"/>
  <c r="L1617"/>
  <c r="L1610"/>
  <c r="L1602"/>
  <c r="L1571"/>
  <c r="L1563"/>
  <c r="L1556"/>
  <c r="L1548"/>
  <c r="L1540"/>
  <c r="L1532"/>
  <c r="L1509"/>
  <c r="L1501"/>
  <c r="L1493"/>
  <c r="L1486"/>
  <c r="L1478"/>
  <c r="L1470"/>
  <c r="L1447"/>
  <c r="L1439"/>
  <c r="L1432"/>
  <c r="L1424"/>
  <c r="L1416"/>
  <c r="L1408"/>
  <c r="L2323"/>
  <c r="L2305"/>
  <c r="L2285"/>
  <c r="L2267"/>
  <c r="L2244"/>
  <c r="L2228"/>
  <c r="L2183"/>
  <c r="L2172"/>
  <c r="L2159"/>
  <c r="L2147"/>
  <c r="L2134"/>
  <c r="L2121"/>
  <c r="L2085"/>
  <c r="L2072"/>
  <c r="L2049"/>
  <c r="L2035"/>
  <c r="L2024"/>
  <c r="L2010"/>
  <c r="L1971"/>
  <c r="L1960"/>
  <c r="L1947"/>
  <c r="L1935"/>
  <c r="L1922"/>
  <c r="L1909"/>
  <c r="L1875"/>
  <c r="L1861"/>
  <c r="L1849"/>
  <c r="L1836"/>
  <c r="L1826"/>
  <c r="L1813"/>
  <c r="L1775"/>
  <c r="L1766"/>
  <c r="L1752"/>
  <c r="L1743"/>
  <c r="L1729"/>
  <c r="L1717"/>
  <c r="L1673"/>
  <c r="L1663"/>
  <c r="L1654"/>
  <c r="L1647"/>
  <c r="L1639"/>
  <c r="L1631"/>
  <c r="L1623"/>
  <c r="L1615"/>
  <c r="L1608"/>
  <c r="L1600"/>
  <c r="L1592"/>
  <c r="L1585"/>
  <c r="L1577"/>
  <c r="L1569"/>
  <c r="L1554"/>
  <c r="L1546"/>
  <c r="L1538"/>
  <c r="L1530"/>
  <c r="L1522"/>
  <c r="L1507"/>
  <c r="L1499"/>
  <c r="L1484"/>
  <c r="L1476"/>
  <c r="L1468"/>
  <c r="L1461"/>
  <c r="L1453"/>
  <c r="L1445"/>
  <c r="L1437"/>
  <c r="L1430"/>
  <c r="L1422"/>
  <c r="L1414"/>
  <c r="L1406"/>
  <c r="L1398"/>
  <c r="L1390"/>
  <c r="L1382"/>
  <c r="L1375"/>
  <c r="L2283"/>
  <c r="L2262"/>
  <c r="L2243"/>
  <c r="L2227"/>
  <c r="L2212"/>
  <c r="L2196"/>
  <c r="L2182"/>
  <c r="L2170"/>
  <c r="L2158"/>
  <c r="L2144"/>
  <c r="L2133"/>
  <c r="L2120"/>
  <c r="L2108"/>
  <c r="L2095"/>
  <c r="L2082"/>
  <c r="L2071"/>
  <c r="L2059"/>
  <c r="L2048"/>
  <c r="L2034"/>
  <c r="L2022"/>
  <c r="L2009"/>
  <c r="L1995"/>
  <c r="L1984"/>
  <c r="L1970"/>
  <c r="L1958"/>
  <c r="L1946"/>
  <c r="L1932"/>
  <c r="L1921"/>
  <c r="L1908"/>
  <c r="L1896"/>
  <c r="L1885"/>
  <c r="L1873"/>
  <c r="L1860"/>
  <c r="L1846"/>
  <c r="L1835"/>
  <c r="L1823"/>
  <c r="L1812"/>
  <c r="L1798"/>
  <c r="L1787"/>
  <c r="L1774"/>
  <c r="L1764"/>
  <c r="L1751"/>
  <c r="L1741"/>
  <c r="L1728"/>
  <c r="L1714"/>
  <c r="L1703"/>
  <c r="L1694"/>
  <c r="L1682"/>
  <c r="L1672"/>
  <c r="L1662"/>
  <c r="L1646"/>
  <c r="L1638"/>
  <c r="L1630"/>
  <c r="L1622"/>
  <c r="L1614"/>
  <c r="L1607"/>
  <c r="L1599"/>
  <c r="L1591"/>
  <c r="L1584"/>
  <c r="L1576"/>
  <c r="L1568"/>
  <c r="L1553"/>
  <c r="L1545"/>
  <c r="L1537"/>
  <c r="L1529"/>
  <c r="L1521"/>
  <c r="L1514"/>
  <c r="L1506"/>
  <c r="L1498"/>
  <c r="L1491"/>
  <c r="L1483"/>
  <c r="L1475"/>
  <c r="L1467"/>
  <c r="L1460"/>
  <c r="L1452"/>
  <c r="L1444"/>
  <c r="L1436"/>
  <c r="L1429"/>
  <c r="L1421"/>
  <c r="L1413"/>
  <c r="L1405"/>
  <c r="L1397"/>
  <c r="L1389"/>
  <c r="L1381"/>
  <c r="L2336"/>
  <c r="L2313"/>
  <c r="L2282"/>
  <c r="L2252"/>
  <c r="L2221"/>
  <c r="L2204"/>
  <c r="L2180"/>
  <c r="L2160"/>
  <c r="L2141"/>
  <c r="L2119"/>
  <c r="L2102"/>
  <c r="L2080"/>
  <c r="L2061"/>
  <c r="L2043"/>
  <c r="L2025"/>
  <c r="L2003"/>
  <c r="L1982"/>
  <c r="L1963"/>
  <c r="L1943"/>
  <c r="L1923"/>
  <c r="L1904"/>
  <c r="L1889"/>
  <c r="L1868"/>
  <c r="L1845"/>
  <c r="L1830"/>
  <c r="L1807"/>
  <c r="L1790"/>
  <c r="L1750"/>
  <c r="L1735"/>
  <c r="L1712"/>
  <c r="L1695"/>
  <c r="L1680"/>
  <c r="L1664"/>
  <c r="L1652"/>
  <c r="L1640"/>
  <c r="L1627"/>
  <c r="L1613"/>
  <c r="L1603"/>
  <c r="L1589"/>
  <c r="L1580"/>
  <c r="L1566"/>
  <c r="L1557"/>
  <c r="L1543"/>
  <c r="L1531"/>
  <c r="L1518"/>
  <c r="L1508"/>
  <c r="L1495"/>
  <c r="L2306"/>
  <c r="L2277"/>
  <c r="L2246"/>
  <c r="L2220"/>
  <c r="L2198"/>
  <c r="L2178"/>
  <c r="L2157"/>
  <c r="L2139"/>
  <c r="L2118"/>
  <c r="L2097"/>
  <c r="L2079"/>
  <c r="L2042"/>
  <c r="L2019"/>
  <c r="L2002"/>
  <c r="L1979"/>
  <c r="L1961"/>
  <c r="L1940"/>
  <c r="L1919"/>
  <c r="L1901"/>
  <c r="L1884"/>
  <c r="L1867"/>
  <c r="L1844"/>
  <c r="L1828"/>
  <c r="L1806"/>
  <c r="L1784"/>
  <c r="L1769"/>
  <c r="L1748"/>
  <c r="L1730"/>
  <c r="L1711"/>
  <c r="L1679"/>
  <c r="L1661"/>
  <c r="L1651"/>
  <c r="L1637"/>
  <c r="L1626"/>
  <c r="L1601"/>
  <c r="L1588"/>
  <c r="L1578"/>
  <c r="L1565"/>
  <c r="L1555"/>
  <c r="L1542"/>
  <c r="L1528"/>
  <c r="L1517"/>
  <c r="L1505"/>
  <c r="L1494"/>
  <c r="L1482"/>
  <c r="L1471"/>
  <c r="L1458"/>
  <c r="L1446"/>
  <c r="L1434"/>
  <c r="L1420"/>
  <c r="L1409"/>
  <c r="L1395"/>
  <c r="L1384"/>
  <c r="L1374"/>
  <c r="L1366"/>
  <c r="L1358"/>
  <c r="L1350"/>
  <c r="L1342"/>
  <c r="L1334"/>
  <c r="L1326"/>
  <c r="L1318"/>
  <c r="L1310"/>
  <c r="L1302"/>
  <c r="L1294"/>
  <c r="L1286"/>
  <c r="L1278"/>
  <c r="L1270"/>
  <c r="L1262"/>
  <c r="L1254"/>
  <c r="L1246"/>
  <c r="L1239"/>
  <c r="L1231"/>
  <c r="L1223"/>
  <c r="L1215"/>
  <c r="L1207"/>
  <c r="L1199"/>
  <c r="L1184"/>
  <c r="L1176"/>
  <c r="L1168"/>
  <c r="L1160"/>
  <c r="L1152"/>
  <c r="L1145"/>
  <c r="L1137"/>
  <c r="L2331"/>
  <c r="L2275"/>
  <c r="L2238"/>
  <c r="L2219"/>
  <c r="L2194"/>
  <c r="L2175"/>
  <c r="L2155"/>
  <c r="L2135"/>
  <c r="L2116"/>
  <c r="L2094"/>
  <c r="L2077"/>
  <c r="L2058"/>
  <c r="L2041"/>
  <c r="L2018"/>
  <c r="L2000"/>
  <c r="L1978"/>
  <c r="L1955"/>
  <c r="L1939"/>
  <c r="L1899"/>
  <c r="L1883"/>
  <c r="L1862"/>
  <c r="L1843"/>
  <c r="L1822"/>
  <c r="L1805"/>
  <c r="L1783"/>
  <c r="L1767"/>
  <c r="L1727"/>
  <c r="L1709"/>
  <c r="L1691"/>
  <c r="L1678"/>
  <c r="L1659"/>
  <c r="L1650"/>
  <c r="L1636"/>
  <c r="L1624"/>
  <c r="L1612"/>
  <c r="L1598"/>
  <c r="L1587"/>
  <c r="L1575"/>
  <c r="L1564"/>
  <c r="L1552"/>
  <c r="L1541"/>
  <c r="L1527"/>
  <c r="L1515"/>
  <c r="L1504"/>
  <c r="L1492"/>
  <c r="L1481"/>
  <c r="L1469"/>
  <c r="L1457"/>
  <c r="L1443"/>
  <c r="L1433"/>
  <c r="L1419"/>
  <c r="L1407"/>
  <c r="L1394"/>
  <c r="L1383"/>
  <c r="L1373"/>
  <c r="L1365"/>
  <c r="L1357"/>
  <c r="L1349"/>
  <c r="L1341"/>
  <c r="L1333"/>
  <c r="L1325"/>
  <c r="L1317"/>
  <c r="L1309"/>
  <c r="L1301"/>
  <c r="L1293"/>
  <c r="L1285"/>
  <c r="L1277"/>
  <c r="L1269"/>
  <c r="L1261"/>
  <c r="L1253"/>
  <c r="L1245"/>
  <c r="L1238"/>
  <c r="L1230"/>
  <c r="L1222"/>
  <c r="L1214"/>
  <c r="L1206"/>
  <c r="L1198"/>
  <c r="L1183"/>
  <c r="L1175"/>
  <c r="L1167"/>
  <c r="L1159"/>
  <c r="L1151"/>
  <c r="L1144"/>
  <c r="L2328"/>
  <c r="L2301"/>
  <c r="L2274"/>
  <c r="L2237"/>
  <c r="L2191"/>
  <c r="L2173"/>
  <c r="L2152"/>
  <c r="L2113"/>
  <c r="L2092"/>
  <c r="L2073"/>
  <c r="L2057"/>
  <c r="L2038"/>
  <c r="L2017"/>
  <c r="L1994"/>
  <c r="L1977"/>
  <c r="L1954"/>
  <c r="L1937"/>
  <c r="L1916"/>
  <c r="L1893"/>
  <c r="L1881"/>
  <c r="L1859"/>
  <c r="L1841"/>
  <c r="L1821"/>
  <c r="L1802"/>
  <c r="L1782"/>
  <c r="L1761"/>
  <c r="L1746"/>
  <c r="L1725"/>
  <c r="L1705"/>
  <c r="L1690"/>
  <c r="L1674"/>
  <c r="L1658"/>
  <c r="L1648"/>
  <c r="L1635"/>
  <c r="L1621"/>
  <c r="L1611"/>
  <c r="L1597"/>
  <c r="L1574"/>
  <c r="L1562"/>
  <c r="L1551"/>
  <c r="L1539"/>
  <c r="L1526"/>
  <c r="L1503"/>
  <c r="L1480"/>
  <c r="L1466"/>
  <c r="L1456"/>
  <c r="L1442"/>
  <c r="L1431"/>
  <c r="L1418"/>
  <c r="L1404"/>
  <c r="L1393"/>
  <c r="L1372"/>
  <c r="L1364"/>
  <c r="L1356"/>
  <c r="L1348"/>
  <c r="L1340"/>
  <c r="L1332"/>
  <c r="L1324"/>
  <c r="L1316"/>
  <c r="L1308"/>
  <c r="L1300"/>
  <c r="L1292"/>
  <c r="L1284"/>
  <c r="L1276"/>
  <c r="L1268"/>
  <c r="L1260"/>
  <c r="L1252"/>
  <c r="L1244"/>
  <c r="L1237"/>
  <c r="L1229"/>
  <c r="L1221"/>
  <c r="L1213"/>
  <c r="L1205"/>
  <c r="L1197"/>
  <c r="L1190"/>
  <c r="L1182"/>
  <c r="L1174"/>
  <c r="L1166"/>
  <c r="L1158"/>
  <c r="L1150"/>
  <c r="L1143"/>
  <c r="L1135"/>
  <c r="L1127"/>
  <c r="L1119"/>
  <c r="L1111"/>
  <c r="L1103"/>
  <c r="L1095"/>
  <c r="L1087"/>
  <c r="L1079"/>
  <c r="L1071"/>
  <c r="L1063"/>
  <c r="L1056"/>
  <c r="L1048"/>
  <c r="L1040"/>
  <c r="L1032"/>
  <c r="L1024"/>
  <c r="L1016"/>
  <c r="L1008"/>
  <c r="L1000"/>
  <c r="L992"/>
  <c r="L984"/>
  <c r="L976"/>
  <c r="L968"/>
  <c r="L960"/>
  <c r="L952"/>
  <c r="L944"/>
  <c r="L936"/>
  <c r="L928"/>
  <c r="L920"/>
  <c r="L912"/>
  <c r="L904"/>
  <c r="L897"/>
  <c r="L889"/>
  <c r="L881"/>
  <c r="L873"/>
  <c r="L865"/>
  <c r="L857"/>
  <c r="L849"/>
  <c r="L841"/>
  <c r="L833"/>
  <c r="L825"/>
  <c r="L817"/>
  <c r="L809"/>
  <c r="L802"/>
  <c r="L794"/>
  <c r="L786"/>
  <c r="L778"/>
  <c r="L770"/>
  <c r="L762"/>
  <c r="L754"/>
  <c r="L746"/>
  <c r="L738"/>
  <c r="L730"/>
  <c r="L722"/>
  <c r="L714"/>
  <c r="L706"/>
  <c r="L699"/>
  <c r="L691"/>
  <c r="L683"/>
  <c r="L675"/>
  <c r="L667"/>
  <c r="L659"/>
  <c r="L651"/>
  <c r="L643"/>
  <c r="L635"/>
  <c r="L627"/>
  <c r="L619"/>
  <c r="L611"/>
  <c r="L603"/>
  <c r="L596"/>
  <c r="L588"/>
  <c r="L580"/>
  <c r="L572"/>
  <c r="L564"/>
  <c r="L556"/>
  <c r="L548"/>
  <c r="L2299"/>
  <c r="L2236"/>
  <c r="L2214"/>
  <c r="L2190"/>
  <c r="L2167"/>
  <c r="L2151"/>
  <c r="L2129"/>
  <c r="L2111"/>
  <c r="L2069"/>
  <c r="L2056"/>
  <c r="L2033"/>
  <c r="L2016"/>
  <c r="L1993"/>
  <c r="L1974"/>
  <c r="L1953"/>
  <c r="L1931"/>
  <c r="L1915"/>
  <c r="L1892"/>
  <c r="L1878"/>
  <c r="L1857"/>
  <c r="L1837"/>
  <c r="L1820"/>
  <c r="L1797"/>
  <c r="L1781"/>
  <c r="L1760"/>
  <c r="L1744"/>
  <c r="L1722"/>
  <c r="L1702"/>
  <c r="L1689"/>
  <c r="L1671"/>
  <c r="L1657"/>
  <c r="L1645"/>
  <c r="L1634"/>
  <c r="L1620"/>
  <c r="L1609"/>
  <c r="L1596"/>
  <c r="L1586"/>
  <c r="L1573"/>
  <c r="L1550"/>
  <c r="L1536"/>
  <c r="L1525"/>
  <c r="L1513"/>
  <c r="L1502"/>
  <c r="L1490"/>
  <c r="L1479"/>
  <c r="L1465"/>
  <c r="L1454"/>
  <c r="L2321"/>
  <c r="L2298"/>
  <c r="L2260"/>
  <c r="L2235"/>
  <c r="L2207"/>
  <c r="L2189"/>
  <c r="L2149"/>
  <c r="L2128"/>
  <c r="L2105"/>
  <c r="L2089"/>
  <c r="L2066"/>
  <c r="L2054"/>
  <c r="L2032"/>
  <c r="L2011"/>
  <c r="L1992"/>
  <c r="L1969"/>
  <c r="L1952"/>
  <c r="L1930"/>
  <c r="L1912"/>
  <c r="L1891"/>
  <c r="L1876"/>
  <c r="L1854"/>
  <c r="L1818"/>
  <c r="L1776"/>
  <c r="L1759"/>
  <c r="L1738"/>
  <c r="L1721"/>
  <c r="L1701"/>
  <c r="L1688"/>
  <c r="L1670"/>
  <c r="L1655"/>
  <c r="L1644"/>
  <c r="L1632"/>
  <c r="L1619"/>
  <c r="L1606"/>
  <c r="L1595"/>
  <c r="L1583"/>
  <c r="L1572"/>
  <c r="L1560"/>
  <c r="L1549"/>
  <c r="L1535"/>
  <c r="L1523"/>
  <c r="L1512"/>
  <c r="L1500"/>
  <c r="L1489"/>
  <c r="L1477"/>
  <c r="L1451"/>
  <c r="L1440"/>
  <c r="L1427"/>
  <c r="L1415"/>
  <c r="L1402"/>
  <c r="L1388"/>
  <c r="L1379"/>
  <c r="L1370"/>
  <c r="L1362"/>
  <c r="L1354"/>
  <c r="L1346"/>
  <c r="L1338"/>
  <c r="L1330"/>
  <c r="L1322"/>
  <c r="L1314"/>
  <c r="L1306"/>
  <c r="L1298"/>
  <c r="L1290"/>
  <c r="L1282"/>
  <c r="L1274"/>
  <c r="L1266"/>
  <c r="L1258"/>
  <c r="L1250"/>
  <c r="L1235"/>
  <c r="L1227"/>
  <c r="L1219"/>
  <c r="L1211"/>
  <c r="L1203"/>
  <c r="L1195"/>
  <c r="L1188"/>
  <c r="L1180"/>
  <c r="L1172"/>
  <c r="L1164"/>
  <c r="L1156"/>
  <c r="L1148"/>
  <c r="L1141"/>
  <c r="L1133"/>
  <c r="L1125"/>
  <c r="L1117"/>
  <c r="L1109"/>
  <c r="L1101"/>
  <c r="L1093"/>
  <c r="L1085"/>
  <c r="L1077"/>
  <c r="L1069"/>
  <c r="L1061"/>
  <c r="L1054"/>
  <c r="L1046"/>
  <c r="L1038"/>
  <c r="L1030"/>
  <c r="L1022"/>
  <c r="L1014"/>
  <c r="L1006"/>
  <c r="L998"/>
  <c r="L990"/>
  <c r="L982"/>
  <c r="L974"/>
  <c r="L966"/>
  <c r="L958"/>
  <c r="L950"/>
  <c r="L942"/>
  <c r="L934"/>
  <c r="L926"/>
  <c r="L918"/>
  <c r="L910"/>
  <c r="L902"/>
  <c r="L895"/>
  <c r="L887"/>
  <c r="L879"/>
  <c r="L871"/>
  <c r="L863"/>
  <c r="L855"/>
  <c r="L847"/>
  <c r="L839"/>
  <c r="L831"/>
  <c r="L823"/>
  <c r="L815"/>
  <c r="L807"/>
  <c r="L800"/>
  <c r="L792"/>
  <c r="L784"/>
  <c r="L776"/>
  <c r="L768"/>
  <c r="L760"/>
  <c r="L752"/>
  <c r="L744"/>
  <c r="L736"/>
  <c r="L728"/>
  <c r="L720"/>
  <c r="L712"/>
  <c r="L697"/>
  <c r="L689"/>
  <c r="L681"/>
  <c r="L673"/>
  <c r="L665"/>
  <c r="L657"/>
  <c r="L649"/>
  <c r="L641"/>
  <c r="L633"/>
  <c r="L625"/>
  <c r="L617"/>
  <c r="L609"/>
  <c r="L601"/>
  <c r="L594"/>
  <c r="L586"/>
  <c r="L578"/>
  <c r="L570"/>
  <c r="L562"/>
  <c r="L2316"/>
  <c r="L2293"/>
  <c r="L2259"/>
  <c r="L2229"/>
  <c r="L2206"/>
  <c r="L2186"/>
  <c r="L2166"/>
  <c r="L2143"/>
  <c r="L2127"/>
  <c r="L2104"/>
  <c r="L2087"/>
  <c r="L2065"/>
  <c r="L2050"/>
  <c r="L2030"/>
  <c r="L2008"/>
  <c r="L1990"/>
  <c r="L1968"/>
  <c r="L1929"/>
  <c r="L1907"/>
  <c r="L1890"/>
  <c r="L1870"/>
  <c r="L1853"/>
  <c r="L1834"/>
  <c r="L1814"/>
  <c r="L1795"/>
  <c r="L1773"/>
  <c r="L1758"/>
  <c r="L1737"/>
  <c r="L1719"/>
  <c r="L1698"/>
  <c r="L1686"/>
  <c r="L1667"/>
  <c r="L1643"/>
  <c r="L1629"/>
  <c r="L1618"/>
  <c r="L1605"/>
  <c r="L1593"/>
  <c r="L1582"/>
  <c r="L1570"/>
  <c r="L1559"/>
  <c r="L1547"/>
  <c r="L1534"/>
  <c r="L1520"/>
  <c r="L1511"/>
  <c r="L1497"/>
  <c r="L1488"/>
  <c r="L1474"/>
  <c r="L1464"/>
  <c r="L1450"/>
  <c r="L1438"/>
  <c r="L1426"/>
  <c r="L1412"/>
  <c r="L1401"/>
  <c r="L1387"/>
  <c r="L1378"/>
  <c r="L1369"/>
  <c r="L1361"/>
  <c r="L1353"/>
  <c r="L1345"/>
  <c r="L1337"/>
  <c r="L1329"/>
  <c r="L1321"/>
  <c r="L1313"/>
  <c r="L1305"/>
  <c r="L1297"/>
  <c r="L1289"/>
  <c r="L1281"/>
  <c r="L1273"/>
  <c r="L1265"/>
  <c r="L1257"/>
  <c r="L1249"/>
  <c r="L1242"/>
  <c r="L1234"/>
  <c r="L1226"/>
  <c r="L1218"/>
  <c r="L1210"/>
  <c r="L1202"/>
  <c r="L1194"/>
  <c r="L1187"/>
  <c r="L1179"/>
  <c r="L1171"/>
  <c r="L1163"/>
  <c r="L1155"/>
  <c r="L1147"/>
  <c r="L1140"/>
  <c r="L1132"/>
  <c r="L1124"/>
  <c r="L1116"/>
  <c r="L1108"/>
  <c r="L1100"/>
  <c r="L1092"/>
  <c r="L1084"/>
  <c r="L1076"/>
  <c r="L1068"/>
  <c r="L1060"/>
  <c r="L1053"/>
  <c r="L1045"/>
  <c r="L1037"/>
  <c r="L1029"/>
  <c r="L1021"/>
  <c r="L1013"/>
  <c r="L1005"/>
  <c r="L997"/>
  <c r="L989"/>
  <c r="L981"/>
  <c r="L973"/>
  <c r="L965"/>
  <c r="L957"/>
  <c r="L949"/>
  <c r="L941"/>
  <c r="L933"/>
  <c r="L925"/>
  <c r="L917"/>
  <c r="L909"/>
  <c r="L901"/>
  <c r="L894"/>
  <c r="L886"/>
  <c r="L878"/>
  <c r="L870"/>
  <c r="L862"/>
  <c r="L854"/>
  <c r="L846"/>
  <c r="L838"/>
  <c r="L830"/>
  <c r="L822"/>
  <c r="L814"/>
  <c r="L806"/>
  <c r="L799"/>
  <c r="L791"/>
  <c r="L783"/>
  <c r="L775"/>
  <c r="L767"/>
  <c r="L759"/>
  <c r="L751"/>
  <c r="L743"/>
  <c r="L735"/>
  <c r="L727"/>
  <c r="L719"/>
  <c r="L711"/>
  <c r="L696"/>
  <c r="L688"/>
  <c r="L680"/>
  <c r="L672"/>
  <c r="L664"/>
  <c r="L656"/>
  <c r="L648"/>
  <c r="L640"/>
  <c r="L632"/>
  <c r="L624"/>
  <c r="L616"/>
  <c r="L608"/>
  <c r="L600"/>
  <c r="L593"/>
  <c r="L585"/>
  <c r="L577"/>
  <c r="L569"/>
  <c r="L561"/>
  <c r="L553"/>
  <c r="L2103"/>
  <c r="L1986"/>
  <c r="L1869"/>
  <c r="L1666"/>
  <c r="L1590"/>
  <c r="L1519"/>
  <c r="L1472"/>
  <c r="L1399"/>
  <c r="L1371"/>
  <c r="L1351"/>
  <c r="L1328"/>
  <c r="L1307"/>
  <c r="L1287"/>
  <c r="L1264"/>
  <c r="L1243"/>
  <c r="L1225"/>
  <c r="L1204"/>
  <c r="L1186"/>
  <c r="L1165"/>
  <c r="L1129"/>
  <c r="L1115"/>
  <c r="L1104"/>
  <c r="L1090"/>
  <c r="L1078"/>
  <c r="L1065"/>
  <c r="L1052"/>
  <c r="L1041"/>
  <c r="L1027"/>
  <c r="L1015"/>
  <c r="L1002"/>
  <c r="L988"/>
  <c r="L977"/>
  <c r="L963"/>
  <c r="L951"/>
  <c r="L938"/>
  <c r="L924"/>
  <c r="L913"/>
  <c r="L888"/>
  <c r="L875"/>
  <c r="L861"/>
  <c r="L850"/>
  <c r="L836"/>
  <c r="L824"/>
  <c r="L811"/>
  <c r="L798"/>
  <c r="L787"/>
  <c r="L773"/>
  <c r="L761"/>
  <c r="L748"/>
  <c r="L734"/>
  <c r="L723"/>
  <c r="L709"/>
  <c r="L700"/>
  <c r="L686"/>
  <c r="L674"/>
  <c r="L661"/>
  <c r="L647"/>
  <c r="L636"/>
  <c r="L622"/>
  <c r="L610"/>
  <c r="L597"/>
  <c r="L584"/>
  <c r="L573"/>
  <c r="L559"/>
  <c r="L549"/>
  <c r="L540"/>
  <c r="L532"/>
  <c r="L524"/>
  <c r="L2205"/>
  <c r="L1966"/>
  <c r="L1851"/>
  <c r="L1753"/>
  <c r="L1428"/>
  <c r="L1396"/>
  <c r="L1368"/>
  <c r="L1347"/>
  <c r="L1327"/>
  <c r="L1304"/>
  <c r="L1283"/>
  <c r="L1263"/>
  <c r="L1224"/>
  <c r="L1201"/>
  <c r="L1185"/>
  <c r="L1162"/>
  <c r="L1142"/>
  <c r="L1128"/>
  <c r="L1114"/>
  <c r="L1102"/>
  <c r="L1089"/>
  <c r="L1075"/>
  <c r="L1064"/>
  <c r="L1051"/>
  <c r="L1039"/>
  <c r="L1026"/>
  <c r="L1012"/>
  <c r="L1001"/>
  <c r="L987"/>
  <c r="L975"/>
  <c r="L962"/>
  <c r="L948"/>
  <c r="L937"/>
  <c r="L923"/>
  <c r="L911"/>
  <c r="L899"/>
  <c r="L885"/>
  <c r="L874"/>
  <c r="L860"/>
  <c r="L848"/>
  <c r="L835"/>
  <c r="L821"/>
  <c r="L810"/>
  <c r="L797"/>
  <c r="L785"/>
  <c r="L772"/>
  <c r="L758"/>
  <c r="L747"/>
  <c r="L733"/>
  <c r="L721"/>
  <c r="L708"/>
  <c r="L698"/>
  <c r="L685"/>
  <c r="L671"/>
  <c r="L660"/>
  <c r="L646"/>
  <c r="L634"/>
  <c r="L621"/>
  <c r="L607"/>
  <c r="L583"/>
  <c r="L571"/>
  <c r="L558"/>
  <c r="L547"/>
  <c r="L539"/>
  <c r="L531"/>
  <c r="L523"/>
  <c r="L515"/>
  <c r="L507"/>
  <c r="L499"/>
  <c r="L491"/>
  <c r="L483"/>
  <c r="L475"/>
  <c r="L467"/>
  <c r="L459"/>
  <c r="L451"/>
  <c r="L443"/>
  <c r="L435"/>
  <c r="L427"/>
  <c r="L419"/>
  <c r="L411"/>
  <c r="L403"/>
  <c r="L395"/>
  <c r="L387"/>
  <c r="L379"/>
  <c r="L371"/>
  <c r="L2314"/>
  <c r="L2181"/>
  <c r="L2081"/>
  <c r="L1653"/>
  <c r="L1581"/>
  <c r="L1510"/>
  <c r="L1462"/>
  <c r="L1425"/>
  <c r="L1391"/>
  <c r="L1367"/>
  <c r="L1344"/>
  <c r="L1323"/>
  <c r="L1303"/>
  <c r="L1280"/>
  <c r="L1259"/>
  <c r="L1241"/>
  <c r="L1220"/>
  <c r="L1200"/>
  <c r="L1181"/>
  <c r="L1161"/>
  <c r="L1139"/>
  <c r="L1126"/>
  <c r="L1113"/>
  <c r="L1099"/>
  <c r="L1088"/>
  <c r="L1074"/>
  <c r="L1062"/>
  <c r="L1050"/>
  <c r="L1036"/>
  <c r="L1025"/>
  <c r="L1011"/>
  <c r="L999"/>
  <c r="L986"/>
  <c r="L972"/>
  <c r="L961"/>
  <c r="L947"/>
  <c r="L935"/>
  <c r="L922"/>
  <c r="L908"/>
  <c r="L898"/>
  <c r="L884"/>
  <c r="L872"/>
  <c r="L859"/>
  <c r="L845"/>
  <c r="L834"/>
  <c r="L820"/>
  <c r="L808"/>
  <c r="L796"/>
  <c r="L782"/>
  <c r="L771"/>
  <c r="L757"/>
  <c r="L745"/>
  <c r="L732"/>
  <c r="L718"/>
  <c r="L707"/>
  <c r="L695"/>
  <c r="L684"/>
  <c r="L670"/>
  <c r="L658"/>
  <c r="L645"/>
  <c r="L631"/>
  <c r="L620"/>
  <c r="L606"/>
  <c r="L595"/>
  <c r="L582"/>
  <c r="L568"/>
  <c r="L557"/>
  <c r="L546"/>
  <c r="L538"/>
  <c r="L530"/>
  <c r="L522"/>
  <c r="L514"/>
  <c r="L506"/>
  <c r="L498"/>
  <c r="L490"/>
  <c r="L482"/>
  <c r="L474"/>
  <c r="L466"/>
  <c r="L458"/>
  <c r="L450"/>
  <c r="L442"/>
  <c r="L434"/>
  <c r="L426"/>
  <c r="L418"/>
  <c r="L410"/>
  <c r="L402"/>
  <c r="L394"/>
  <c r="L386"/>
  <c r="L378"/>
  <c r="L370"/>
  <c r="L362"/>
  <c r="L2064"/>
  <c r="L1945"/>
  <c r="L1831"/>
  <c r="L1736"/>
  <c r="L1642"/>
  <c r="L1567"/>
  <c r="L1496"/>
  <c r="L1459"/>
  <c r="L1423"/>
  <c r="L1386"/>
  <c r="L1363"/>
  <c r="L1343"/>
  <c r="L1320"/>
  <c r="L1299"/>
  <c r="L1279"/>
  <c r="L1256"/>
  <c r="L1240"/>
  <c r="L1217"/>
  <c r="L1196"/>
  <c r="L1178"/>
  <c r="L1157"/>
  <c r="L1138"/>
  <c r="L1123"/>
  <c r="L1112"/>
  <c r="L1098"/>
  <c r="L1086"/>
  <c r="L1073"/>
  <c r="L1059"/>
  <c r="L1049"/>
  <c r="L1035"/>
  <c r="L1023"/>
  <c r="L1010"/>
  <c r="L996"/>
  <c r="L985"/>
  <c r="L971"/>
  <c r="L959"/>
  <c r="L946"/>
  <c r="L932"/>
  <c r="L921"/>
  <c r="L907"/>
  <c r="L896"/>
  <c r="L883"/>
  <c r="L869"/>
  <c r="L858"/>
  <c r="L844"/>
  <c r="L832"/>
  <c r="L819"/>
  <c r="L805"/>
  <c r="L795"/>
  <c r="L781"/>
  <c r="L769"/>
  <c r="L756"/>
  <c r="L742"/>
  <c r="L731"/>
  <c r="L717"/>
  <c r="L705"/>
  <c r="L694"/>
  <c r="L682"/>
  <c r="L669"/>
  <c r="L655"/>
  <c r="L644"/>
  <c r="L630"/>
  <c r="L618"/>
  <c r="L605"/>
  <c r="L592"/>
  <c r="L581"/>
  <c r="L567"/>
  <c r="L555"/>
  <c r="L545"/>
  <c r="L537"/>
  <c r="L529"/>
  <c r="L521"/>
  <c r="L513"/>
  <c r="L505"/>
  <c r="L497"/>
  <c r="L489"/>
  <c r="L481"/>
  <c r="L473"/>
  <c r="L465"/>
  <c r="L457"/>
  <c r="L449"/>
  <c r="L441"/>
  <c r="L433"/>
  <c r="L425"/>
  <c r="L417"/>
  <c r="L409"/>
  <c r="L2290"/>
  <c r="L2165"/>
  <c r="L1927"/>
  <c r="L1810"/>
  <c r="L1713"/>
  <c r="L1628"/>
  <c r="L1449"/>
  <c r="L1417"/>
  <c r="L1385"/>
  <c r="L1360"/>
  <c r="L1339"/>
  <c r="L1319"/>
  <c r="L1296"/>
  <c r="L1275"/>
  <c r="L1255"/>
  <c r="L1236"/>
  <c r="L1216"/>
  <c r="L1193"/>
  <c r="L1177"/>
  <c r="L1154"/>
  <c r="L1136"/>
  <c r="L1122"/>
  <c r="L1110"/>
  <c r="L1097"/>
  <c r="L1083"/>
  <c r="L1072"/>
  <c r="L1058"/>
  <c r="L1047"/>
  <c r="L1034"/>
  <c r="L1020"/>
  <c r="L1009"/>
  <c r="L995"/>
  <c r="L983"/>
  <c r="L970"/>
  <c r="L956"/>
  <c r="L945"/>
  <c r="L931"/>
  <c r="L919"/>
  <c r="L906"/>
  <c r="L893"/>
  <c r="L882"/>
  <c r="L868"/>
  <c r="L856"/>
  <c r="L843"/>
  <c r="L829"/>
  <c r="L818"/>
  <c r="L804"/>
  <c r="L793"/>
  <c r="L780"/>
  <c r="L766"/>
  <c r="L755"/>
  <c r="L741"/>
  <c r="L729"/>
  <c r="L716"/>
  <c r="L693"/>
  <c r="L679"/>
  <c r="L668"/>
  <c r="L654"/>
  <c r="L642"/>
  <c r="L629"/>
  <c r="L615"/>
  <c r="L604"/>
  <c r="L591"/>
  <c r="L579"/>
  <c r="L566"/>
  <c r="L554"/>
  <c r="L544"/>
  <c r="L536"/>
  <c r="L528"/>
  <c r="L520"/>
  <c r="L512"/>
  <c r="L504"/>
  <c r="L496"/>
  <c r="L488"/>
  <c r="L480"/>
  <c r="L472"/>
  <c r="L464"/>
  <c r="L2142"/>
  <c r="L2046"/>
  <c r="L1697"/>
  <c r="L1616"/>
  <c r="L1558"/>
  <c r="L1487"/>
  <c r="L1448"/>
  <c r="L1411"/>
  <c r="L1359"/>
  <c r="L1336"/>
  <c r="L1315"/>
  <c r="L1295"/>
  <c r="L1272"/>
  <c r="L1251"/>
  <c r="L1233"/>
  <c r="L1212"/>
  <c r="L1192"/>
  <c r="L1173"/>
  <c r="L1153"/>
  <c r="L1134"/>
  <c r="L1121"/>
  <c r="L1107"/>
  <c r="L1096"/>
  <c r="L1082"/>
  <c r="L1070"/>
  <c r="L1044"/>
  <c r="L1033"/>
  <c r="L1019"/>
  <c r="L1007"/>
  <c r="L994"/>
  <c r="L980"/>
  <c r="L969"/>
  <c r="L955"/>
  <c r="L943"/>
  <c r="L930"/>
  <c r="L916"/>
  <c r="L905"/>
  <c r="L892"/>
  <c r="L880"/>
  <c r="L867"/>
  <c r="L853"/>
  <c r="L842"/>
  <c r="L828"/>
  <c r="L816"/>
  <c r="L803"/>
  <c r="L790"/>
  <c r="L779"/>
  <c r="L765"/>
  <c r="L753"/>
  <c r="L740"/>
  <c r="L726"/>
  <c r="L715"/>
  <c r="L703"/>
  <c r="L692"/>
  <c r="L678"/>
  <c r="L666"/>
  <c r="L653"/>
  <c r="L639"/>
  <c r="L628"/>
  <c r="L614"/>
  <c r="L602"/>
  <c r="L590"/>
  <c r="L576"/>
  <c r="L565"/>
  <c r="L552"/>
  <c r="L543"/>
  <c r="L535"/>
  <c r="L527"/>
  <c r="L519"/>
  <c r="L511"/>
  <c r="L503"/>
  <c r="L495"/>
  <c r="L487"/>
  <c r="L479"/>
  <c r="L471"/>
  <c r="L463"/>
  <c r="L455"/>
  <c r="L447"/>
  <c r="L439"/>
  <c r="L431"/>
  <c r="L423"/>
  <c r="L415"/>
  <c r="L407"/>
  <c r="L399"/>
  <c r="L391"/>
  <c r="L383"/>
  <c r="L375"/>
  <c r="L2254"/>
  <c r="L2027"/>
  <c r="L1906"/>
  <c r="L1792"/>
  <c r="L1544"/>
  <c r="L1485"/>
  <c r="L1441"/>
  <c r="L1410"/>
  <c r="L1377"/>
  <c r="L1355"/>
  <c r="L1335"/>
  <c r="L1312"/>
  <c r="L1291"/>
  <c r="L1271"/>
  <c r="L1248"/>
  <c r="L1232"/>
  <c r="L1209"/>
  <c r="L1170"/>
  <c r="L1149"/>
  <c r="L1131"/>
  <c r="L1120"/>
  <c r="L1106"/>
  <c r="L1094"/>
  <c r="L1081"/>
  <c r="L1067"/>
  <c r="L1057"/>
  <c r="L1043"/>
  <c r="L1031"/>
  <c r="L1018"/>
  <c r="L1004"/>
  <c r="L993"/>
  <c r="L979"/>
  <c r="L967"/>
  <c r="L954"/>
  <c r="L940"/>
  <c r="L929"/>
  <c r="L915"/>
  <c r="L903"/>
  <c r="L891"/>
  <c r="L877"/>
  <c r="L866"/>
  <c r="L852"/>
  <c r="L840"/>
  <c r="L827"/>
  <c r="L813"/>
  <c r="L789"/>
  <c r="L777"/>
  <c r="L764"/>
  <c r="L750"/>
  <c r="L739"/>
  <c r="L725"/>
  <c r="L713"/>
  <c r="L702"/>
  <c r="L690"/>
  <c r="L677"/>
  <c r="L663"/>
  <c r="L652"/>
  <c r="L638"/>
  <c r="L626"/>
  <c r="L613"/>
  <c r="L599"/>
  <c r="L589"/>
  <c r="L575"/>
  <c r="L563"/>
  <c r="L551"/>
  <c r="L542"/>
  <c r="L534"/>
  <c r="L526"/>
  <c r="L518"/>
  <c r="L510"/>
  <c r="L502"/>
  <c r="L494"/>
  <c r="L486"/>
  <c r="L478"/>
  <c r="L470"/>
  <c r="L462"/>
  <c r="L454"/>
  <c r="L446"/>
  <c r="L438"/>
  <c r="L430"/>
  <c r="L422"/>
  <c r="L414"/>
  <c r="L406"/>
  <c r="L398"/>
  <c r="L390"/>
  <c r="L382"/>
  <c r="L374"/>
  <c r="L366"/>
  <c r="L65"/>
  <c r="L105"/>
  <c r="L176"/>
  <c r="L216"/>
  <c r="L272"/>
  <c r="L320"/>
  <c r="L385"/>
  <c r="L468"/>
  <c r="L710"/>
  <c r="L991"/>
  <c r="L1311"/>
  <c r="L6"/>
  <c r="L14"/>
  <c r="L22"/>
  <c r="L30"/>
  <c r="L38"/>
  <c r="L46"/>
  <c r="L54"/>
  <c r="L62"/>
  <c r="L70"/>
  <c r="L78"/>
  <c r="L86"/>
  <c r="L94"/>
  <c r="L102"/>
  <c r="L110"/>
  <c r="L118"/>
  <c r="L126"/>
  <c r="L134"/>
  <c r="L149"/>
  <c r="L157"/>
  <c r="L165"/>
  <c r="L173"/>
  <c r="L181"/>
  <c r="L189"/>
  <c r="L197"/>
  <c r="L205"/>
  <c r="L213"/>
  <c r="L221"/>
  <c r="L229"/>
  <c r="L237"/>
  <c r="L245"/>
  <c r="L253"/>
  <c r="L261"/>
  <c r="L269"/>
  <c r="L277"/>
  <c r="L285"/>
  <c r="L293"/>
  <c r="L301"/>
  <c r="L309"/>
  <c r="L317"/>
  <c r="L325"/>
  <c r="L333"/>
  <c r="L340"/>
  <c r="L348"/>
  <c r="L356"/>
  <c r="L365"/>
  <c r="L380"/>
  <c r="L396"/>
  <c r="L413"/>
  <c r="L436"/>
  <c r="L456"/>
  <c r="L485"/>
  <c r="L517"/>
  <c r="L687"/>
  <c r="L774"/>
  <c r="L864"/>
  <c r="L953"/>
  <c r="L1055"/>
  <c r="L1247"/>
  <c r="L1403"/>
  <c r="L25"/>
  <c r="L49"/>
  <c r="L89"/>
  <c r="L144"/>
  <c r="L192"/>
  <c r="L224"/>
  <c r="L264"/>
  <c r="L312"/>
  <c r="L401"/>
  <c r="L623"/>
  <c r="L1189"/>
  <c r="L7"/>
  <c r="L15"/>
  <c r="L23"/>
  <c r="L31"/>
  <c r="L39"/>
  <c r="L47"/>
  <c r="L55"/>
  <c r="L63"/>
  <c r="L71"/>
  <c r="L79"/>
  <c r="L87"/>
  <c r="L95"/>
  <c r="L103"/>
  <c r="L111"/>
  <c r="L119"/>
  <c r="L127"/>
  <c r="L135"/>
  <c r="L150"/>
  <c r="L158"/>
  <c r="L166"/>
  <c r="L174"/>
  <c r="L182"/>
  <c r="L190"/>
  <c r="L198"/>
  <c r="L206"/>
  <c r="L214"/>
  <c r="L222"/>
  <c r="L230"/>
  <c r="L238"/>
  <c r="L246"/>
  <c r="L254"/>
  <c r="L262"/>
  <c r="L270"/>
  <c r="L278"/>
  <c r="L286"/>
  <c r="L294"/>
  <c r="L302"/>
  <c r="L310"/>
  <c r="L318"/>
  <c r="L326"/>
  <c r="L334"/>
  <c r="L341"/>
  <c r="L349"/>
  <c r="L357"/>
  <c r="L367"/>
  <c r="L381"/>
  <c r="L397"/>
  <c r="L416"/>
  <c r="L437"/>
  <c r="L460"/>
  <c r="L492"/>
  <c r="L525"/>
  <c r="L598"/>
  <c r="L701"/>
  <c r="L788"/>
  <c r="L876"/>
  <c r="L964"/>
  <c r="L1146"/>
  <c r="L1267"/>
  <c r="L1771"/>
  <c r="L17"/>
  <c r="L81"/>
  <c r="L129"/>
  <c r="L152"/>
  <c r="L184"/>
  <c r="L232"/>
  <c r="L288"/>
  <c r="L336"/>
  <c r="L359"/>
  <c r="L444"/>
  <c r="L1080"/>
  <c r="L8"/>
  <c r="L16"/>
  <c r="L24"/>
  <c r="L32"/>
  <c r="L40"/>
  <c r="L48"/>
  <c r="L56"/>
  <c r="L64"/>
  <c r="L72"/>
  <c r="L80"/>
  <c r="L88"/>
  <c r="L96"/>
  <c r="L104"/>
  <c r="L112"/>
  <c r="L120"/>
  <c r="L128"/>
  <c r="L136"/>
  <c r="L143"/>
  <c r="L151"/>
  <c r="L159"/>
  <c r="L167"/>
  <c r="L175"/>
  <c r="L183"/>
  <c r="L191"/>
  <c r="L199"/>
  <c r="L207"/>
  <c r="L215"/>
  <c r="L223"/>
  <c r="L231"/>
  <c r="L239"/>
  <c r="L247"/>
  <c r="L255"/>
  <c r="L263"/>
  <c r="L271"/>
  <c r="L279"/>
  <c r="L287"/>
  <c r="L295"/>
  <c r="L303"/>
  <c r="L311"/>
  <c r="L319"/>
  <c r="L327"/>
  <c r="L335"/>
  <c r="L342"/>
  <c r="L350"/>
  <c r="L358"/>
  <c r="L368"/>
  <c r="L384"/>
  <c r="L400"/>
  <c r="L420"/>
  <c r="L440"/>
  <c r="L461"/>
  <c r="L493"/>
  <c r="L533"/>
  <c r="L612"/>
  <c r="L801"/>
  <c r="L890"/>
  <c r="L978"/>
  <c r="L1066"/>
  <c r="L1169"/>
  <c r="L1288"/>
  <c r="L1435"/>
  <c r="L1604"/>
  <c r="L2124"/>
  <c r="L1191"/>
  <c r="L1380"/>
  <c r="L704"/>
  <c r="L1948"/>
  <c r="L1561"/>
  <c r="L2090"/>
  <c r="L2268"/>
  <c r="L2132"/>
  <c r="L1747"/>
  <c r="L1917"/>
  <c r="L1770"/>
  <c r="L2322"/>
  <c r="L2215"/>
  <c r="L73" i="1"/>
  <c r="L136"/>
  <c r="L250"/>
  <c r="L353"/>
  <c r="L494"/>
  <c r="L10"/>
  <c r="L42"/>
  <c r="L74"/>
  <c r="L106"/>
  <c r="L137"/>
  <c r="L169"/>
  <c r="L206"/>
  <c r="L253"/>
  <c r="L304"/>
  <c r="L354"/>
  <c r="L407"/>
  <c r="L454"/>
  <c r="L587"/>
  <c r="L710"/>
  <c r="L825"/>
  <c r="L1075"/>
  <c r="L41"/>
  <c r="L105"/>
  <c r="L203"/>
  <c r="L303"/>
  <c r="L441"/>
  <c r="L945"/>
  <c r="L17"/>
  <c r="L49"/>
  <c r="L81"/>
  <c r="L113"/>
  <c r="L144"/>
  <c r="L176"/>
  <c r="L215"/>
  <c r="L264"/>
  <c r="L314"/>
  <c r="L367"/>
  <c r="L417"/>
  <c r="L455"/>
  <c r="L502"/>
  <c r="L604"/>
  <c r="L740"/>
  <c r="L849"/>
  <c r="L966"/>
  <c r="L9"/>
  <c r="L168"/>
  <c r="L405"/>
  <c r="L18"/>
  <c r="L50"/>
  <c r="L82"/>
  <c r="L114"/>
  <c r="L145"/>
  <c r="L177"/>
  <c r="L216"/>
  <c r="L265"/>
  <c r="L317"/>
  <c r="L368"/>
  <c r="L418"/>
  <c r="L465"/>
  <c r="L503"/>
  <c r="L620"/>
  <c r="L759"/>
  <c r="L991"/>
  <c r="L1108"/>
  <c r="L25"/>
  <c r="L57"/>
  <c r="L89"/>
  <c r="L121"/>
  <c r="L152"/>
  <c r="L184"/>
  <c r="L226"/>
  <c r="L277"/>
  <c r="L328"/>
  <c r="L378"/>
  <c r="L468"/>
  <c r="L519"/>
  <c r="L638"/>
  <c r="L873"/>
  <c r="L279"/>
  <c r="L329"/>
  <c r="L381"/>
  <c r="L428"/>
  <c r="L479"/>
  <c r="L535"/>
  <c r="L653"/>
  <c r="L782"/>
  <c r="L896"/>
  <c r="L1016"/>
  <c r="L1169"/>
  <c r="L1161"/>
  <c r="L1153"/>
  <c r="L1145"/>
  <c r="L1138"/>
  <c r="L1130"/>
  <c r="L1122"/>
  <c r="L1115"/>
  <c r="L1107"/>
  <c r="L1100"/>
  <c r="L1092"/>
  <c r="L1084"/>
  <c r="L1076"/>
  <c r="L1069"/>
  <c r="L1061"/>
  <c r="L1053"/>
  <c r="L1046"/>
  <c r="L1038"/>
  <c r="L1030"/>
  <c r="L1022"/>
  <c r="L1015"/>
  <c r="L1007"/>
  <c r="L1167"/>
  <c r="L1159"/>
  <c r="L1174"/>
  <c r="L1166"/>
  <c r="L1158"/>
  <c r="L1150"/>
  <c r="L1135"/>
  <c r="L1127"/>
  <c r="L1120"/>
  <c r="L1112"/>
  <c r="L1097"/>
  <c r="L1089"/>
  <c r="L1081"/>
  <c r="L1066"/>
  <c r="L1058"/>
  <c r="L1051"/>
  <c r="L1043"/>
  <c r="L1035"/>
  <c r="L1027"/>
  <c r="L1012"/>
  <c r="L1004"/>
  <c r="L997"/>
  <c r="L989"/>
  <c r="L981"/>
  <c r="L973"/>
  <c r="L965"/>
  <c r="L957"/>
  <c r="L950"/>
  <c r="L942"/>
  <c r="L934"/>
  <c r="L926"/>
  <c r="L918"/>
  <c r="L903"/>
  <c r="L895"/>
  <c r="L887"/>
  <c r="L879"/>
  <c r="L864"/>
  <c r="L856"/>
  <c r="L848"/>
  <c r="L840"/>
  <c r="L832"/>
  <c r="L817"/>
  <c r="L809"/>
  <c r="L801"/>
  <c r="L794"/>
  <c r="L786"/>
  <c r="L778"/>
  <c r="L770"/>
  <c r="L762"/>
  <c r="L755"/>
  <c r="L747"/>
  <c r="L739"/>
  <c r="L731"/>
  <c r="L723"/>
  <c r="L715"/>
  <c r="L707"/>
  <c r="L692"/>
  <c r="L684"/>
  <c r="L1173"/>
  <c r="L1165"/>
  <c r="L1157"/>
  <c r="L1149"/>
  <c r="L1142"/>
  <c r="L1134"/>
  <c r="L1126"/>
  <c r="L1119"/>
  <c r="L1111"/>
  <c r="L1096"/>
  <c r="L1088"/>
  <c r="L1080"/>
  <c r="L1073"/>
  <c r="L1065"/>
  <c r="L1057"/>
  <c r="L1050"/>
  <c r="L1042"/>
  <c r="L1034"/>
  <c r="L1026"/>
  <c r="L1011"/>
  <c r="L1003"/>
  <c r="L996"/>
  <c r="L988"/>
  <c r="L980"/>
  <c r="L972"/>
  <c r="L964"/>
  <c r="L956"/>
  <c r="L949"/>
  <c r="L941"/>
  <c r="L933"/>
  <c r="L925"/>
  <c r="L917"/>
  <c r="L910"/>
  <c r="L902"/>
  <c r="L894"/>
  <c r="L886"/>
  <c r="L878"/>
  <c r="L863"/>
  <c r="L855"/>
  <c r="L847"/>
  <c r="L839"/>
  <c r="L831"/>
  <c r="L816"/>
  <c r="L808"/>
  <c r="L800"/>
  <c r="L793"/>
  <c r="L785"/>
  <c r="L777"/>
  <c r="L769"/>
  <c r="L761"/>
  <c r="L754"/>
  <c r="L746"/>
  <c r="L738"/>
  <c r="L730"/>
  <c r="L722"/>
  <c r="L714"/>
  <c r="L706"/>
  <c r="L699"/>
  <c r="L1172"/>
  <c r="L1164"/>
  <c r="L1156"/>
  <c r="L1148"/>
  <c r="L1141"/>
  <c r="L1133"/>
  <c r="L1125"/>
  <c r="L1118"/>
  <c r="L1110"/>
  <c r="L1103"/>
  <c r="L1095"/>
  <c r="L1087"/>
  <c r="L1079"/>
  <c r="L1072"/>
  <c r="L1064"/>
  <c r="L1056"/>
  <c r="L1049"/>
  <c r="L1041"/>
  <c r="L1033"/>
  <c r="L1025"/>
  <c r="L1018"/>
  <c r="L1010"/>
  <c r="L1002"/>
  <c r="L995"/>
  <c r="L987"/>
  <c r="L979"/>
  <c r="L971"/>
  <c r="L963"/>
  <c r="L948"/>
  <c r="L940"/>
  <c r="L932"/>
  <c r="L924"/>
  <c r="L916"/>
  <c r="L909"/>
  <c r="L901"/>
  <c r="L893"/>
  <c r="L885"/>
  <c r="L877"/>
  <c r="L870"/>
  <c r="L862"/>
  <c r="L854"/>
  <c r="L846"/>
  <c r="L838"/>
  <c r="L830"/>
  <c r="L823"/>
  <c r="L815"/>
  <c r="L807"/>
  <c r="L799"/>
  <c r="L792"/>
  <c r="L784"/>
  <c r="L776"/>
  <c r="L768"/>
  <c r="L753"/>
  <c r="L745"/>
  <c r="L737"/>
  <c r="L729"/>
  <c r="L721"/>
  <c r="L713"/>
  <c r="L705"/>
  <c r="L698"/>
  <c r="L690"/>
  <c r="L682"/>
  <c r="L674"/>
  <c r="L666"/>
  <c r="L658"/>
  <c r="L650"/>
  <c r="L642"/>
  <c r="L634"/>
  <c r="L626"/>
  <c r="L618"/>
  <c r="L610"/>
  <c r="L602"/>
  <c r="L594"/>
  <c r="L586"/>
  <c r="L578"/>
  <c r="L571"/>
  <c r="L563"/>
  <c r="L555"/>
  <c r="L547"/>
  <c r="L539"/>
  <c r="L531"/>
  <c r="L523"/>
  <c r="L515"/>
  <c r="L507"/>
  <c r="L1171"/>
  <c r="L1163"/>
  <c r="L1155"/>
  <c r="L1147"/>
  <c r="L1140"/>
  <c r="L1132"/>
  <c r="L1124"/>
  <c r="L1117"/>
  <c r="L1109"/>
  <c r="L1102"/>
  <c r="L1094"/>
  <c r="L1086"/>
  <c r="L1078"/>
  <c r="L1071"/>
  <c r="L1063"/>
  <c r="L1055"/>
  <c r="L1048"/>
  <c r="L1040"/>
  <c r="L1032"/>
  <c r="L1024"/>
  <c r="L1017"/>
  <c r="L1009"/>
  <c r="L1001"/>
  <c r="L994"/>
  <c r="L986"/>
  <c r="L978"/>
  <c r="L970"/>
  <c r="L962"/>
  <c r="L955"/>
  <c r="L947"/>
  <c r="L939"/>
  <c r="L931"/>
  <c r="L923"/>
  <c r="L915"/>
  <c r="L908"/>
  <c r="L900"/>
  <c r="L892"/>
  <c r="L884"/>
  <c r="L876"/>
  <c r="L869"/>
  <c r="L861"/>
  <c r="L853"/>
  <c r="L845"/>
  <c r="L837"/>
  <c r="L829"/>
  <c r="L822"/>
  <c r="L814"/>
  <c r="L806"/>
  <c r="L798"/>
  <c r="L791"/>
  <c r="L783"/>
  <c r="L775"/>
  <c r="L767"/>
  <c r="L752"/>
  <c r="L744"/>
  <c r="L736"/>
  <c r="L728"/>
  <c r="L720"/>
  <c r="L712"/>
  <c r="L704"/>
  <c r="L697"/>
  <c r="L689"/>
  <c r="L681"/>
  <c r="L673"/>
  <c r="L665"/>
  <c r="L657"/>
  <c r="L649"/>
  <c r="L641"/>
  <c r="L633"/>
  <c r="L625"/>
  <c r="L617"/>
  <c r="L609"/>
  <c r="L601"/>
  <c r="L593"/>
  <c r="L585"/>
  <c r="L577"/>
  <c r="L570"/>
  <c r="L562"/>
  <c r="L554"/>
  <c r="L546"/>
  <c r="L538"/>
  <c r="L530"/>
  <c r="L522"/>
  <c r="L514"/>
  <c r="L506"/>
  <c r="L1175"/>
  <c r="L1168"/>
  <c r="L1143"/>
  <c r="L1123"/>
  <c r="L1105"/>
  <c r="L1085"/>
  <c r="L1068"/>
  <c r="L1047"/>
  <c r="L1028"/>
  <c r="L1008"/>
  <c r="L992"/>
  <c r="L976"/>
  <c r="L960"/>
  <c r="L946"/>
  <c r="L930"/>
  <c r="L914"/>
  <c r="L904"/>
  <c r="L888"/>
  <c r="L872"/>
  <c r="L858"/>
  <c r="L842"/>
  <c r="L826"/>
  <c r="L812"/>
  <c r="L796"/>
  <c r="L781"/>
  <c r="L765"/>
  <c r="L751"/>
  <c r="L735"/>
  <c r="L719"/>
  <c r="L703"/>
  <c r="L693"/>
  <c r="L679"/>
  <c r="L669"/>
  <c r="L659"/>
  <c r="L647"/>
  <c r="L637"/>
  <c r="L627"/>
  <c r="L615"/>
  <c r="L605"/>
  <c r="L595"/>
  <c r="L583"/>
  <c r="L574"/>
  <c r="L564"/>
  <c r="L552"/>
  <c r="L542"/>
  <c r="L532"/>
  <c r="L520"/>
  <c r="L510"/>
  <c r="L493"/>
  <c r="L485"/>
  <c r="L477"/>
  <c r="L469"/>
  <c r="L461"/>
  <c r="L453"/>
  <c r="L445"/>
  <c r="L437"/>
  <c r="L429"/>
  <c r="L422"/>
  <c r="L414"/>
  <c r="L406"/>
  <c r="L398"/>
  <c r="L390"/>
  <c r="L382"/>
  <c r="L374"/>
  <c r="L366"/>
  <c r="L358"/>
  <c r="L350"/>
  <c r="L342"/>
  <c r="L334"/>
  <c r="L326"/>
  <c r="L318"/>
  <c r="L310"/>
  <c r="L302"/>
  <c r="L294"/>
  <c r="L286"/>
  <c r="L278"/>
  <c r="L270"/>
  <c r="L262"/>
  <c r="L254"/>
  <c r="L246"/>
  <c r="L239"/>
  <c r="L231"/>
  <c r="L223"/>
  <c r="L1162"/>
  <c r="L1160"/>
  <c r="L1139"/>
  <c r="L1101"/>
  <c r="L1082"/>
  <c r="L1062"/>
  <c r="L1044"/>
  <c r="L1021"/>
  <c r="L1005"/>
  <c r="L990"/>
  <c r="L974"/>
  <c r="L958"/>
  <c r="L944"/>
  <c r="L928"/>
  <c r="L912"/>
  <c r="L898"/>
  <c r="L882"/>
  <c r="L868"/>
  <c r="L852"/>
  <c r="L836"/>
  <c r="L810"/>
  <c r="L779"/>
  <c r="L763"/>
  <c r="L749"/>
  <c r="L733"/>
  <c r="L717"/>
  <c r="L701"/>
  <c r="L688"/>
  <c r="L677"/>
  <c r="L667"/>
  <c r="L655"/>
  <c r="L645"/>
  <c r="L635"/>
  <c r="L623"/>
  <c r="L613"/>
  <c r="L603"/>
  <c r="L591"/>
  <c r="L581"/>
  <c r="L572"/>
  <c r="L560"/>
  <c r="L550"/>
  <c r="L540"/>
  <c r="L528"/>
  <c r="L518"/>
  <c r="L508"/>
  <c r="L499"/>
  <c r="L491"/>
  <c r="L483"/>
  <c r="L475"/>
  <c r="L467"/>
  <c r="L459"/>
  <c r="L451"/>
  <c r="L443"/>
  <c r="L435"/>
  <c r="L420"/>
  <c r="L412"/>
  <c r="L404"/>
  <c r="L396"/>
  <c r="L388"/>
  <c r="L380"/>
  <c r="L372"/>
  <c r="L364"/>
  <c r="L356"/>
  <c r="L348"/>
  <c r="L340"/>
  <c r="L332"/>
  <c r="L324"/>
  <c r="L316"/>
  <c r="L308"/>
  <c r="L300"/>
  <c r="L292"/>
  <c r="L284"/>
  <c r="L276"/>
  <c r="L268"/>
  <c r="L260"/>
  <c r="L252"/>
  <c r="L244"/>
  <c r="L237"/>
  <c r="L229"/>
  <c r="L221"/>
  <c r="L213"/>
  <c r="L205"/>
  <c r="L197"/>
  <c r="L189"/>
  <c r="L1154"/>
  <c r="L1137"/>
  <c r="L1116"/>
  <c r="L1099"/>
  <c r="L1077"/>
  <c r="L1060"/>
  <c r="L1039"/>
  <c r="L1020"/>
  <c r="L1000"/>
  <c r="L985"/>
  <c r="L969"/>
  <c r="L943"/>
  <c r="L927"/>
  <c r="L911"/>
  <c r="L897"/>
  <c r="L881"/>
  <c r="L867"/>
  <c r="L851"/>
  <c r="L835"/>
  <c r="L821"/>
  <c r="L805"/>
  <c r="L790"/>
  <c r="L774"/>
  <c r="L748"/>
  <c r="L732"/>
  <c r="L716"/>
  <c r="L700"/>
  <c r="L687"/>
  <c r="L676"/>
  <c r="L664"/>
  <c r="L654"/>
  <c r="L644"/>
  <c r="L632"/>
  <c r="L622"/>
  <c r="L612"/>
  <c r="L600"/>
  <c r="L590"/>
  <c r="L580"/>
  <c r="L569"/>
  <c r="L559"/>
  <c r="L549"/>
  <c r="L537"/>
  <c r="L527"/>
  <c r="L517"/>
  <c r="L505"/>
  <c r="L498"/>
  <c r="L490"/>
  <c r="L482"/>
  <c r="L474"/>
  <c r="L466"/>
  <c r="L458"/>
  <c r="L450"/>
  <c r="L442"/>
  <c r="L434"/>
  <c r="L427"/>
  <c r="L419"/>
  <c r="L411"/>
  <c r="L403"/>
  <c r="L395"/>
  <c r="L387"/>
  <c r="L379"/>
  <c r="L371"/>
  <c r="L363"/>
  <c r="L355"/>
  <c r="L347"/>
  <c r="L339"/>
  <c r="L331"/>
  <c r="L323"/>
  <c r="L315"/>
  <c r="L307"/>
  <c r="L299"/>
  <c r="L291"/>
  <c r="L283"/>
  <c r="L275"/>
  <c r="L267"/>
  <c r="L259"/>
  <c r="L251"/>
  <c r="L243"/>
  <c r="L236"/>
  <c r="L228"/>
  <c r="L220"/>
  <c r="L212"/>
  <c r="L204"/>
  <c r="L196"/>
  <c r="L1131"/>
  <c r="L1106"/>
  <c r="L1074"/>
  <c r="L1045"/>
  <c r="L1014"/>
  <c r="L984"/>
  <c r="L961"/>
  <c r="L938"/>
  <c r="L919"/>
  <c r="L891"/>
  <c r="L844"/>
  <c r="L802"/>
  <c r="L780"/>
  <c r="L758"/>
  <c r="L734"/>
  <c r="L709"/>
  <c r="L686"/>
  <c r="L670"/>
  <c r="L652"/>
  <c r="L636"/>
  <c r="L619"/>
  <c r="L599"/>
  <c r="L584"/>
  <c r="L567"/>
  <c r="L551"/>
  <c r="L534"/>
  <c r="L516"/>
  <c r="L501"/>
  <c r="L489"/>
  <c r="L478"/>
  <c r="L464"/>
  <c r="L452"/>
  <c r="L439"/>
  <c r="L416"/>
  <c r="L402"/>
  <c r="L391"/>
  <c r="L377"/>
  <c r="L365"/>
  <c r="L352"/>
  <c r="L338"/>
  <c r="L327"/>
  <c r="L313"/>
  <c r="L301"/>
  <c r="L288"/>
  <c r="L274"/>
  <c r="L263"/>
  <c r="L249"/>
  <c r="L238"/>
  <c r="L225"/>
  <c r="L214"/>
  <c r="L202"/>
  <c r="L192"/>
  <c r="L183"/>
  <c r="L175"/>
  <c r="L167"/>
  <c r="L159"/>
  <c r="L151"/>
  <c r="L143"/>
  <c r="L135"/>
  <c r="L128"/>
  <c r="L120"/>
  <c r="L112"/>
  <c r="L104"/>
  <c r="L96"/>
  <c r="L88"/>
  <c r="L80"/>
  <c r="L72"/>
  <c r="L64"/>
  <c r="L56"/>
  <c r="L48"/>
  <c r="L40"/>
  <c r="L32"/>
  <c r="L24"/>
  <c r="L16"/>
  <c r="L8"/>
  <c r="L1170"/>
  <c r="L1129"/>
  <c r="L1037"/>
  <c r="L1013"/>
  <c r="L983"/>
  <c r="L959"/>
  <c r="L937"/>
  <c r="L913"/>
  <c r="L890"/>
  <c r="L866"/>
  <c r="L843"/>
  <c r="L820"/>
  <c r="L797"/>
  <c r="L773"/>
  <c r="L757"/>
  <c r="L727"/>
  <c r="L708"/>
  <c r="L685"/>
  <c r="L668"/>
  <c r="L651"/>
  <c r="L631"/>
  <c r="L616"/>
  <c r="L598"/>
  <c r="L582"/>
  <c r="L566"/>
  <c r="L548"/>
  <c r="L533"/>
  <c r="L513"/>
  <c r="L488"/>
  <c r="L476"/>
  <c r="L463"/>
  <c r="L449"/>
  <c r="L438"/>
  <c r="L426"/>
  <c r="L415"/>
  <c r="L401"/>
  <c r="L389"/>
  <c r="L376"/>
  <c r="L362"/>
  <c r="L351"/>
  <c r="L337"/>
  <c r="L325"/>
  <c r="L312"/>
  <c r="L298"/>
  <c r="L287"/>
  <c r="L273"/>
  <c r="L261"/>
  <c r="L248"/>
  <c r="L235"/>
  <c r="L224"/>
  <c r="L211"/>
  <c r="L201"/>
  <c r="L191"/>
  <c r="L182"/>
  <c r="L174"/>
  <c r="L166"/>
  <c r="L158"/>
  <c r="L150"/>
  <c r="L142"/>
  <c r="L134"/>
  <c r="L127"/>
  <c r="L119"/>
  <c r="L111"/>
  <c r="L103"/>
  <c r="L95"/>
  <c r="L87"/>
  <c r="L79"/>
  <c r="L71"/>
  <c r="L63"/>
  <c r="L55"/>
  <c r="L47"/>
  <c r="L39"/>
  <c r="L31"/>
  <c r="L23"/>
  <c r="L15"/>
  <c r="L7"/>
  <c r="L413"/>
  <c r="L1152"/>
  <c r="L1128"/>
  <c r="L1098"/>
  <c r="L1070"/>
  <c r="L1036"/>
  <c r="L1006"/>
  <c r="L982"/>
  <c r="L936"/>
  <c r="L889"/>
  <c r="L865"/>
  <c r="L841"/>
  <c r="L819"/>
  <c r="L795"/>
  <c r="L772"/>
  <c r="L756"/>
  <c r="L726"/>
  <c r="L702"/>
  <c r="L683"/>
  <c r="L663"/>
  <c r="L648"/>
  <c r="L630"/>
  <c r="L614"/>
  <c r="L597"/>
  <c r="L579"/>
  <c r="L565"/>
  <c r="L545"/>
  <c r="L529"/>
  <c r="L512"/>
  <c r="L500"/>
  <c r="L487"/>
  <c r="L473"/>
  <c r="L462"/>
  <c r="L448"/>
  <c r="L436"/>
  <c r="L425"/>
  <c r="L400"/>
  <c r="L386"/>
  <c r="L375"/>
  <c r="L361"/>
  <c r="L349"/>
  <c r="L336"/>
  <c r="L322"/>
  <c r="L311"/>
  <c r="L297"/>
  <c r="L285"/>
  <c r="L272"/>
  <c r="L258"/>
  <c r="L247"/>
  <c r="L234"/>
  <c r="L222"/>
  <c r="L210"/>
  <c r="L200"/>
  <c r="L190"/>
  <c r="L181"/>
  <c r="L173"/>
  <c r="L165"/>
  <c r="L157"/>
  <c r="L149"/>
  <c r="L141"/>
  <c r="L133"/>
  <c r="L126"/>
  <c r="L118"/>
  <c r="L110"/>
  <c r="L102"/>
  <c r="L94"/>
  <c r="L86"/>
  <c r="L78"/>
  <c r="L70"/>
  <c r="L62"/>
  <c r="L54"/>
  <c r="L46"/>
  <c r="L38"/>
  <c r="L30"/>
  <c r="L22"/>
  <c r="L14"/>
  <c r="L6"/>
  <c r="L1151"/>
  <c r="L1121"/>
  <c r="L1093"/>
  <c r="L1067"/>
  <c r="L1031"/>
  <c r="L977"/>
  <c r="L954"/>
  <c r="L935"/>
  <c r="L907"/>
  <c r="L883"/>
  <c r="L860"/>
  <c r="L834"/>
  <c r="L818"/>
  <c r="L771"/>
  <c r="L750"/>
  <c r="L725"/>
  <c r="L680"/>
  <c r="L662"/>
  <c r="L646"/>
  <c r="L629"/>
  <c r="L611"/>
  <c r="L596"/>
  <c r="L576"/>
  <c r="L561"/>
  <c r="L544"/>
  <c r="L526"/>
  <c r="L511"/>
  <c r="L497"/>
  <c r="L486"/>
  <c r="L472"/>
  <c r="L460"/>
  <c r="L447"/>
  <c r="L433"/>
  <c r="L424"/>
  <c r="L410"/>
  <c r="L399"/>
  <c r="L385"/>
  <c r="L373"/>
  <c r="L360"/>
  <c r="L346"/>
  <c r="L335"/>
  <c r="L321"/>
  <c r="L309"/>
  <c r="L296"/>
  <c r="L282"/>
  <c r="L271"/>
  <c r="L257"/>
  <c r="L245"/>
  <c r="L233"/>
  <c r="L219"/>
  <c r="L209"/>
  <c r="L199"/>
  <c r="L188"/>
  <c r="L180"/>
  <c r="L172"/>
  <c r="L164"/>
  <c r="L156"/>
  <c r="L148"/>
  <c r="L140"/>
  <c r="L132"/>
  <c r="L125"/>
  <c r="L117"/>
  <c r="L109"/>
  <c r="L101"/>
  <c r="L93"/>
  <c r="L85"/>
  <c r="L77"/>
  <c r="L69"/>
  <c r="L61"/>
  <c r="L53"/>
  <c r="L45"/>
  <c r="L37"/>
  <c r="L29"/>
  <c r="L21"/>
  <c r="L13"/>
  <c r="L5"/>
  <c r="L1113"/>
  <c r="L850"/>
  <c r="L711"/>
  <c r="L672"/>
  <c r="L639"/>
  <c r="L606"/>
  <c r="L588"/>
  <c r="L556"/>
  <c r="L536"/>
  <c r="L1146"/>
  <c r="L1091"/>
  <c r="L1059"/>
  <c r="L1029"/>
  <c r="L999"/>
  <c r="L975"/>
  <c r="L953"/>
  <c r="L929"/>
  <c r="L906"/>
  <c r="L880"/>
  <c r="L859"/>
  <c r="L833"/>
  <c r="L813"/>
  <c r="L789"/>
  <c r="L766"/>
  <c r="L743"/>
  <c r="L724"/>
  <c r="L696"/>
  <c r="L678"/>
  <c r="L661"/>
  <c r="L643"/>
  <c r="L628"/>
  <c r="L608"/>
  <c r="L592"/>
  <c r="L575"/>
  <c r="L558"/>
  <c r="L543"/>
  <c r="L525"/>
  <c r="L509"/>
  <c r="L496"/>
  <c r="L484"/>
  <c r="L471"/>
  <c r="L457"/>
  <c r="L446"/>
  <c r="L432"/>
  <c r="L423"/>
  <c r="L409"/>
  <c r="L397"/>
  <c r="L384"/>
  <c r="L370"/>
  <c r="L359"/>
  <c r="L345"/>
  <c r="L333"/>
  <c r="L320"/>
  <c r="L306"/>
  <c r="L295"/>
  <c r="L281"/>
  <c r="L269"/>
  <c r="L256"/>
  <c r="L242"/>
  <c r="L232"/>
  <c r="L218"/>
  <c r="L208"/>
  <c r="L198"/>
  <c r="L187"/>
  <c r="L179"/>
  <c r="L171"/>
  <c r="L163"/>
  <c r="L155"/>
  <c r="L147"/>
  <c r="L139"/>
  <c r="L131"/>
  <c r="L124"/>
  <c r="L116"/>
  <c r="L108"/>
  <c r="L100"/>
  <c r="L92"/>
  <c r="L84"/>
  <c r="L76"/>
  <c r="L68"/>
  <c r="L60"/>
  <c r="L52"/>
  <c r="L44"/>
  <c r="L36"/>
  <c r="L28"/>
  <c r="L20"/>
  <c r="L12"/>
  <c r="L4"/>
  <c r="L1083"/>
  <c r="L1144"/>
  <c r="L1114"/>
  <c r="L1090"/>
  <c r="L1054"/>
  <c r="L1023"/>
  <c r="L998"/>
  <c r="L968"/>
  <c r="L952"/>
  <c r="L922"/>
  <c r="L905"/>
  <c r="L875"/>
  <c r="L857"/>
  <c r="L828"/>
  <c r="L811"/>
  <c r="L788"/>
  <c r="L764"/>
  <c r="L742"/>
  <c r="L718"/>
  <c r="L695"/>
  <c r="L675"/>
  <c r="L660"/>
  <c r="L640"/>
  <c r="L624"/>
  <c r="L607"/>
  <c r="L589"/>
  <c r="L557"/>
  <c r="L541"/>
  <c r="L524"/>
  <c r="L504"/>
  <c r="L495"/>
  <c r="L481"/>
  <c r="L470"/>
  <c r="L456"/>
  <c r="L444"/>
  <c r="L431"/>
  <c r="L421"/>
  <c r="L408"/>
  <c r="L394"/>
  <c r="L383"/>
  <c r="L369"/>
  <c r="L357"/>
  <c r="L344"/>
  <c r="L330"/>
  <c r="L319"/>
  <c r="L305"/>
  <c r="L293"/>
  <c r="L280"/>
  <c r="L266"/>
  <c r="L255"/>
  <c r="L241"/>
  <c r="L230"/>
  <c r="L217"/>
  <c r="L207"/>
  <c r="L195"/>
  <c r="L186"/>
  <c r="L178"/>
  <c r="L170"/>
  <c r="L162"/>
  <c r="L154"/>
  <c r="L146"/>
  <c r="L138"/>
  <c r="L123"/>
  <c r="L115"/>
  <c r="L107"/>
  <c r="L99"/>
  <c r="L91"/>
  <c r="L83"/>
  <c r="L75"/>
  <c r="L67"/>
  <c r="L59"/>
  <c r="L51"/>
  <c r="L43"/>
  <c r="L35"/>
  <c r="L27"/>
  <c r="L19"/>
  <c r="L11"/>
  <c r="L3"/>
  <c r="L993"/>
  <c r="L967"/>
  <c r="L951"/>
  <c r="L921"/>
  <c r="L899"/>
  <c r="L874"/>
  <c r="L827"/>
  <c r="L804"/>
  <c r="L787"/>
  <c r="L741"/>
  <c r="L694"/>
  <c r="L656"/>
  <c r="L621"/>
  <c r="L573"/>
  <c r="L521"/>
  <c r="L33"/>
  <c r="L65"/>
  <c r="L97"/>
  <c r="L129"/>
  <c r="L160"/>
  <c r="L193"/>
  <c r="L289"/>
  <c r="L341"/>
  <c r="L392"/>
  <c r="L430"/>
  <c r="L480"/>
  <c r="L553"/>
  <c r="L671"/>
  <c r="L2"/>
  <c r="L34"/>
  <c r="L66"/>
  <c r="L98"/>
  <c r="L130"/>
  <c r="L161"/>
  <c r="L194"/>
  <c r="L290"/>
  <c r="L343"/>
  <c r="L393"/>
  <c r="L440"/>
  <c r="L492"/>
  <c r="L568"/>
  <c r="L691"/>
  <c r="L803"/>
  <c r="L920"/>
  <c r="L1052"/>
  <c r="L1019"/>
  <c r="L1104"/>
  <c r="L871"/>
  <c r="L760"/>
  <c r="L824"/>
  <c r="L884" i="4"/>
  <c r="L876"/>
  <c r="L868"/>
  <c r="L860"/>
  <c r="L852"/>
  <c r="L845"/>
  <c r="L837"/>
  <c r="L829"/>
  <c r="L814"/>
  <c r="L806"/>
  <c r="L798"/>
  <c r="L790"/>
  <c r="L775"/>
  <c r="L767"/>
  <c r="L759"/>
  <c r="L752"/>
  <c r="L744"/>
  <c r="L736"/>
  <c r="L728"/>
  <c r="L721"/>
  <c r="L713"/>
  <c r="L705"/>
  <c r="L690"/>
  <c r="L682"/>
  <c r="L674"/>
  <c r="L666"/>
  <c r="L651"/>
  <c r="L643"/>
  <c r="L635"/>
  <c r="L627"/>
  <c r="L620"/>
  <c r="L612"/>
  <c r="L604"/>
  <c r="L597"/>
  <c r="L589"/>
  <c r="L581"/>
  <c r="L573"/>
  <c r="L565"/>
  <c r="L558"/>
  <c r="L550"/>
  <c r="L542"/>
  <c r="L534"/>
  <c r="L526"/>
  <c r="L519"/>
  <c r="L511"/>
  <c r="L503"/>
  <c r="L495"/>
  <c r="L480"/>
  <c r="L472"/>
  <c r="L464"/>
  <c r="L457"/>
  <c r="L449"/>
  <c r="L441"/>
  <c r="L433"/>
  <c r="L425"/>
  <c r="L417"/>
  <c r="L409"/>
  <c r="L401"/>
  <c r="L393"/>
  <c r="L385"/>
  <c r="L377"/>
  <c r="L369"/>
  <c r="L361"/>
  <c r="L353"/>
  <c r="L338"/>
  <c r="L330"/>
  <c r="L322"/>
  <c r="L314"/>
  <c r="L306"/>
  <c r="L298"/>
  <c r="L290"/>
  <c r="L282"/>
  <c r="L274"/>
  <c r="L266"/>
  <c r="L258"/>
  <c r="L250"/>
  <c r="L242"/>
  <c r="L234"/>
  <c r="L226"/>
  <c r="L218"/>
  <c r="L210"/>
  <c r="L203"/>
  <c r="L882"/>
  <c r="L874"/>
  <c r="L866"/>
  <c r="L858"/>
  <c r="L850"/>
  <c r="L843"/>
  <c r="L835"/>
  <c r="L827"/>
  <c r="L820"/>
  <c r="L812"/>
  <c r="L804"/>
  <c r="L796"/>
  <c r="L788"/>
  <c r="L781"/>
  <c r="L773"/>
  <c r="L765"/>
  <c r="L750"/>
  <c r="L742"/>
  <c r="L734"/>
  <c r="L719"/>
  <c r="L711"/>
  <c r="L703"/>
  <c r="L696"/>
  <c r="L688"/>
  <c r="L680"/>
  <c r="L672"/>
  <c r="L664"/>
  <c r="L657"/>
  <c r="L649"/>
  <c r="L641"/>
  <c r="L633"/>
  <c r="L625"/>
  <c r="L618"/>
  <c r="L610"/>
  <c r="L595"/>
  <c r="L587"/>
  <c r="L579"/>
  <c r="L571"/>
  <c r="L563"/>
  <c r="L556"/>
  <c r="L548"/>
  <c r="L540"/>
  <c r="L532"/>
  <c r="L524"/>
  <c r="L517"/>
  <c r="L509"/>
  <c r="L501"/>
  <c r="L493"/>
  <c r="L486"/>
  <c r="L478"/>
  <c r="L470"/>
  <c r="L462"/>
  <c r="L455"/>
  <c r="L447"/>
  <c r="L439"/>
  <c r="L431"/>
  <c r="L423"/>
  <c r="L415"/>
  <c r="L407"/>
  <c r="L399"/>
  <c r="L391"/>
  <c r="L383"/>
  <c r="L375"/>
  <c r="L367"/>
  <c r="L359"/>
  <c r="L351"/>
  <c r="L344"/>
  <c r="L336"/>
  <c r="L328"/>
  <c r="L320"/>
  <c r="L312"/>
  <c r="L304"/>
  <c r="L296"/>
  <c r="L288"/>
  <c r="L280"/>
  <c r="L272"/>
  <c r="L264"/>
  <c r="L256"/>
  <c r="L248"/>
  <c r="L240"/>
  <c r="L232"/>
  <c r="L224"/>
  <c r="L216"/>
  <c r="L208"/>
  <c r="L881"/>
  <c r="L873"/>
  <c r="L865"/>
  <c r="L857"/>
  <c r="L849"/>
  <c r="L842"/>
  <c r="L834"/>
  <c r="L826"/>
  <c r="L819"/>
  <c r="L811"/>
  <c r="L803"/>
  <c r="L795"/>
  <c r="L787"/>
  <c r="L780"/>
  <c r="L772"/>
  <c r="L764"/>
  <c r="L749"/>
  <c r="L741"/>
  <c r="L733"/>
  <c r="L726"/>
  <c r="L718"/>
  <c r="L710"/>
  <c r="L702"/>
  <c r="L695"/>
  <c r="L687"/>
  <c r="L679"/>
  <c r="L671"/>
  <c r="L663"/>
  <c r="L656"/>
  <c r="L648"/>
  <c r="L640"/>
  <c r="L632"/>
  <c r="L617"/>
  <c r="L609"/>
  <c r="L602"/>
  <c r="L594"/>
  <c r="L586"/>
  <c r="L578"/>
  <c r="L570"/>
  <c r="L562"/>
  <c r="L555"/>
  <c r="L547"/>
  <c r="L539"/>
  <c r="L531"/>
  <c r="L523"/>
  <c r="L516"/>
  <c r="L508"/>
  <c r="L500"/>
  <c r="L492"/>
  <c r="L485"/>
  <c r="L477"/>
  <c r="L469"/>
  <c r="L461"/>
  <c r="L454"/>
  <c r="L446"/>
  <c r="L438"/>
  <c r="L430"/>
  <c r="L422"/>
  <c r="L414"/>
  <c r="L406"/>
  <c r="L398"/>
  <c r="L390"/>
  <c r="L382"/>
  <c r="L374"/>
  <c r="L366"/>
  <c r="L358"/>
  <c r="L350"/>
  <c r="L343"/>
  <c r="L335"/>
  <c r="L327"/>
  <c r="L319"/>
  <c r="L311"/>
  <c r="L303"/>
  <c r="L295"/>
  <c r="L287"/>
  <c r="L279"/>
  <c r="L271"/>
  <c r="L263"/>
  <c r="L255"/>
  <c r="L247"/>
  <c r="L239"/>
  <c r="L231"/>
  <c r="L223"/>
  <c r="L215"/>
  <c r="L875"/>
  <c r="L862"/>
  <c r="L848"/>
  <c r="L838"/>
  <c r="L824"/>
  <c r="L815"/>
  <c r="L801"/>
  <c r="L789"/>
  <c r="L778"/>
  <c r="L766"/>
  <c r="L755"/>
  <c r="L743"/>
  <c r="L730"/>
  <c r="L720"/>
  <c r="L707"/>
  <c r="L697"/>
  <c r="L684"/>
  <c r="L670"/>
  <c r="L659"/>
  <c r="L647"/>
  <c r="L636"/>
  <c r="L624"/>
  <c r="L613"/>
  <c r="L601"/>
  <c r="L590"/>
  <c r="L576"/>
  <c r="L564"/>
  <c r="L552"/>
  <c r="L538"/>
  <c r="L527"/>
  <c r="L514"/>
  <c r="L502"/>
  <c r="L489"/>
  <c r="L479"/>
  <c r="L466"/>
  <c r="L453"/>
  <c r="L442"/>
  <c r="L428"/>
  <c r="L416"/>
  <c r="L403"/>
  <c r="L389"/>
  <c r="L378"/>
  <c r="L364"/>
  <c r="L352"/>
  <c r="L340"/>
  <c r="L326"/>
  <c r="L315"/>
  <c r="L301"/>
  <c r="L289"/>
  <c r="L276"/>
  <c r="L262"/>
  <c r="L251"/>
  <c r="L237"/>
  <c r="L225"/>
  <c r="L212"/>
  <c r="L201"/>
  <c r="L193"/>
  <c r="L185"/>
  <c r="L177"/>
  <c r="L169"/>
  <c r="L161"/>
  <c r="L153"/>
  <c r="L145"/>
  <c r="L137"/>
  <c r="L129"/>
  <c r="L121"/>
  <c r="L114"/>
  <c r="L106"/>
  <c r="L98"/>
  <c r="L90"/>
  <c r="L82"/>
  <c r="L74"/>
  <c r="L66"/>
  <c r="L58"/>
  <c r="L50"/>
  <c r="L42"/>
  <c r="L34"/>
  <c r="L26"/>
  <c r="L18"/>
  <c r="L10"/>
  <c r="L2"/>
  <c r="L872"/>
  <c r="L861"/>
  <c r="L836"/>
  <c r="L823"/>
  <c r="L813"/>
  <c r="L800"/>
  <c r="L786"/>
  <c r="L777"/>
  <c r="L763"/>
  <c r="L754"/>
  <c r="L740"/>
  <c r="L729"/>
  <c r="L717"/>
  <c r="L706"/>
  <c r="L694"/>
  <c r="L683"/>
  <c r="L669"/>
  <c r="L646"/>
  <c r="L634"/>
  <c r="L623"/>
  <c r="L611"/>
  <c r="L600"/>
  <c r="L588"/>
  <c r="L575"/>
  <c r="L561"/>
  <c r="L551"/>
  <c r="L537"/>
  <c r="L525"/>
  <c r="L513"/>
  <c r="L499"/>
  <c r="L488"/>
  <c r="L476"/>
  <c r="L465"/>
  <c r="L452"/>
  <c r="L440"/>
  <c r="L427"/>
  <c r="L413"/>
  <c r="L402"/>
  <c r="L388"/>
  <c r="L376"/>
  <c r="L363"/>
  <c r="L349"/>
  <c r="L339"/>
  <c r="L325"/>
  <c r="L313"/>
  <c r="L300"/>
  <c r="L286"/>
  <c r="L275"/>
  <c r="L261"/>
  <c r="L249"/>
  <c r="L236"/>
  <c r="L222"/>
  <c r="L211"/>
  <c r="L200"/>
  <c r="L192"/>
  <c r="L184"/>
  <c r="L176"/>
  <c r="L168"/>
  <c r="L160"/>
  <c r="L152"/>
  <c r="L144"/>
  <c r="L136"/>
  <c r="L128"/>
  <c r="L113"/>
  <c r="L105"/>
  <c r="L97"/>
  <c r="L89"/>
  <c r="L81"/>
  <c r="L73"/>
  <c r="L65"/>
  <c r="L57"/>
  <c r="L49"/>
  <c r="L41"/>
  <c r="L33"/>
  <c r="L25"/>
  <c r="L17"/>
  <c r="L9"/>
  <c r="L840"/>
  <c r="L871"/>
  <c r="L859"/>
  <c r="L833"/>
  <c r="L822"/>
  <c r="L810"/>
  <c r="L799"/>
  <c r="L785"/>
  <c r="L776"/>
  <c r="L762"/>
  <c r="L753"/>
  <c r="L739"/>
  <c r="L727"/>
  <c r="L716"/>
  <c r="L704"/>
  <c r="L693"/>
  <c r="L681"/>
  <c r="L668"/>
  <c r="L658"/>
  <c r="L645"/>
  <c r="L631"/>
  <c r="L622"/>
  <c r="L608"/>
  <c r="L599"/>
  <c r="L585"/>
  <c r="L574"/>
  <c r="L560"/>
  <c r="L549"/>
  <c r="L536"/>
  <c r="L522"/>
  <c r="L512"/>
  <c r="L498"/>
  <c r="L475"/>
  <c r="L463"/>
  <c r="L451"/>
  <c r="L437"/>
  <c r="L426"/>
  <c r="L412"/>
  <c r="L400"/>
  <c r="L387"/>
  <c r="L373"/>
  <c r="L362"/>
  <c r="L348"/>
  <c r="L337"/>
  <c r="L324"/>
  <c r="L310"/>
  <c r="L299"/>
  <c r="L285"/>
  <c r="L273"/>
  <c r="L260"/>
  <c r="L246"/>
  <c r="L235"/>
  <c r="L221"/>
  <c r="L209"/>
  <c r="L199"/>
  <c r="L191"/>
  <c r="L183"/>
  <c r="L175"/>
  <c r="L167"/>
  <c r="L159"/>
  <c r="L151"/>
  <c r="L143"/>
  <c r="L135"/>
  <c r="L127"/>
  <c r="L112"/>
  <c r="L104"/>
  <c r="L96"/>
  <c r="L88"/>
  <c r="L80"/>
  <c r="L72"/>
  <c r="L64"/>
  <c r="L56"/>
  <c r="L48"/>
  <c r="L40"/>
  <c r="L32"/>
  <c r="L24"/>
  <c r="L16"/>
  <c r="L8"/>
  <c r="L883"/>
  <c r="L870"/>
  <c r="L856"/>
  <c r="L846"/>
  <c r="L832"/>
  <c r="L809"/>
  <c r="L797"/>
  <c r="L784"/>
  <c r="L774"/>
  <c r="L761"/>
  <c r="L751"/>
  <c r="L738"/>
  <c r="L715"/>
  <c r="L701"/>
  <c r="L692"/>
  <c r="L678"/>
  <c r="L667"/>
  <c r="L655"/>
  <c r="L644"/>
  <c r="L630"/>
  <c r="L621"/>
  <c r="L607"/>
  <c r="L598"/>
  <c r="L584"/>
  <c r="L572"/>
  <c r="L546"/>
  <c r="L535"/>
  <c r="L521"/>
  <c r="L510"/>
  <c r="L497"/>
  <c r="L487"/>
  <c r="L474"/>
  <c r="L460"/>
  <c r="L450"/>
  <c r="L436"/>
  <c r="L424"/>
  <c r="L411"/>
  <c r="L397"/>
  <c r="L386"/>
  <c r="L372"/>
  <c r="L360"/>
  <c r="L347"/>
  <c r="L334"/>
  <c r="L323"/>
  <c r="L309"/>
  <c r="L297"/>
  <c r="L284"/>
  <c r="L270"/>
  <c r="L259"/>
  <c r="L245"/>
  <c r="L233"/>
  <c r="L220"/>
  <c r="L198"/>
  <c r="L190"/>
  <c r="L182"/>
  <c r="L174"/>
  <c r="L166"/>
  <c r="L158"/>
  <c r="L150"/>
  <c r="L142"/>
  <c r="L134"/>
  <c r="L126"/>
  <c r="L119"/>
  <c r="L111"/>
  <c r="L103"/>
  <c r="L95"/>
  <c r="L87"/>
  <c r="L79"/>
  <c r="L71"/>
  <c r="L63"/>
  <c r="L55"/>
  <c r="L47"/>
  <c r="L39"/>
  <c r="L31"/>
  <c r="L23"/>
  <c r="L15"/>
  <c r="L7"/>
  <c r="L864"/>
  <c r="L880"/>
  <c r="L869"/>
  <c r="L855"/>
  <c r="L844"/>
  <c r="L831"/>
  <c r="L821"/>
  <c r="L808"/>
  <c r="L794"/>
  <c r="L783"/>
  <c r="L771"/>
  <c r="L760"/>
  <c r="L748"/>
  <c r="L737"/>
  <c r="L725"/>
  <c r="L714"/>
  <c r="L700"/>
  <c r="L691"/>
  <c r="L677"/>
  <c r="L665"/>
  <c r="L654"/>
  <c r="L642"/>
  <c r="L629"/>
  <c r="L619"/>
  <c r="L606"/>
  <c r="L596"/>
  <c r="L583"/>
  <c r="L569"/>
  <c r="L545"/>
  <c r="L533"/>
  <c r="L520"/>
  <c r="L507"/>
  <c r="L496"/>
  <c r="L484"/>
  <c r="L473"/>
  <c r="L459"/>
  <c r="L448"/>
  <c r="L435"/>
  <c r="L421"/>
  <c r="L410"/>
  <c r="L396"/>
  <c r="L384"/>
  <c r="L371"/>
  <c r="L357"/>
  <c r="L346"/>
  <c r="L333"/>
  <c r="L321"/>
  <c r="L308"/>
  <c r="L294"/>
  <c r="L283"/>
  <c r="L269"/>
  <c r="L257"/>
  <c r="L244"/>
  <c r="L230"/>
  <c r="L219"/>
  <c r="L206"/>
  <c r="L197"/>
  <c r="L189"/>
  <c r="L181"/>
  <c r="L173"/>
  <c r="L165"/>
  <c r="L157"/>
  <c r="L149"/>
  <c r="L141"/>
  <c r="L133"/>
  <c r="L125"/>
  <c r="L118"/>
  <c r="L110"/>
  <c r="L102"/>
  <c r="L94"/>
  <c r="L86"/>
  <c r="L78"/>
  <c r="L70"/>
  <c r="L62"/>
  <c r="L54"/>
  <c r="L46"/>
  <c r="L38"/>
  <c r="L30"/>
  <c r="L22"/>
  <c r="L14"/>
  <c r="L6"/>
  <c r="L853"/>
  <c r="L732"/>
  <c r="L698"/>
  <c r="L675"/>
  <c r="L652"/>
  <c r="L879"/>
  <c r="L867"/>
  <c r="L854"/>
  <c r="L841"/>
  <c r="L830"/>
  <c r="L818"/>
  <c r="L807"/>
  <c r="L793"/>
  <c r="L770"/>
  <c r="L758"/>
  <c r="L747"/>
  <c r="L735"/>
  <c r="L724"/>
  <c r="L712"/>
  <c r="L699"/>
  <c r="L689"/>
  <c r="L676"/>
  <c r="L662"/>
  <c r="L653"/>
  <c r="L639"/>
  <c r="L628"/>
  <c r="L616"/>
  <c r="L605"/>
  <c r="L593"/>
  <c r="L582"/>
  <c r="L568"/>
  <c r="L557"/>
  <c r="L544"/>
  <c r="L530"/>
  <c r="L506"/>
  <c r="L494"/>
  <c r="L483"/>
  <c r="L471"/>
  <c r="L445"/>
  <c r="L434"/>
  <c r="L420"/>
  <c r="L408"/>
  <c r="L395"/>
  <c r="L381"/>
  <c r="L370"/>
  <c r="L356"/>
  <c r="L332"/>
  <c r="L318"/>
  <c r="L307"/>
  <c r="L293"/>
  <c r="L281"/>
  <c r="L268"/>
  <c r="L254"/>
  <c r="L243"/>
  <c r="L229"/>
  <c r="L217"/>
  <c r="L205"/>
  <c r="L196"/>
  <c r="L188"/>
  <c r="L180"/>
  <c r="L172"/>
  <c r="L164"/>
  <c r="L156"/>
  <c r="L148"/>
  <c r="L140"/>
  <c r="L132"/>
  <c r="L124"/>
  <c r="L117"/>
  <c r="L109"/>
  <c r="L101"/>
  <c r="L93"/>
  <c r="L85"/>
  <c r="L77"/>
  <c r="L69"/>
  <c r="L61"/>
  <c r="L53"/>
  <c r="L45"/>
  <c r="L37"/>
  <c r="L29"/>
  <c r="L21"/>
  <c r="L13"/>
  <c r="L5"/>
  <c r="L878"/>
  <c r="L817"/>
  <c r="L805"/>
  <c r="L792"/>
  <c r="L782"/>
  <c r="L769"/>
  <c r="L746"/>
  <c r="L723"/>
  <c r="L709"/>
  <c r="L686"/>
  <c r="L661"/>
  <c r="L638"/>
  <c r="L626"/>
  <c r="L603"/>
  <c r="L756"/>
  <c r="L673"/>
  <c r="L554"/>
  <c r="L515"/>
  <c r="L468"/>
  <c r="L419"/>
  <c r="L368"/>
  <c r="L329"/>
  <c r="L277"/>
  <c r="L227"/>
  <c r="L187"/>
  <c r="L155"/>
  <c r="L123"/>
  <c r="L99"/>
  <c r="L67"/>
  <c r="L35"/>
  <c r="L3"/>
  <c r="L877"/>
  <c r="L816"/>
  <c r="L745"/>
  <c r="L660"/>
  <c r="L592"/>
  <c r="L553"/>
  <c r="L505"/>
  <c r="L467"/>
  <c r="L418"/>
  <c r="L365"/>
  <c r="L317"/>
  <c r="L267"/>
  <c r="L214"/>
  <c r="L186"/>
  <c r="L154"/>
  <c r="L122"/>
  <c r="L92"/>
  <c r="L60"/>
  <c r="L28"/>
  <c r="L863"/>
  <c r="L802"/>
  <c r="L731"/>
  <c r="L591"/>
  <c r="L543"/>
  <c r="L504"/>
  <c r="L405"/>
  <c r="L355"/>
  <c r="L316"/>
  <c r="L265"/>
  <c r="L213"/>
  <c r="L179"/>
  <c r="L147"/>
  <c r="L91"/>
  <c r="L59"/>
  <c r="L27"/>
  <c r="L851"/>
  <c r="L791"/>
  <c r="L650"/>
  <c r="L580"/>
  <c r="L541"/>
  <c r="L491"/>
  <c r="L456"/>
  <c r="L404"/>
  <c r="L354"/>
  <c r="L305"/>
  <c r="L253"/>
  <c r="L178"/>
  <c r="L146"/>
  <c r="L116"/>
  <c r="L84"/>
  <c r="L52"/>
  <c r="L20"/>
  <c r="L722"/>
  <c r="L637"/>
  <c r="L577"/>
  <c r="L529"/>
  <c r="L490"/>
  <c r="L444"/>
  <c r="L394"/>
  <c r="L302"/>
  <c r="L252"/>
  <c r="L204"/>
  <c r="L171"/>
  <c r="L139"/>
  <c r="L115"/>
  <c r="L83"/>
  <c r="L51"/>
  <c r="L19"/>
  <c r="L839"/>
  <c r="L779"/>
  <c r="L708"/>
  <c r="L567"/>
  <c r="L528"/>
  <c r="L443"/>
  <c r="L392"/>
  <c r="L342"/>
  <c r="L292"/>
  <c r="L241"/>
  <c r="L202"/>
  <c r="L170"/>
  <c r="L138"/>
  <c r="L108"/>
  <c r="L76"/>
  <c r="L44"/>
  <c r="L12"/>
  <c r="L685"/>
  <c r="L614"/>
  <c r="L518"/>
  <c r="L429"/>
  <c r="L331"/>
  <c r="L194"/>
  <c r="L130"/>
  <c r="L68"/>
  <c r="L4"/>
  <c r="L828"/>
  <c r="L768"/>
  <c r="L615"/>
  <c r="L566"/>
  <c r="L482"/>
  <c r="L432"/>
  <c r="L380"/>
  <c r="L341"/>
  <c r="L291"/>
  <c r="L238"/>
  <c r="L195"/>
  <c r="L163"/>
  <c r="L131"/>
  <c r="L107"/>
  <c r="L75"/>
  <c r="L43"/>
  <c r="L11"/>
  <c r="L825"/>
  <c r="L481"/>
  <c r="L379"/>
  <c r="L278"/>
  <c r="L228"/>
  <c r="L162"/>
  <c r="L100"/>
  <c r="L36"/>
  <c r="L120"/>
  <c r="L847"/>
  <c r="L972" i="3"/>
  <c r="L964"/>
  <c r="L957"/>
  <c r="L949"/>
  <c r="L942"/>
  <c r="L934"/>
  <c r="L927"/>
  <c r="L919"/>
  <c r="L911"/>
  <c r="L903"/>
  <c r="L895"/>
  <c r="L888"/>
  <c r="L880"/>
  <c r="L872"/>
  <c r="L864"/>
  <c r="L856"/>
  <c r="L848"/>
  <c r="L840"/>
  <c r="L832"/>
  <c r="L825"/>
  <c r="L817"/>
  <c r="L809"/>
  <c r="L801"/>
  <c r="L786"/>
  <c r="L778"/>
  <c r="L770"/>
  <c r="L762"/>
  <c r="L754"/>
  <c r="L746"/>
  <c r="L739"/>
  <c r="L731"/>
  <c r="L723"/>
  <c r="L715"/>
  <c r="L708"/>
  <c r="L700"/>
  <c r="L692"/>
  <c r="L684"/>
  <c r="L979"/>
  <c r="L971"/>
  <c r="L956"/>
  <c r="L941"/>
  <c r="L933"/>
  <c r="L926"/>
  <c r="L918"/>
  <c r="L910"/>
  <c r="L902"/>
  <c r="L887"/>
  <c r="L879"/>
  <c r="L871"/>
  <c r="L863"/>
  <c r="L855"/>
  <c r="L847"/>
  <c r="L839"/>
  <c r="L831"/>
  <c r="L824"/>
  <c r="L816"/>
  <c r="L808"/>
  <c r="L800"/>
  <c r="L793"/>
  <c r="L785"/>
  <c r="L777"/>
  <c r="L769"/>
  <c r="L761"/>
  <c r="L753"/>
  <c r="L745"/>
  <c r="L738"/>
  <c r="L730"/>
  <c r="L722"/>
  <c r="L714"/>
  <c r="L707"/>
  <c r="L699"/>
  <c r="L691"/>
  <c r="L683"/>
  <c r="L675"/>
  <c r="L667"/>
  <c r="L659"/>
  <c r="L644"/>
  <c r="L636"/>
  <c r="L628"/>
  <c r="L621"/>
  <c r="L613"/>
  <c r="L605"/>
  <c r="L597"/>
  <c r="L589"/>
  <c r="L574"/>
  <c r="L566"/>
  <c r="L558"/>
  <c r="L550"/>
  <c r="L542"/>
  <c r="L534"/>
  <c r="L526"/>
  <c r="L518"/>
  <c r="L510"/>
  <c r="L502"/>
  <c r="L494"/>
  <c r="L486"/>
  <c r="L478"/>
  <c r="L470"/>
  <c r="L462"/>
  <c r="L455"/>
  <c r="L447"/>
  <c r="L439"/>
  <c r="L431"/>
  <c r="L423"/>
  <c r="L415"/>
  <c r="L407"/>
  <c r="L399"/>
  <c r="L391"/>
  <c r="L383"/>
  <c r="L375"/>
  <c r="L367"/>
  <c r="L359"/>
  <c r="L351"/>
  <c r="L343"/>
  <c r="L335"/>
  <c r="L327"/>
  <c r="L319"/>
  <c r="L311"/>
  <c r="L303"/>
  <c r="L978"/>
  <c r="L970"/>
  <c r="L963"/>
  <c r="L955"/>
  <c r="L948"/>
  <c r="L940"/>
  <c r="L925"/>
  <c r="L917"/>
  <c r="L909"/>
  <c r="L901"/>
  <c r="L894"/>
  <c r="L886"/>
  <c r="L878"/>
  <c r="L870"/>
  <c r="L862"/>
  <c r="L854"/>
  <c r="L846"/>
  <c r="L838"/>
  <c r="L823"/>
  <c r="L815"/>
  <c r="L807"/>
  <c r="L799"/>
  <c r="L792"/>
  <c r="L784"/>
  <c r="L776"/>
  <c r="L768"/>
  <c r="L760"/>
  <c r="L752"/>
  <c r="L744"/>
  <c r="L737"/>
  <c r="L729"/>
  <c r="L721"/>
  <c r="L713"/>
  <c r="L706"/>
  <c r="L698"/>
  <c r="L690"/>
  <c r="L682"/>
  <c r="L674"/>
  <c r="L666"/>
  <c r="L658"/>
  <c r="L651"/>
  <c r="L643"/>
  <c r="L635"/>
  <c r="L627"/>
  <c r="L620"/>
  <c r="L612"/>
  <c r="L604"/>
  <c r="L596"/>
  <c r="L588"/>
  <c r="L573"/>
  <c r="L565"/>
  <c r="L557"/>
  <c r="L549"/>
  <c r="L541"/>
  <c r="L533"/>
  <c r="L525"/>
  <c r="L517"/>
  <c r="L509"/>
  <c r="L501"/>
  <c r="L493"/>
  <c r="L485"/>
  <c r="L477"/>
  <c r="L469"/>
  <c r="L461"/>
  <c r="L454"/>
  <c r="L446"/>
  <c r="L438"/>
  <c r="L430"/>
  <c r="L422"/>
  <c r="L414"/>
  <c r="L406"/>
  <c r="L398"/>
  <c r="L390"/>
  <c r="L382"/>
  <c r="L374"/>
  <c r="L366"/>
  <c r="L358"/>
  <c r="L350"/>
  <c r="L342"/>
  <c r="L334"/>
  <c r="L326"/>
  <c r="L318"/>
  <c r="L310"/>
  <c r="L977"/>
  <c r="L969"/>
  <c r="L962"/>
  <c r="L954"/>
  <c r="L947"/>
  <c r="L939"/>
  <c r="L932"/>
  <c r="L924"/>
  <c r="L916"/>
  <c r="L908"/>
  <c r="L900"/>
  <c r="L893"/>
  <c r="L885"/>
  <c r="L877"/>
  <c r="L869"/>
  <c r="L861"/>
  <c r="L853"/>
  <c r="L845"/>
  <c r="L837"/>
  <c r="L822"/>
  <c r="L814"/>
  <c r="L806"/>
  <c r="L798"/>
  <c r="L791"/>
  <c r="L783"/>
  <c r="L775"/>
  <c r="L767"/>
  <c r="L759"/>
  <c r="L751"/>
  <c r="L743"/>
  <c r="L736"/>
  <c r="L728"/>
  <c r="L720"/>
  <c r="L712"/>
  <c r="L705"/>
  <c r="L697"/>
  <c r="L689"/>
  <c r="L681"/>
  <c r="L673"/>
  <c r="L665"/>
  <c r="L657"/>
  <c r="L650"/>
  <c r="L642"/>
  <c r="L634"/>
  <c r="L626"/>
  <c r="L619"/>
  <c r="L611"/>
  <c r="L976"/>
  <c r="L968"/>
  <c r="L961"/>
  <c r="L953"/>
  <c r="L946"/>
  <c r="L938"/>
  <c r="L931"/>
  <c r="L923"/>
  <c r="L915"/>
  <c r="L907"/>
  <c r="L899"/>
  <c r="L892"/>
  <c r="L884"/>
  <c r="L876"/>
  <c r="L868"/>
  <c r="L860"/>
  <c r="L852"/>
  <c r="L844"/>
  <c r="L836"/>
  <c r="L829"/>
  <c r="L821"/>
  <c r="L813"/>
  <c r="L805"/>
  <c r="L797"/>
  <c r="L790"/>
  <c r="L782"/>
  <c r="L774"/>
  <c r="L766"/>
  <c r="L758"/>
  <c r="L750"/>
  <c r="L735"/>
  <c r="L727"/>
  <c r="L719"/>
  <c r="L704"/>
  <c r="L696"/>
  <c r="L688"/>
  <c r="L680"/>
  <c r="L672"/>
  <c r="L664"/>
  <c r="L656"/>
  <c r="L649"/>
  <c r="L641"/>
  <c r="L633"/>
  <c r="L625"/>
  <c r="L618"/>
  <c r="L610"/>
  <c r="L602"/>
  <c r="L594"/>
  <c r="L586"/>
  <c r="L579"/>
  <c r="L571"/>
  <c r="L563"/>
  <c r="L555"/>
  <c r="L547"/>
  <c r="L539"/>
  <c r="L531"/>
  <c r="L523"/>
  <c r="L515"/>
  <c r="L507"/>
  <c r="L499"/>
  <c r="L491"/>
  <c r="L483"/>
  <c r="L475"/>
  <c r="L467"/>
  <c r="L452"/>
  <c r="L444"/>
  <c r="L436"/>
  <c r="L428"/>
  <c r="L420"/>
  <c r="L412"/>
  <c r="L404"/>
  <c r="L396"/>
  <c r="L388"/>
  <c r="L380"/>
  <c r="L372"/>
  <c r="L364"/>
  <c r="L356"/>
  <c r="L348"/>
  <c r="L340"/>
  <c r="L332"/>
  <c r="L324"/>
  <c r="L316"/>
  <c r="L308"/>
  <c r="L975"/>
  <c r="L959"/>
  <c r="L943"/>
  <c r="L922"/>
  <c r="L904"/>
  <c r="L883"/>
  <c r="L865"/>
  <c r="L842"/>
  <c r="L826"/>
  <c r="L803"/>
  <c r="L787"/>
  <c r="L764"/>
  <c r="L724"/>
  <c r="L703"/>
  <c r="L685"/>
  <c r="L668"/>
  <c r="L652"/>
  <c r="L638"/>
  <c r="L607"/>
  <c r="L593"/>
  <c r="L582"/>
  <c r="L570"/>
  <c r="L559"/>
  <c r="L545"/>
  <c r="L532"/>
  <c r="L520"/>
  <c r="L506"/>
  <c r="L495"/>
  <c r="L481"/>
  <c r="L468"/>
  <c r="L457"/>
  <c r="L443"/>
  <c r="L432"/>
  <c r="L418"/>
  <c r="L405"/>
  <c r="L393"/>
  <c r="L379"/>
  <c r="L368"/>
  <c r="L354"/>
  <c r="L341"/>
  <c r="L329"/>
  <c r="L315"/>
  <c r="L304"/>
  <c r="L296"/>
  <c r="L288"/>
  <c r="L280"/>
  <c r="L272"/>
  <c r="L264"/>
  <c r="L256"/>
  <c r="L248"/>
  <c r="L240"/>
  <c r="L232"/>
  <c r="L224"/>
  <c r="L209"/>
  <c r="L201"/>
  <c r="L193"/>
  <c r="L185"/>
  <c r="L177"/>
  <c r="L169"/>
  <c r="L161"/>
  <c r="L153"/>
  <c r="L145"/>
  <c r="L137"/>
  <c r="L122"/>
  <c r="L114"/>
  <c r="L106"/>
  <c r="L98"/>
  <c r="L90"/>
  <c r="L82"/>
  <c r="L74"/>
  <c r="L66"/>
  <c r="L58"/>
  <c r="L50"/>
  <c r="L42"/>
  <c r="L34"/>
  <c r="L26"/>
  <c r="L18"/>
  <c r="L10"/>
  <c r="L974"/>
  <c r="L958"/>
  <c r="L937"/>
  <c r="L921"/>
  <c r="L898"/>
  <c r="L882"/>
  <c r="L859"/>
  <c r="L841"/>
  <c r="L820"/>
  <c r="L802"/>
  <c r="L781"/>
  <c r="L763"/>
  <c r="L741"/>
  <c r="L718"/>
  <c r="L702"/>
  <c r="L679"/>
  <c r="L663"/>
  <c r="L637"/>
  <c r="L622"/>
  <c r="L606"/>
  <c r="L592"/>
  <c r="L569"/>
  <c r="L556"/>
  <c r="L544"/>
  <c r="L530"/>
  <c r="L519"/>
  <c r="L505"/>
  <c r="L492"/>
  <c r="L480"/>
  <c r="L466"/>
  <c r="L456"/>
  <c r="L442"/>
  <c r="L429"/>
  <c r="L417"/>
  <c r="L403"/>
  <c r="L392"/>
  <c r="L378"/>
  <c r="L365"/>
  <c r="L353"/>
  <c r="L339"/>
  <c r="L328"/>
  <c r="L314"/>
  <c r="L302"/>
  <c r="L295"/>
  <c r="L287"/>
  <c r="L279"/>
  <c r="L271"/>
  <c r="L263"/>
  <c r="L255"/>
  <c r="L247"/>
  <c r="L239"/>
  <c r="L231"/>
  <c r="L223"/>
  <c r="L208"/>
  <c r="L200"/>
  <c r="L192"/>
  <c r="L184"/>
  <c r="L176"/>
  <c r="L168"/>
  <c r="L160"/>
  <c r="L152"/>
  <c r="L144"/>
  <c r="L136"/>
  <c r="L129"/>
  <c r="L121"/>
  <c r="L113"/>
  <c r="L105"/>
  <c r="L97"/>
  <c r="L89"/>
  <c r="L81"/>
  <c r="L73"/>
  <c r="L65"/>
  <c r="L57"/>
  <c r="L49"/>
  <c r="L41"/>
  <c r="L33"/>
  <c r="L25"/>
  <c r="L17"/>
  <c r="L9"/>
  <c r="L973"/>
  <c r="L952"/>
  <c r="L936"/>
  <c r="L920"/>
  <c r="L897"/>
  <c r="L881"/>
  <c r="L858"/>
  <c r="L835"/>
  <c r="L819"/>
  <c r="L796"/>
  <c r="L780"/>
  <c r="L757"/>
  <c r="L740"/>
  <c r="L717"/>
  <c r="L701"/>
  <c r="L678"/>
  <c r="L662"/>
  <c r="L648"/>
  <c r="L632"/>
  <c r="L617"/>
  <c r="L603"/>
  <c r="L591"/>
  <c r="L580"/>
  <c r="L568"/>
  <c r="L554"/>
  <c r="L543"/>
  <c r="L529"/>
  <c r="L516"/>
  <c r="L504"/>
  <c r="L490"/>
  <c r="L479"/>
  <c r="L465"/>
  <c r="L453"/>
  <c r="L441"/>
  <c r="L427"/>
  <c r="L416"/>
  <c r="L402"/>
  <c r="L389"/>
  <c r="L377"/>
  <c r="L363"/>
  <c r="L352"/>
  <c r="L338"/>
  <c r="L325"/>
  <c r="L313"/>
  <c r="L301"/>
  <c r="L294"/>
  <c r="L286"/>
  <c r="L278"/>
  <c r="L270"/>
  <c r="L262"/>
  <c r="L254"/>
  <c r="L246"/>
  <c r="L238"/>
  <c r="L230"/>
  <c r="L222"/>
  <c r="L215"/>
  <c r="L207"/>
  <c r="L199"/>
  <c r="L191"/>
  <c r="L183"/>
  <c r="L175"/>
  <c r="L167"/>
  <c r="L159"/>
  <c r="L151"/>
  <c r="L143"/>
  <c r="L135"/>
  <c r="L128"/>
  <c r="L120"/>
  <c r="L112"/>
  <c r="L104"/>
  <c r="L96"/>
  <c r="L88"/>
  <c r="L80"/>
  <c r="L72"/>
  <c r="L64"/>
  <c r="L56"/>
  <c r="L48"/>
  <c r="L40"/>
  <c r="L32"/>
  <c r="L24"/>
  <c r="L16"/>
  <c r="L8"/>
  <c r="L945"/>
  <c r="L726"/>
  <c r="L670"/>
  <c r="L967"/>
  <c r="L951"/>
  <c r="L935"/>
  <c r="L914"/>
  <c r="L896"/>
  <c r="L875"/>
  <c r="L857"/>
  <c r="L834"/>
  <c r="L818"/>
  <c r="L795"/>
  <c r="L779"/>
  <c r="L756"/>
  <c r="L734"/>
  <c r="L716"/>
  <c r="L695"/>
  <c r="L677"/>
  <c r="L661"/>
  <c r="L647"/>
  <c r="L631"/>
  <c r="L616"/>
  <c r="L601"/>
  <c r="L590"/>
  <c r="L578"/>
  <c r="L567"/>
  <c r="L553"/>
  <c r="L540"/>
  <c r="L528"/>
  <c r="L514"/>
  <c r="L503"/>
  <c r="L489"/>
  <c r="L476"/>
  <c r="L464"/>
  <c r="L451"/>
  <c r="L440"/>
  <c r="L426"/>
  <c r="L413"/>
  <c r="L401"/>
  <c r="L387"/>
  <c r="L376"/>
  <c r="L362"/>
  <c r="L349"/>
  <c r="L337"/>
  <c r="L323"/>
  <c r="L312"/>
  <c r="L300"/>
  <c r="L293"/>
  <c r="L285"/>
  <c r="L277"/>
  <c r="L269"/>
  <c r="L261"/>
  <c r="L253"/>
  <c r="L245"/>
  <c r="L237"/>
  <c r="L229"/>
  <c r="L221"/>
  <c r="L214"/>
  <c r="L206"/>
  <c r="L198"/>
  <c r="L190"/>
  <c r="L182"/>
  <c r="L174"/>
  <c r="L166"/>
  <c r="L158"/>
  <c r="L150"/>
  <c r="L142"/>
  <c r="L134"/>
  <c r="L127"/>
  <c r="L119"/>
  <c r="L111"/>
  <c r="L103"/>
  <c r="L95"/>
  <c r="L87"/>
  <c r="L79"/>
  <c r="L71"/>
  <c r="L63"/>
  <c r="L55"/>
  <c r="L47"/>
  <c r="L39"/>
  <c r="L31"/>
  <c r="L23"/>
  <c r="L15"/>
  <c r="L7"/>
  <c r="L966"/>
  <c r="L950"/>
  <c r="L913"/>
  <c r="L874"/>
  <c r="L851"/>
  <c r="L833"/>
  <c r="L812"/>
  <c r="L794"/>
  <c r="L773"/>
  <c r="L755"/>
  <c r="L733"/>
  <c r="L694"/>
  <c r="L676"/>
  <c r="L660"/>
  <c r="L646"/>
  <c r="L630"/>
  <c r="L615"/>
  <c r="L600"/>
  <c r="L587"/>
  <c r="L577"/>
  <c r="L564"/>
  <c r="L552"/>
  <c r="L538"/>
  <c r="L527"/>
  <c r="L513"/>
  <c r="L500"/>
  <c r="L488"/>
  <c r="L474"/>
  <c r="L463"/>
  <c r="L450"/>
  <c r="L437"/>
  <c r="L425"/>
  <c r="L411"/>
  <c r="L400"/>
  <c r="L386"/>
  <c r="L373"/>
  <c r="L361"/>
  <c r="L347"/>
  <c r="L336"/>
  <c r="L322"/>
  <c r="L309"/>
  <c r="L292"/>
  <c r="L284"/>
  <c r="L276"/>
  <c r="L268"/>
  <c r="L260"/>
  <c r="L252"/>
  <c r="L244"/>
  <c r="L236"/>
  <c r="L228"/>
  <c r="L220"/>
  <c r="L213"/>
  <c r="L205"/>
  <c r="L197"/>
  <c r="L189"/>
  <c r="L181"/>
  <c r="L173"/>
  <c r="L165"/>
  <c r="L157"/>
  <c r="L149"/>
  <c r="L141"/>
  <c r="L133"/>
  <c r="L126"/>
  <c r="L118"/>
  <c r="L110"/>
  <c r="L102"/>
  <c r="L94"/>
  <c r="L86"/>
  <c r="L78"/>
  <c r="L70"/>
  <c r="L62"/>
  <c r="L54"/>
  <c r="L46"/>
  <c r="L38"/>
  <c r="L30"/>
  <c r="L22"/>
  <c r="L14"/>
  <c r="L6"/>
  <c r="L849"/>
  <c r="L828"/>
  <c r="L810"/>
  <c r="L789"/>
  <c r="L771"/>
  <c r="L748"/>
  <c r="L710"/>
  <c r="L687"/>
  <c r="L654"/>
  <c r="L640"/>
  <c r="L965"/>
  <c r="L930"/>
  <c r="L912"/>
  <c r="L891"/>
  <c r="L873"/>
  <c r="L850"/>
  <c r="L811"/>
  <c r="L772"/>
  <c r="L749"/>
  <c r="L732"/>
  <c r="L711"/>
  <c r="L693"/>
  <c r="L671"/>
  <c r="L655"/>
  <c r="L645"/>
  <c r="L629"/>
  <c r="L614"/>
  <c r="L599"/>
  <c r="L585"/>
  <c r="L576"/>
  <c r="L562"/>
  <c r="L551"/>
  <c r="L537"/>
  <c r="L524"/>
  <c r="L512"/>
  <c r="L498"/>
  <c r="L487"/>
  <c r="L473"/>
  <c r="L460"/>
  <c r="L449"/>
  <c r="L435"/>
  <c r="L424"/>
  <c r="L410"/>
  <c r="L397"/>
  <c r="L385"/>
  <c r="L371"/>
  <c r="L360"/>
  <c r="L346"/>
  <c r="L333"/>
  <c r="L321"/>
  <c r="L307"/>
  <c r="L291"/>
  <c r="L283"/>
  <c r="L275"/>
  <c r="L267"/>
  <c r="L259"/>
  <c r="L251"/>
  <c r="L243"/>
  <c r="L235"/>
  <c r="L227"/>
  <c r="L219"/>
  <c r="L212"/>
  <c r="L204"/>
  <c r="L196"/>
  <c r="L188"/>
  <c r="L180"/>
  <c r="L172"/>
  <c r="L164"/>
  <c r="L156"/>
  <c r="L148"/>
  <c r="L140"/>
  <c r="L132"/>
  <c r="L125"/>
  <c r="L117"/>
  <c r="L109"/>
  <c r="L101"/>
  <c r="L93"/>
  <c r="L85"/>
  <c r="L77"/>
  <c r="L69"/>
  <c r="L61"/>
  <c r="L53"/>
  <c r="L45"/>
  <c r="L37"/>
  <c r="L29"/>
  <c r="L21"/>
  <c r="L13"/>
  <c r="L5"/>
  <c r="L960"/>
  <c r="L804"/>
  <c r="L709"/>
  <c r="L575"/>
  <c r="L522"/>
  <c r="L472"/>
  <c r="L421"/>
  <c r="L370"/>
  <c r="L320"/>
  <c r="L289"/>
  <c r="L257"/>
  <c r="L225"/>
  <c r="L195"/>
  <c r="L163"/>
  <c r="L131"/>
  <c r="L107"/>
  <c r="L75"/>
  <c r="L43"/>
  <c r="L11"/>
  <c r="L827"/>
  <c r="L535"/>
  <c r="L433"/>
  <c r="L330"/>
  <c r="L258"/>
  <c r="L202"/>
  <c r="L138"/>
  <c r="L76"/>
  <c r="L12"/>
  <c r="L890"/>
  <c r="L686"/>
  <c r="L609"/>
  <c r="L572"/>
  <c r="L521"/>
  <c r="L471"/>
  <c r="L419"/>
  <c r="L369"/>
  <c r="L317"/>
  <c r="L282"/>
  <c r="L250"/>
  <c r="L218"/>
  <c r="L194"/>
  <c r="L162"/>
  <c r="L130"/>
  <c r="L100"/>
  <c r="L68"/>
  <c r="L36"/>
  <c r="L4"/>
  <c r="L944"/>
  <c r="L889"/>
  <c r="L788"/>
  <c r="L669"/>
  <c r="L608"/>
  <c r="L561"/>
  <c r="L511"/>
  <c r="L409"/>
  <c r="L357"/>
  <c r="L306"/>
  <c r="L281"/>
  <c r="L249"/>
  <c r="L217"/>
  <c r="L187"/>
  <c r="L155"/>
  <c r="L99"/>
  <c r="L67"/>
  <c r="L35"/>
  <c r="L3"/>
  <c r="L624"/>
  <c r="L905"/>
  <c r="L867"/>
  <c r="L765"/>
  <c r="L653"/>
  <c r="L598"/>
  <c r="L560"/>
  <c r="L508"/>
  <c r="L458"/>
  <c r="L408"/>
  <c r="L355"/>
  <c r="L305"/>
  <c r="L274"/>
  <c r="L242"/>
  <c r="L186"/>
  <c r="L154"/>
  <c r="L124"/>
  <c r="L92"/>
  <c r="L60"/>
  <c r="L28"/>
  <c r="L929"/>
  <c r="L866"/>
  <c r="L747"/>
  <c r="L595"/>
  <c r="L548"/>
  <c r="L497"/>
  <c r="L448"/>
  <c r="L395"/>
  <c r="L345"/>
  <c r="L273"/>
  <c r="L241"/>
  <c r="L211"/>
  <c r="L179"/>
  <c r="L147"/>
  <c r="L123"/>
  <c r="L91"/>
  <c r="L59"/>
  <c r="L27"/>
  <c r="L725"/>
  <c r="L928"/>
  <c r="L843"/>
  <c r="L639"/>
  <c r="L584"/>
  <c r="L546"/>
  <c r="L496"/>
  <c r="L445"/>
  <c r="L394"/>
  <c r="L344"/>
  <c r="L298"/>
  <c r="L266"/>
  <c r="L234"/>
  <c r="L210"/>
  <c r="L178"/>
  <c r="L146"/>
  <c r="L116"/>
  <c r="L84"/>
  <c r="L52"/>
  <c r="L20"/>
  <c r="L906"/>
  <c r="L583"/>
  <c r="L536"/>
  <c r="L484"/>
  <c r="L434"/>
  <c r="L384"/>
  <c r="L331"/>
  <c r="L297"/>
  <c r="L265"/>
  <c r="L233"/>
  <c r="L203"/>
  <c r="L171"/>
  <c r="L139"/>
  <c r="L115"/>
  <c r="L83"/>
  <c r="L51"/>
  <c r="L19"/>
  <c r="L623"/>
  <c r="L482"/>
  <c r="L381"/>
  <c r="L290"/>
  <c r="L226"/>
  <c r="L170"/>
  <c r="L108"/>
  <c r="L44"/>
  <c r="L459"/>
  <c r="L216"/>
  <c r="L299"/>
  <c r="L2307" i="2"/>
  <c r="L763"/>
  <c r="L393"/>
  <c r="L316"/>
  <c r="L252"/>
  <c r="L188"/>
  <c r="L125"/>
  <c r="L61"/>
  <c r="L2222"/>
  <c r="L662"/>
  <c r="L376"/>
  <c r="L307"/>
  <c r="L243"/>
  <c r="L179"/>
  <c r="L116"/>
  <c r="L52"/>
  <c r="L369"/>
  <c r="L9"/>
  <c r="L737"/>
  <c r="L389"/>
  <c r="L306"/>
  <c r="L242"/>
  <c r="L178"/>
  <c r="L115"/>
  <c r="L51"/>
  <c r="L351"/>
  <c r="L1331"/>
  <c r="L501"/>
  <c r="L352"/>
  <c r="L281"/>
  <c r="L217"/>
  <c r="L153"/>
  <c r="L90"/>
  <c r="L26"/>
  <c r="L200"/>
  <c r="L1683"/>
  <c r="L1789"/>
  <c r="L1886"/>
  <c r="L1985"/>
  <c r="L2096"/>
  <c r="L2197"/>
  <c r="L1392"/>
  <c r="L1455"/>
  <c r="L1516"/>
  <c r="L1579"/>
  <c r="L1649"/>
  <c r="L1733"/>
  <c r="L1829"/>
  <c r="L1938"/>
  <c r="L2040"/>
  <c r="L2136"/>
  <c r="L2269"/>
  <c r="L1692"/>
  <c r="L1762"/>
  <c r="L1832"/>
  <c r="L1894"/>
  <c r="L1972"/>
  <c r="L2036"/>
  <c r="L2106"/>
  <c r="L2168"/>
  <c r="L2239"/>
  <c r="L2302"/>
  <c r="L1693"/>
  <c r="L1763"/>
  <c r="L1833"/>
  <c r="L1895"/>
  <c r="L1957"/>
  <c r="L2021"/>
  <c r="L2091"/>
  <c r="L2154"/>
  <c r="L2216"/>
  <c r="L2279"/>
  <c r="L2202"/>
  <c r="L2265"/>
  <c r="L2326"/>
  <c r="L1757"/>
  <c r="L1819"/>
  <c r="L1897"/>
  <c r="L1959"/>
  <c r="L2023"/>
  <c r="L2086"/>
  <c r="L2156"/>
  <c r="L2218"/>
  <c r="L2281"/>
  <c r="L2253"/>
  <c r="L2330"/>
  <c r="L587"/>
  <c r="L364"/>
  <c r="L300"/>
  <c r="L236"/>
  <c r="L172"/>
  <c r="L109"/>
  <c r="L45"/>
  <c r="L1228"/>
  <c r="L509"/>
  <c r="L354"/>
  <c r="L291"/>
  <c r="L227"/>
  <c r="L163"/>
  <c r="L100"/>
  <c r="L36"/>
  <c r="L280"/>
  <c r="L1352"/>
  <c r="L560"/>
  <c r="L361"/>
  <c r="L290"/>
  <c r="L226"/>
  <c r="L162"/>
  <c r="L99"/>
  <c r="L35"/>
  <c r="L248"/>
  <c r="L1003"/>
  <c r="L445"/>
  <c r="L329"/>
  <c r="L265"/>
  <c r="L201"/>
  <c r="L138"/>
  <c r="L74"/>
  <c r="L10"/>
  <c r="L113"/>
  <c r="L1704"/>
  <c r="L1799"/>
  <c r="L1898"/>
  <c r="L1998"/>
  <c r="L2110"/>
  <c r="L2213"/>
  <c r="L1400"/>
  <c r="L1463"/>
  <c r="L1524"/>
  <c r="L1594"/>
  <c r="L1656"/>
  <c r="L1745"/>
  <c r="L1838"/>
  <c r="L1950"/>
  <c r="L2051"/>
  <c r="L2150"/>
  <c r="L2291"/>
  <c r="L1699"/>
  <c r="L1777"/>
  <c r="L1839"/>
  <c r="L1902"/>
  <c r="L1980"/>
  <c r="L2044"/>
  <c r="L2114"/>
  <c r="L2176"/>
  <c r="L2247"/>
  <c r="L2309"/>
  <c r="L1700"/>
  <c r="L1778"/>
  <c r="L1840"/>
  <c r="L1903"/>
  <c r="L1965"/>
  <c r="L2029"/>
  <c r="L2099"/>
  <c r="L2162"/>
  <c r="L2224"/>
  <c r="L2287"/>
  <c r="L2210"/>
  <c r="L2272"/>
  <c r="L2334"/>
  <c r="L1765"/>
  <c r="L1827"/>
  <c r="L1905"/>
  <c r="L1967"/>
  <c r="L2031"/>
  <c r="L2093"/>
  <c r="L2164"/>
  <c r="L2226"/>
  <c r="L2289"/>
  <c r="L2261"/>
  <c r="L1533"/>
  <c r="L516"/>
  <c r="L355"/>
  <c r="L292"/>
  <c r="L228"/>
  <c r="L164"/>
  <c r="L101"/>
  <c r="L37"/>
  <c r="L1118"/>
  <c r="L477"/>
  <c r="L346"/>
  <c r="L283"/>
  <c r="L219"/>
  <c r="L155"/>
  <c r="L92"/>
  <c r="L28"/>
  <c r="L240"/>
  <c r="L1208"/>
  <c r="L508"/>
  <c r="L353"/>
  <c r="L282"/>
  <c r="L218"/>
  <c r="L154"/>
  <c r="L91"/>
  <c r="L27"/>
  <c r="L208"/>
  <c r="L900"/>
  <c r="L424"/>
  <c r="L321"/>
  <c r="L257"/>
  <c r="L193"/>
  <c r="L130"/>
  <c r="L66"/>
  <c r="L2"/>
  <c r="L57"/>
  <c r="L1665"/>
  <c r="L1756"/>
  <c r="L1852"/>
  <c r="L1962"/>
  <c r="L2063"/>
  <c r="L2163"/>
  <c r="L2308"/>
  <c r="L1707"/>
  <c r="L1785"/>
  <c r="L1847"/>
  <c r="L1910"/>
  <c r="L1988"/>
  <c r="L2052"/>
  <c r="L2122"/>
  <c r="L2184"/>
  <c r="L2255"/>
  <c r="L2317"/>
  <c r="L1708"/>
  <c r="L1786"/>
  <c r="L1848"/>
  <c r="L1911"/>
  <c r="L1973"/>
  <c r="L2037"/>
  <c r="L2107"/>
  <c r="L2169"/>
  <c r="L2232"/>
  <c r="L2295"/>
  <c r="L2217"/>
  <c r="L2280"/>
  <c r="L1710"/>
  <c r="L1772"/>
  <c r="L1842"/>
  <c r="L1913"/>
  <c r="L1975"/>
  <c r="L2039"/>
  <c r="L2101"/>
  <c r="L2171"/>
  <c r="L2234"/>
  <c r="L2297"/>
  <c r="L2276"/>
  <c r="L1130"/>
  <c r="L484"/>
  <c r="L347"/>
  <c r="L284"/>
  <c r="L220"/>
  <c r="L156"/>
  <c r="L93"/>
  <c r="L29"/>
  <c r="L1028"/>
  <c r="L452"/>
  <c r="L338"/>
  <c r="L275"/>
  <c r="L211"/>
  <c r="L147"/>
  <c r="L84"/>
  <c r="L20"/>
  <c r="L168"/>
  <c r="L1105"/>
  <c r="L476"/>
  <c r="L345"/>
  <c r="L274"/>
  <c r="L210"/>
  <c r="L146"/>
  <c r="L83"/>
  <c r="L19"/>
  <c r="L137"/>
  <c r="L812"/>
  <c r="L404"/>
  <c r="L313"/>
  <c r="L249"/>
  <c r="L185"/>
  <c r="L122"/>
  <c r="L58"/>
  <c r="L421"/>
  <c r="L337"/>
  <c r="L2179"/>
  <c r="L2242"/>
  <c r="L2312"/>
  <c r="L2284"/>
  <c r="L1042"/>
  <c r="L453"/>
  <c r="L339"/>
  <c r="L276"/>
  <c r="L212"/>
  <c r="L148"/>
  <c r="L85"/>
  <c r="L21"/>
  <c r="L927"/>
  <c r="L429"/>
  <c r="L331"/>
  <c r="L267"/>
  <c r="L203"/>
  <c r="L140"/>
  <c r="L76"/>
  <c r="L12"/>
  <c r="L121"/>
  <c r="L1017"/>
  <c r="L448"/>
  <c r="L330"/>
  <c r="L266"/>
  <c r="L202"/>
  <c r="L139"/>
  <c r="L75"/>
  <c r="L11"/>
  <c r="L97"/>
  <c r="L724"/>
  <c r="L388"/>
  <c r="L305"/>
  <c r="L241"/>
  <c r="L177"/>
  <c r="L114"/>
  <c r="L50"/>
  <c r="L343"/>
  <c r="L142"/>
</calcChain>
</file>

<file path=xl/sharedStrings.xml><?xml version="1.0" encoding="utf-8"?>
<sst xmlns="http://schemas.openxmlformats.org/spreadsheetml/2006/main" count="61101" uniqueCount="16186">
  <si>
    <t>Accession</t>
  </si>
  <si>
    <t>Description</t>
  </si>
  <si>
    <t>Mass</t>
  </si>
  <si>
    <t>Score</t>
  </si>
  <si>
    <t>Matches</t>
  </si>
  <si>
    <t>Sequences</t>
  </si>
  <si>
    <t>emPAI</t>
  </si>
  <si>
    <t>Coverage</t>
  </si>
  <si>
    <t>SpCi*</t>
    <phoneticPr fontId="2" type="noConversion"/>
  </si>
  <si>
    <t>NpSpC*</t>
    <phoneticPr fontId="2" type="noConversion"/>
  </si>
  <si>
    <t>GRAVY**</t>
    <phoneticPr fontId="2" type="noConversion"/>
  </si>
  <si>
    <t>PI***</t>
    <phoneticPr fontId="2" type="noConversion"/>
  </si>
  <si>
    <t>Q2UVX4</t>
  </si>
  <si>
    <t>Complement C3 OS=Bos taurus GN=C3 PE=1 SV=2</t>
  </si>
  <si>
    <t>188675</t>
  </si>
  <si>
    <t>5219</t>
  </si>
  <si>
    <t>330(225)</t>
  </si>
  <si>
    <t>86(69)</t>
  </si>
  <si>
    <t>4.37</t>
  </si>
  <si>
    <t>45%</t>
  </si>
  <si>
    <t>Q2UVX4_uniprot</t>
  </si>
  <si>
    <t>G3X7A5</t>
  </si>
  <si>
    <t>Complement C3 OS=Bos taurus GN=C3 PE=4 SV=1</t>
  </si>
  <si>
    <t>188568</t>
  </si>
  <si>
    <t xml:space="preserve"> </t>
  </si>
  <si>
    <t>G3X7A5_uniprot</t>
  </si>
  <si>
    <t>Peptide</t>
  </si>
  <si>
    <t>Unique</t>
  </si>
  <si>
    <t>Modification</t>
  </si>
  <si>
    <t>Observed</t>
  </si>
  <si>
    <t>Mr(expt)</t>
  </si>
  <si>
    <t>Mr(calc)</t>
  </si>
  <si>
    <t>ppm</t>
  </si>
  <si>
    <t>Miss</t>
  </si>
  <si>
    <t>Rank</t>
  </si>
  <si>
    <t>Query</t>
  </si>
  <si>
    <t>K.FGLEKR.Q</t>
  </si>
  <si>
    <t>U</t>
  </si>
  <si>
    <t>1</t>
  </si>
  <si>
    <t>375.2204</t>
  </si>
  <si>
    <t>748.4263</t>
  </si>
  <si>
    <t>748.4232</t>
  </si>
  <si>
    <t>4.21</t>
  </si>
  <si>
    <t>30</t>
  </si>
  <si>
    <t>124</t>
  </si>
  <si>
    <t>K.GVFVLNK.K</t>
  </si>
  <si>
    <t>3</t>
  </si>
  <si>
    <t>388.7391</t>
  </si>
  <si>
    <t>775.4636</t>
  </si>
  <si>
    <t>775.4592</t>
  </si>
  <si>
    <t>5.62</t>
  </si>
  <si>
    <t>0</t>
  </si>
  <si>
    <t>36</t>
  </si>
  <si>
    <t>236</t>
  </si>
  <si>
    <t>K.ISYIIGK.D</t>
  </si>
  <si>
    <t>2</t>
  </si>
  <si>
    <t>397.2477</t>
  </si>
  <si>
    <t>792.4809</t>
  </si>
  <si>
    <t>792.4745</t>
  </si>
  <si>
    <t>8.01</t>
  </si>
  <si>
    <t>41</t>
  </si>
  <si>
    <t>364</t>
  </si>
  <si>
    <t>R.VGLVAVDK.G</t>
  </si>
  <si>
    <t>4</t>
  </si>
  <si>
    <t>400.7497</t>
  </si>
  <si>
    <t>799.4848</t>
  </si>
  <si>
    <t>799.4804</t>
  </si>
  <si>
    <t>5.51</t>
  </si>
  <si>
    <t>57</t>
  </si>
  <si>
    <t>416</t>
  </si>
  <si>
    <t>K.WLILEK.Q</t>
  </si>
  <si>
    <t>401.2494</t>
  </si>
  <si>
    <t>800.4843</t>
  </si>
  <si>
    <t>800.4796</t>
  </si>
  <si>
    <t>5.86</t>
  </si>
  <si>
    <t>27</t>
  </si>
  <si>
    <t>425</t>
  </si>
  <si>
    <t>R.LPYSVVR.N</t>
  </si>
  <si>
    <t>417.2495</t>
  </si>
  <si>
    <t>832.4843</t>
  </si>
  <si>
    <t>832.4807</t>
  </si>
  <si>
    <t>4.40</t>
  </si>
  <si>
    <t>34</t>
  </si>
  <si>
    <t>603</t>
  </si>
  <si>
    <t>R.SVQLMEK.R</t>
  </si>
  <si>
    <t>417.7259</t>
  </si>
  <si>
    <t>833.4372</t>
  </si>
  <si>
    <t>833.4317</t>
  </si>
  <si>
    <t>6.67</t>
  </si>
  <si>
    <t>28</t>
  </si>
  <si>
    <t>608</t>
  </si>
  <si>
    <t>R.DGALELAR.S</t>
  </si>
  <si>
    <t>422.7325</t>
  </si>
  <si>
    <t>843.4505</t>
  </si>
  <si>
    <t>843.4450</t>
  </si>
  <si>
    <t>6.55</t>
  </si>
  <si>
    <t>46</t>
  </si>
  <si>
    <t>669</t>
  </si>
  <si>
    <t>R.WLNEQR.Y</t>
  </si>
  <si>
    <t>423.2192</t>
  </si>
  <si>
    <t>844.4238</t>
  </si>
  <si>
    <t>844.4191</t>
  </si>
  <si>
    <t>5.54</t>
  </si>
  <si>
    <t>39</t>
  </si>
  <si>
    <t>743</t>
  </si>
  <si>
    <t>K.DLCETVK.W</t>
  </si>
  <si>
    <t>432.7128</t>
  </si>
  <si>
    <t>863.4110</t>
  </si>
  <si>
    <t>863.4059</t>
  </si>
  <si>
    <t>5.93</t>
  </si>
  <si>
    <t>16</t>
  </si>
  <si>
    <t>834</t>
  </si>
  <si>
    <t>K.LMNVFLK.D</t>
  </si>
  <si>
    <t>432.7562</t>
  </si>
  <si>
    <t>863.4978</t>
  </si>
  <si>
    <t>863.4939</t>
  </si>
  <si>
    <t>4.50</t>
  </si>
  <si>
    <t>35</t>
  </si>
  <si>
    <t>839</t>
  </si>
  <si>
    <t>K.L-&gt;M&lt;-NVFLK.D</t>
  </si>
  <si>
    <t>Oxidation (M)</t>
  </si>
  <si>
    <t>440.7545</t>
  </si>
  <si>
    <t>879.4945</t>
  </si>
  <si>
    <t>879.4888</t>
  </si>
  <si>
    <t>6.47</t>
  </si>
  <si>
    <t>(28)</t>
  </si>
  <si>
    <t>944</t>
  </si>
  <si>
    <t>K.GVFVLNKK.N</t>
  </si>
  <si>
    <t>452.7868</t>
  </si>
  <si>
    <t>903.5590</t>
  </si>
  <si>
    <t>903.5542</t>
  </si>
  <si>
    <t>5.32</t>
  </si>
  <si>
    <t>33</t>
  </si>
  <si>
    <t>1046</t>
  </si>
  <si>
    <t>R.AILYNYR.E</t>
  </si>
  <si>
    <t>456.7534</t>
  </si>
  <si>
    <t>911.4922</t>
  </si>
  <si>
    <t>911.4865</t>
  </si>
  <si>
    <t>6.32</t>
  </si>
  <si>
    <t>38</t>
  </si>
  <si>
    <t>1108</t>
  </si>
  <si>
    <t>R.DPLTITVR.T</t>
  </si>
  <si>
    <t>6</t>
  </si>
  <si>
    <t>457.7724</t>
  </si>
  <si>
    <t>913.5302</t>
  </si>
  <si>
    <t>913.5233</t>
  </si>
  <si>
    <t>7.56</t>
  </si>
  <si>
    <t>1131</t>
  </si>
  <si>
    <t>K.LSINTQNK.R</t>
  </si>
  <si>
    <t>459.2586</t>
  </si>
  <si>
    <t>916.5026</t>
  </si>
  <si>
    <t>916.4978</t>
  </si>
  <si>
    <t>5.28</t>
  </si>
  <si>
    <t>1141</t>
  </si>
  <si>
    <t>K.LEGDRLTK.F</t>
  </si>
  <si>
    <t>466.2668</t>
  </si>
  <si>
    <t>930.5191</t>
  </si>
  <si>
    <t>930.5134</t>
  </si>
  <si>
    <t>6.08</t>
  </si>
  <si>
    <t>25</t>
  </si>
  <si>
    <t>1169</t>
  </si>
  <si>
    <t>R-&gt;.&lt;-QESLELIR.K</t>
  </si>
  <si>
    <t>Gln-&gt;pyro-Glu (N-term Q)</t>
  </si>
  <si>
    <t>485.7673</t>
  </si>
  <si>
    <t>969.5201</t>
  </si>
  <si>
    <t>969.5131</t>
  </si>
  <si>
    <t>7.24</t>
  </si>
  <si>
    <t>54</t>
  </si>
  <si>
    <t>1437</t>
  </si>
  <si>
    <t>R.QESLELIR.K</t>
  </si>
  <si>
    <t>494.2800</t>
  </si>
  <si>
    <t>986.5454</t>
  </si>
  <si>
    <t>986.5396</t>
  </si>
  <si>
    <t>5.84</t>
  </si>
  <si>
    <t>(49)</t>
  </si>
  <si>
    <t>1552</t>
  </si>
  <si>
    <t>R.SVQLMEKR.M</t>
  </si>
  <si>
    <t>495.7761</t>
  </si>
  <si>
    <t>989.5376</t>
  </si>
  <si>
    <t>989.5328</t>
  </si>
  <si>
    <t>4.90</t>
  </si>
  <si>
    <t>31</t>
  </si>
  <si>
    <t>1581</t>
  </si>
  <si>
    <t>K.AGQYSSDLR.K</t>
  </si>
  <si>
    <t>498.7439</t>
  </si>
  <si>
    <t>995.4732</t>
  </si>
  <si>
    <t>995.4672</t>
  </si>
  <si>
    <t>6.01</t>
  </si>
  <si>
    <t>47</t>
  </si>
  <si>
    <t>1622</t>
  </si>
  <si>
    <t>R.KIWDVVEK.A</t>
  </si>
  <si>
    <t>508.7968</t>
  </si>
  <si>
    <t>1015.5791</t>
  </si>
  <si>
    <t>1015.5702</t>
  </si>
  <si>
    <t>8.77</t>
  </si>
  <si>
    <t>56</t>
  </si>
  <si>
    <t>1766</t>
  </si>
  <si>
    <t>K.IGLHEVEVK.A</t>
  </si>
  <si>
    <t>512.2987</t>
  </si>
  <si>
    <t>1022.5829</t>
  </si>
  <si>
    <t>1022.5760</t>
  </si>
  <si>
    <t>6.68</t>
  </si>
  <si>
    <t>1828</t>
  </si>
  <si>
    <t>R.ISLTHSLTR.V</t>
  </si>
  <si>
    <t>514.3011</t>
  </si>
  <si>
    <t>1026.5876</t>
  </si>
  <si>
    <t>1026.5822</t>
  </si>
  <si>
    <t>5.30</t>
  </si>
  <si>
    <t>51</t>
  </si>
  <si>
    <t>1867</t>
  </si>
  <si>
    <t>K.RDPLTITVR.T</t>
  </si>
  <si>
    <t>357.5513</t>
  </si>
  <si>
    <t>1069.6320</t>
  </si>
  <si>
    <t>1069.6244</t>
  </si>
  <si>
    <t>7.10</t>
  </si>
  <si>
    <t>37</t>
  </si>
  <si>
    <t>2190</t>
  </si>
  <si>
    <t>K.LSINTQNKR.D</t>
  </si>
  <si>
    <t>358.5414</t>
  </si>
  <si>
    <t>1072.6022</t>
  </si>
  <si>
    <t>1072.5989</t>
  </si>
  <si>
    <t>3.12</t>
  </si>
  <si>
    <t>(36)</t>
  </si>
  <si>
    <t>2197</t>
  </si>
  <si>
    <t>537.3088</t>
  </si>
  <si>
    <t>1072.6031</t>
  </si>
  <si>
    <t>3.96</t>
  </si>
  <si>
    <t>2198</t>
  </si>
  <si>
    <t>K.GYTQQLAFR.Q</t>
  </si>
  <si>
    <t>542.2858</t>
  </si>
  <si>
    <t>1082.5571</t>
  </si>
  <si>
    <t>1082.5509</t>
  </si>
  <si>
    <t>5.75</t>
  </si>
  <si>
    <t>2247</t>
  </si>
  <si>
    <t>K.LCHKDTCR.C</t>
  </si>
  <si>
    <t>545.2527</t>
  </si>
  <si>
    <t>1088.4909</t>
  </si>
  <si>
    <t>1088.4855</t>
  </si>
  <si>
    <t>4.97</t>
  </si>
  <si>
    <t>21</t>
  </si>
  <si>
    <t>2311</t>
  </si>
  <si>
    <t>K.ADIGCTPGSGR.N</t>
  </si>
  <si>
    <t>545.7546</t>
  </si>
  <si>
    <t>1089.4946</t>
  </si>
  <si>
    <t>1089.4873</t>
  </si>
  <si>
    <t>6.69</t>
  </si>
  <si>
    <t>2324</t>
  </si>
  <si>
    <t>K.NTLIIYLDK.V</t>
  </si>
  <si>
    <t>546.8223</t>
  </si>
  <si>
    <t>1091.6301</t>
  </si>
  <si>
    <t>1091.6226</t>
  </si>
  <si>
    <t>6.85</t>
  </si>
  <si>
    <t>17</t>
  </si>
  <si>
    <t>2342</t>
  </si>
  <si>
    <t>K.DSCMGTLVVK.N</t>
  </si>
  <si>
    <t>555.2745</t>
  </si>
  <si>
    <t>1108.5344</t>
  </si>
  <si>
    <t>1108.5257</t>
  </si>
  <si>
    <t>7.87</t>
  </si>
  <si>
    <t>45</t>
  </si>
  <si>
    <t>2492</t>
  </si>
  <si>
    <t>R.QESLELIRK.G</t>
  </si>
  <si>
    <t>558.3275</t>
  </si>
  <si>
    <t>1114.6405</t>
  </si>
  <si>
    <t>1114.6346</t>
  </si>
  <si>
    <t>2567</t>
  </si>
  <si>
    <t>K.AGQYSSDLRK.C</t>
  </si>
  <si>
    <t>375.5303</t>
  </si>
  <si>
    <t>1123.5691</t>
  </si>
  <si>
    <t>1123.5622</t>
  </si>
  <si>
    <t>6.15</t>
  </si>
  <si>
    <t>(22)</t>
  </si>
  <si>
    <t>2676</t>
  </si>
  <si>
    <t>562.7919</t>
  </si>
  <si>
    <t>1123.5692</t>
  </si>
  <si>
    <t>6.25</t>
  </si>
  <si>
    <t>2677</t>
  </si>
  <si>
    <t>K.GSMILDICTK.Y</t>
  </si>
  <si>
    <t>569.2902</t>
  </si>
  <si>
    <t>1136.5659</t>
  </si>
  <si>
    <t>1136.5570</t>
  </si>
  <si>
    <t>7.85</t>
  </si>
  <si>
    <t>(32)</t>
  </si>
  <si>
    <t>2811</t>
  </si>
  <si>
    <t>K.RQESLELIR.K</t>
  </si>
  <si>
    <t>381.8904</t>
  </si>
  <si>
    <t>1142.6492</t>
  </si>
  <si>
    <t>1142.6407</t>
  </si>
  <si>
    <t>7.43</t>
  </si>
  <si>
    <t>48</t>
  </si>
  <si>
    <t>2890</t>
  </si>
  <si>
    <t>572.3322</t>
  </si>
  <si>
    <t>1142.6499</t>
  </si>
  <si>
    <t>8.00</t>
  </si>
  <si>
    <t>(41)</t>
  </si>
  <si>
    <t>2894</t>
  </si>
  <si>
    <t>K.TSQGLETQQR.A</t>
  </si>
  <si>
    <t>574.2928</t>
  </si>
  <si>
    <t>1146.5710</t>
  </si>
  <si>
    <t>1146.5629</t>
  </si>
  <si>
    <t>7.08</t>
  </si>
  <si>
    <t>32</t>
  </si>
  <si>
    <t>2903</t>
  </si>
  <si>
    <t>K.GS-&gt;M&lt;-ILDICTK.Y</t>
  </si>
  <si>
    <t>577.2870</t>
  </si>
  <si>
    <t>1152.5594</t>
  </si>
  <si>
    <t>1152.5519</t>
  </si>
  <si>
    <t>2929</t>
  </si>
  <si>
    <t>R.TKKDNIPEGR.Q</t>
  </si>
  <si>
    <t>579.3199</t>
  </si>
  <si>
    <t>1156.6252</t>
  </si>
  <si>
    <t>1156.6200</t>
  </si>
  <si>
    <t>4.51</t>
  </si>
  <si>
    <t>2968</t>
  </si>
  <si>
    <t>386.5494</t>
  </si>
  <si>
    <t>1156.6265</t>
  </si>
  <si>
    <t>5.60</t>
  </si>
  <si>
    <t>(34)</t>
  </si>
  <si>
    <t>2971</t>
  </si>
  <si>
    <t>K.DYDTTPPVVR.W</t>
  </si>
  <si>
    <t>581.7938</t>
  </si>
  <si>
    <t>1161.5730</t>
  </si>
  <si>
    <t>1161.5666</t>
  </si>
  <si>
    <t>5.47</t>
  </si>
  <si>
    <t>42</t>
  </si>
  <si>
    <t>3023</t>
  </si>
  <si>
    <t>R.HQQTITIPAR.S</t>
  </si>
  <si>
    <t>388.8899</t>
  </si>
  <si>
    <t>1163.6478</t>
  </si>
  <si>
    <t>1163.6411</t>
  </si>
  <si>
    <t>5.72</t>
  </si>
  <si>
    <t>(33)</t>
  </si>
  <si>
    <t>3056</t>
  </si>
  <si>
    <t>582.8313</t>
  </si>
  <si>
    <t>1163.6480</t>
  </si>
  <si>
    <t>5.97</t>
  </si>
  <si>
    <t>62</t>
  </si>
  <si>
    <t>3058</t>
  </si>
  <si>
    <t>R-&gt;.&lt;-QVLLNGVQPSR.A</t>
  </si>
  <si>
    <t>597.3398</t>
  </si>
  <si>
    <t>1192.6650</t>
  </si>
  <si>
    <t>1192.6564</t>
  </si>
  <si>
    <t>7.19</t>
  </si>
  <si>
    <t>(47)</t>
  </si>
  <si>
    <t>3426</t>
  </si>
  <si>
    <t>R.VSIRPAPETVK.K</t>
  </si>
  <si>
    <t>598.8541</t>
  </si>
  <si>
    <t>1195.6936</t>
  </si>
  <si>
    <t>1195.6925</t>
  </si>
  <si>
    <t>0.93</t>
  </si>
  <si>
    <t>49</t>
  </si>
  <si>
    <t>3462</t>
  </si>
  <si>
    <t>399.5735</t>
  </si>
  <si>
    <t>1195.6986</t>
  </si>
  <si>
    <t>5.10</t>
  </si>
  <si>
    <t>(13)</t>
  </si>
  <si>
    <t>3465</t>
  </si>
  <si>
    <t>K.NRWEEPNQK.L</t>
  </si>
  <si>
    <t>600.7935</t>
  </si>
  <si>
    <t>1199.5724</t>
  </si>
  <si>
    <t>1199.5683</t>
  </si>
  <si>
    <t>3.39</t>
  </si>
  <si>
    <t>3490</t>
  </si>
  <si>
    <t>400.8648</t>
  </si>
  <si>
    <t>1199.5727</t>
  </si>
  <si>
    <t>3.66</t>
  </si>
  <si>
    <t>3491</t>
  </si>
  <si>
    <t>R.YISKYEMNR.D</t>
  </si>
  <si>
    <t>602.2961</t>
  </si>
  <si>
    <t>1202.5777</t>
  </si>
  <si>
    <t>1202.5753</t>
  </si>
  <si>
    <t>1.98</t>
  </si>
  <si>
    <t>3551</t>
  </si>
  <si>
    <t>R.QVLLNGVQPSR.A</t>
  </si>
  <si>
    <t>5</t>
  </si>
  <si>
    <t>605.8528</t>
  </si>
  <si>
    <t>1209.6910</t>
  </si>
  <si>
    <t>1209.6830</t>
  </si>
  <si>
    <t>6.65</t>
  </si>
  <si>
    <t>58</t>
  </si>
  <si>
    <t>3636</t>
  </si>
  <si>
    <t>K.EVTLEDRLDK.A</t>
  </si>
  <si>
    <t>406.5529</t>
  </si>
  <si>
    <t>1216.6369</t>
  </si>
  <si>
    <t>1216.6299</t>
  </si>
  <si>
    <t>5.77</t>
  </si>
  <si>
    <t>3700</t>
  </si>
  <si>
    <t>K.AGDFLENHYR.E</t>
  </si>
  <si>
    <t>611.2886</t>
  </si>
  <si>
    <t>1220.5626</t>
  </si>
  <si>
    <t>1220.5574</t>
  </si>
  <si>
    <t>4.23</t>
  </si>
  <si>
    <t>3711</t>
  </si>
  <si>
    <t>407.8619</t>
  </si>
  <si>
    <t>1220.5638</t>
  </si>
  <si>
    <t>5.24</t>
  </si>
  <si>
    <t>(39)</t>
  </si>
  <si>
    <t>3714</t>
  </si>
  <si>
    <t>R.YYTYMIMNK.G</t>
  </si>
  <si>
    <t>613.7880</t>
  </si>
  <si>
    <t>1225.5614</t>
  </si>
  <si>
    <t>1225.5511</t>
  </si>
  <si>
    <t>8.36</t>
  </si>
  <si>
    <t>3735</t>
  </si>
  <si>
    <t>R.YYTYMI-&gt;M&lt;-NK.G</t>
  </si>
  <si>
    <t>621.7841</t>
  </si>
  <si>
    <t>1241.5536</t>
  </si>
  <si>
    <t>1241.5460</t>
  </si>
  <si>
    <t>6.07</t>
  </si>
  <si>
    <t>(21)</t>
  </si>
  <si>
    <t>3909</t>
  </si>
  <si>
    <t>K.RQESLELIRK.G</t>
  </si>
  <si>
    <t>424.5885</t>
  </si>
  <si>
    <t>1270.7436</t>
  </si>
  <si>
    <t>1270.7357</t>
  </si>
  <si>
    <t>6.21</t>
  </si>
  <si>
    <t>4272</t>
  </si>
  <si>
    <t>R.KDYDTTPPVVR.W</t>
  </si>
  <si>
    <t>645.8408</t>
  </si>
  <si>
    <t>1289.6670</t>
  </si>
  <si>
    <t>1289.6616</t>
  </si>
  <si>
    <t>4.18</t>
  </si>
  <si>
    <t>4466</t>
  </si>
  <si>
    <t>430.8966</t>
  </si>
  <si>
    <t>1289.6679</t>
  </si>
  <si>
    <t>4.91</t>
  </si>
  <si>
    <t>(42)</t>
  </si>
  <si>
    <t>4467</t>
  </si>
  <si>
    <t>K.ACEPGVDYVYK.T</t>
  </si>
  <si>
    <t>650.8032</t>
  </si>
  <si>
    <t>1299.5918</t>
  </si>
  <si>
    <t>1299.5805</t>
  </si>
  <si>
    <t>8.64</t>
  </si>
  <si>
    <t>4576</t>
  </si>
  <si>
    <t>R.VPINDGNGEAILK.R</t>
  </si>
  <si>
    <t>670.3680</t>
  </si>
  <si>
    <t>1338.7214</t>
  </si>
  <si>
    <t>1338.7143</t>
  </si>
  <si>
    <t>76</t>
  </si>
  <si>
    <t>4992</t>
  </si>
  <si>
    <t>K.FYYIDDPDGLK.V</t>
  </si>
  <si>
    <t>673.3244</t>
  </si>
  <si>
    <t>1344.6342</t>
  </si>
  <si>
    <t>1344.6238</t>
  </si>
  <si>
    <t>7.79</t>
  </si>
  <si>
    <t>5036</t>
  </si>
  <si>
    <t>R.EVVADSVWVDVK.D</t>
  </si>
  <si>
    <t>29</t>
  </si>
  <si>
    <t>673.3585</t>
  </si>
  <si>
    <t>1344.7024</t>
  </si>
  <si>
    <t>1344.6926</t>
  </si>
  <si>
    <t>7.30</t>
  </si>
  <si>
    <t>70</t>
  </si>
  <si>
    <t>5069</t>
  </si>
  <si>
    <t>K.DICEAQVNSLGR.S</t>
  </si>
  <si>
    <t>681.3309</t>
  </si>
  <si>
    <t>1360.6473</t>
  </si>
  <si>
    <t>1360.6405</t>
  </si>
  <si>
    <t>5.00</t>
  </si>
  <si>
    <t>61</t>
  </si>
  <si>
    <t>5253</t>
  </si>
  <si>
    <t>K.SGSDEVQVKQER.K</t>
  </si>
  <si>
    <t>454.5626</t>
  </si>
  <si>
    <t>1360.6660</t>
  </si>
  <si>
    <t>1360.6583</t>
  </si>
  <si>
    <t>5.71</t>
  </si>
  <si>
    <t>(50)</t>
  </si>
  <si>
    <t>5255</t>
  </si>
  <si>
    <t>681.3411</t>
  </si>
  <si>
    <t>1360.6677</t>
  </si>
  <si>
    <t>6.94</t>
  </si>
  <si>
    <t>5256</t>
  </si>
  <si>
    <t>K.RQVLLNGVQPSR.A</t>
  </si>
  <si>
    <t>456.2710</t>
  </si>
  <si>
    <t>1365.7913</t>
  </si>
  <si>
    <t>1365.7841</t>
  </si>
  <si>
    <t>5.26</t>
  </si>
  <si>
    <t>9</t>
  </si>
  <si>
    <t>5295</t>
  </si>
  <si>
    <t>K.TIYTPGSTVLYR.V</t>
  </si>
  <si>
    <t>685.8731</t>
  </si>
  <si>
    <t>1369.7317</t>
  </si>
  <si>
    <t>1369.7242</t>
  </si>
  <si>
    <t>5.48</t>
  </si>
  <si>
    <t>60</t>
  </si>
  <si>
    <t>5303</t>
  </si>
  <si>
    <t>R.SSVAVPYVIVPLK.I</t>
  </si>
  <si>
    <t>686.4207</t>
  </si>
  <si>
    <t>1370.8269</t>
  </si>
  <si>
    <t>1370.8173</t>
  </si>
  <si>
    <t>6.97</t>
  </si>
  <si>
    <t>5309</t>
  </si>
  <si>
    <t>K.AAVYNHFISDGVK.K</t>
  </si>
  <si>
    <t>474.2482</t>
  </si>
  <si>
    <t>1419.7227</t>
  </si>
  <si>
    <t>1419.7147</t>
  </si>
  <si>
    <t>5.65</t>
  </si>
  <si>
    <t>(48)</t>
  </si>
  <si>
    <t>5857</t>
  </si>
  <si>
    <t>710.8690</t>
  </si>
  <si>
    <t>1419.7234</t>
  </si>
  <si>
    <t>6.13</t>
  </si>
  <si>
    <t>92</t>
  </si>
  <si>
    <t>5858</t>
  </si>
  <si>
    <t>K.VSHTVEDCLSFK.V</t>
  </si>
  <si>
    <t>474.5645</t>
  </si>
  <si>
    <t>1420.6716</t>
  </si>
  <si>
    <t>1420.6657</t>
  </si>
  <si>
    <t>5868</t>
  </si>
  <si>
    <t>711.3434</t>
  </si>
  <si>
    <t>1420.6723</t>
  </si>
  <si>
    <t>4.68</t>
  </si>
  <si>
    <t>72</t>
  </si>
  <si>
    <t>5870</t>
  </si>
  <si>
    <t>K.EKNRWEEPNQK.L</t>
  </si>
  <si>
    <t>486.5781</t>
  </si>
  <si>
    <t>1456.7126</t>
  </si>
  <si>
    <t>1456.7058</t>
  </si>
  <si>
    <t>4.61</t>
  </si>
  <si>
    <t>6258</t>
  </si>
  <si>
    <t>R.NYAGVFTDAGLTLK.T</t>
  </si>
  <si>
    <t>8</t>
  </si>
  <si>
    <t>735.3895</t>
  </si>
  <si>
    <t>1468.7644</t>
  </si>
  <si>
    <t>1468.7562</t>
  </si>
  <si>
    <t>5.58</t>
  </si>
  <si>
    <t>64</t>
  </si>
  <si>
    <t>6390</t>
  </si>
  <si>
    <t>R.QQHSRDGALELAR.S</t>
  </si>
  <si>
    <t>494.2612</t>
  </si>
  <si>
    <t>1479.7618</t>
  </si>
  <si>
    <t>1479.7542</t>
  </si>
  <si>
    <t>5.11</t>
  </si>
  <si>
    <t>6519</t>
  </si>
  <si>
    <t>R.VPINDGNGEAILKR.Q</t>
  </si>
  <si>
    <t>748.4194</t>
  </si>
  <si>
    <t>1494.8243</t>
  </si>
  <si>
    <t>1494.8154</t>
  </si>
  <si>
    <t>5.95</t>
  </si>
  <si>
    <t>6663</t>
  </si>
  <si>
    <t>7</t>
  </si>
  <si>
    <t>499.2830</t>
  </si>
  <si>
    <t>1494.8271</t>
  </si>
  <si>
    <t>(92)</t>
  </si>
  <si>
    <t>6665</t>
  </si>
  <si>
    <t>R.TLNPEHLGQGGVQR.E</t>
  </si>
  <si>
    <t>753.3989</t>
  </si>
  <si>
    <t>1504.7832</t>
  </si>
  <si>
    <t>1504.7746</t>
  </si>
  <si>
    <t>5.67</t>
  </si>
  <si>
    <t>59</t>
  </si>
  <si>
    <t>6783</t>
  </si>
  <si>
    <t>502.6021</t>
  </si>
  <si>
    <t>1504.7843</t>
  </si>
  <si>
    <t>6.43</t>
  </si>
  <si>
    <t>6784</t>
  </si>
  <si>
    <t>R.DSNKNTLIIYLDK.V</t>
  </si>
  <si>
    <t>512.9494</t>
  </si>
  <si>
    <t>1535.8264</t>
  </si>
  <si>
    <t>1535.8195</t>
  </si>
  <si>
    <t>4.48</t>
  </si>
  <si>
    <t>(24)</t>
  </si>
  <si>
    <t>6980</t>
  </si>
  <si>
    <t>768.9205</t>
  </si>
  <si>
    <t>1535.8265</t>
  </si>
  <si>
    <t>4.57</t>
  </si>
  <si>
    <t>6981</t>
  </si>
  <si>
    <t>R.FYHPDKEDGMLSK.L</t>
  </si>
  <si>
    <t>522.9166</t>
  </si>
  <si>
    <t>1565.7279</t>
  </si>
  <si>
    <t>1565.7184</t>
  </si>
  <si>
    <t>6.03</t>
  </si>
  <si>
    <t>(37)</t>
  </si>
  <si>
    <t>7294</t>
  </si>
  <si>
    <t>783.8714</t>
  </si>
  <si>
    <t>1565.7282</t>
  </si>
  <si>
    <t>6.28</t>
  </si>
  <si>
    <t>7295</t>
  </si>
  <si>
    <t>R.SEETKENERFTVK.A</t>
  </si>
  <si>
    <t>532.9368</t>
  </si>
  <si>
    <t>1595.7887</t>
  </si>
  <si>
    <t>1595.7791</t>
  </si>
  <si>
    <t>6.00</t>
  </si>
  <si>
    <t>12</t>
  </si>
  <si>
    <t>7625</t>
  </si>
  <si>
    <t>R.AILYNYREAENLK.V</t>
  </si>
  <si>
    <t>798.9267</t>
  </si>
  <si>
    <t>1595.8388</t>
  </si>
  <si>
    <t>1595.8307</t>
  </si>
  <si>
    <t>7631</t>
  </si>
  <si>
    <t>532.9539</t>
  </si>
  <si>
    <t>1595.8399</t>
  </si>
  <si>
    <t>5.79</t>
  </si>
  <si>
    <t>(11)</t>
  </si>
  <si>
    <t>7632</t>
  </si>
  <si>
    <t>K.AFLDCCEYITQLR.Q</t>
  </si>
  <si>
    <t>844.8962</t>
  </si>
  <si>
    <t>1687.7778</t>
  </si>
  <si>
    <t>1687.7698</t>
  </si>
  <si>
    <t>4.74</t>
  </si>
  <si>
    <t>109</t>
  </si>
  <si>
    <t>8382</t>
  </si>
  <si>
    <t>K.VYSYYNLDETCIR.F</t>
  </si>
  <si>
    <t>848.3935</t>
  </si>
  <si>
    <t>1694.7724</t>
  </si>
  <si>
    <t>1694.7610</t>
  </si>
  <si>
    <t>6.74</t>
  </si>
  <si>
    <t>84</t>
  </si>
  <si>
    <t>8426</t>
  </si>
  <si>
    <t>565.9315</t>
  </si>
  <si>
    <t>1694.7726</t>
  </si>
  <si>
    <t>6.82</t>
  </si>
  <si>
    <t>(27)</t>
  </si>
  <si>
    <t>8427</t>
  </si>
  <si>
    <t>R.LPYSVVRNEQVEIR.A</t>
  </si>
  <si>
    <t>567.9850</t>
  </si>
  <si>
    <t>1700.9331</t>
  </si>
  <si>
    <t>1700.9209</t>
  </si>
  <si>
    <t>7.17</t>
  </si>
  <si>
    <t>8493</t>
  </si>
  <si>
    <t>K.DSITTWEILAVSLSDK.K</t>
  </si>
  <si>
    <t>889.4739</t>
  </si>
  <si>
    <t>1776.9332</t>
  </si>
  <si>
    <t>1776.9145</t>
  </si>
  <si>
    <t>10.5</t>
  </si>
  <si>
    <t>8942</t>
  </si>
  <si>
    <t>R.VELLYNPAFCSLATAK.K</t>
  </si>
  <si>
    <t>898.9712</t>
  </si>
  <si>
    <t>1795.9278</t>
  </si>
  <si>
    <t>1795.9178</t>
  </si>
  <si>
    <t>5.57</t>
  </si>
  <si>
    <t>20</t>
  </si>
  <si>
    <t>9046</t>
  </si>
  <si>
    <t>R.SDLDDDIIPEEDIISR.S</t>
  </si>
  <si>
    <t>615.6329</t>
  </si>
  <si>
    <t>1843.8770</t>
  </si>
  <si>
    <t>1843.8687</t>
  </si>
  <si>
    <t>(54)</t>
  </si>
  <si>
    <t>9249</t>
  </si>
  <si>
    <t>14</t>
  </si>
  <si>
    <t>922.9473</t>
  </si>
  <si>
    <t>1843.8801</t>
  </si>
  <si>
    <t>6.19</t>
  </si>
  <si>
    <t>83</t>
  </si>
  <si>
    <t>9260</t>
  </si>
  <si>
    <t>K.DSITTWEILAVSLSDKK.G</t>
  </si>
  <si>
    <t>636.0164</t>
  </si>
  <si>
    <t>1905.0273</t>
  </si>
  <si>
    <t>1905.0095</t>
  </si>
  <si>
    <t>9.32</t>
  </si>
  <si>
    <t>9701</t>
  </si>
  <si>
    <t>K.EYVLPSFEVQLEPEEK.F</t>
  </si>
  <si>
    <t>645.9941</t>
  </si>
  <si>
    <t>1934.9606</t>
  </si>
  <si>
    <t>1934.9513</t>
  </si>
  <si>
    <t>4.81</t>
  </si>
  <si>
    <t>9949</t>
  </si>
  <si>
    <t>968.4877</t>
  </si>
  <si>
    <t>1934.9609</t>
  </si>
  <si>
    <t>71</t>
  </si>
  <si>
    <t>9950</t>
  </si>
  <si>
    <t>K.IWDVVEKADIGCTPGSGR.N</t>
  </si>
  <si>
    <t>653.9942</t>
  </si>
  <si>
    <t>1958.9608</t>
  </si>
  <si>
    <t>1958.9520</t>
  </si>
  <si>
    <t>4.46</t>
  </si>
  <si>
    <t>10129</t>
  </si>
  <si>
    <t>K.LEDDFDEYIMVIENIIK.S</t>
  </si>
  <si>
    <t>1050.0154</t>
  </si>
  <si>
    <t>2098.0162</t>
  </si>
  <si>
    <t>2098.0180</t>
  </si>
  <si>
    <t>-0.85</t>
  </si>
  <si>
    <t>10913</t>
  </si>
  <si>
    <t>700.3528</t>
  </si>
  <si>
    <t>2098.0365</t>
  </si>
  <si>
    <t>8.83</t>
  </si>
  <si>
    <t>(1)</t>
  </si>
  <si>
    <t>10914</t>
  </si>
  <si>
    <t>K.AYYEDSPQQVFSAEFEVK.E</t>
  </si>
  <si>
    <t>713.0010</t>
  </si>
  <si>
    <t>2135.9813</t>
  </si>
  <si>
    <t>2135.9688</t>
  </si>
  <si>
    <t>5.87</t>
  </si>
  <si>
    <t>11118</t>
  </si>
  <si>
    <t>1068.9985</t>
  </si>
  <si>
    <t>2135.9825</t>
  </si>
  <si>
    <t>6.45</t>
  </si>
  <si>
    <t>80</t>
  </si>
  <si>
    <t>11121</t>
  </si>
  <si>
    <t>K.ILLQGTPVAQMTEDAIDGER.L</t>
  </si>
  <si>
    <t>719.7028</t>
  </si>
  <si>
    <t>2156.0865</t>
  </si>
  <si>
    <t>2156.0783</t>
  </si>
  <si>
    <t>3.77</t>
  </si>
  <si>
    <t>(82)</t>
  </si>
  <si>
    <t>11219</t>
  </si>
  <si>
    <t>1079.0507</t>
  </si>
  <si>
    <t>2156.0868</t>
  </si>
  <si>
    <t>3.92</t>
  </si>
  <si>
    <t>115</t>
  </si>
  <si>
    <t>11220</t>
  </si>
  <si>
    <t>R.EEVPAADLSDQVPDTESETK.I</t>
  </si>
  <si>
    <t>1080.5008</t>
  </si>
  <si>
    <t>2158.9871</t>
  </si>
  <si>
    <t>2158.9754</t>
  </si>
  <si>
    <t>5.46</t>
  </si>
  <si>
    <t>104</t>
  </si>
  <si>
    <t>11235</t>
  </si>
  <si>
    <t>720.6700</t>
  </si>
  <si>
    <t>2158.9883</t>
  </si>
  <si>
    <t>5.99</t>
  </si>
  <si>
    <t>(40)</t>
  </si>
  <si>
    <t>11236</t>
  </si>
  <si>
    <t>K.ILLQGTPVAQ-&gt;M&lt;-TEDAIDGER.L</t>
  </si>
  <si>
    <t>725.0362</t>
  </si>
  <si>
    <t>2172.0867</t>
  </si>
  <si>
    <t>2172.0732</t>
  </si>
  <si>
    <t>6.22</t>
  </si>
  <si>
    <t>(58)</t>
  </si>
  <si>
    <t>11296</t>
  </si>
  <si>
    <t>1087.0510</t>
  </si>
  <si>
    <t>2172.0875</t>
  </si>
  <si>
    <t>6.57</t>
  </si>
  <si>
    <t>11298</t>
  </si>
  <si>
    <t>R.HIPVVTQGSNVQSLTQDDGVAK.L</t>
  </si>
  <si>
    <t>765.0683</t>
  </si>
  <si>
    <t>2292.1831</t>
  </si>
  <si>
    <t>2292.1710</t>
  </si>
  <si>
    <t>(71)</t>
  </si>
  <si>
    <t>12003</t>
  </si>
  <si>
    <t>1147.1003</t>
  </si>
  <si>
    <t>2292.1861</t>
  </si>
  <si>
    <t>6.59</t>
  </si>
  <si>
    <t>89</t>
  </si>
  <si>
    <t>12010</t>
  </si>
  <si>
    <t>K.ILLQGTPVAQMTEDAIDGERLK.H</t>
  </si>
  <si>
    <t>800.0994</t>
  </si>
  <si>
    <t>2397.2763</t>
  </si>
  <si>
    <t>2397.2573</t>
  </si>
  <si>
    <t>7.90</t>
  </si>
  <si>
    <t>(2)</t>
  </si>
  <si>
    <t>12458</t>
  </si>
  <si>
    <t>K.ILLQGTPVAQ-&gt;M&lt;-TEDAIDGERLK.H</t>
  </si>
  <si>
    <t>805.4298</t>
  </si>
  <si>
    <t>2413.2674</t>
  </si>
  <si>
    <t>2413.2523</t>
  </si>
  <si>
    <t>10</t>
  </si>
  <si>
    <t>12505</t>
  </si>
  <si>
    <t>R.CAEENCFMHHTEKEVTLEDR.L</t>
  </si>
  <si>
    <t>634.5258</t>
  </si>
  <si>
    <t>2534.0742</t>
  </si>
  <si>
    <t>2534.0624</t>
  </si>
  <si>
    <t>4.64</t>
  </si>
  <si>
    <t>12930</t>
  </si>
  <si>
    <t>K.QKPDGIFQEDGPVIHQEMIGGFR.D</t>
  </si>
  <si>
    <t>650.3291</t>
  </si>
  <si>
    <t>2597.2873</t>
  </si>
  <si>
    <t>2597.2697</t>
  </si>
  <si>
    <t>6.79</t>
  </si>
  <si>
    <t>13175</t>
  </si>
  <si>
    <t>K.QKPDGIFQEDGPVIHQE-&gt;M&lt;-IGGFR.D</t>
  </si>
  <si>
    <t>872.1009</t>
  </si>
  <si>
    <t>2613.2808</t>
  </si>
  <si>
    <t>2613.2646</t>
  </si>
  <si>
    <t>13243</t>
  </si>
  <si>
    <t>654.3276</t>
  </si>
  <si>
    <t>2613.2812</t>
  </si>
  <si>
    <t>6.36</t>
  </si>
  <si>
    <t>(4)</t>
  </si>
  <si>
    <t>13244</t>
  </si>
  <si>
    <t>R.DGALELARSDLDDDIIPEEDIISR.S</t>
  </si>
  <si>
    <t>1335.6631</t>
  </si>
  <si>
    <t>2669.3116</t>
  </si>
  <si>
    <t>2669.3031</t>
  </si>
  <si>
    <t>3.18</t>
  </si>
  <si>
    <t>13449</t>
  </si>
  <si>
    <t>668.3356</t>
  </si>
  <si>
    <t>2669.3132</t>
  </si>
  <si>
    <t>3.76</t>
  </si>
  <si>
    <t>13450</t>
  </si>
  <si>
    <t>890.7792</t>
  </si>
  <si>
    <t>2669.3159</t>
  </si>
  <si>
    <t>4.78</t>
  </si>
  <si>
    <t>13451</t>
  </si>
  <si>
    <t>K.EYVLPSFEVQLEPEEKFYYIDDPDGLK.V</t>
  </si>
  <si>
    <t>1088.2087</t>
  </si>
  <si>
    <t>3261.6044</t>
  </si>
  <si>
    <t>3261.5645</t>
  </si>
  <si>
    <t>12.2</t>
  </si>
  <si>
    <t>14721</t>
  </si>
  <si>
    <t>R.TLNPEHLGQGGVQREEVPAADLSDQVPDTESETK.I</t>
  </si>
  <si>
    <t>730.1580</t>
  </si>
  <si>
    <t>3645.7534</t>
  </si>
  <si>
    <t>3645.7394</t>
  </si>
  <si>
    <t>3.83</t>
  </si>
  <si>
    <t>15289</t>
  </si>
  <si>
    <t>912.4477</t>
  </si>
  <si>
    <t>3645.7617</t>
  </si>
  <si>
    <t>6.09</t>
  </si>
  <si>
    <t>(25)</t>
  </si>
  <si>
    <t>15294</t>
  </si>
  <si>
    <t>1216.2615</t>
  </si>
  <si>
    <t>3645.7626</t>
  </si>
  <si>
    <t>6.35</t>
  </si>
  <si>
    <t>15295</t>
  </si>
  <si>
    <t>P02769</t>
  </si>
  <si>
    <t>Serum albumin OS=Bos taurus GN=ALB PE=1 SV=4</t>
  </si>
  <si>
    <t>71244</t>
  </si>
  <si>
    <t>5106</t>
  </si>
  <si>
    <t>307(191)</t>
  </si>
  <si>
    <t>59(50)</t>
  </si>
  <si>
    <t>32.55</t>
  </si>
  <si>
    <t>74%</t>
  </si>
  <si>
    <t>P02769_uniprot</t>
  </si>
  <si>
    <t>K.GACLLPK.I</t>
  </si>
  <si>
    <t>379.7165</t>
  </si>
  <si>
    <t>757.4184</t>
  </si>
  <si>
    <t>757.4156</t>
  </si>
  <si>
    <t>3.69</t>
  </si>
  <si>
    <t>167</t>
  </si>
  <si>
    <t>K.LVTDLTK.V</t>
  </si>
  <si>
    <t>395.2417</t>
  </si>
  <si>
    <t>788.4689</t>
  </si>
  <si>
    <t>788.4644</t>
  </si>
  <si>
    <t>283</t>
  </si>
  <si>
    <t>R.LSQKFPK.A</t>
  </si>
  <si>
    <t>424.2565</t>
  </si>
  <si>
    <t>846.4985</t>
  </si>
  <si>
    <t>846.4963</t>
  </si>
  <si>
    <t>2.58</t>
  </si>
  <si>
    <t>772</t>
  </si>
  <si>
    <t>R.LCVLHEK.T</t>
  </si>
  <si>
    <t>449.7463</t>
  </si>
  <si>
    <t>897.4781</t>
  </si>
  <si>
    <t>897.4742</t>
  </si>
  <si>
    <t>4.36</t>
  </si>
  <si>
    <t>1001</t>
  </si>
  <si>
    <t>K.AEFVEVTK.L</t>
  </si>
  <si>
    <t>461.7509</t>
  </si>
  <si>
    <t>921.4872</t>
  </si>
  <si>
    <t>921.4807</t>
  </si>
  <si>
    <t>7.04</t>
  </si>
  <si>
    <t>1150</t>
  </si>
  <si>
    <t>K.YLYEIAR.R</t>
  </si>
  <si>
    <t>464.2525</t>
  </si>
  <si>
    <t>926.4904</t>
  </si>
  <si>
    <t>926.4861</t>
  </si>
  <si>
    <t>4.66</t>
  </si>
  <si>
    <t>1155</t>
  </si>
  <si>
    <t>K.DLGEEHFK.G</t>
  </si>
  <si>
    <t>487.7348</t>
  </si>
  <si>
    <t>973.4550</t>
  </si>
  <si>
    <t>973.4505</t>
  </si>
  <si>
    <t>26</t>
  </si>
  <si>
    <t>1455</t>
  </si>
  <si>
    <t>K-&gt;.&lt;-QTALVELLK.H</t>
  </si>
  <si>
    <t>499.3034</t>
  </si>
  <si>
    <t>996.5923</t>
  </si>
  <si>
    <t>996.5855</t>
  </si>
  <si>
    <t>6.81</t>
  </si>
  <si>
    <t>1638</t>
  </si>
  <si>
    <t>K.LVVSTQTALA.-</t>
  </si>
  <si>
    <t>501.7981</t>
  </si>
  <si>
    <t>1001.5816</t>
  </si>
  <si>
    <t>1001.5757</t>
  </si>
  <si>
    <t>1673</t>
  </si>
  <si>
    <t>K.QTALVELLK.H</t>
  </si>
  <si>
    <t>507.8170</t>
  </si>
  <si>
    <t>1013.6194</t>
  </si>
  <si>
    <t>1013.6121</t>
  </si>
  <si>
    <t>7.25</t>
  </si>
  <si>
    <t>(57)</t>
  </si>
  <si>
    <t>1746</t>
  </si>
  <si>
    <t>K.SHCIAEVEK.D</t>
  </si>
  <si>
    <t>358.1759</t>
  </si>
  <si>
    <t>1071.5059</t>
  </si>
  <si>
    <t>1071.5019</t>
  </si>
  <si>
    <t>3.73</t>
  </si>
  <si>
    <t>2192</t>
  </si>
  <si>
    <t>536.7610</t>
  </si>
  <si>
    <t>1071.5074</t>
  </si>
  <si>
    <t>5.18</t>
  </si>
  <si>
    <t>2193</t>
  </si>
  <si>
    <t>K.YLYEIARR.H</t>
  </si>
  <si>
    <t>542.3038</t>
  </si>
  <si>
    <t>1082.5930</t>
  </si>
  <si>
    <t>1082.5872</t>
  </si>
  <si>
    <t>15</t>
  </si>
  <si>
    <t>2252</t>
  </si>
  <si>
    <t>K.EACFAVEGPK.L</t>
  </si>
  <si>
    <t>554.2638</t>
  </si>
  <si>
    <t>1106.5130</t>
  </si>
  <si>
    <t>1106.5066</t>
  </si>
  <si>
    <t>55</t>
  </si>
  <si>
    <t>2461</t>
  </si>
  <si>
    <t>K.CCTESLVNR.R</t>
  </si>
  <si>
    <t>569.7554</t>
  </si>
  <si>
    <t>1137.4962</t>
  </si>
  <si>
    <t>1137.4907</t>
  </si>
  <si>
    <t>4.84</t>
  </si>
  <si>
    <t>2816</t>
  </si>
  <si>
    <t>K.KQTALVELLK.H</t>
  </si>
  <si>
    <t>381.5783</t>
  </si>
  <si>
    <t>1141.7129</t>
  </si>
  <si>
    <t>1141.7070</t>
  </si>
  <si>
    <t>5.16</t>
  </si>
  <si>
    <t>2878</t>
  </si>
  <si>
    <t>571.8646</t>
  </si>
  <si>
    <t>1141.7147</t>
  </si>
  <si>
    <t>6.71</t>
  </si>
  <si>
    <t>2883</t>
  </si>
  <si>
    <t>K.LVNELTEFAK.T</t>
  </si>
  <si>
    <t>582.3223</t>
  </si>
  <si>
    <t>1162.6301</t>
  </si>
  <si>
    <t>1162.6234</t>
  </si>
  <si>
    <t>5.80</t>
  </si>
  <si>
    <t>3035</t>
  </si>
  <si>
    <t>R.DTHKSEIAHR.F</t>
  </si>
  <si>
    <t>597.3064</t>
  </si>
  <si>
    <t>1192.5982</t>
  </si>
  <si>
    <t>1192.5949</t>
  </si>
  <si>
    <t>2.84</t>
  </si>
  <si>
    <t>3412</t>
  </si>
  <si>
    <t>398.5404</t>
  </si>
  <si>
    <t>1192.5995</t>
  </si>
  <si>
    <t>3.88</t>
  </si>
  <si>
    <t>3413</t>
  </si>
  <si>
    <t>R.FKDLGEEHFK.G</t>
  </si>
  <si>
    <t>625.3178</t>
  </si>
  <si>
    <t>1248.6209</t>
  </si>
  <si>
    <t>1248.6139</t>
  </si>
  <si>
    <t>5.66</t>
  </si>
  <si>
    <t>53</t>
  </si>
  <si>
    <t>3978</t>
  </si>
  <si>
    <t>417.2143</t>
  </si>
  <si>
    <t>1248.6210</t>
  </si>
  <si>
    <t>3979</t>
  </si>
  <si>
    <t>K.ECCDKPLLEK.S</t>
  </si>
  <si>
    <t>431.2069</t>
  </si>
  <si>
    <t>1290.5988</t>
  </si>
  <si>
    <t>1290.5948</t>
  </si>
  <si>
    <t>(15)</t>
  </si>
  <si>
    <t>4479</t>
  </si>
  <si>
    <t>646.3069</t>
  </si>
  <si>
    <t>1290.5992</t>
  </si>
  <si>
    <t>3.42</t>
  </si>
  <si>
    <t>4480</t>
  </si>
  <si>
    <t>K.FPKAEFVEVTK.L</t>
  </si>
  <si>
    <t>647.8593</t>
  </si>
  <si>
    <t>1293.7041</t>
  </si>
  <si>
    <t>1293.6969</t>
  </si>
  <si>
    <t>5.55</t>
  </si>
  <si>
    <t>22</t>
  </si>
  <si>
    <t>4523</t>
  </si>
  <si>
    <t>432.2421</t>
  </si>
  <si>
    <t>1293.7045</t>
  </si>
  <si>
    <t>(20)</t>
  </si>
  <si>
    <t>4524</t>
  </si>
  <si>
    <t>K.HLVDEPQNLIK.Q</t>
  </si>
  <si>
    <t>435.9121</t>
  </si>
  <si>
    <t>1304.7143</t>
  </si>
  <si>
    <t>1304.7088</t>
  </si>
  <si>
    <t>(43)</t>
  </si>
  <si>
    <t>4672</t>
  </si>
  <si>
    <t>653.3651</t>
  </si>
  <si>
    <t>1304.7155</t>
  </si>
  <si>
    <t>5.15</t>
  </si>
  <si>
    <t>73</t>
  </si>
  <si>
    <t>4677</t>
  </si>
  <si>
    <t>K.TVMENFVAFVDK.C</t>
  </si>
  <si>
    <t>467.2378</t>
  </si>
  <si>
    <t>1398.6916</t>
  </si>
  <si>
    <t>1398.6853</t>
  </si>
  <si>
    <t>4.49</t>
  </si>
  <si>
    <t>5622</t>
  </si>
  <si>
    <t>700.3538</t>
  </si>
  <si>
    <t>1398.6931</t>
  </si>
  <si>
    <t>5.53</t>
  </si>
  <si>
    <t>(62)</t>
  </si>
  <si>
    <t>5623</t>
  </si>
  <si>
    <t>K.TV-&gt;M&lt;-ENFVAFVDK.C</t>
  </si>
  <si>
    <t>708.3523</t>
  </si>
  <si>
    <t>1414.6900</t>
  </si>
  <si>
    <t>1414.6803</t>
  </si>
  <si>
    <t>6.90</t>
  </si>
  <si>
    <t>85</t>
  </si>
  <si>
    <t>5786</t>
  </si>
  <si>
    <t>K.SLHTLFGDELCK.V</t>
  </si>
  <si>
    <t>710.3544</t>
  </si>
  <si>
    <t>1418.6943</t>
  </si>
  <si>
    <t>1418.6864</t>
  </si>
  <si>
    <t>5826</t>
  </si>
  <si>
    <t>473.9063</t>
  </si>
  <si>
    <t>1418.6970</t>
  </si>
  <si>
    <t>7.48</t>
  </si>
  <si>
    <t>(38)</t>
  </si>
  <si>
    <t>5838</t>
  </si>
  <si>
    <t>K.YICDNQDTISSK.L</t>
  </si>
  <si>
    <t>722.3270</t>
  </si>
  <si>
    <t>1442.6394</t>
  </si>
  <si>
    <t>1442.6347</t>
  </si>
  <si>
    <t>3.21</t>
  </si>
  <si>
    <t>6096</t>
  </si>
  <si>
    <t>K.TCVADESHAGCEK.S</t>
  </si>
  <si>
    <t>488.5371</t>
  </si>
  <si>
    <t>1462.5894</t>
  </si>
  <si>
    <t>1462.5817</t>
  </si>
  <si>
    <t>5.29</t>
  </si>
  <si>
    <t>(44)</t>
  </si>
  <si>
    <t>6315</t>
  </si>
  <si>
    <t>732.3024</t>
  </si>
  <si>
    <t>1462.5903</t>
  </si>
  <si>
    <t>5.90</t>
  </si>
  <si>
    <t>50</t>
  </si>
  <si>
    <t>6316</t>
  </si>
  <si>
    <t>R.ETYGDMADCCEK.Q</t>
  </si>
  <si>
    <t>739.7694</t>
  </si>
  <si>
    <t>1477.5241</t>
  </si>
  <si>
    <t>1477.5160</t>
  </si>
  <si>
    <t>6491</t>
  </si>
  <si>
    <t>K.LGEYGFQNALIVR.Y</t>
  </si>
  <si>
    <t>493.9386</t>
  </si>
  <si>
    <t>1478.7940</t>
  </si>
  <si>
    <t>1478.7881</t>
  </si>
  <si>
    <t>3.94</t>
  </si>
  <si>
    <t>6509</t>
  </si>
  <si>
    <t>740.4044</t>
  </si>
  <si>
    <t>1478.7943</t>
  </si>
  <si>
    <t>4.15</t>
  </si>
  <si>
    <t>98</t>
  </si>
  <si>
    <t>6510</t>
  </si>
  <si>
    <t>K.EYEATLEECCAK.D</t>
  </si>
  <si>
    <t>751.8152</t>
  </si>
  <si>
    <t>1501.6159</t>
  </si>
  <si>
    <t>1501.6065</t>
  </si>
  <si>
    <t>6742</t>
  </si>
  <si>
    <t>K.VPQVSTPTLVEVSR.S</t>
  </si>
  <si>
    <t>756.4292</t>
  </si>
  <si>
    <t>1510.8438</t>
  </si>
  <si>
    <t>1510.8355</t>
  </si>
  <si>
    <t>79</t>
  </si>
  <si>
    <t>6812</t>
  </si>
  <si>
    <t>504.6224</t>
  </si>
  <si>
    <t>1510.8454</t>
  </si>
  <si>
    <t>6.54</t>
  </si>
  <si>
    <t>6813</t>
  </si>
  <si>
    <t>K.LKECCDKPLLEK.S</t>
  </si>
  <si>
    <t>766.8973</t>
  </si>
  <si>
    <t>1531.7800</t>
  </si>
  <si>
    <t>1531.7738</t>
  </si>
  <si>
    <t>4.05</t>
  </si>
  <si>
    <t>63</t>
  </si>
  <si>
    <t>6944</t>
  </si>
  <si>
    <t>511.6011</t>
  </si>
  <si>
    <t>1531.7815</t>
  </si>
  <si>
    <t>5.01</t>
  </si>
  <si>
    <t>(55)</t>
  </si>
  <si>
    <t>6945</t>
  </si>
  <si>
    <t>383.9531</t>
  </si>
  <si>
    <t>1531.7834</t>
  </si>
  <si>
    <t>(10)</t>
  </si>
  <si>
    <t>6947</t>
  </si>
  <si>
    <t>R.LCVLHEKTPVSEK.V</t>
  </si>
  <si>
    <t>770.4175</t>
  </si>
  <si>
    <t>1538.8205</t>
  </si>
  <si>
    <t>1538.8127</t>
  </si>
  <si>
    <t>5.12</t>
  </si>
  <si>
    <t>82</t>
  </si>
  <si>
    <t>7030</t>
  </si>
  <si>
    <t>385.7124</t>
  </si>
  <si>
    <t>1538.8206</t>
  </si>
  <si>
    <t>5.17</t>
  </si>
  <si>
    <t>7031</t>
  </si>
  <si>
    <t>513.9476</t>
  </si>
  <si>
    <t>1538.8211</t>
  </si>
  <si>
    <t>(45)</t>
  </si>
  <si>
    <t>7032</t>
  </si>
  <si>
    <t>K.LKHLVDEPQNLIK.Q</t>
  </si>
  <si>
    <t>773.9542</t>
  </si>
  <si>
    <t>1545.8939</t>
  </si>
  <si>
    <t>1545.8878</t>
  </si>
  <si>
    <t>3.91</t>
  </si>
  <si>
    <t>7107</t>
  </si>
  <si>
    <t>516.3055</t>
  </si>
  <si>
    <t>1545.8946</t>
  </si>
  <si>
    <t>4.38</t>
  </si>
  <si>
    <t>7110</t>
  </si>
  <si>
    <t>K.DDPHACYSTVFDK.L</t>
  </si>
  <si>
    <t>777.8341</t>
  </si>
  <si>
    <t>1553.6535</t>
  </si>
  <si>
    <t>1553.6457</t>
  </si>
  <si>
    <t>5.07</t>
  </si>
  <si>
    <t>7184</t>
  </si>
  <si>
    <t>518.8925</t>
  </si>
  <si>
    <t>1553.6556</t>
  </si>
  <si>
    <t>(16)</t>
  </si>
  <si>
    <t>7187</t>
  </si>
  <si>
    <t>K.DAFLGSFLYEYSR.R</t>
  </si>
  <si>
    <t>784.3799</t>
  </si>
  <si>
    <t>1566.7452</t>
  </si>
  <si>
    <t>1566.7354</t>
  </si>
  <si>
    <t>6.23</t>
  </si>
  <si>
    <t>7307</t>
  </si>
  <si>
    <t>523.2561</t>
  </si>
  <si>
    <t>1566.7465</t>
  </si>
  <si>
    <t>7309</t>
  </si>
  <si>
    <t>K.LKPDPNTLCDEFK.A</t>
  </si>
  <si>
    <t>788.8925</t>
  </si>
  <si>
    <t>1575.7704</t>
  </si>
  <si>
    <t>1575.7603</t>
  </si>
  <si>
    <t>6.40</t>
  </si>
  <si>
    <t>7400</t>
  </si>
  <si>
    <t>526.2646</t>
  </si>
  <si>
    <t>1575.7721</t>
  </si>
  <si>
    <t>7.51</t>
  </si>
  <si>
    <t>7405</t>
  </si>
  <si>
    <t>R.KVPQVSTPTLVEVSR.S</t>
  </si>
  <si>
    <t>547.3212</t>
  </si>
  <si>
    <t>1638.9419</t>
  </si>
  <si>
    <t>1638.9305</t>
  </si>
  <si>
    <t>(59)</t>
  </si>
  <si>
    <t>8049</t>
  </si>
  <si>
    <t>820.4784</t>
  </si>
  <si>
    <t>1638.9423</t>
  </si>
  <si>
    <t>8050</t>
  </si>
  <si>
    <t>K.AEFVEVTKLVTDLTK.V</t>
  </si>
  <si>
    <t>846.9810</t>
  </si>
  <si>
    <t>1691.9474</t>
  </si>
  <si>
    <t>1691.9346</t>
  </si>
  <si>
    <t>7.57</t>
  </si>
  <si>
    <t>8418</t>
  </si>
  <si>
    <t>R.MPCTEDYLSLILNR.L</t>
  </si>
  <si>
    <t>862.9267</t>
  </si>
  <si>
    <t>1723.8388</t>
  </si>
  <si>
    <t>1723.8273</t>
  </si>
  <si>
    <t>6.70</t>
  </si>
  <si>
    <t>(70)</t>
  </si>
  <si>
    <t>8658</t>
  </si>
  <si>
    <t>R.-&gt;M&lt;-PCTEDYLSLILNR.L</t>
  </si>
  <si>
    <t>580.9515</t>
  </si>
  <si>
    <t>1739.8326</t>
  </si>
  <si>
    <t>1739.8222</t>
  </si>
  <si>
    <t>8735</t>
  </si>
  <si>
    <t>870.9238</t>
  </si>
  <si>
    <t>1739.8331</t>
  </si>
  <si>
    <t>6.26</t>
  </si>
  <si>
    <t>87</t>
  </si>
  <si>
    <t>8736</t>
  </si>
  <si>
    <t>K.YNGVFQECCQAEDK.G</t>
  </si>
  <si>
    <t>874.3612</t>
  </si>
  <si>
    <t>1746.7079</t>
  </si>
  <si>
    <t>1746.6978</t>
  </si>
  <si>
    <t>5.78</t>
  </si>
  <si>
    <t>8769</t>
  </si>
  <si>
    <t>K.ECCHGDLLECADDR.A</t>
  </si>
  <si>
    <t>875.3378</t>
  </si>
  <si>
    <t>1748.6611</t>
  </si>
  <si>
    <t>1748.6553</t>
  </si>
  <si>
    <t>3.35</t>
  </si>
  <si>
    <t>(5)</t>
  </si>
  <si>
    <t>8785</t>
  </si>
  <si>
    <t>583.8965</t>
  </si>
  <si>
    <t>1748.6676</t>
  </si>
  <si>
    <t>7.06</t>
  </si>
  <si>
    <t>23</t>
  </si>
  <si>
    <t>8787</t>
  </si>
  <si>
    <t>K.DDPHACYSTVFDKLK.H</t>
  </si>
  <si>
    <t>898.4241</t>
  </si>
  <si>
    <t>1794.8336</t>
  </si>
  <si>
    <t>1794.8247</t>
  </si>
  <si>
    <t>4.96</t>
  </si>
  <si>
    <t>9031</t>
  </si>
  <si>
    <t>599.2861</t>
  </si>
  <si>
    <t>1794.8366</t>
  </si>
  <si>
    <t>6.61</t>
  </si>
  <si>
    <t>9033</t>
  </si>
  <si>
    <t>R.LAKEYEATLEECCAK.D</t>
  </si>
  <si>
    <t>907.9229</t>
  </si>
  <si>
    <t>1813.8311</t>
  </si>
  <si>
    <t>1813.8226</t>
  </si>
  <si>
    <t>4.72</t>
  </si>
  <si>
    <t>9122</t>
  </si>
  <si>
    <t>605.6182</t>
  </si>
  <si>
    <t>1813.8327</t>
  </si>
  <si>
    <t>(14)</t>
  </si>
  <si>
    <t>9123</t>
  </si>
  <si>
    <t>R.RPCFSALTPDETYVPK.A</t>
  </si>
  <si>
    <t>940.9696</t>
  </si>
  <si>
    <t>1879.9246</t>
  </si>
  <si>
    <t>1879.9138</t>
  </si>
  <si>
    <t>9546</t>
  </si>
  <si>
    <t>627.6498</t>
  </si>
  <si>
    <t>1879.9275</t>
  </si>
  <si>
    <t>7.28</t>
  </si>
  <si>
    <t>(29)</t>
  </si>
  <si>
    <t>9549</t>
  </si>
  <si>
    <t>R.NECFLSHKDDSPDLPK.L</t>
  </si>
  <si>
    <t>951.4459</t>
  </si>
  <si>
    <t>1900.8772</t>
  </si>
  <si>
    <t>1900.8625</t>
  </si>
  <si>
    <t>7.71</t>
  </si>
  <si>
    <t>9676</t>
  </si>
  <si>
    <t>476.2266</t>
  </si>
  <si>
    <t>1900.8773</t>
  </si>
  <si>
    <t>7.75</t>
  </si>
  <si>
    <t>9677</t>
  </si>
  <si>
    <t>634.6333</t>
  </si>
  <si>
    <t>1900.8781</t>
  </si>
  <si>
    <t>8.18</t>
  </si>
  <si>
    <t>52</t>
  </si>
  <si>
    <t>9678</t>
  </si>
  <si>
    <t>K.CCAADDKEACFAVEGPK.L</t>
  </si>
  <si>
    <t>643.2742</t>
  </si>
  <si>
    <t>1926.8009</t>
  </si>
  <si>
    <t>1926.7910</t>
  </si>
  <si>
    <t>(53)</t>
  </si>
  <si>
    <t>9895</t>
  </si>
  <si>
    <t>964.4079</t>
  </si>
  <si>
    <t>1926.8012</t>
  </si>
  <si>
    <t>5.31</t>
  </si>
  <si>
    <t>99</t>
  </si>
  <si>
    <t>9896</t>
  </si>
  <si>
    <t>K.DAIPENLPPLTADFAEDK.D</t>
  </si>
  <si>
    <t>978.4896</t>
  </si>
  <si>
    <t>1954.9647</t>
  </si>
  <si>
    <t>1954.9524</t>
  </si>
  <si>
    <t>6.31</t>
  </si>
  <si>
    <t>66</t>
  </si>
  <si>
    <t>10110</t>
  </si>
  <si>
    <t>652.6625</t>
  </si>
  <si>
    <t>1954.9656</t>
  </si>
  <si>
    <t>6.78</t>
  </si>
  <si>
    <t>10111</t>
  </si>
  <si>
    <t>K.LKPDPNTLCDEFKADEK.K</t>
  </si>
  <si>
    <t>673.9988</t>
  </si>
  <si>
    <t>2018.9745</t>
  </si>
  <si>
    <t>2018.9619</t>
  </si>
  <si>
    <t>10532</t>
  </si>
  <si>
    <t>505.7511</t>
  </si>
  <si>
    <t>2018.9754</t>
  </si>
  <si>
    <t>10535</t>
  </si>
  <si>
    <t>1010.4950</t>
  </si>
  <si>
    <t>6.72</t>
  </si>
  <si>
    <t>(74)</t>
  </si>
  <si>
    <t>10536</t>
  </si>
  <si>
    <t>K.VHKECCHGDLLECADDR.A</t>
  </si>
  <si>
    <t>705.3022</t>
  </si>
  <si>
    <t>2112.8847</t>
  </si>
  <si>
    <t>2112.8775</t>
  </si>
  <si>
    <t>3.40</t>
  </si>
  <si>
    <t>10991</t>
  </si>
  <si>
    <t>529.2293</t>
  </si>
  <si>
    <t>2112.8881</t>
  </si>
  <si>
    <t>10993</t>
  </si>
  <si>
    <t>K.LKPDPNTLCDEFKADEKK.F</t>
  </si>
  <si>
    <t>1074.5404</t>
  </si>
  <si>
    <t>2147.0663</t>
  </si>
  <si>
    <t>2147.0568</t>
  </si>
  <si>
    <t>4.39</t>
  </si>
  <si>
    <t>(3)</t>
  </si>
  <si>
    <t>11184</t>
  </si>
  <si>
    <t>537.7747</t>
  </si>
  <si>
    <t>2147.0695</t>
  </si>
  <si>
    <t>5.91</t>
  </si>
  <si>
    <t>11190</t>
  </si>
  <si>
    <t>716.6974</t>
  </si>
  <si>
    <t>2147.0703</t>
  </si>
  <si>
    <t>6.29</t>
  </si>
  <si>
    <t>11191</t>
  </si>
  <si>
    <t>K.ECCHGDLLECADDRADLAK.Y</t>
  </si>
  <si>
    <t>1124.4812</t>
  </si>
  <si>
    <t>2246.9478</t>
  </si>
  <si>
    <t>2246.9354</t>
  </si>
  <si>
    <t>5.52</t>
  </si>
  <si>
    <t>11635</t>
  </si>
  <si>
    <t>749.9901</t>
  </si>
  <si>
    <t>2246.9485</t>
  </si>
  <si>
    <t>5.81</t>
  </si>
  <si>
    <t>11636</t>
  </si>
  <si>
    <t>562.7448</t>
  </si>
  <si>
    <t>2246.9501</t>
  </si>
  <si>
    <t>(17)</t>
  </si>
  <si>
    <t>11637</t>
  </si>
  <si>
    <t>K.HLVDEPQNLIKQNCDQFEK.L</t>
  </si>
  <si>
    <t>785.7205</t>
  </si>
  <si>
    <t>2354.1396</t>
  </si>
  <si>
    <t>2354.1325</t>
  </si>
  <si>
    <t>3.01</t>
  </si>
  <si>
    <t>12288</t>
  </si>
  <si>
    <t>K.DAIPENLPPLTADFAEDKDVCK.N</t>
  </si>
  <si>
    <t>1229.5986</t>
  </si>
  <si>
    <t>2457.1827</t>
  </si>
  <si>
    <t>2457.1733</t>
  </si>
  <si>
    <t>3.81</t>
  </si>
  <si>
    <t>(19)</t>
  </si>
  <si>
    <t>12630</t>
  </si>
  <si>
    <t>820.0704</t>
  </si>
  <si>
    <t>2457.1895</t>
  </si>
  <si>
    <t>6.56</t>
  </si>
  <si>
    <t>78</t>
  </si>
  <si>
    <t>12639</t>
  </si>
  <si>
    <t>K.YNGVFQECCQAEDKGACLLPK.I</t>
  </si>
  <si>
    <t>829.7138</t>
  </si>
  <si>
    <t>2486.1194</t>
  </si>
  <si>
    <t>2486.1028</t>
  </si>
  <si>
    <t>12754</t>
  </si>
  <si>
    <t>K.GLVLIAFSQYLQQCPFDEHVK.L</t>
  </si>
  <si>
    <t>831.4359</t>
  </si>
  <si>
    <t>2491.2859</t>
  </si>
  <si>
    <t>2491.2570</t>
  </si>
  <si>
    <t>11.6</t>
  </si>
  <si>
    <t>12775</t>
  </si>
  <si>
    <t>K.QEPERNECFLSHKDDSPDLPK.L</t>
  </si>
  <si>
    <t>509.0416</t>
  </si>
  <si>
    <t>2540.1714</t>
  </si>
  <si>
    <t>2540.1601</t>
  </si>
  <si>
    <t>4.44</t>
  </si>
  <si>
    <t>12975</t>
  </si>
  <si>
    <t>636.0510</t>
  </si>
  <si>
    <t>2540.1750</t>
  </si>
  <si>
    <t>12978</t>
  </si>
  <si>
    <t>847.7326</t>
  </si>
  <si>
    <t>2540.1760</t>
  </si>
  <si>
    <t>12980</t>
  </si>
  <si>
    <t>K.VHKECCHGDLLECADDRADLAK.Y</t>
  </si>
  <si>
    <t>871.4000</t>
  </si>
  <si>
    <t>2611.1781</t>
  </si>
  <si>
    <t>2611.1577</t>
  </si>
  <si>
    <t>7.78</t>
  </si>
  <si>
    <t>13234</t>
  </si>
  <si>
    <t>523.2430</t>
  </si>
  <si>
    <t>2611.1785</t>
  </si>
  <si>
    <t>7.96</t>
  </si>
  <si>
    <t>13235</t>
  </si>
  <si>
    <t>653.8029</t>
  </si>
  <si>
    <t>2611.1823</t>
  </si>
  <si>
    <t>9.42</t>
  </si>
  <si>
    <t>(7)</t>
  </si>
  <si>
    <t>13237</t>
  </si>
  <si>
    <t>K.SHCIAEVEKDAIPENLPPLTADFAEDK.D</t>
  </si>
  <si>
    <t>1003.8273</t>
  </si>
  <si>
    <t>3008.4602</t>
  </si>
  <si>
    <t>3008.4437</t>
  </si>
  <si>
    <t>14326</t>
  </si>
  <si>
    <t>K.EYEATLEECCAKDDPHACYSTVFDK.L</t>
  </si>
  <si>
    <t>760.3212</t>
  </si>
  <si>
    <t>3037.2558</t>
  </si>
  <si>
    <t>3037.2416</t>
  </si>
  <si>
    <t>4.69</t>
  </si>
  <si>
    <t>14388</t>
  </si>
  <si>
    <t>1013.4265</t>
  </si>
  <si>
    <t>3037.2577</t>
  </si>
  <si>
    <t>14390</t>
  </si>
  <si>
    <t>K.DAIPENLPPLTADFAEDKDVCKNYQEAK.D</t>
  </si>
  <si>
    <t>798.6384</t>
  </si>
  <si>
    <t>3190.5244</t>
  </si>
  <si>
    <t>3190.5128</t>
  </si>
  <si>
    <t>3.62</t>
  </si>
  <si>
    <t>14617</t>
  </si>
  <si>
    <t>1064.5160</t>
  </si>
  <si>
    <t>3190.5261</t>
  </si>
  <si>
    <t>14618</t>
  </si>
  <si>
    <t>K.SHCIAEVEKDAIPENLPPLTADFAEDKDVCK.N</t>
  </si>
  <si>
    <t>1171.2360</t>
  </si>
  <si>
    <t>3510.6861</t>
  </si>
  <si>
    <t>3510.6647</t>
  </si>
  <si>
    <t>15046</t>
  </si>
  <si>
    <t>878.6796</t>
  </si>
  <si>
    <t>3510.6892</t>
  </si>
  <si>
    <t>6.98</t>
  </si>
  <si>
    <t>15047</t>
  </si>
  <si>
    <t>703.1452</t>
  </si>
  <si>
    <t>3510.6896</t>
  </si>
  <si>
    <t>7.11</t>
  </si>
  <si>
    <t>(6)</t>
  </si>
  <si>
    <t>15048</t>
  </si>
  <si>
    <t>B0JYQ0</t>
  </si>
  <si>
    <t>ALB protein OS=Bos taurus GN=ALB PE=2 SV=1</t>
  </si>
  <si>
    <t>4265</t>
  </si>
  <si>
    <t>263(165)</t>
  </si>
  <si>
    <t>54(43)</t>
  </si>
  <si>
    <t>19.44</t>
  </si>
  <si>
    <t>65%</t>
  </si>
  <si>
    <t>B0JYQ0_uniprot</t>
  </si>
  <si>
    <t>K.VLTSSAR.Q</t>
  </si>
  <si>
    <t>367.2155</t>
  </si>
  <si>
    <t>732.4164</t>
  </si>
  <si>
    <t>732.4130</t>
  </si>
  <si>
    <t>81</t>
  </si>
  <si>
    <t>R.EKVLTSSAR.Q</t>
  </si>
  <si>
    <t>495.7846</t>
  </si>
  <si>
    <t>989.5545</t>
  </si>
  <si>
    <t>989.5505</t>
  </si>
  <si>
    <t>24</t>
  </si>
  <si>
    <t>1582</t>
  </si>
  <si>
    <t>K.LGEYGFQNELIVR.Y</t>
  </si>
  <si>
    <t>769.4084</t>
  </si>
  <si>
    <t>1536.8022</t>
  </si>
  <si>
    <t>1536.7936</t>
  </si>
  <si>
    <t>7002</t>
  </si>
  <si>
    <t>K.INVEVR.G</t>
  </si>
  <si>
    <t>365.2179</t>
  </si>
  <si>
    <t>728.4212</t>
  </si>
  <si>
    <t>728.4181</t>
  </si>
  <si>
    <t>4.35</t>
  </si>
  <si>
    <t>69</t>
  </si>
  <si>
    <t>K.ILQVER.E</t>
  </si>
  <si>
    <t>379.2341</t>
  </si>
  <si>
    <t>756.4536</t>
  </si>
  <si>
    <t>756.4494</t>
  </si>
  <si>
    <t>43</t>
  </si>
  <si>
    <t>157</t>
  </si>
  <si>
    <t>R.LQLEPGK.E</t>
  </si>
  <si>
    <t>392.7339</t>
  </si>
  <si>
    <t>783.4533</t>
  </si>
  <si>
    <t>783.4490</t>
  </si>
  <si>
    <t>5.43</t>
  </si>
  <si>
    <t>11</t>
  </si>
  <si>
    <t>243</t>
  </si>
  <si>
    <t>R.AVDLIQK.G</t>
  </si>
  <si>
    <t>393.7421</t>
  </si>
  <si>
    <t>785.4696</t>
  </si>
  <si>
    <t>785.4647</t>
  </si>
  <si>
    <t>40</t>
  </si>
  <si>
    <t>260</t>
  </si>
  <si>
    <t>R.ANTFLGAK.A</t>
  </si>
  <si>
    <t>411.2321</t>
  </si>
  <si>
    <t>820.4497</t>
  </si>
  <si>
    <t>820.4443</t>
  </si>
  <si>
    <t>6.58</t>
  </si>
  <si>
    <t>547</t>
  </si>
  <si>
    <t>R.GQIVSVHR.E</t>
  </si>
  <si>
    <t>448.2603</t>
  </si>
  <si>
    <t>894.5061</t>
  </si>
  <si>
    <t>894.5036</t>
  </si>
  <si>
    <t>2.81</t>
  </si>
  <si>
    <t>989</t>
  </si>
  <si>
    <t>K.FACYSPR.V</t>
  </si>
  <si>
    <t>450.7072</t>
  </si>
  <si>
    <t>899.3999</t>
  </si>
  <si>
    <t>899.3960</t>
  </si>
  <si>
    <t>4.34</t>
  </si>
  <si>
    <t>1008</t>
  </si>
  <si>
    <t>R.VDYGFQVK.V</t>
  </si>
  <si>
    <t>478.2507</t>
  </si>
  <si>
    <t>954.4868</t>
  </si>
  <si>
    <t>954.4811</t>
  </si>
  <si>
    <t>1320</t>
  </si>
  <si>
    <t>R.TRGQVGLAR.A</t>
  </si>
  <si>
    <t>479.2859</t>
  </si>
  <si>
    <t>956.5572</t>
  </si>
  <si>
    <t>956.5516</t>
  </si>
  <si>
    <t>1337</t>
  </si>
  <si>
    <t>R.ICFLHLR.R</t>
  </si>
  <si>
    <t>479.7713</t>
  </si>
  <si>
    <t>957.5280</t>
  </si>
  <si>
    <t>957.5218</t>
  </si>
  <si>
    <t>6.49</t>
  </si>
  <si>
    <t>1352</t>
  </si>
  <si>
    <t>R.RVENSISR.A</t>
  </si>
  <si>
    <t>480.7672</t>
  </si>
  <si>
    <t>959.5199</t>
  </si>
  <si>
    <t>959.5148</t>
  </si>
  <si>
    <t>5.33</t>
  </si>
  <si>
    <t>1363</t>
  </si>
  <si>
    <t>K.LNLKTESR.A</t>
  </si>
  <si>
    <t>480.7790</t>
  </si>
  <si>
    <t>959.5434</t>
  </si>
  <si>
    <t>959.5400</t>
  </si>
  <si>
    <t>3.55</t>
  </si>
  <si>
    <t>1365</t>
  </si>
  <si>
    <t>R-&gt;.&lt;-QGSFQGGFR.S</t>
  </si>
  <si>
    <t>483.7274</t>
  </si>
  <si>
    <t>965.4403</t>
  </si>
  <si>
    <t>965.4356</t>
  </si>
  <si>
    <t>1400</t>
  </si>
  <si>
    <t>R.EFHMHLR.L</t>
  </si>
  <si>
    <t>485.2430</t>
  </si>
  <si>
    <t>968.4715</t>
  </si>
  <si>
    <t>968.4650</t>
  </si>
  <si>
    <t>6.64</t>
  </si>
  <si>
    <t>1429</t>
  </si>
  <si>
    <t>R.IGVPLSVAVK.L</t>
  </si>
  <si>
    <t>491.8202</t>
  </si>
  <si>
    <t>981.6258</t>
  </si>
  <si>
    <t>981.6223</t>
  </si>
  <si>
    <t>3.56</t>
  </si>
  <si>
    <t>1518</t>
  </si>
  <si>
    <t>R.QGSFQGGFR.S</t>
  </si>
  <si>
    <t>492.2415</t>
  </si>
  <si>
    <t>982.4684</t>
  </si>
  <si>
    <t>982.4621</t>
  </si>
  <si>
    <t>6.38</t>
  </si>
  <si>
    <t>1523</t>
  </si>
  <si>
    <t>K.LELNVDSSK.A</t>
  </si>
  <si>
    <t>502.7691</t>
  </si>
  <si>
    <t>1003.5237</t>
  </si>
  <si>
    <t>1003.5186</t>
  </si>
  <si>
    <t>1683</t>
  </si>
  <si>
    <t>K.AYRPGDTVK.L</t>
  </si>
  <si>
    <t>503.7726</t>
  </si>
  <si>
    <t>1005.5306</t>
  </si>
  <si>
    <t>1005.5243</t>
  </si>
  <si>
    <t>6.24</t>
  </si>
  <si>
    <t>1687</t>
  </si>
  <si>
    <t>K.AEFQGVLEK.L</t>
  </si>
  <si>
    <t>510.7747</t>
  </si>
  <si>
    <t>1019.5349</t>
  </si>
  <si>
    <t>1019.5287</t>
  </si>
  <si>
    <t>1796</t>
  </si>
  <si>
    <t>K.VDFSLSSDR.D</t>
  </si>
  <si>
    <t>513.2511</t>
  </si>
  <si>
    <t>1024.4876</t>
  </si>
  <si>
    <t>1024.4825</t>
  </si>
  <si>
    <t>4.98</t>
  </si>
  <si>
    <t>1836</t>
  </si>
  <si>
    <t>K.SHKPLDMVK.V</t>
  </si>
  <si>
    <t>527.7908</t>
  </si>
  <si>
    <t>1053.5671</t>
  </si>
  <si>
    <t>1053.5641</t>
  </si>
  <si>
    <t>2.87</t>
  </si>
  <si>
    <t>(18)</t>
  </si>
  <si>
    <t>2058</t>
  </si>
  <si>
    <t>352.1971</t>
  </si>
  <si>
    <t>1053.5695</t>
  </si>
  <si>
    <t>5.14</t>
  </si>
  <si>
    <t>2059</t>
  </si>
  <si>
    <t>K.CSVFYGAPR.K</t>
  </si>
  <si>
    <t>528.7535</t>
  </si>
  <si>
    <t>1055.4924</t>
  </si>
  <si>
    <t>1055.4859</t>
  </si>
  <si>
    <t>2082</t>
  </si>
  <si>
    <t>K.DRAVDLIQK.G</t>
  </si>
  <si>
    <t>529.3070</t>
  </si>
  <si>
    <t>1056.5993</t>
  </si>
  <si>
    <t>1056.5927</t>
  </si>
  <si>
    <t>2095</t>
  </si>
  <si>
    <t>K.LGQYTSPVAK.R</t>
  </si>
  <si>
    <t>532.2950</t>
  </si>
  <si>
    <t>1062.5755</t>
  </si>
  <si>
    <t>1062.5710</t>
  </si>
  <si>
    <t>4.31</t>
  </si>
  <si>
    <t>2149</t>
  </si>
  <si>
    <t>R.FGLLGEDGEK.T</t>
  </si>
  <si>
    <t>532.7704</t>
  </si>
  <si>
    <t>1063.5263</t>
  </si>
  <si>
    <t>1063.5186</t>
  </si>
  <si>
    <t>2154</t>
  </si>
  <si>
    <t>R.GQQDLEGYR.M</t>
  </si>
  <si>
    <t>533.2529</t>
  </si>
  <si>
    <t>1064.4912</t>
  </si>
  <si>
    <t>1064.4887</t>
  </si>
  <si>
    <t>2.36</t>
  </si>
  <si>
    <t>2166</t>
  </si>
  <si>
    <t>R.ITQVLHFTK.D</t>
  </si>
  <si>
    <t>362.8835</t>
  </si>
  <si>
    <t>1085.6286</t>
  </si>
  <si>
    <t>1085.6233</t>
  </si>
  <si>
    <t>4.86</t>
  </si>
  <si>
    <t>2282</t>
  </si>
  <si>
    <t>543.8219</t>
  </si>
  <si>
    <t>1085.6292</t>
  </si>
  <si>
    <t>5.44</t>
  </si>
  <si>
    <t>2285</t>
  </si>
  <si>
    <t>K.YVLPNFEVK.I</t>
  </si>
  <si>
    <t>554.8077</t>
  </si>
  <si>
    <t>1107.6009</t>
  </si>
  <si>
    <t>1107.5964</t>
  </si>
  <si>
    <t>4.06</t>
  </si>
  <si>
    <t>2483</t>
  </si>
  <si>
    <t>R.LLLFSPSVVR.I</t>
  </si>
  <si>
    <t>565.8536</t>
  </si>
  <si>
    <t>1129.6926</t>
  </si>
  <si>
    <t>1129.6859</t>
  </si>
  <si>
    <t>2742</t>
  </si>
  <si>
    <t>R.YRVFALDQK.M</t>
  </si>
  <si>
    <t>380.5471</t>
  </si>
  <si>
    <t>1138.6194</t>
  </si>
  <si>
    <t>1138.6135</t>
  </si>
  <si>
    <t>(31)</t>
  </si>
  <si>
    <t>2832</t>
  </si>
  <si>
    <t>570.3182</t>
  </si>
  <si>
    <t>1138.6218</t>
  </si>
  <si>
    <t>7.31</t>
  </si>
  <si>
    <t>2835</t>
  </si>
  <si>
    <t>K.TTGLCVATPAR.L</t>
  </si>
  <si>
    <t>573.8041</t>
  </si>
  <si>
    <t>1145.5936</t>
  </si>
  <si>
    <t>1145.5863</t>
  </si>
  <si>
    <t>2901</t>
  </si>
  <si>
    <t>R.DGSYGAWLHR.D</t>
  </si>
  <si>
    <t>581.2786</t>
  </si>
  <si>
    <t>1160.5427</t>
  </si>
  <si>
    <t>1160.5363</t>
  </si>
  <si>
    <t>3007</t>
  </si>
  <si>
    <t>K.LQDAPSGQVVR.G</t>
  </si>
  <si>
    <t>585.3201</t>
  </si>
  <si>
    <t>1168.6257</t>
  </si>
  <si>
    <t>1168.6200</t>
  </si>
  <si>
    <t>4.85</t>
  </si>
  <si>
    <t>3166</t>
  </si>
  <si>
    <t>R.VAHNNLMA-&gt;M&lt;-AK.D</t>
  </si>
  <si>
    <t>405.8726</t>
  </si>
  <si>
    <t>1214.5959</t>
  </si>
  <si>
    <t>1214.5900</t>
  </si>
  <si>
    <t>3692</t>
  </si>
  <si>
    <t>K.AAGLAFSDGDHR.T</t>
  </si>
  <si>
    <t>406.1976</t>
  </si>
  <si>
    <t>1215.5709</t>
  </si>
  <si>
    <t>1215.5632</t>
  </si>
  <si>
    <t>3698</t>
  </si>
  <si>
    <t>608.7928</t>
  </si>
  <si>
    <t>1215.5710</t>
  </si>
  <si>
    <t>74</t>
  </si>
  <si>
    <t>3699</t>
  </si>
  <si>
    <t>K.KYVLPNFEVK.I</t>
  </si>
  <si>
    <t>618.8554</t>
  </si>
  <si>
    <t>1235.6963</t>
  </si>
  <si>
    <t>1235.6914</t>
  </si>
  <si>
    <t>3.95</t>
  </si>
  <si>
    <t>44</t>
  </si>
  <si>
    <t>3859</t>
  </si>
  <si>
    <t>R.DMSGSPASSIPVK.V</t>
  </si>
  <si>
    <t>638.3185</t>
  </si>
  <si>
    <t>1274.6224</t>
  </si>
  <si>
    <t>1274.6176</t>
  </si>
  <si>
    <t>3.74</t>
  </si>
  <si>
    <t>4299</t>
  </si>
  <si>
    <t>R.GQIVSVHREPR.S</t>
  </si>
  <si>
    <t>639.3593</t>
  </si>
  <si>
    <t>1276.7041</t>
  </si>
  <si>
    <t>1276.7000</t>
  </si>
  <si>
    <t>4346</t>
  </si>
  <si>
    <t>426.5757</t>
  </si>
  <si>
    <t>1276.7053</t>
  </si>
  <si>
    <t>4.14</t>
  </si>
  <si>
    <t>4349</t>
  </si>
  <si>
    <t>R.D-&gt;M&lt;-SGSPASSIPVK.V</t>
  </si>
  <si>
    <t>646.3171</t>
  </si>
  <si>
    <t>1290.6197</t>
  </si>
  <si>
    <t>1290.6126</t>
  </si>
  <si>
    <t>4486</t>
  </si>
  <si>
    <t>K.LNISTDDLPGLR.L</t>
  </si>
  <si>
    <t>657.3613</t>
  </si>
  <si>
    <t>1312.7081</t>
  </si>
  <si>
    <t>1312.6987</t>
  </si>
  <si>
    <t>4784</t>
  </si>
  <si>
    <t>K.RDGSYGAWLHR.D</t>
  </si>
  <si>
    <t>659.3214</t>
  </si>
  <si>
    <t>1316.6283</t>
  </si>
  <si>
    <t>1316.6374</t>
  </si>
  <si>
    <t>-6.94</t>
  </si>
  <si>
    <t>4841</t>
  </si>
  <si>
    <t>R.GQQDLEGYRMK.F</t>
  </si>
  <si>
    <t>662.8252</t>
  </si>
  <si>
    <t>1323.6358</t>
  </si>
  <si>
    <t>1323.6241</t>
  </si>
  <si>
    <t>8.86</t>
  </si>
  <si>
    <t>4921</t>
  </si>
  <si>
    <t>R.GSFDFPVGDAISK.I</t>
  </si>
  <si>
    <t>670.3331</t>
  </si>
  <si>
    <t>1338.6517</t>
  </si>
  <si>
    <t>1338.6456</t>
  </si>
  <si>
    <t>4.56</t>
  </si>
  <si>
    <t>4988</t>
  </si>
  <si>
    <t>R.GQQDLEGYR-&gt;M&lt;-K.F</t>
  </si>
  <si>
    <t>670.8192</t>
  </si>
  <si>
    <t>1339.6239</t>
  </si>
  <si>
    <t>1339.6190</t>
  </si>
  <si>
    <t>3.61</t>
  </si>
  <si>
    <t>4996</t>
  </si>
  <si>
    <t>R.ADLEKLTSLSDR.Y</t>
  </si>
  <si>
    <t>449.9122</t>
  </si>
  <si>
    <t>1346.7147</t>
  </si>
  <si>
    <t>1346.7041</t>
  </si>
  <si>
    <t>7.83</t>
  </si>
  <si>
    <t>5113</t>
  </si>
  <si>
    <t>R.SFFPENWLWK.V</t>
  </si>
  <si>
    <t>677.3350</t>
  </si>
  <si>
    <t>1352.6554</t>
  </si>
  <si>
    <t>0.01</t>
  </si>
  <si>
    <t>5182</t>
  </si>
  <si>
    <t>K.VEEVDRFSQLR.L</t>
  </si>
  <si>
    <t>689.3631</t>
  </si>
  <si>
    <t>1376.7116</t>
  </si>
  <si>
    <t>1376.7048</t>
  </si>
  <si>
    <t>5330</t>
  </si>
  <si>
    <t>459.9116</t>
  </si>
  <si>
    <t>1376.7129</t>
  </si>
  <si>
    <t>5333</t>
  </si>
  <si>
    <t>R.NPSHVNELCSPK.V</t>
  </si>
  <si>
    <t>691.3307</t>
  </si>
  <si>
    <t>1380.6469</t>
  </si>
  <si>
    <t>1380.6456</t>
  </si>
  <si>
    <t>0.99</t>
  </si>
  <si>
    <t>65</t>
  </si>
  <si>
    <t>5369</t>
  </si>
  <si>
    <t>461.2239</t>
  </si>
  <si>
    <t>1380.6500</t>
  </si>
  <si>
    <t>3.19</t>
  </si>
  <si>
    <t>5372</t>
  </si>
  <si>
    <t>K.LVDGQCQISLQK.A</t>
  </si>
  <si>
    <t>694.8671</t>
  </si>
  <si>
    <t>1387.7196</t>
  </si>
  <si>
    <t>1387.7130</t>
  </si>
  <si>
    <t>5484</t>
  </si>
  <si>
    <t>K.AELADQAASWLTR.Q</t>
  </si>
  <si>
    <t>716.3685</t>
  </si>
  <si>
    <t>1430.7225</t>
  </si>
  <si>
    <t>1430.7154</t>
  </si>
  <si>
    <t>4.99</t>
  </si>
  <si>
    <t>96</t>
  </si>
  <si>
    <t>5965</t>
  </si>
  <si>
    <t>K.ILSLAQDQVGGSAEK.L</t>
  </si>
  <si>
    <t>758.4088</t>
  </si>
  <si>
    <t>1514.8029</t>
  </si>
  <si>
    <t>1514.7940</t>
  </si>
  <si>
    <t>5.89</t>
  </si>
  <si>
    <t>6828</t>
  </si>
  <si>
    <t>K-&gt;.&lt;-QTDMQGVNLLFSSR.R</t>
  </si>
  <si>
    <t>789.8882</t>
  </si>
  <si>
    <t>1577.7619</t>
  </si>
  <si>
    <t>1577.7508</t>
  </si>
  <si>
    <t>7.05</t>
  </si>
  <si>
    <t>7426</t>
  </si>
  <si>
    <t>R.FGLLGEDGEKTFLR.G</t>
  </si>
  <si>
    <t>791.4208</t>
  </si>
  <si>
    <t>1580.8271</t>
  </si>
  <si>
    <t>1580.8199</t>
  </si>
  <si>
    <t>4.60</t>
  </si>
  <si>
    <t>7442</t>
  </si>
  <si>
    <t>527.9499</t>
  </si>
  <si>
    <t>1580.8278</t>
  </si>
  <si>
    <t>5.05</t>
  </si>
  <si>
    <t>7444</t>
  </si>
  <si>
    <t>K.QTDMQGVNLLFSSR.R</t>
  </si>
  <si>
    <t>798.4016</t>
  </si>
  <si>
    <t>1594.7887</t>
  </si>
  <si>
    <t>1594.7773</t>
  </si>
  <si>
    <t>(79)</t>
  </si>
  <si>
    <t>7615</t>
  </si>
  <si>
    <t>532.6036</t>
  </si>
  <si>
    <t>1594.7891</t>
  </si>
  <si>
    <t>7.37</t>
  </si>
  <si>
    <t>7616</t>
  </si>
  <si>
    <t>K.QTD-&gt;M&lt;-QGVNLLFSSR.R</t>
  </si>
  <si>
    <t>806.3973</t>
  </si>
  <si>
    <t>1610.7800</t>
  </si>
  <si>
    <t>1610.7723</t>
  </si>
  <si>
    <t>95</t>
  </si>
  <si>
    <t>7745</t>
  </si>
  <si>
    <t>R.DDGPFHDPCPVIHR.E</t>
  </si>
  <si>
    <t>554.5905</t>
  </si>
  <si>
    <t>1660.7497</t>
  </si>
  <si>
    <t>1660.7417</t>
  </si>
  <si>
    <t>8190</t>
  </si>
  <si>
    <t>416.1954</t>
  </si>
  <si>
    <t>1660.7526</t>
  </si>
  <si>
    <t>6.60</t>
  </si>
  <si>
    <t>8193</t>
  </si>
  <si>
    <t>831.3845</t>
  </si>
  <si>
    <t>1660.7545</t>
  </si>
  <si>
    <t>7.73</t>
  </si>
  <si>
    <t>8196</t>
  </si>
  <si>
    <t>R.ALVALGAVDTALYAVGGK.S</t>
  </si>
  <si>
    <t>844.9906</t>
  </si>
  <si>
    <t>1687.9666</t>
  </si>
  <si>
    <t>1687.9509</t>
  </si>
  <si>
    <t>9.35</t>
  </si>
  <si>
    <t>8387</t>
  </si>
  <si>
    <t>K.EYLIMGLDGATYDLK.G</t>
  </si>
  <si>
    <t>851.4288</t>
  </si>
  <si>
    <t>1700.8431</t>
  </si>
  <si>
    <t>1700.8331</t>
  </si>
  <si>
    <t>5.88</t>
  </si>
  <si>
    <t>8487</t>
  </si>
  <si>
    <t>K.AAGLAFSDGDHRTEIR.K</t>
  </si>
  <si>
    <t>858.4313</t>
  </si>
  <si>
    <t>1714.8481</t>
  </si>
  <si>
    <t>1714.8387</t>
  </si>
  <si>
    <t>(30)</t>
  </si>
  <si>
    <t>8584</t>
  </si>
  <si>
    <t>572.6237</t>
  </si>
  <si>
    <t>1714.8493</t>
  </si>
  <si>
    <t>8587</t>
  </si>
  <si>
    <t>K.EYLI-&gt;M&lt;-GLDGATYDLK.G</t>
  </si>
  <si>
    <t>859.4265</t>
  </si>
  <si>
    <t>1716.8385</t>
  </si>
  <si>
    <t>1716.8280</t>
  </si>
  <si>
    <t>8614</t>
  </si>
  <si>
    <t>R.EEMVYELNPLDPLGR.T</t>
  </si>
  <si>
    <t>887.9443</t>
  </si>
  <si>
    <t>1773.8741</t>
  </si>
  <si>
    <t>1773.8607</t>
  </si>
  <si>
    <t>8927</t>
  </si>
  <si>
    <t>K.AAGLAFSDGDHRTEIRK.S</t>
  </si>
  <si>
    <t>922.4769</t>
  </si>
  <si>
    <t>1842.9393</t>
  </si>
  <si>
    <t>1842.9336</t>
  </si>
  <si>
    <t>3.08</t>
  </si>
  <si>
    <t>9237</t>
  </si>
  <si>
    <t>615.3220</t>
  </si>
  <si>
    <t>1842.9442</t>
  </si>
  <si>
    <t>9240</t>
  </si>
  <si>
    <t>K.LLSTLCSADVCQCAEGK.C</t>
  </si>
  <si>
    <t>956.4387</t>
  </si>
  <si>
    <t>1910.8629</t>
  </si>
  <si>
    <t>1910.8536</t>
  </si>
  <si>
    <t>9745</t>
  </si>
  <si>
    <t>R.YLDKTEQWSMLPPETK.D</t>
  </si>
  <si>
    <t>655.9974</t>
  </si>
  <si>
    <t>1964.9705</t>
  </si>
  <si>
    <t>1964.9553</t>
  </si>
  <si>
    <t>10197</t>
  </si>
  <si>
    <t>R.TLEIPGNSDPNIIPEGDFK.S</t>
  </si>
  <si>
    <t>686.0160</t>
  </si>
  <si>
    <t>2055.0263</t>
  </si>
  <si>
    <t>2055.0160</t>
  </si>
  <si>
    <t>10763</t>
  </si>
  <si>
    <t>1028.5212</t>
  </si>
  <si>
    <t>2055.0279</t>
  </si>
  <si>
    <t>10765</t>
  </si>
  <si>
    <t>R.RGHLFLQTDQPVYNPGQR.V</t>
  </si>
  <si>
    <t>709.3731</t>
  </si>
  <si>
    <t>2125.0975</t>
  </si>
  <si>
    <t>2125.0817</t>
  </si>
  <si>
    <t>7.42</t>
  </si>
  <si>
    <t>11059</t>
  </si>
  <si>
    <t>R.AMELLQEEDLIEEDDIPVR.S</t>
  </si>
  <si>
    <t>565.0305</t>
  </si>
  <si>
    <t>2256.0930</t>
  </si>
  <si>
    <t>2256.0831</t>
  </si>
  <si>
    <t>11721</t>
  </si>
  <si>
    <t>1129.0542</t>
  </si>
  <si>
    <t>2256.0938</t>
  </si>
  <si>
    <t>4.76</t>
  </si>
  <si>
    <t>135</t>
  </si>
  <si>
    <t>11722</t>
  </si>
  <si>
    <t>753.0391</t>
  </si>
  <si>
    <t>2256.0954</t>
  </si>
  <si>
    <t>(65)</t>
  </si>
  <si>
    <t>11724</t>
  </si>
  <si>
    <t>R.A-&gt;M&lt;-ELLQEEDLIEEDDIPVR.S</t>
  </si>
  <si>
    <t>758.3710</t>
  </si>
  <si>
    <t>2272.0913</t>
  </si>
  <si>
    <t>2272.0780</t>
  </si>
  <si>
    <t>5.83</t>
  </si>
  <si>
    <t>11829</t>
  </si>
  <si>
    <t>1137.0535</t>
  </si>
  <si>
    <t>2272.0924</t>
  </si>
  <si>
    <t>11830</t>
  </si>
  <si>
    <t>K.GDPQYLLDSNSWIEEMPSER.M</t>
  </si>
  <si>
    <t>789.3599</t>
  </si>
  <si>
    <t>2365.0578</t>
  </si>
  <si>
    <t>2365.0532</t>
  </si>
  <si>
    <t>1.92</t>
  </si>
  <si>
    <t>(26)</t>
  </si>
  <si>
    <t>12329</t>
  </si>
  <si>
    <t>1183.5397</t>
  </si>
  <si>
    <t>2365.0648</t>
  </si>
  <si>
    <t>12330</t>
  </si>
  <si>
    <t>K.GDPQYLLDSNSWIEE-&gt;M&lt;-PSER.M</t>
  </si>
  <si>
    <t>1191.5380</t>
  </si>
  <si>
    <t>2381.0614</t>
  </si>
  <si>
    <t>2381.0481</t>
  </si>
  <si>
    <t>5.56</t>
  </si>
  <si>
    <t>12392</t>
  </si>
  <si>
    <t>794.6951</t>
  </si>
  <si>
    <t>2381.0634</t>
  </si>
  <si>
    <t>6.41</t>
  </si>
  <si>
    <t>(46)</t>
  </si>
  <si>
    <t>12397</t>
  </si>
  <si>
    <t>R.EGALHREEMVYELNPLDPLGR.T</t>
  </si>
  <si>
    <t>813.4154</t>
  </si>
  <si>
    <t>2437.2244</t>
  </si>
  <si>
    <t>2437.2059</t>
  </si>
  <si>
    <t>12577</t>
  </si>
  <si>
    <t>R.EGALHREE-&gt;M&lt;-VYELNPLDPLGR.T</t>
  </si>
  <si>
    <t>818.7500</t>
  </si>
  <si>
    <t>2453.2282</t>
  </si>
  <si>
    <t>2453.2009</t>
  </si>
  <si>
    <t>11.1</t>
  </si>
  <si>
    <t>12617</t>
  </si>
  <si>
    <t>Q7SIH1</t>
  </si>
  <si>
    <t>Alpha-2-macroglobulin OS=Bos taurus GN=A2M PE=1 SV=2</t>
  </si>
  <si>
    <t>168953</t>
  </si>
  <si>
    <t>3107</t>
  </si>
  <si>
    <t>212(140)</t>
  </si>
  <si>
    <t>52(48)</t>
  </si>
  <si>
    <t>2.34</t>
  </si>
  <si>
    <t>33%</t>
  </si>
  <si>
    <t>Q7SIH1_uniprot</t>
  </si>
  <si>
    <t>R.GIPFTGK.V</t>
  </si>
  <si>
    <t>360.2096</t>
  </si>
  <si>
    <t>718.4046</t>
  </si>
  <si>
    <t>718.4014</t>
  </si>
  <si>
    <t>4.52</t>
  </si>
  <si>
    <t>K.GTSLSIR.V</t>
  </si>
  <si>
    <t>367.2157</t>
  </si>
  <si>
    <t>732.4169</t>
  </si>
  <si>
    <t>5.34</t>
  </si>
  <si>
    <t>K.VLLVDGK.G</t>
  </si>
  <si>
    <t>372.2384</t>
  </si>
  <si>
    <t>742.4622</t>
  </si>
  <si>
    <t>742.4589</t>
  </si>
  <si>
    <t>93</t>
  </si>
  <si>
    <t>K.YNILPK.K</t>
  </si>
  <si>
    <t>374.2256</t>
  </si>
  <si>
    <t>746.4366</t>
  </si>
  <si>
    <t>746.4326</t>
  </si>
  <si>
    <t>5.25</t>
  </si>
  <si>
    <t>108</t>
  </si>
  <si>
    <t>R.GEAFTLK.A</t>
  </si>
  <si>
    <t>383.2125</t>
  </si>
  <si>
    <t>764.4104</t>
  </si>
  <si>
    <t>764.4068</t>
  </si>
  <si>
    <t>204</t>
  </si>
  <si>
    <t>K.FEVQVR.M</t>
  </si>
  <si>
    <t>389.2185</t>
  </si>
  <si>
    <t>776.4225</t>
  </si>
  <si>
    <t>776.4181</t>
  </si>
  <si>
    <t>5.64</t>
  </si>
  <si>
    <t>239</t>
  </si>
  <si>
    <t>K.RTTVLVK.N</t>
  </si>
  <si>
    <t>408.7700</t>
  </si>
  <si>
    <t>815.5254</t>
  </si>
  <si>
    <t>815.5229</t>
  </si>
  <si>
    <t>3.11</t>
  </si>
  <si>
    <t>526</t>
  </si>
  <si>
    <t>K.AGALCLSR.D</t>
  </si>
  <si>
    <t>424.2294</t>
  </si>
  <si>
    <t>846.4442</t>
  </si>
  <si>
    <t>846.4382</t>
  </si>
  <si>
    <t>7.13</t>
  </si>
  <si>
    <t>768</t>
  </si>
  <si>
    <t>K.VSESLSLK.L</t>
  </si>
  <si>
    <t>431.7497</t>
  </si>
  <si>
    <t>861.4848</t>
  </si>
  <si>
    <t>861.4807</t>
  </si>
  <si>
    <t>828</t>
  </si>
  <si>
    <t>R.DLKPAIVK.V</t>
  </si>
  <si>
    <t>442.2868</t>
  </si>
  <si>
    <t>882.5590</t>
  </si>
  <si>
    <t>882.5538</t>
  </si>
  <si>
    <t>977</t>
  </si>
  <si>
    <t>R.VTMNMCR.K</t>
  </si>
  <si>
    <t>456.2003</t>
  </si>
  <si>
    <t>910.3861</t>
  </si>
  <si>
    <t>910.3823</t>
  </si>
  <si>
    <t>1096</t>
  </si>
  <si>
    <t>K.RQEFEMK.I</t>
  </si>
  <si>
    <t>484.2391</t>
  </si>
  <si>
    <t>966.4637</t>
  </si>
  <si>
    <t>966.4593</t>
  </si>
  <si>
    <t>1415</t>
  </si>
  <si>
    <t>K.IKGTSLSIR.V</t>
  </si>
  <si>
    <t>487.8054</t>
  </si>
  <si>
    <t>973.5963</t>
  </si>
  <si>
    <t>973.5920</t>
  </si>
  <si>
    <t>1461</t>
  </si>
  <si>
    <t>K.FQVENSNR.L</t>
  </si>
  <si>
    <t>497.2424</t>
  </si>
  <si>
    <t>992.4703</t>
  </si>
  <si>
    <t>992.4675</t>
  </si>
  <si>
    <t>2.78</t>
  </si>
  <si>
    <t>1601</t>
  </si>
  <si>
    <t>K.ATVLNYLPK.C</t>
  </si>
  <si>
    <t>509.8020</t>
  </si>
  <si>
    <t>1017.5894</t>
  </si>
  <si>
    <t>1017.5859</t>
  </si>
  <si>
    <t>3.47</t>
  </si>
  <si>
    <t>1775</t>
  </si>
  <si>
    <t>R.YGAATFTSAR.K</t>
  </si>
  <si>
    <t>522.7622</t>
  </si>
  <si>
    <t>1043.5097</t>
  </si>
  <si>
    <t>1043.5036</t>
  </si>
  <si>
    <t>1944</t>
  </si>
  <si>
    <t>R-&gt;.&lt;-QTVSWAVTPK.S</t>
  </si>
  <si>
    <t>550.2967</t>
  </si>
  <si>
    <t>1098.5788</t>
  </si>
  <si>
    <t>1098.5710</t>
  </si>
  <si>
    <t>7.14</t>
  </si>
  <si>
    <t>2400</t>
  </si>
  <si>
    <t>R.SLFTDVVAEK.D</t>
  </si>
  <si>
    <t>554.8014</t>
  </si>
  <si>
    <t>1107.5882</t>
  </si>
  <si>
    <t>1107.5812</t>
  </si>
  <si>
    <t>2479</t>
  </si>
  <si>
    <t>R.QTVSWAVTPK.S</t>
  </si>
  <si>
    <t>558.8084</t>
  </si>
  <si>
    <t>1115.6021</t>
  </si>
  <si>
    <t>1115.5975</t>
  </si>
  <si>
    <t>2578</t>
  </si>
  <si>
    <t>R.STGTLLNNAIK.G</t>
  </si>
  <si>
    <t>566.3259</t>
  </si>
  <si>
    <t>1130.6373</t>
  </si>
  <si>
    <t>1130.6295</t>
  </si>
  <si>
    <t>6.89</t>
  </si>
  <si>
    <t>2754</t>
  </si>
  <si>
    <t>K.GATEITTTITK.L</t>
  </si>
  <si>
    <t>568.3166</t>
  </si>
  <si>
    <t>1134.6187</t>
  </si>
  <si>
    <t>1134.6132</t>
  </si>
  <si>
    <t>4.87</t>
  </si>
  <si>
    <t>2780</t>
  </si>
  <si>
    <t>K.LPPNVVEESAR.A</t>
  </si>
  <si>
    <t>605.8290</t>
  </si>
  <si>
    <t>1209.6434</t>
  </si>
  <si>
    <t>1209.6353</t>
  </si>
  <si>
    <t>3628</t>
  </si>
  <si>
    <t>R.LLTEDIYQPR.A</t>
  </si>
  <si>
    <t>416.5616</t>
  </si>
  <si>
    <t>1246.6631</t>
  </si>
  <si>
    <t>1246.6557</t>
  </si>
  <si>
    <t>3954</t>
  </si>
  <si>
    <t>624.3400</t>
  </si>
  <si>
    <t>1246.6655</t>
  </si>
  <si>
    <t>7.84</t>
  </si>
  <si>
    <t>3958</t>
  </si>
  <si>
    <t>K.LSFVTVDSNLR.R</t>
  </si>
  <si>
    <t>625.8439</t>
  </si>
  <si>
    <t>1249.6732</t>
  </si>
  <si>
    <t>1249.6667</t>
  </si>
  <si>
    <t>5.23</t>
  </si>
  <si>
    <t>4003</t>
  </si>
  <si>
    <t>R.YEIEHCLANK.V</t>
  </si>
  <si>
    <t>638.8069</t>
  </si>
  <si>
    <t>1275.5992</t>
  </si>
  <si>
    <t>1275.5917</t>
  </si>
  <si>
    <t>4310</t>
  </si>
  <si>
    <t>426.2077</t>
  </si>
  <si>
    <t>1275.6013</t>
  </si>
  <si>
    <t>4312</t>
  </si>
  <si>
    <t>R.DTGLGLSPTASLR.V</t>
  </si>
  <si>
    <t>644.3527</t>
  </si>
  <si>
    <t>1286.6908</t>
  </si>
  <si>
    <t>1286.6830</t>
  </si>
  <si>
    <t>4425</t>
  </si>
  <si>
    <t>K.TQTVQAHYVLK.G</t>
  </si>
  <si>
    <t>644.3602</t>
  </si>
  <si>
    <t>1286.7059</t>
  </si>
  <si>
    <t>1286.6983</t>
  </si>
  <si>
    <t>5.92</t>
  </si>
  <si>
    <t>4431</t>
  </si>
  <si>
    <t>R.VTASPQSLCALR.A</t>
  </si>
  <si>
    <t>651.8486</t>
  </si>
  <si>
    <t>1301.6827</t>
  </si>
  <si>
    <t>1301.6762</t>
  </si>
  <si>
    <t>5.03</t>
  </si>
  <si>
    <t>4609</t>
  </si>
  <si>
    <t>R.NALFCLDSAWK.S</t>
  </si>
  <si>
    <t>662.8254</t>
  </si>
  <si>
    <t>1323.6363</t>
  </si>
  <si>
    <t>1323.6281</t>
  </si>
  <si>
    <t>6.18</t>
  </si>
  <si>
    <t>4922</t>
  </si>
  <si>
    <t>R.IQHHTLLASPVR.A</t>
  </si>
  <si>
    <t>457.9360</t>
  </si>
  <si>
    <t>1370.7863</t>
  </si>
  <si>
    <t>1370.7783</t>
  </si>
  <si>
    <t>5307</t>
  </si>
  <si>
    <t>K.LSFVTVDSNLRR.G</t>
  </si>
  <si>
    <t>703.8945</t>
  </si>
  <si>
    <t>1405.7745</t>
  </si>
  <si>
    <t>1405.7678</t>
  </si>
  <si>
    <t>4.80</t>
  </si>
  <si>
    <t>(8)</t>
  </si>
  <si>
    <t>5695</t>
  </si>
  <si>
    <t>469.5991</t>
  </si>
  <si>
    <t>1405.7754</t>
  </si>
  <si>
    <t>5.40</t>
  </si>
  <si>
    <t>5696</t>
  </si>
  <si>
    <t>R.SNSFVYLEPLPR.E</t>
  </si>
  <si>
    <t>474.5874</t>
  </si>
  <si>
    <t>1420.7403</t>
  </si>
  <si>
    <t>1420.7350</t>
  </si>
  <si>
    <t>5882</t>
  </si>
  <si>
    <t>711.3775</t>
  </si>
  <si>
    <t>1420.7404</t>
  </si>
  <si>
    <t>3.80</t>
  </si>
  <si>
    <t>5883</t>
  </si>
  <si>
    <t>K.IQEEGTEVELTGK.G</t>
  </si>
  <si>
    <t>716.8659</t>
  </si>
  <si>
    <t>1431.7173</t>
  </si>
  <si>
    <t>1431.7093</t>
  </si>
  <si>
    <t>5971</t>
  </si>
  <si>
    <t>R.TEVLTSLYEEAVK.E</t>
  </si>
  <si>
    <t>741.3942</t>
  </si>
  <si>
    <t>1480.7738</t>
  </si>
  <si>
    <t>1480.7661</t>
  </si>
  <si>
    <t>5.21</t>
  </si>
  <si>
    <t>6529</t>
  </si>
  <si>
    <t>R.ASFSVLGDILGSAMR.N</t>
  </si>
  <si>
    <t>762.4054</t>
  </si>
  <si>
    <t>1522.7962</t>
  </si>
  <si>
    <t>1522.7814</t>
  </si>
  <si>
    <t>9.78</t>
  </si>
  <si>
    <t>18</t>
  </si>
  <si>
    <t>6888</t>
  </si>
  <si>
    <t>K.HFDGSYSTFGEHR.G</t>
  </si>
  <si>
    <t>513.8934</t>
  </si>
  <si>
    <t>1538.6583</t>
  </si>
  <si>
    <t>1538.6539</t>
  </si>
  <si>
    <t>7008</t>
  </si>
  <si>
    <t>R.GNSEGNTWLTAFVLK.S</t>
  </si>
  <si>
    <t>818.9268</t>
  </si>
  <si>
    <t>1635.8390</t>
  </si>
  <si>
    <t>1635.8257</t>
  </si>
  <si>
    <t>8.13</t>
  </si>
  <si>
    <t>8004</t>
  </si>
  <si>
    <t>R.RTEVLTSLYEEAVK.E</t>
  </si>
  <si>
    <t>819.4455</t>
  </si>
  <si>
    <t>1636.8764</t>
  </si>
  <si>
    <t>1636.8672</t>
  </si>
  <si>
    <t>8023</t>
  </si>
  <si>
    <t>546.6332</t>
  </si>
  <si>
    <t>1636.8779</t>
  </si>
  <si>
    <t>8024</t>
  </si>
  <si>
    <t>R.TEVSNNHVLIYLDK.V</t>
  </si>
  <si>
    <t>548.9600</t>
  </si>
  <si>
    <t>1643.8582</t>
  </si>
  <si>
    <t>1643.8519</t>
  </si>
  <si>
    <t>3.87</t>
  </si>
  <si>
    <t>8087</t>
  </si>
  <si>
    <t>822.9378</t>
  </si>
  <si>
    <t>1643.8611</t>
  </si>
  <si>
    <t>67</t>
  </si>
  <si>
    <t>8088</t>
  </si>
  <si>
    <t>K.DTIIKPLLVEPEGLEK.E</t>
  </si>
  <si>
    <t>897.5205</t>
  </si>
  <si>
    <t>1793.0265</t>
  </si>
  <si>
    <t>1793.0186</t>
  </si>
  <si>
    <t>9020</t>
  </si>
  <si>
    <t>598.6832</t>
  </si>
  <si>
    <t>1793.0279</t>
  </si>
  <si>
    <t>9023</t>
  </si>
  <si>
    <t>R.NPSNCYGEESNAVCEK.F</t>
  </si>
  <si>
    <t>929.3768</t>
  </si>
  <si>
    <t>1856.7390</t>
  </si>
  <si>
    <t>1856.7305</t>
  </si>
  <si>
    <t>9368</t>
  </si>
  <si>
    <t>R.LLIYAILPDGEVVGDSAR.Y</t>
  </si>
  <si>
    <t>634.3556</t>
  </si>
  <si>
    <t>1900.0451</t>
  </si>
  <si>
    <t>1900.0306</t>
  </si>
  <si>
    <t>7.66</t>
  </si>
  <si>
    <t>9669</t>
  </si>
  <si>
    <t>951.0309</t>
  </si>
  <si>
    <t>1900.0473</t>
  </si>
  <si>
    <t>8.82</t>
  </si>
  <si>
    <t>9671</t>
  </si>
  <si>
    <t>R.KDTIIKPLLVEPEGLEK.E</t>
  </si>
  <si>
    <t>481.2878</t>
  </si>
  <si>
    <t>1921.1219</t>
  </si>
  <si>
    <t>1921.1135</t>
  </si>
  <si>
    <t>9795</t>
  </si>
  <si>
    <t>641.3815</t>
  </si>
  <si>
    <t>1921.1226</t>
  </si>
  <si>
    <t>4.71</t>
  </si>
  <si>
    <t>9796</t>
  </si>
  <si>
    <t>961.5699</t>
  </si>
  <si>
    <t>1921.1253</t>
  </si>
  <si>
    <t>9797</t>
  </si>
  <si>
    <t>R.DFVHFDDTSEPPTETVR.K</t>
  </si>
  <si>
    <t>996.4598</t>
  </si>
  <si>
    <t>1990.9050</t>
  </si>
  <si>
    <t>1990.8909</t>
  </si>
  <si>
    <t>7.09</t>
  </si>
  <si>
    <t>10341</t>
  </si>
  <si>
    <t>664.6424</t>
  </si>
  <si>
    <t>1990.9054</t>
  </si>
  <si>
    <t>10343</t>
  </si>
  <si>
    <t>K.GSGGTAEHPFTVEEFVLPK.F</t>
  </si>
  <si>
    <t>1001.5057</t>
  </si>
  <si>
    <t>2000.9969</t>
  </si>
  <si>
    <t>2000.9844</t>
  </si>
  <si>
    <t>6.27</t>
  </si>
  <si>
    <t>10413</t>
  </si>
  <si>
    <t>668.0070</t>
  </si>
  <si>
    <t>2000.9991</t>
  </si>
  <si>
    <t>7.33</t>
  </si>
  <si>
    <t>10417</t>
  </si>
  <si>
    <t>K.VSESLSLKLPPNVVEESAR.A</t>
  </si>
  <si>
    <t>1027.5646</t>
  </si>
  <si>
    <t>2053.1146</t>
  </si>
  <si>
    <t>2053.1055</t>
  </si>
  <si>
    <t>10748</t>
  </si>
  <si>
    <t>R.DFVHFDDTSEPPTETVRK.Y</t>
  </si>
  <si>
    <t>707.3412</t>
  </si>
  <si>
    <t>2119.0017</t>
  </si>
  <si>
    <t>2118.9858</t>
  </si>
  <si>
    <t>7.50</t>
  </si>
  <si>
    <t>11030</t>
  </si>
  <si>
    <t>530.7577</t>
  </si>
  <si>
    <t>2119.0019</t>
  </si>
  <si>
    <t>7.58</t>
  </si>
  <si>
    <t>11031</t>
  </si>
  <si>
    <t>K.YRNPSNCYGEESNAVCEK.F</t>
  </si>
  <si>
    <t>726.3081</t>
  </si>
  <si>
    <t>2175.9025</t>
  </si>
  <si>
    <t>2175.8949</t>
  </si>
  <si>
    <t>3.48</t>
  </si>
  <si>
    <t>11319</t>
  </si>
  <si>
    <t>R.NRDFVHFDDTSEPPTETVR.K</t>
  </si>
  <si>
    <t>1131.5303</t>
  </si>
  <si>
    <t>2261.0460</t>
  </si>
  <si>
    <t>2261.0349</t>
  </si>
  <si>
    <t>11755</t>
  </si>
  <si>
    <t>754.6903</t>
  </si>
  <si>
    <t>2261.0491</t>
  </si>
  <si>
    <t>11762</t>
  </si>
  <si>
    <t>566.2700</t>
  </si>
  <si>
    <t>2261.0510</t>
  </si>
  <si>
    <t>11766</t>
  </si>
  <si>
    <t>R.HFPPAAATDTAADAHDPARPGAK.V</t>
  </si>
  <si>
    <t>572.0354</t>
  </si>
  <si>
    <t>2284.1125</t>
  </si>
  <si>
    <t>2284.0985</t>
  </si>
  <si>
    <t>6.14</t>
  </si>
  <si>
    <t>11939</t>
  </si>
  <si>
    <t>762.3783</t>
  </si>
  <si>
    <t>2284.1131</t>
  </si>
  <si>
    <t>6.39</t>
  </si>
  <si>
    <t>11942</t>
  </si>
  <si>
    <t>R.NRDFVHFDDTSEPPTETVRK.Y</t>
  </si>
  <si>
    <t>797.3879</t>
  </si>
  <si>
    <t>2389.1420</t>
  </si>
  <si>
    <t>2389.1299</t>
  </si>
  <si>
    <t>12430</t>
  </si>
  <si>
    <t>598.2935</t>
  </si>
  <si>
    <t>2389.1450</t>
  </si>
  <si>
    <t>12434</t>
  </si>
  <si>
    <t>K.KDEFPFALEVQTLPQTCDGPK.A</t>
  </si>
  <si>
    <t>807.4037</t>
  </si>
  <si>
    <t>2419.1894</t>
  </si>
  <si>
    <t>2419.1730</t>
  </si>
  <si>
    <t>6.80</t>
  </si>
  <si>
    <t>12531</t>
  </si>
  <si>
    <t>K.NEESLVFVQTDKPIYKPEQTVK.F</t>
  </si>
  <si>
    <t>648.8478</t>
  </si>
  <si>
    <t>2591.3623</t>
  </si>
  <si>
    <t>2591.3483</t>
  </si>
  <si>
    <t>13155</t>
  </si>
  <si>
    <t>864.7952</t>
  </si>
  <si>
    <t>2591.3637</t>
  </si>
  <si>
    <t>13157</t>
  </si>
  <si>
    <t>G3X6N3</t>
  </si>
  <si>
    <t>Serotransferrin OS=Bos taurus GN=TF PE=3 SV=1</t>
  </si>
  <si>
    <t>79783</t>
  </si>
  <si>
    <t>2926</t>
  </si>
  <si>
    <t>156(104)</t>
  </si>
  <si>
    <t>48(42)</t>
  </si>
  <si>
    <t>10.20</t>
  </si>
  <si>
    <t>59%</t>
  </si>
  <si>
    <t>G3X6N3_uniprot</t>
  </si>
  <si>
    <t>K.GDVAFVK.D</t>
  </si>
  <si>
    <t>368.2075</t>
  </si>
  <si>
    <t>734.4004</t>
  </si>
  <si>
    <t>734.3963</t>
  </si>
  <si>
    <t>90</t>
  </si>
  <si>
    <t>K.CLASIAK.K</t>
  </si>
  <si>
    <t>381.7144</t>
  </si>
  <si>
    <t>761.4142</t>
  </si>
  <si>
    <t>761.4105</t>
  </si>
  <si>
    <t>4.77</t>
  </si>
  <si>
    <t>184</t>
  </si>
  <si>
    <t>K.DSADGFLK.I</t>
  </si>
  <si>
    <t>426.7101</t>
  </si>
  <si>
    <t>851.4056</t>
  </si>
  <si>
    <t>851.4025</t>
  </si>
  <si>
    <t>816</t>
  </si>
  <si>
    <t>R.GPNHAVVSR.K</t>
  </si>
  <si>
    <t>468.7564</t>
  </si>
  <si>
    <t>935.4981</t>
  </si>
  <si>
    <t>935.4937</t>
  </si>
  <si>
    <t>1216</t>
  </si>
  <si>
    <t>K.LCQLCAGK.G</t>
  </si>
  <si>
    <t>475.2365</t>
  </si>
  <si>
    <t>948.4585</t>
  </si>
  <si>
    <t>948.4521</t>
  </si>
  <si>
    <t>6.77</t>
  </si>
  <si>
    <t>1296</t>
  </si>
  <si>
    <t>K.TSHMDCIK.A</t>
  </si>
  <si>
    <t>496.2237</t>
  </si>
  <si>
    <t>990.4328</t>
  </si>
  <si>
    <t>990.4263</t>
  </si>
  <si>
    <t>19</t>
  </si>
  <si>
    <t>1587</t>
  </si>
  <si>
    <t>K.ENFEVLCK.D</t>
  </si>
  <si>
    <t>519.7532</t>
  </si>
  <si>
    <t>1037.4918</t>
  </si>
  <si>
    <t>1037.4852</t>
  </si>
  <si>
    <t>1926</t>
  </si>
  <si>
    <t>R.SAGWNIPMGK.L</t>
  </si>
  <si>
    <t>530.7692</t>
  </si>
  <si>
    <t>1059.5238</t>
  </si>
  <si>
    <t>1059.5171</t>
  </si>
  <si>
    <t>2112</t>
  </si>
  <si>
    <t>R.SAGWNIP-&gt;M&lt;-GK.L</t>
  </si>
  <si>
    <t>538.7664</t>
  </si>
  <si>
    <t>1075.5182</t>
  </si>
  <si>
    <t>1075.5121</t>
  </si>
  <si>
    <t>5.68</t>
  </si>
  <si>
    <t>2206</t>
  </si>
  <si>
    <t>R.YYGYTGAFR.C</t>
  </si>
  <si>
    <t>549.2584</t>
  </si>
  <si>
    <t>1096.5022</t>
  </si>
  <si>
    <t>1096.4978</t>
  </si>
  <si>
    <t>4.00</t>
  </si>
  <si>
    <t>2383</t>
  </si>
  <si>
    <t>K.DLLFRDDTK.C</t>
  </si>
  <si>
    <t>374.8657</t>
  </si>
  <si>
    <t>1121.5754</t>
  </si>
  <si>
    <t>1121.5717</t>
  </si>
  <si>
    <t>3.33</t>
  </si>
  <si>
    <t>(9)</t>
  </si>
  <si>
    <t>2647</t>
  </si>
  <si>
    <t>561.7960</t>
  </si>
  <si>
    <t>1121.5775</t>
  </si>
  <si>
    <t>2650</t>
  </si>
  <si>
    <t>K.WCAIGHQER.T</t>
  </si>
  <si>
    <t>386.1844</t>
  </si>
  <si>
    <t>1155.5314</t>
  </si>
  <si>
    <t>1155.5244</t>
  </si>
  <si>
    <t>2949</t>
  </si>
  <si>
    <t>578.7731</t>
  </si>
  <si>
    <t>1155.5317</t>
  </si>
  <si>
    <t>6.37</t>
  </si>
  <si>
    <t>2950</t>
  </si>
  <si>
    <t>K.KENFEVLCK.D</t>
  </si>
  <si>
    <t>583.7998</t>
  </si>
  <si>
    <t>1165.5850</t>
  </si>
  <si>
    <t>1165.5801</t>
  </si>
  <si>
    <t>4.22</t>
  </si>
  <si>
    <t>3070</t>
  </si>
  <si>
    <t>K.LLEACTFHKP.-</t>
  </si>
  <si>
    <t>405.8802</t>
  </si>
  <si>
    <t>1214.6187</t>
  </si>
  <si>
    <t>1214.6118</t>
  </si>
  <si>
    <t>3695</t>
  </si>
  <si>
    <t>K.DTDFKLNELR.G</t>
  </si>
  <si>
    <t>625.8262</t>
  </si>
  <si>
    <t>1249.6379</t>
  </si>
  <si>
    <t>1249.6302</t>
  </si>
  <si>
    <t>3993</t>
  </si>
  <si>
    <t>417.5534</t>
  </si>
  <si>
    <t>1249.6384</t>
  </si>
  <si>
    <t>6.52</t>
  </si>
  <si>
    <t>3994</t>
  </si>
  <si>
    <t>K.DSADGFLKIPSK.M</t>
  </si>
  <si>
    <t>639.3434</t>
  </si>
  <si>
    <t>1276.6722</t>
  </si>
  <si>
    <t>1276.6663</t>
  </si>
  <si>
    <t>4.62</t>
  </si>
  <si>
    <t>4340</t>
  </si>
  <si>
    <t>426.5651</t>
  </si>
  <si>
    <t>1276.6734</t>
  </si>
  <si>
    <t>5.59</t>
  </si>
  <si>
    <t>4342</t>
  </si>
  <si>
    <t>K.ILNKQQDDFGK.S</t>
  </si>
  <si>
    <t>653.3472</t>
  </si>
  <si>
    <t>1304.6798</t>
  </si>
  <si>
    <t>1304.6725</t>
  </si>
  <si>
    <t>4670</t>
  </si>
  <si>
    <t>435.9006</t>
  </si>
  <si>
    <t>1304.6800</t>
  </si>
  <si>
    <t>5.76</t>
  </si>
  <si>
    <t>4671</t>
  </si>
  <si>
    <t>K.ELPDPQESIQR.A</t>
  </si>
  <si>
    <t>437.8919</t>
  </si>
  <si>
    <t>1310.6540</t>
  </si>
  <si>
    <t>1310.6466</t>
  </si>
  <si>
    <t>4757</t>
  </si>
  <si>
    <t>656.3346</t>
  </si>
  <si>
    <t>1310.6546</t>
  </si>
  <si>
    <t>6.11</t>
  </si>
  <si>
    <t>4760</t>
  </si>
  <si>
    <t>R.ILESGPFVSCVK.K</t>
  </si>
  <si>
    <t>668.3558</t>
  </si>
  <si>
    <t>1334.6970</t>
  </si>
  <si>
    <t>1334.6904</t>
  </si>
  <si>
    <t>4970</t>
  </si>
  <si>
    <t>R.WCTISTHEANK.C</t>
  </si>
  <si>
    <t>449.5456</t>
  </si>
  <si>
    <t>1345.6149</t>
  </si>
  <si>
    <t>1345.6085</t>
  </si>
  <si>
    <t>5095</t>
  </si>
  <si>
    <t>673.8154</t>
  </si>
  <si>
    <t>1345.6162</t>
  </si>
  <si>
    <t>5.73</t>
  </si>
  <si>
    <t>5097</t>
  </si>
  <si>
    <t>K.NYELLCGDNTR.K</t>
  </si>
  <si>
    <t>677.8122</t>
  </si>
  <si>
    <t>1353.6098</t>
  </si>
  <si>
    <t>1353.5983</t>
  </si>
  <si>
    <t>8.52</t>
  </si>
  <si>
    <t>5187</t>
  </si>
  <si>
    <t>K.CGLVPVLAENYK.T</t>
  </si>
  <si>
    <t>681.8622</t>
  </si>
  <si>
    <t>1361.7099</t>
  </si>
  <si>
    <t>1361.7013</t>
  </si>
  <si>
    <t>6.33</t>
  </si>
  <si>
    <t>5272</t>
  </si>
  <si>
    <t>R.CLVEKGDVAFVK.D</t>
  </si>
  <si>
    <t>455.5825</t>
  </si>
  <si>
    <t>1363.7256</t>
  </si>
  <si>
    <t>1363.7170</t>
  </si>
  <si>
    <t>5290</t>
  </si>
  <si>
    <t>K.KDTDFKLNELR.G</t>
  </si>
  <si>
    <t>689.8731</t>
  </si>
  <si>
    <t>1377.7315</t>
  </si>
  <si>
    <t>1377.7252</t>
  </si>
  <si>
    <t>5345</t>
  </si>
  <si>
    <t>K.TSDANINWNNLK.G</t>
  </si>
  <si>
    <t>695.3460</t>
  </si>
  <si>
    <t>1388.6773</t>
  </si>
  <si>
    <t>1388.6684</t>
  </si>
  <si>
    <t>6.44</t>
  </si>
  <si>
    <t>5493</t>
  </si>
  <si>
    <t>K.CLMEGAGDVAFVK.H</t>
  </si>
  <si>
    <t>698.8388</t>
  </si>
  <si>
    <t>1395.6629</t>
  </si>
  <si>
    <t>1395.6527</t>
  </si>
  <si>
    <t>(56)</t>
  </si>
  <si>
    <t>5604</t>
  </si>
  <si>
    <t>K.CL-&gt;M&lt;-EGAGDVAFVK.H</t>
  </si>
  <si>
    <t>706.8337</t>
  </si>
  <si>
    <t>1411.6528</t>
  </si>
  <si>
    <t>1411.6476</t>
  </si>
  <si>
    <t>3.70</t>
  </si>
  <si>
    <t>5751</t>
  </si>
  <si>
    <t>K.GTGKECVPNSNER.Y</t>
  </si>
  <si>
    <t>724.3373</t>
  </si>
  <si>
    <t>1446.6600</t>
  </si>
  <si>
    <t>1446.6521</t>
  </si>
  <si>
    <t>5.45</t>
  </si>
  <si>
    <t>6134</t>
  </si>
  <si>
    <t>483.2274</t>
  </si>
  <si>
    <t>1446.6603</t>
  </si>
  <si>
    <t>6135</t>
  </si>
  <si>
    <t>K.TYDSYLGDDYVR.A</t>
  </si>
  <si>
    <t>733.8297</t>
  </si>
  <si>
    <t>1465.6447</t>
  </si>
  <si>
    <t>1465.6361</t>
  </si>
  <si>
    <t>6345</t>
  </si>
  <si>
    <t>K.ENFEVLCKDGTR.K</t>
  </si>
  <si>
    <t>734.3541</t>
  </si>
  <si>
    <t>1466.6936</t>
  </si>
  <si>
    <t>1466.6824</t>
  </si>
  <si>
    <t>7.63</t>
  </si>
  <si>
    <t>6356</t>
  </si>
  <si>
    <t>K.DLLFKDSADGFLK.I</t>
  </si>
  <si>
    <t>490.2639</t>
  </si>
  <si>
    <t>1467.7699</t>
  </si>
  <si>
    <t>1467.7609</t>
  </si>
  <si>
    <t>6383</t>
  </si>
  <si>
    <t>734.8923</t>
  </si>
  <si>
    <t>1467.7700</t>
  </si>
  <si>
    <t>6.16</t>
  </si>
  <si>
    <t>(35)</t>
  </si>
  <si>
    <t>6384</t>
  </si>
  <si>
    <t>K.NYELLCGDNTRK.S</t>
  </si>
  <si>
    <t>494.9079</t>
  </si>
  <si>
    <t>1481.7018</t>
  </si>
  <si>
    <t>1481.6933</t>
  </si>
  <si>
    <t>6533</t>
  </si>
  <si>
    <t>741.8585</t>
  </si>
  <si>
    <t>1481.7025</t>
  </si>
  <si>
    <t>6534</t>
  </si>
  <si>
    <t>R.KNYELLCGDNTR.K</t>
  </si>
  <si>
    <t>6535</t>
  </si>
  <si>
    <t>494.9084</t>
  </si>
  <si>
    <t>1481.7033</t>
  </si>
  <si>
    <t>6.75</t>
  </si>
  <si>
    <t>6537</t>
  </si>
  <si>
    <t>K.NTPEKGYLAVAVVK.T</t>
  </si>
  <si>
    <t>744.9296</t>
  </si>
  <si>
    <t>1487.8447</t>
  </si>
  <si>
    <t>1487.8348</t>
  </si>
  <si>
    <t>6583</t>
  </si>
  <si>
    <t>496.9556</t>
  </si>
  <si>
    <t>1487.8451</t>
  </si>
  <si>
    <t>6.92</t>
  </si>
  <si>
    <t>6584</t>
  </si>
  <si>
    <t>R.KPVTDAENCHLAR.G</t>
  </si>
  <si>
    <t>378.4432</t>
  </si>
  <si>
    <t>1509.7439</t>
  </si>
  <si>
    <t>1509.7358</t>
  </si>
  <si>
    <t>(68)</t>
  </si>
  <si>
    <t>6808</t>
  </si>
  <si>
    <t>755.8795</t>
  </si>
  <si>
    <t>1509.7444</t>
  </si>
  <si>
    <t>6809</t>
  </si>
  <si>
    <t>504.2559</t>
  </si>
  <si>
    <t>1509.7458</t>
  </si>
  <si>
    <t>6.66</t>
  </si>
  <si>
    <t>6810</t>
  </si>
  <si>
    <t>K.NLKKENFEVLCK.D</t>
  </si>
  <si>
    <t>507.9448</t>
  </si>
  <si>
    <t>1520.8126</t>
  </si>
  <si>
    <t>1520.8021</t>
  </si>
  <si>
    <t>6.95</t>
  </si>
  <si>
    <t>6862</t>
  </si>
  <si>
    <t>K.KTYDSYLGDDYVR.A</t>
  </si>
  <si>
    <t>797.8774</t>
  </si>
  <si>
    <t>1593.7402</t>
  </si>
  <si>
    <t>1593.7311</t>
  </si>
  <si>
    <t>7598</t>
  </si>
  <si>
    <t>532.2549</t>
  </si>
  <si>
    <t>1593.7428</t>
  </si>
  <si>
    <t>7.35</t>
  </si>
  <si>
    <t>7601</t>
  </si>
  <si>
    <t>K.DNPQTHYYAVAVVK.K</t>
  </si>
  <si>
    <t>802.9109</t>
  </si>
  <si>
    <t>1603.8073</t>
  </si>
  <si>
    <t>1603.7995</t>
  </si>
  <si>
    <t>4.92</t>
  </si>
  <si>
    <t>7700</t>
  </si>
  <si>
    <t>K.HSTVFDNLPNPEDR.K</t>
  </si>
  <si>
    <t>820.8915</t>
  </si>
  <si>
    <t>1639.7684</t>
  </si>
  <si>
    <t>1639.7590</t>
  </si>
  <si>
    <t>103</t>
  </si>
  <si>
    <t>8056</t>
  </si>
  <si>
    <t>547.5969</t>
  </si>
  <si>
    <t>1639.7689</t>
  </si>
  <si>
    <t>(63)</t>
  </si>
  <si>
    <t>8058</t>
  </si>
  <si>
    <t>K.FDEFFSAGCAPGSPR.N</t>
  </si>
  <si>
    <t>822.8658</t>
  </si>
  <si>
    <t>1643.7171</t>
  </si>
  <si>
    <t>1643.7039</t>
  </si>
  <si>
    <t>8.07</t>
  </si>
  <si>
    <t>8080</t>
  </si>
  <si>
    <t>K.LYKELPDPQESIQR.A</t>
  </si>
  <si>
    <t>858.4566</t>
  </si>
  <si>
    <t>1714.8986</t>
  </si>
  <si>
    <t>1714.8890</t>
  </si>
  <si>
    <t>8594</t>
  </si>
  <si>
    <t>572.6415</t>
  </si>
  <si>
    <t>1714.9026</t>
  </si>
  <si>
    <t>8597</t>
  </si>
  <si>
    <t>R.ESKPPDSSKDECMVK.W</t>
  </si>
  <si>
    <t>579.6027</t>
  </si>
  <si>
    <t>1735.7863</t>
  </si>
  <si>
    <t>1735.7757</t>
  </si>
  <si>
    <t>8724</t>
  </si>
  <si>
    <t>434.9544</t>
  </si>
  <si>
    <t>1735.7884</t>
  </si>
  <si>
    <t>8725</t>
  </si>
  <si>
    <t>K.DKPDNFQLFQSPHGK.D</t>
  </si>
  <si>
    <t>879.4383</t>
  </si>
  <si>
    <t>1756.8620</t>
  </si>
  <si>
    <t>1756.8533</t>
  </si>
  <si>
    <t>8821</t>
  </si>
  <si>
    <t>586.6281</t>
  </si>
  <si>
    <t>1756.8623</t>
  </si>
  <si>
    <t>8822</t>
  </si>
  <si>
    <t>K.HSTVFDNLPNPEDRK.N</t>
  </si>
  <si>
    <t>884.9384</t>
  </si>
  <si>
    <t>1767.8621</t>
  </si>
  <si>
    <t>1767.8540</t>
  </si>
  <si>
    <t>8885</t>
  </si>
  <si>
    <t>590.2955</t>
  </si>
  <si>
    <t>1767.8648</t>
  </si>
  <si>
    <t>8888</t>
  </si>
  <si>
    <t>K.GEADAMSLDGGYLYIAGK.C</t>
  </si>
  <si>
    <t>915.9363</t>
  </si>
  <si>
    <t>1829.8580</t>
  </si>
  <si>
    <t>1829.8505</t>
  </si>
  <si>
    <t>4.08</t>
  </si>
  <si>
    <t>9191</t>
  </si>
  <si>
    <t>K.DGTRKPVTDAENCHLAR.G</t>
  </si>
  <si>
    <t>485.7420</t>
  </si>
  <si>
    <t>1938.9389</t>
  </si>
  <si>
    <t>1938.9330</t>
  </si>
  <si>
    <t>3.04</t>
  </si>
  <si>
    <t>9985</t>
  </si>
  <si>
    <t>647.3210</t>
  </si>
  <si>
    <t>1938.9411</t>
  </si>
  <si>
    <t>(66)</t>
  </si>
  <si>
    <t>9986</t>
  </si>
  <si>
    <t>K.SVTDCTSNFCLFQSNSK.D</t>
  </si>
  <si>
    <t>997.9377</t>
  </si>
  <si>
    <t>1993.8608</t>
  </si>
  <si>
    <t>1993.8510</t>
  </si>
  <si>
    <t>10372</t>
  </si>
  <si>
    <t>K.DQTVIQNTDGNNNEAWAK.N</t>
  </si>
  <si>
    <t>1009.4698</t>
  </si>
  <si>
    <t>2016.9250</t>
  </si>
  <si>
    <t>2016.9137</t>
  </si>
  <si>
    <t>10506</t>
  </si>
  <si>
    <t>673.3157</t>
  </si>
  <si>
    <t>2016.9254</t>
  </si>
  <si>
    <t>10507</t>
  </si>
  <si>
    <t>K.CGLVPVLAENYKTEDGSCK.N</t>
  </si>
  <si>
    <t>714.0089</t>
  </si>
  <si>
    <t>2139.0049</t>
  </si>
  <si>
    <t>2138.9976</t>
  </si>
  <si>
    <t>11145</t>
  </si>
  <si>
    <t>K.GDVAFVKDQTVIQNTDGNNNEAWAK.N</t>
  </si>
  <si>
    <t>912.1133</t>
  </si>
  <si>
    <t>2733.3182</t>
  </si>
  <si>
    <t>2733.2994</t>
  </si>
  <si>
    <t>6.86</t>
  </si>
  <si>
    <t>13770</t>
  </si>
  <si>
    <t>Q29443</t>
  </si>
  <si>
    <t>Serotransferrin OS=Bos taurus GN=TF PE=2 SV=1</t>
  </si>
  <si>
    <t>79870</t>
  </si>
  <si>
    <t>2874</t>
  </si>
  <si>
    <t>152(103)</t>
  </si>
  <si>
    <t>48(43)</t>
  </si>
  <si>
    <t>10.63</t>
  </si>
  <si>
    <t>58%</t>
  </si>
  <si>
    <t>Q29443_uniprot</t>
  </si>
  <si>
    <t>K.TSDANINWNNLK.D</t>
  </si>
  <si>
    <t>K.TSDANINWNNLKDK.K</t>
  </si>
  <si>
    <t>816.9056</t>
  </si>
  <si>
    <t>1631.7966</t>
  </si>
  <si>
    <t>1631.7903</t>
  </si>
  <si>
    <t>3.86</t>
  </si>
  <si>
    <t>7961</t>
  </si>
  <si>
    <t>K.CGLVPVLAENYKTEGESCK.N</t>
  </si>
  <si>
    <t>718.6834</t>
  </si>
  <si>
    <t>2153.0284</t>
  </si>
  <si>
    <t>2153.0133</t>
  </si>
  <si>
    <t>7.03</t>
  </si>
  <si>
    <t>11210</t>
  </si>
  <si>
    <t>R.DMSGSPASGIPVK.V</t>
  </si>
  <si>
    <t>623.3148</t>
  </si>
  <si>
    <t>1244.6150</t>
  </si>
  <si>
    <t>1244.6071</t>
  </si>
  <si>
    <t>3930</t>
  </si>
  <si>
    <t>R.D-&gt;M&lt;-SGSPASGIPVK.V</t>
  </si>
  <si>
    <t>631.3110</t>
  </si>
  <si>
    <t>1260.6075</t>
  </si>
  <si>
    <t>1260.6020</t>
  </si>
  <si>
    <t>4132</t>
  </si>
  <si>
    <t>K.LNISTDDLPGLR.Y</t>
  </si>
  <si>
    <t>R.FVSSPFSLDLSK.T</t>
  </si>
  <si>
    <t>663.8545</t>
  </si>
  <si>
    <t>1325.6944</t>
  </si>
  <si>
    <t>1325.6867</t>
  </si>
  <si>
    <t>75</t>
  </si>
  <si>
    <t>4934</t>
  </si>
  <si>
    <t>R.DFILLNVPIPQEQAR.V</t>
  </si>
  <si>
    <t>876.9916</t>
  </si>
  <si>
    <t>1751.9687</t>
  </si>
  <si>
    <t>1751.9570</t>
  </si>
  <si>
    <t>8803</t>
  </si>
  <si>
    <t>F1MY85</t>
  </si>
  <si>
    <t>Complement C5a anaphylatoxin OS=Bos taurus GN=C5 PE=4 SV=2</t>
  </si>
  <si>
    <t>190751</t>
  </si>
  <si>
    <t>1969</t>
  </si>
  <si>
    <t>107(72)</t>
  </si>
  <si>
    <t>45(33)</t>
  </si>
  <si>
    <t>1.11</t>
  </si>
  <si>
    <t>25%</t>
  </si>
  <si>
    <t>F1MY85_uniprot</t>
  </si>
  <si>
    <t>R.LNMDVK.V</t>
  </si>
  <si>
    <t>360.1928</t>
  </si>
  <si>
    <t>718.3710</t>
  </si>
  <si>
    <t>718.3683</t>
  </si>
  <si>
    <t>R.YFYNK.V</t>
  </si>
  <si>
    <t>367.6812</t>
  </si>
  <si>
    <t>733.3479</t>
  </si>
  <si>
    <t>733.3435</t>
  </si>
  <si>
    <t>K.EILRPK.R</t>
  </si>
  <si>
    <t>378.2444</t>
  </si>
  <si>
    <t>754.4743</t>
  </si>
  <si>
    <t>754.4701</t>
  </si>
  <si>
    <t>153</t>
  </si>
  <si>
    <t>K.GNPPIYR.F</t>
  </si>
  <si>
    <t>408.7243</t>
  </si>
  <si>
    <t>815.4340</t>
  </si>
  <si>
    <t>815.4290</t>
  </si>
  <si>
    <t>523</t>
  </si>
  <si>
    <t>K.IVHFGTR.D</t>
  </si>
  <si>
    <t>415.2401</t>
  </si>
  <si>
    <t>828.4656</t>
  </si>
  <si>
    <t>828.4606</t>
  </si>
  <si>
    <t>587</t>
  </si>
  <si>
    <t>K.QYLIMGK.E</t>
  </si>
  <si>
    <t>426.7383</t>
  </si>
  <si>
    <t>851.4621</t>
  </si>
  <si>
    <t>851.4575</t>
  </si>
  <si>
    <t>819</t>
  </si>
  <si>
    <t>K.YVLSPYK.L</t>
  </si>
  <si>
    <t>435.2448</t>
  </si>
  <si>
    <t>868.4749</t>
  </si>
  <si>
    <t>868.4694</t>
  </si>
  <si>
    <t>865</t>
  </si>
  <si>
    <t>K.YGVWTIR.A</t>
  </si>
  <si>
    <t>447.7480</t>
  </si>
  <si>
    <t>893.4815</t>
  </si>
  <si>
    <t>893.4759</t>
  </si>
  <si>
    <t>985</t>
  </si>
  <si>
    <t>R.IVACASYK.L</t>
  </si>
  <si>
    <t>456.2384</t>
  </si>
  <si>
    <t>910.4622</t>
  </si>
  <si>
    <t>910.4582</t>
  </si>
  <si>
    <t>1097</t>
  </si>
  <si>
    <t>R.IPLNMVPK.T</t>
  </si>
  <si>
    <t>456.2754</t>
  </si>
  <si>
    <t>910.5362</t>
  </si>
  <si>
    <t>910.5310</t>
  </si>
  <si>
    <t>5.69</t>
  </si>
  <si>
    <t>1102</t>
  </si>
  <si>
    <t>R.DAEITFIK.K</t>
  </si>
  <si>
    <t>468.7582</t>
  </si>
  <si>
    <t>935.5018</t>
  </si>
  <si>
    <t>935.4964</t>
  </si>
  <si>
    <t>1217</t>
  </si>
  <si>
    <t>K.WLSEEQR.Y</t>
  </si>
  <si>
    <t>474.2358</t>
  </si>
  <si>
    <t>946.4571</t>
  </si>
  <si>
    <t>946.4508</t>
  </si>
  <si>
    <t>1281</t>
  </si>
  <si>
    <t>R.IQAGPICIK.A</t>
  </si>
  <si>
    <t>500.2899</t>
  </si>
  <si>
    <t>998.5653</t>
  </si>
  <si>
    <t>998.5583</t>
  </si>
  <si>
    <t>1653</t>
  </si>
  <si>
    <t>R.DAEITFIKK.T</t>
  </si>
  <si>
    <t>532.8070</t>
  </si>
  <si>
    <t>1063.5995</t>
  </si>
  <si>
    <t>1063.5913</t>
  </si>
  <si>
    <t>7.64</t>
  </si>
  <si>
    <t>2157</t>
  </si>
  <si>
    <t>K.LQGTLPVEAR.E</t>
  </si>
  <si>
    <t>542.3146</t>
  </si>
  <si>
    <t>1082.6147</t>
  </si>
  <si>
    <t>1082.6084</t>
  </si>
  <si>
    <t>5.85</t>
  </si>
  <si>
    <t>2254</t>
  </si>
  <si>
    <t>K.IEEEAAKYR.N</t>
  </si>
  <si>
    <t>554.7867</t>
  </si>
  <si>
    <t>1107.5589</t>
  </si>
  <si>
    <t>1107.5560</t>
  </si>
  <si>
    <t>2.66</t>
  </si>
  <si>
    <t>2476</t>
  </si>
  <si>
    <t>K.NKGDLYHYK.M</t>
  </si>
  <si>
    <t>379.8624</t>
  </si>
  <si>
    <t>1136.5653</t>
  </si>
  <si>
    <t>1136.5614</t>
  </si>
  <si>
    <t>2808</t>
  </si>
  <si>
    <t>2810</t>
  </si>
  <si>
    <t>R.DSFVPNTGTAR.M</t>
  </si>
  <si>
    <t>582.7891</t>
  </si>
  <si>
    <t>1163.5637</t>
  </si>
  <si>
    <t>1163.5571</t>
  </si>
  <si>
    <t>3046</t>
  </si>
  <si>
    <t>K.DMNYVNPVIK.W</t>
  </si>
  <si>
    <t>596.8089</t>
  </si>
  <si>
    <t>1191.6032</t>
  </si>
  <si>
    <t>1191.5958</t>
  </si>
  <si>
    <t>3400</t>
  </si>
  <si>
    <t>K.SCCAIASQFR.A</t>
  </si>
  <si>
    <t>600.2737</t>
  </si>
  <si>
    <t>1198.5329</t>
  </si>
  <si>
    <t>1198.5223</t>
  </si>
  <si>
    <t>3484</t>
  </si>
  <si>
    <t>K.YTATLLDIYK.A</t>
  </si>
  <si>
    <t>600.8332</t>
  </si>
  <si>
    <t>1199.6518</t>
  </si>
  <si>
    <t>1199.6438</t>
  </si>
  <si>
    <t>3507</t>
  </si>
  <si>
    <t>R.FWKDDLQQR.D</t>
  </si>
  <si>
    <t>618.3148</t>
  </si>
  <si>
    <t>1234.6151</t>
  </si>
  <si>
    <t>1234.6095</t>
  </si>
  <si>
    <t>4.55</t>
  </si>
  <si>
    <t>3848</t>
  </si>
  <si>
    <t>412.5461</t>
  </si>
  <si>
    <t>1234.6165</t>
  </si>
  <si>
    <t>5.70</t>
  </si>
  <si>
    <t>3849</t>
  </si>
  <si>
    <t>K.KIEEEAAKYR.N</t>
  </si>
  <si>
    <t>412.8922</t>
  </si>
  <si>
    <t>1235.6548</t>
  </si>
  <si>
    <t>1235.6509</t>
  </si>
  <si>
    <t>3.13</t>
  </si>
  <si>
    <t>3858</t>
  </si>
  <si>
    <t>K.SLLPVTKPEIR.S</t>
  </si>
  <si>
    <t>418.2611</t>
  </si>
  <si>
    <t>1251.7613</t>
  </si>
  <si>
    <t>1251.7551</t>
  </si>
  <si>
    <t>4043</t>
  </si>
  <si>
    <t>626.8882</t>
  </si>
  <si>
    <t>1251.7619</t>
  </si>
  <si>
    <t>5.49</t>
  </si>
  <si>
    <t>4045</t>
  </si>
  <si>
    <t>R.NADYSYSMWK.G</t>
  </si>
  <si>
    <t>632.7726</t>
  </si>
  <si>
    <t>1263.5306</t>
  </si>
  <si>
    <t>1263.5230</t>
  </si>
  <si>
    <t>4172</t>
  </si>
  <si>
    <t>K.FQNSATLTIQPK.Q</t>
  </si>
  <si>
    <t>674.3717</t>
  </si>
  <si>
    <t>1346.7288</t>
  </si>
  <si>
    <t>1346.7194</t>
  </si>
  <si>
    <t>7.01</t>
  </si>
  <si>
    <t>5116</t>
  </si>
  <si>
    <t>R.VYSLNDDLKPAK.R</t>
  </si>
  <si>
    <t>454.9155</t>
  </si>
  <si>
    <t>1361.7248</t>
  </si>
  <si>
    <t>1361.7191</t>
  </si>
  <si>
    <t>4.19</t>
  </si>
  <si>
    <t>5277</t>
  </si>
  <si>
    <t>681.8700</t>
  </si>
  <si>
    <t>1361.7254</t>
  </si>
  <si>
    <t>5278</t>
  </si>
  <si>
    <t>R.VYSLNDDLKPAKR.E</t>
  </si>
  <si>
    <t>759.9205</t>
  </si>
  <si>
    <t>1517.8265</t>
  </si>
  <si>
    <t>1517.8202</t>
  </si>
  <si>
    <t>6837</t>
  </si>
  <si>
    <t>380.4649</t>
  </si>
  <si>
    <t>1517.8305</t>
  </si>
  <si>
    <t>6841</t>
  </si>
  <si>
    <t>506.9515</t>
  </si>
  <si>
    <t>1517.8326</t>
  </si>
  <si>
    <t>8.20</t>
  </si>
  <si>
    <t>6844</t>
  </si>
  <si>
    <t>K.ISTSEEVCSFHLK.I</t>
  </si>
  <si>
    <t>768.8770</t>
  </si>
  <si>
    <t>1535.7395</t>
  </si>
  <si>
    <t>1535.7290</t>
  </si>
  <si>
    <t>6975</t>
  </si>
  <si>
    <t>512.9205</t>
  </si>
  <si>
    <t>1535.7396</t>
  </si>
  <si>
    <t>6976</t>
  </si>
  <si>
    <t>K.VEIVAVTEENAFVK.Y</t>
  </si>
  <si>
    <t>774.4271</t>
  </si>
  <si>
    <t>1546.8397</t>
  </si>
  <si>
    <t>1546.8243</t>
  </si>
  <si>
    <t>9.97</t>
  </si>
  <si>
    <t>7116</t>
  </si>
  <si>
    <t>K.ELSYESLEDLNNK.Y</t>
  </si>
  <si>
    <t>777.3753</t>
  </si>
  <si>
    <t>1552.7361</t>
  </si>
  <si>
    <t>1552.7256</t>
  </si>
  <si>
    <t>7177</t>
  </si>
  <si>
    <t>R.QSSVSHVYLEVTSK.H</t>
  </si>
  <si>
    <t>782.4081</t>
  </si>
  <si>
    <t>1562.8017</t>
  </si>
  <si>
    <t>1562.7940</t>
  </si>
  <si>
    <t>7278</t>
  </si>
  <si>
    <t>K.TLDANQEITDLESK.K</t>
  </si>
  <si>
    <t>788.8930</t>
  </si>
  <si>
    <t>1575.7715</t>
  </si>
  <si>
    <t>1575.7628</t>
  </si>
  <si>
    <t>7403</t>
  </si>
  <si>
    <t>R.GEQVQLSGTVYNYR.T</t>
  </si>
  <si>
    <t>807.4035</t>
  </si>
  <si>
    <t>1612.7924</t>
  </si>
  <si>
    <t>1612.7845</t>
  </si>
  <si>
    <t>7770</t>
  </si>
  <si>
    <t>R.DNLEDNQKEMMQK.A</t>
  </si>
  <si>
    <t>811.8647</t>
  </si>
  <si>
    <t>1621.7149</t>
  </si>
  <si>
    <t>1621.7076</t>
  </si>
  <si>
    <t>7863</t>
  </si>
  <si>
    <t>541.5797</t>
  </si>
  <si>
    <t>1621.7171</t>
  </si>
  <si>
    <t>7865</t>
  </si>
  <si>
    <t>R.ENDEPCKEILRPK.R</t>
  </si>
  <si>
    <t>543.2783</t>
  </si>
  <si>
    <t>1626.8130</t>
  </si>
  <si>
    <t>1626.8035</t>
  </si>
  <si>
    <t>7912</t>
  </si>
  <si>
    <t>R.EIEAFGYSSSEYKR.I</t>
  </si>
  <si>
    <t>833.3964</t>
  </si>
  <si>
    <t>1664.7783</t>
  </si>
  <si>
    <t>1664.7682</t>
  </si>
  <si>
    <t>8226</t>
  </si>
  <si>
    <t>555.9339</t>
  </si>
  <si>
    <t>1664.7799</t>
  </si>
  <si>
    <t>(51)</t>
  </si>
  <si>
    <t>8231</t>
  </si>
  <si>
    <t>K.AGEAAAERDAEITFIK.K</t>
  </si>
  <si>
    <t>846.4404</t>
  </si>
  <si>
    <t>1690.8662</t>
  </si>
  <si>
    <t>1690.8526</t>
  </si>
  <si>
    <t>8.05</t>
  </si>
  <si>
    <t>8404</t>
  </si>
  <si>
    <t>K.TLDANQEITDLESKK.S</t>
  </si>
  <si>
    <t>852.9409</t>
  </si>
  <si>
    <t>1703.8672</t>
  </si>
  <si>
    <t>1703.8577</t>
  </si>
  <si>
    <t>8508</t>
  </si>
  <si>
    <t>568.9636</t>
  </si>
  <si>
    <t>1703.8689</t>
  </si>
  <si>
    <t>6.53</t>
  </si>
  <si>
    <t>(78)</t>
  </si>
  <si>
    <t>8512</t>
  </si>
  <si>
    <t>K.DSFDHLVGGIPVTLSAK.T</t>
  </si>
  <si>
    <t>878.4727</t>
  </si>
  <si>
    <t>1754.9308</t>
  </si>
  <si>
    <t>1754.9203</t>
  </si>
  <si>
    <t>8814</t>
  </si>
  <si>
    <t>585.9842</t>
  </si>
  <si>
    <t>1754.9309</t>
  </si>
  <si>
    <t>6.04</t>
  </si>
  <si>
    <t>8815</t>
  </si>
  <si>
    <t>K.AGEAAAERDAEITFIKK.T</t>
  </si>
  <si>
    <t>607.3278</t>
  </si>
  <si>
    <t>1818.9615</t>
  </si>
  <si>
    <t>1818.9475</t>
  </si>
  <si>
    <t>9144</t>
  </si>
  <si>
    <t>R.VFQTLEKGDLGCGAGGGR.D</t>
  </si>
  <si>
    <t>911.4534</t>
  </si>
  <si>
    <t>1820.8922</t>
  </si>
  <si>
    <t>1820.8840</t>
  </si>
  <si>
    <t>9153</t>
  </si>
  <si>
    <t>K.TEDLDLPEENQASEDYR.A</t>
  </si>
  <si>
    <t>1012.4427</t>
  </si>
  <si>
    <t>2022.8708</t>
  </si>
  <si>
    <t>2022.8654</t>
  </si>
  <si>
    <t>2.69</t>
  </si>
  <si>
    <t>91</t>
  </si>
  <si>
    <t>10556</t>
  </si>
  <si>
    <t>675.2989</t>
  </si>
  <si>
    <t>2022.8750</t>
  </si>
  <si>
    <t>10557</t>
  </si>
  <si>
    <t>K.ENSDYQPVKLQGTLPVEAR.E</t>
  </si>
  <si>
    <t>715.3773</t>
  </si>
  <si>
    <t>2143.1100</t>
  </si>
  <si>
    <t>2143.0909</t>
  </si>
  <si>
    <t>8.88</t>
  </si>
  <si>
    <t>11169</t>
  </si>
  <si>
    <t>K.CGNQLEVHLSPETDAYSPGQR.V</t>
  </si>
  <si>
    <t>786.7014</t>
  </si>
  <si>
    <t>2357.0824</t>
  </si>
  <si>
    <t>2357.0706</t>
  </si>
  <si>
    <t>12303</t>
  </si>
  <si>
    <t>1179.5504</t>
  </si>
  <si>
    <t>2357.0863</t>
  </si>
  <si>
    <t>12305</t>
  </si>
  <si>
    <t>P34955</t>
  </si>
  <si>
    <t>Alpha-1-antiproteinase OS=Bos taurus GN=SERPINA1 PE=1 SV=1</t>
  </si>
  <si>
    <t>46417</t>
  </si>
  <si>
    <t>1933</t>
  </si>
  <si>
    <t>132(68)</t>
  </si>
  <si>
    <t>22(18)</t>
  </si>
  <si>
    <t>37%</t>
  </si>
  <si>
    <t>P34955_uniprot</t>
  </si>
  <si>
    <t>K.IVELVK.V</t>
  </si>
  <si>
    <t>350.7357</t>
  </si>
  <si>
    <t>699.4568</t>
  </si>
  <si>
    <t>699.4531</t>
  </si>
  <si>
    <t>K.VPMMNR.L</t>
  </si>
  <si>
    <t>374.1877</t>
  </si>
  <si>
    <t>746.3607</t>
  </si>
  <si>
    <t>746.3567</t>
  </si>
  <si>
    <t>5.38</t>
  </si>
  <si>
    <t>102</t>
  </si>
  <si>
    <t>K.SPLFVGK.V</t>
  </si>
  <si>
    <t>374.2260</t>
  </si>
  <si>
    <t>746.4374</t>
  </si>
  <si>
    <t>746.4327</t>
  </si>
  <si>
    <t>6.34</t>
  </si>
  <si>
    <t>111</t>
  </si>
  <si>
    <t>K.VPM-&gt;M&lt;-NR.L</t>
  </si>
  <si>
    <t>382.1850</t>
  </si>
  <si>
    <t>762.3555</t>
  </si>
  <si>
    <t>762.3517</t>
  </si>
  <si>
    <t>5.06</t>
  </si>
  <si>
    <t>189</t>
  </si>
  <si>
    <t>K.VP-&gt;M&lt;-MNR.L</t>
  </si>
  <si>
    <t>382.1854</t>
  </si>
  <si>
    <t>762.3562</t>
  </si>
  <si>
    <t>190</t>
  </si>
  <si>
    <t>R.ADLSGITK.E</t>
  </si>
  <si>
    <t>402.7287</t>
  </si>
  <si>
    <t>803.4429</t>
  </si>
  <si>
    <t>803.4389</t>
  </si>
  <si>
    <t>5.02</t>
  </si>
  <si>
    <t>443</t>
  </si>
  <si>
    <t>K.AALTIDEK.G</t>
  </si>
  <si>
    <t>430.7422</t>
  </si>
  <si>
    <t>859.4698</t>
  </si>
  <si>
    <t>859.4651</t>
  </si>
  <si>
    <t>823</t>
  </si>
  <si>
    <t>K.INDYVEK.G</t>
  </si>
  <si>
    <t>440.7266</t>
  </si>
  <si>
    <t>879.4386</t>
  </si>
  <si>
    <t>879.4338</t>
  </si>
  <si>
    <t>930</t>
  </si>
  <si>
    <t>K.LNNELLAK.F</t>
  </si>
  <si>
    <t>457.7720</t>
  </si>
  <si>
    <t>913.5294</t>
  </si>
  <si>
    <t>913.5232</t>
  </si>
  <si>
    <t>1127</t>
  </si>
  <si>
    <t>K.KINDYVEK.G</t>
  </si>
  <si>
    <t>504.7736</t>
  </si>
  <si>
    <t>1007.5326</t>
  </si>
  <si>
    <t>1007.5287</t>
  </si>
  <si>
    <t>1690</t>
  </si>
  <si>
    <t>K.GNTHTEILK.G</t>
  </si>
  <si>
    <t>506.7770</t>
  </si>
  <si>
    <t>1011.5395</t>
  </si>
  <si>
    <t>1011.5349</t>
  </si>
  <si>
    <t>4.58</t>
  </si>
  <si>
    <t>1720</t>
  </si>
  <si>
    <t>K.WEKPFEMK.H</t>
  </si>
  <si>
    <t>365.5189</t>
  </si>
  <si>
    <t>1093.5348</t>
  </si>
  <si>
    <t>1093.5266</t>
  </si>
  <si>
    <t>2364</t>
  </si>
  <si>
    <t>547.7747</t>
  </si>
  <si>
    <t>1093.5349</t>
  </si>
  <si>
    <t>7.55</t>
  </si>
  <si>
    <t>2365</t>
  </si>
  <si>
    <t>K.KKINDYVEK.G</t>
  </si>
  <si>
    <t>568.8219</t>
  </si>
  <si>
    <t>1135.6292</t>
  </si>
  <si>
    <t>1135.6237</t>
  </si>
  <si>
    <t>2799</t>
  </si>
  <si>
    <t>K.LSISETYDLK.S</t>
  </si>
  <si>
    <t>584.8130</t>
  </si>
  <si>
    <t>1167.6114</t>
  </si>
  <si>
    <t>1167.6023</t>
  </si>
  <si>
    <t>7.82</t>
  </si>
  <si>
    <t>3142</t>
  </si>
  <si>
    <t>K.LVDTFLEDVK.N</t>
  </si>
  <si>
    <t>589.8218</t>
  </si>
  <si>
    <t>1177.6291</t>
  </si>
  <si>
    <t>1177.6231</t>
  </si>
  <si>
    <t>3253</t>
  </si>
  <si>
    <t>K.YASSANLHLPK.L</t>
  </si>
  <si>
    <t>400.8853</t>
  </si>
  <si>
    <t>1199.6340</t>
  </si>
  <si>
    <t>1199.6298</t>
  </si>
  <si>
    <t>3495</t>
  </si>
  <si>
    <t>600.8254</t>
  </si>
  <si>
    <t>1199.6362</t>
  </si>
  <si>
    <t>3498</t>
  </si>
  <si>
    <t>K.GKWEKPFE-&gt;M&lt;-K.H</t>
  </si>
  <si>
    <t>648.3299</t>
  </si>
  <si>
    <t>1294.6452</t>
  </si>
  <si>
    <t>1294.6380</t>
  </si>
  <si>
    <t>4529</t>
  </si>
  <si>
    <t>R.DFHVDEQTTVK.V</t>
  </si>
  <si>
    <t>440.2160</t>
  </si>
  <si>
    <t>1317.6261</t>
  </si>
  <si>
    <t>1317.6201</t>
  </si>
  <si>
    <t>4.53</t>
  </si>
  <si>
    <t>4852</t>
  </si>
  <si>
    <t>659.8211</t>
  </si>
  <si>
    <t>1317.6277</t>
  </si>
  <si>
    <t>4855</t>
  </si>
  <si>
    <t>K.INDYVEKGSHGK.I</t>
  </si>
  <si>
    <t>449.5644</t>
  </si>
  <si>
    <t>1345.6714</t>
  </si>
  <si>
    <t>1345.6626</t>
  </si>
  <si>
    <t>5100</t>
  </si>
  <si>
    <t>673.8436</t>
  </si>
  <si>
    <t>1345.6727</t>
  </si>
  <si>
    <t>5101</t>
  </si>
  <si>
    <t>R.LGMFDLHYCDK.L</t>
  </si>
  <si>
    <t>699.8174</t>
  </si>
  <si>
    <t>1397.6203</t>
  </si>
  <si>
    <t>1397.6108</t>
  </si>
  <si>
    <t>5612</t>
  </si>
  <si>
    <t>466.8810</t>
  </si>
  <si>
    <t>1397.6212</t>
  </si>
  <si>
    <t>7.45</t>
  </si>
  <si>
    <t>5614</t>
  </si>
  <si>
    <t>K.SVLGDVGITEVFSDR.A</t>
  </si>
  <si>
    <t>531.9447</t>
  </si>
  <si>
    <t>1592.8123</t>
  </si>
  <si>
    <t>1592.8046</t>
  </si>
  <si>
    <t>(60)</t>
  </si>
  <si>
    <t>7568</t>
  </si>
  <si>
    <t>797.4139</t>
  </si>
  <si>
    <t>1592.8132</t>
  </si>
  <si>
    <t>5.39</t>
  </si>
  <si>
    <t>106</t>
  </si>
  <si>
    <t>7571</t>
  </si>
  <si>
    <t>K.LQQLEDKLNNELLAK.F</t>
  </si>
  <si>
    <t>884.9992</t>
  </si>
  <si>
    <t>1767.9839</t>
  </si>
  <si>
    <t>1767.9730</t>
  </si>
  <si>
    <t>8894</t>
  </si>
  <si>
    <t>590.3357</t>
  </si>
  <si>
    <t>1767.9854</t>
  </si>
  <si>
    <t>7.02</t>
  </si>
  <si>
    <t>(64)</t>
  </si>
  <si>
    <t>8896</t>
  </si>
  <si>
    <t>K.HTTERDFHVDEQTTVK.V</t>
  </si>
  <si>
    <t>648.3180</t>
  </si>
  <si>
    <t>1941.9323</t>
  </si>
  <si>
    <t>1941.9181</t>
  </si>
  <si>
    <t>10026</t>
  </si>
  <si>
    <t>R.DFHVDEQTTVKVPMMNR.L</t>
  </si>
  <si>
    <t>682.9994</t>
  </si>
  <si>
    <t>2045.9763</t>
  </si>
  <si>
    <t>2045.9663</t>
  </si>
  <si>
    <t>10721</t>
  </si>
  <si>
    <t>512.5024</t>
  </si>
  <si>
    <t>2045.9804</t>
  </si>
  <si>
    <t>10724</t>
  </si>
  <si>
    <t>1023.9982</t>
  </si>
  <si>
    <t>2045.9819</t>
  </si>
  <si>
    <t>10725</t>
  </si>
  <si>
    <t>B0JYN6</t>
  </si>
  <si>
    <t>Alpha-2-HS-glycoprotein OS=Bos taurus GN=AHSG PE=2 SV=1</t>
  </si>
  <si>
    <t>39193</t>
  </si>
  <si>
    <t>1707</t>
  </si>
  <si>
    <t>91(61)</t>
  </si>
  <si>
    <t>14(12)</t>
  </si>
  <si>
    <t>4.95</t>
  </si>
  <si>
    <t>36%</t>
  </si>
  <si>
    <t>B0JYN6_uniprot</t>
  </si>
  <si>
    <t>P12763</t>
  </si>
  <si>
    <t>Alpha-2-HS-glycoprotein OS=Bos taurus GN=AHSG PE=1 SV=2</t>
  </si>
  <si>
    <t>P12763_uniprot</t>
  </si>
  <si>
    <t>R.IRYFK.I</t>
  </si>
  <si>
    <t>363.7199</t>
  </si>
  <si>
    <t>725.4253</t>
  </si>
  <si>
    <t>725.4224</t>
  </si>
  <si>
    <t>R.AHYDLR.H</t>
  </si>
  <si>
    <t>387.7002</t>
  </si>
  <si>
    <t>773.3859</t>
  </si>
  <si>
    <t>773.3820</t>
  </si>
  <si>
    <t>226</t>
  </si>
  <si>
    <t>K.QYGFCK.G</t>
  </si>
  <si>
    <t>401.6839</t>
  </si>
  <si>
    <t>801.3532</t>
  </si>
  <si>
    <t>801.3480</t>
  </si>
  <si>
    <t>435</t>
  </si>
  <si>
    <t>K.ALGGEDVR.V</t>
  </si>
  <si>
    <t>408.7153</t>
  </si>
  <si>
    <t>815.4161</t>
  </si>
  <si>
    <t>815.4137</t>
  </si>
  <si>
    <t>2.92</t>
  </si>
  <si>
    <t>522</t>
  </si>
  <si>
    <t>K.CNLLAEK.Q</t>
  </si>
  <si>
    <t>424.2235</t>
  </si>
  <si>
    <t>846.4325</t>
  </si>
  <si>
    <t>846.4269</t>
  </si>
  <si>
    <t>765</t>
  </si>
  <si>
    <t>K.HTLNQIDSVK.V</t>
  </si>
  <si>
    <t>385.5446</t>
  </si>
  <si>
    <t>1153.6121</t>
  </si>
  <si>
    <t>1153.6091</t>
  </si>
  <si>
    <t>2.59</t>
  </si>
  <si>
    <t>2933</t>
  </si>
  <si>
    <t>577.8144</t>
  </si>
  <si>
    <t>1153.6142</t>
  </si>
  <si>
    <t>4.42</t>
  </si>
  <si>
    <t>2935</t>
  </si>
  <si>
    <t>K-&gt;.&lt;-QDGQFSVLFTK.C</t>
  </si>
  <si>
    <t>626.8178</t>
  </si>
  <si>
    <t>1251.6209</t>
  </si>
  <si>
    <t>1251.6136</t>
  </si>
  <si>
    <t>4024</t>
  </si>
  <si>
    <t>K.QDGQFSVLFTK.C</t>
  </si>
  <si>
    <t>423.8884</t>
  </si>
  <si>
    <t>1268.6435</t>
  </si>
  <si>
    <t>1268.6401</t>
  </si>
  <si>
    <t>2.63</t>
  </si>
  <si>
    <t>4229</t>
  </si>
  <si>
    <t>635.3315</t>
  </si>
  <si>
    <t>1268.6485</t>
  </si>
  <si>
    <t>6.63</t>
  </si>
  <si>
    <t>4249</t>
  </si>
  <si>
    <t>K.CDSSPDSAEDVR.K</t>
  </si>
  <si>
    <t>669.2716</t>
  </si>
  <si>
    <t>1336.5287</t>
  </si>
  <si>
    <t>1336.5201</t>
  </si>
  <si>
    <t>4980</t>
  </si>
  <si>
    <t>K.CDSSPDSAEDVRK.L</t>
  </si>
  <si>
    <t>489.2153</t>
  </si>
  <si>
    <t>1464.6242</t>
  </si>
  <si>
    <t>1464.6151</t>
  </si>
  <si>
    <t>6.20</t>
  </si>
  <si>
    <t>6332</t>
  </si>
  <si>
    <t>K.TPIVGQPSIPGGPVR.L</t>
  </si>
  <si>
    <t>492.2868</t>
  </si>
  <si>
    <t>1473.8386</t>
  </si>
  <si>
    <t>1473.8304</t>
  </si>
  <si>
    <t>6451</t>
  </si>
  <si>
    <t>737.9275</t>
  </si>
  <si>
    <t>1473.8404</t>
  </si>
  <si>
    <t>6456</t>
  </si>
  <si>
    <t>R.GYKHTLNQIDSVK.V</t>
  </si>
  <si>
    <t>751.9055</t>
  </si>
  <si>
    <t>1501.7964</t>
  </si>
  <si>
    <t>1501.7889</t>
  </si>
  <si>
    <t>6748</t>
  </si>
  <si>
    <t>376.4568</t>
  </si>
  <si>
    <t>1501.7981</t>
  </si>
  <si>
    <t>6751</t>
  </si>
  <si>
    <t>501.6067</t>
  </si>
  <si>
    <t>1501.7983</t>
  </si>
  <si>
    <t>6753</t>
  </si>
  <si>
    <t>K.EVVDPTKCNLLAEK.Q</t>
  </si>
  <si>
    <t>808.4253</t>
  </si>
  <si>
    <t>1614.8360</t>
  </si>
  <si>
    <t>1614.8287</t>
  </si>
  <si>
    <t>4.54</t>
  </si>
  <si>
    <t>7790</t>
  </si>
  <si>
    <t>539.2877</t>
  </si>
  <si>
    <t>1614.8413</t>
  </si>
  <si>
    <t>7797</t>
  </si>
  <si>
    <t>R-&gt;.&lt;-QQTQHAVEGDCDIHVLK.Q</t>
  </si>
  <si>
    <t>654.3140</t>
  </si>
  <si>
    <t>1959.9203</t>
  </si>
  <si>
    <t>1959.9109</t>
  </si>
  <si>
    <t>10147</t>
  </si>
  <si>
    <t>980.9675</t>
  </si>
  <si>
    <t>1959.9204</t>
  </si>
  <si>
    <t>10148</t>
  </si>
  <si>
    <t>R.QQTQHAVEGDCDIHVLK.Q</t>
  </si>
  <si>
    <t>659.9889</t>
  </si>
  <si>
    <t>1976.9448</t>
  </si>
  <si>
    <t>1976.9374</t>
  </si>
  <si>
    <t>10263</t>
  </si>
  <si>
    <t>989.4802</t>
  </si>
  <si>
    <t>1976.9459</t>
  </si>
  <si>
    <t>4.27</t>
  </si>
  <si>
    <t>10266</t>
  </si>
  <si>
    <t>495.2446</t>
  </si>
  <si>
    <t>1976.9492</t>
  </si>
  <si>
    <t>5.94</t>
  </si>
  <si>
    <t>10270</t>
  </si>
  <si>
    <t>K.EPACDDPDTEQAALAAVDYINK.H</t>
  </si>
  <si>
    <t>802.7023</t>
  </si>
  <si>
    <t>2405.0850</t>
  </si>
  <si>
    <t>2405.0693</t>
  </si>
  <si>
    <t>12483</t>
  </si>
  <si>
    <t>1203.5502</t>
  </si>
  <si>
    <t>2405.0858</t>
  </si>
  <si>
    <t>6.87</t>
  </si>
  <si>
    <t>101</t>
  </si>
  <si>
    <t>12484</t>
  </si>
  <si>
    <t>K4JF16</t>
  </si>
  <si>
    <t>Alpha-2-macroglobulin variant 23 OS=Bos taurus GN=A2M PE=2 SV=1</t>
  </si>
  <si>
    <t>102208</t>
  </si>
  <si>
    <t>1563</t>
  </si>
  <si>
    <t>119(73)</t>
  </si>
  <si>
    <t>33(30)</t>
  </si>
  <si>
    <t>2.31</t>
  </si>
  <si>
    <t>34%</t>
  </si>
  <si>
    <t>K4JF16_uniprot</t>
  </si>
  <si>
    <t>R.YEVEHCLDNK.V</t>
  </si>
  <si>
    <t>653.7919</t>
  </si>
  <si>
    <t>1305.5693</t>
  </si>
  <si>
    <t>1305.5659</t>
  </si>
  <si>
    <t>4683</t>
  </si>
  <si>
    <t>436.1975</t>
  </si>
  <si>
    <t>1305.5707</t>
  </si>
  <si>
    <t>3.65</t>
  </si>
  <si>
    <t>4684</t>
  </si>
  <si>
    <t>F1MMD7</t>
  </si>
  <si>
    <t>Inter-alpha-trypsin inhibitor heavy chain H4 OS=Bos taurus GN=ITIH4 PE=4 SV=2</t>
  </si>
  <si>
    <t>101634</t>
  </si>
  <si>
    <t>99(61)</t>
  </si>
  <si>
    <t>28(24)</t>
  </si>
  <si>
    <t>1.59</t>
  </si>
  <si>
    <t>26%</t>
  </si>
  <si>
    <t>F1MMD7_uniprot</t>
  </si>
  <si>
    <t>Q5EA67</t>
  </si>
  <si>
    <t>Inter-alpha (Globulin) inhibitor H4 (Plasma Kallikrein-sensitive glycoprotein) OS=Bos taurus GN=ITIH4 PE=2 SV=1</t>
  </si>
  <si>
    <t>101617</t>
  </si>
  <si>
    <t>Q5EA67_uniprot</t>
  </si>
  <si>
    <t>R.LCVDLR.R</t>
  </si>
  <si>
    <t>388.2126</t>
  </si>
  <si>
    <t>774.4107</t>
  </si>
  <si>
    <t>774.4058</t>
  </si>
  <si>
    <t>6.30</t>
  </si>
  <si>
    <t>231</t>
  </si>
  <si>
    <t>R.VYLGPMR.F</t>
  </si>
  <si>
    <t>418.2312</t>
  </si>
  <si>
    <t>834.4478</t>
  </si>
  <si>
    <t>834.4422</t>
  </si>
  <si>
    <t>615</t>
  </si>
  <si>
    <t>R.VYLGP-&gt;M&lt;-R.F</t>
  </si>
  <si>
    <t>426.2279</t>
  </si>
  <si>
    <t>850.4413</t>
  </si>
  <si>
    <t>850.4371</t>
  </si>
  <si>
    <t>807</t>
  </si>
  <si>
    <t>K.GSELVVAGK.L</t>
  </si>
  <si>
    <t>430.2483</t>
  </si>
  <si>
    <t>858.4820</t>
  </si>
  <si>
    <t>858.4811</t>
  </si>
  <si>
    <t>822</t>
  </si>
  <si>
    <t>R.FGHSVGDR.T</t>
  </si>
  <si>
    <t>437.7146</t>
  </si>
  <si>
    <t>873.4146</t>
  </si>
  <si>
    <t>873.4093</t>
  </si>
  <si>
    <t>897</t>
  </si>
  <si>
    <t>K.NVIFVIDK.S</t>
  </si>
  <si>
    <t>474.2835</t>
  </si>
  <si>
    <t>946.5524</t>
  </si>
  <si>
    <t>946.5488</t>
  </si>
  <si>
    <t>3.85</t>
  </si>
  <si>
    <t>1282</t>
  </si>
  <si>
    <t>K.VRPQQLVK.H</t>
  </si>
  <si>
    <t>484.3086</t>
  </si>
  <si>
    <t>966.6026</t>
  </si>
  <si>
    <t>966.5974</t>
  </si>
  <si>
    <t>5.36</t>
  </si>
  <si>
    <t>1421</t>
  </si>
  <si>
    <t>R.LLLQNTDR.F</t>
  </si>
  <si>
    <t>486.7799</t>
  </si>
  <si>
    <t>971.5451</t>
  </si>
  <si>
    <t>971.5400</t>
  </si>
  <si>
    <t>1442</t>
  </si>
  <si>
    <t>K.MALENGGLAR.R</t>
  </si>
  <si>
    <t>516.2723</t>
  </si>
  <si>
    <t>1030.5301</t>
  </si>
  <si>
    <t>1030.5229</t>
  </si>
  <si>
    <t>1891</t>
  </si>
  <si>
    <t>R.FAHTVITSR.V</t>
  </si>
  <si>
    <t>516.2875</t>
  </si>
  <si>
    <t>1030.5604</t>
  </si>
  <si>
    <t>1030.5560</t>
  </si>
  <si>
    <t>4.29</t>
  </si>
  <si>
    <t>1896</t>
  </si>
  <si>
    <t>K.EISCWSVEL.-</t>
  </si>
  <si>
    <t>561.7640</t>
  </si>
  <si>
    <t>1121.5135</t>
  </si>
  <si>
    <t>1121.5063</t>
  </si>
  <si>
    <t>2644</t>
  </si>
  <si>
    <t>K.LDYQESPPGK.E</t>
  </si>
  <si>
    <t>567.2793</t>
  </si>
  <si>
    <t>1132.5440</t>
  </si>
  <si>
    <t>1132.5400</t>
  </si>
  <si>
    <t>3.54</t>
  </si>
  <si>
    <t>2769</t>
  </si>
  <si>
    <t>R.HLGAYELLLK.V</t>
  </si>
  <si>
    <t>578.8436</t>
  </si>
  <si>
    <t>1155.6727</t>
  </si>
  <si>
    <t>1155.6652</t>
  </si>
  <si>
    <t>2955</t>
  </si>
  <si>
    <t>R.EATFQMELPK.K</t>
  </si>
  <si>
    <t>597.2991</t>
  </si>
  <si>
    <t>1192.5837</t>
  </si>
  <si>
    <t>1192.5798</t>
  </si>
  <si>
    <t>3.29</t>
  </si>
  <si>
    <t>3409</t>
  </si>
  <si>
    <t>R.FKPTLSQQQK.Y</t>
  </si>
  <si>
    <t>402.2296</t>
  </si>
  <si>
    <t>1203.6670</t>
  </si>
  <si>
    <t>1203.6612</t>
  </si>
  <si>
    <t>3567</t>
  </si>
  <si>
    <t>602.8408</t>
  </si>
  <si>
    <t>1203.6671</t>
  </si>
  <si>
    <t>3568</t>
  </si>
  <si>
    <t>R.EATFQ-&gt;M&lt;-ELPK.K</t>
  </si>
  <si>
    <t>605.2973</t>
  </si>
  <si>
    <t>1208.5800</t>
  </si>
  <si>
    <t>1208.5747</t>
  </si>
  <si>
    <t>3614</t>
  </si>
  <si>
    <t>K.YIFHSFIER.L</t>
  </si>
  <si>
    <t>606.3190</t>
  </si>
  <si>
    <t>1210.6235</t>
  </si>
  <si>
    <t>1210.6135</t>
  </si>
  <si>
    <t>8.28</t>
  </si>
  <si>
    <t>3642</t>
  </si>
  <si>
    <t>K.ETLYSVMPGLK.V</t>
  </si>
  <si>
    <t>619.3321</t>
  </si>
  <si>
    <t>1236.6496</t>
  </si>
  <si>
    <t>1236.6424</t>
  </si>
  <si>
    <t>3870</t>
  </si>
  <si>
    <t>K.EGLLLLSRPDR.V</t>
  </si>
  <si>
    <t>634.8733</t>
  </si>
  <si>
    <t>1267.7320</t>
  </si>
  <si>
    <t>1267.7248</t>
  </si>
  <si>
    <t>4222</t>
  </si>
  <si>
    <t>423.5850</t>
  </si>
  <si>
    <t>1267.7331</t>
  </si>
  <si>
    <t>4225</t>
  </si>
  <si>
    <t>R.EATFQMELPKK.A</t>
  </si>
  <si>
    <t>661.3488</t>
  </si>
  <si>
    <t>1320.6829</t>
  </si>
  <si>
    <t>1320.6747</t>
  </si>
  <si>
    <t>4899</t>
  </si>
  <si>
    <t>441.2352</t>
  </si>
  <si>
    <t>1320.6838</t>
  </si>
  <si>
    <t>6.84</t>
  </si>
  <si>
    <t>4900</t>
  </si>
  <si>
    <t>K.AAAQEQYSAAVAR.G</t>
  </si>
  <si>
    <t>668.3379</t>
  </si>
  <si>
    <t>1334.6613</t>
  </si>
  <si>
    <t>1334.6578</t>
  </si>
  <si>
    <t>4968</t>
  </si>
  <si>
    <t>K.QDTVLDGSFIVR.Y</t>
  </si>
  <si>
    <t>675.3603</t>
  </si>
  <si>
    <t>1348.7060</t>
  </si>
  <si>
    <t>1348.6987</t>
  </si>
  <si>
    <t>5145</t>
  </si>
  <si>
    <t>R.EQSPDVLLAQIR.G</t>
  </si>
  <si>
    <t>456.9228</t>
  </si>
  <si>
    <t>1367.7467</t>
  </si>
  <si>
    <t>1367.7409</t>
  </si>
  <si>
    <t>5301</t>
  </si>
  <si>
    <t>R.VTIGLLFWDGPGK.G</t>
  </si>
  <si>
    <t>701.8959</t>
  </si>
  <si>
    <t>1401.7772</t>
  </si>
  <si>
    <t>1401.7657</t>
  </si>
  <si>
    <t>8.23</t>
  </si>
  <si>
    <t>5662</t>
  </si>
  <si>
    <t>R.ELKLDYQESPPGK.E</t>
  </si>
  <si>
    <t>752.3919</t>
  </si>
  <si>
    <t>1502.7693</t>
  </si>
  <si>
    <t>1502.7616</t>
  </si>
  <si>
    <t>6761</t>
  </si>
  <si>
    <t>K.VTFELVYEELLAR.H</t>
  </si>
  <si>
    <t>791.4360</t>
  </si>
  <si>
    <t>1580.8575</t>
  </si>
  <si>
    <t>1580.8450</t>
  </si>
  <si>
    <t>7.93</t>
  </si>
  <si>
    <t>7452</t>
  </si>
  <si>
    <t>527.9602</t>
  </si>
  <si>
    <t>1580.8588</t>
  </si>
  <si>
    <t>8.74</t>
  </si>
  <si>
    <t>7453</t>
  </si>
  <si>
    <t>K.EKAAAQEQYSAAVAR.G</t>
  </si>
  <si>
    <t>796.9113</t>
  </si>
  <si>
    <t>1591.8079</t>
  </si>
  <si>
    <t>1591.7954</t>
  </si>
  <si>
    <t>7554</t>
  </si>
  <si>
    <t>K.LREQSPDVLLAQIR.G</t>
  </si>
  <si>
    <t>546.6529</t>
  </si>
  <si>
    <t>1636.9368</t>
  </si>
  <si>
    <t>1636.9260</t>
  </si>
  <si>
    <t>8028</t>
  </si>
  <si>
    <t>819.4758</t>
  </si>
  <si>
    <t>1636.9371</t>
  </si>
  <si>
    <t>8030</t>
  </si>
  <si>
    <t>K.VQNDIDIYSLTVDSK.V</t>
  </si>
  <si>
    <t>855.4356</t>
  </si>
  <si>
    <t>1708.8565</t>
  </si>
  <si>
    <t>1708.8519</t>
  </si>
  <si>
    <t>8541</t>
  </si>
  <si>
    <t>570.6277</t>
  </si>
  <si>
    <t>1708.8614</t>
  </si>
  <si>
    <t>8543</t>
  </si>
  <si>
    <t>K.YPEKQDTVLDGSFIVR.Y</t>
  </si>
  <si>
    <t>933.9896</t>
  </si>
  <si>
    <t>1865.9646</t>
  </si>
  <si>
    <t>1865.9523</t>
  </si>
  <si>
    <t>9441</t>
  </si>
  <si>
    <t>622.9955</t>
  </si>
  <si>
    <t>9442</t>
  </si>
  <si>
    <t>P81187</t>
  </si>
  <si>
    <t>Complement factor B OS=Bos taurus GN=CFB PE=1 SV=2</t>
  </si>
  <si>
    <t>86737</t>
  </si>
  <si>
    <t>70(45)</t>
  </si>
  <si>
    <t>31(24)</t>
  </si>
  <si>
    <t>2.16</t>
  </si>
  <si>
    <t>35%</t>
  </si>
  <si>
    <t>P81187_uniprot</t>
  </si>
  <si>
    <t>R.KAVYIK.N</t>
  </si>
  <si>
    <t>361.2362</t>
  </si>
  <si>
    <t>720.4577</t>
  </si>
  <si>
    <t>720.4534</t>
  </si>
  <si>
    <t>6.06</t>
  </si>
  <si>
    <t>R.KEWEVK.E</t>
  </si>
  <si>
    <t>409.7261</t>
  </si>
  <si>
    <t>817.4376</t>
  </si>
  <si>
    <t>817.4334</t>
  </si>
  <si>
    <t>537</t>
  </si>
  <si>
    <t>R.KVGSQYR.L</t>
  </si>
  <si>
    <t>419.2344</t>
  </si>
  <si>
    <t>836.4543</t>
  </si>
  <si>
    <t>836.4504</t>
  </si>
  <si>
    <t>4.65</t>
  </si>
  <si>
    <t>624</t>
  </si>
  <si>
    <t>R.YLLDIGR.N</t>
  </si>
  <si>
    <t>425.2480</t>
  </si>
  <si>
    <t>848.4814</t>
  </si>
  <si>
    <t>848.4756</t>
  </si>
  <si>
    <t>790</t>
  </si>
  <si>
    <t>K.EILFHPK.Y</t>
  </si>
  <si>
    <t>442.2581</t>
  </si>
  <si>
    <t>882.5016</t>
  </si>
  <si>
    <t>882.4963</t>
  </si>
  <si>
    <t>973</t>
  </si>
  <si>
    <t>K.VASYGVKPK.Y</t>
  </si>
  <si>
    <t>474.7824</t>
  </si>
  <si>
    <t>947.5501</t>
  </si>
  <si>
    <t>947.5440</t>
  </si>
  <si>
    <t>6.48</t>
  </si>
  <si>
    <t>1295</t>
  </si>
  <si>
    <t>R.VTYYCNR.G</t>
  </si>
  <si>
    <t>488.2230</t>
  </si>
  <si>
    <t>974.4315</t>
  </si>
  <si>
    <t>974.4280</t>
  </si>
  <si>
    <t>3.59</t>
  </si>
  <si>
    <t>1463</t>
  </si>
  <si>
    <t>K.DVSEVVTPR.F</t>
  </si>
  <si>
    <t>501.2697</t>
  </si>
  <si>
    <t>1000.5249</t>
  </si>
  <si>
    <t>1000.5189</t>
  </si>
  <si>
    <t>1662</t>
  </si>
  <si>
    <t>R.CYDGYTLR.G</t>
  </si>
  <si>
    <t>524.2351</t>
  </si>
  <si>
    <t>1046.4557</t>
  </si>
  <si>
    <t>1046.4491</t>
  </si>
  <si>
    <t>K.LQNEDLGFL.-</t>
  </si>
  <si>
    <t>524.7722</t>
  </si>
  <si>
    <t>1047.5298</t>
  </si>
  <si>
    <t>1047.5237</t>
  </si>
  <si>
    <t>1986</t>
  </si>
  <si>
    <t>K.GDSGGPLIIHK.R</t>
  </si>
  <si>
    <t>547.3066</t>
  </si>
  <si>
    <t>1092.5986</t>
  </si>
  <si>
    <t>1092.5928</t>
  </si>
  <si>
    <t>5.35</t>
  </si>
  <si>
    <t>2355</t>
  </si>
  <si>
    <t>365.2070</t>
  </si>
  <si>
    <t>1092.5991</t>
  </si>
  <si>
    <t>2357</t>
  </si>
  <si>
    <t>R.DALRAPGYEK.V</t>
  </si>
  <si>
    <t>373.8657</t>
  </si>
  <si>
    <t>1118.5752</t>
  </si>
  <si>
    <t>1118.5720</t>
  </si>
  <si>
    <t>2.83</t>
  </si>
  <si>
    <t>2612</t>
  </si>
  <si>
    <t>560.2953</t>
  </si>
  <si>
    <t>1118.5761</t>
  </si>
  <si>
    <t>3.72</t>
  </si>
  <si>
    <t>2613</t>
  </si>
  <si>
    <t>K.RPQQVPGYAR.D</t>
  </si>
  <si>
    <t>586.3229</t>
  </si>
  <si>
    <t>1170.6312</t>
  </si>
  <si>
    <t>1170.6258</t>
  </si>
  <si>
    <t>3184</t>
  </si>
  <si>
    <t>K.NCLRDFIEK.V</t>
  </si>
  <si>
    <t>597.8037</t>
  </si>
  <si>
    <t>1193.5929</t>
  </si>
  <si>
    <t>1193.5863</t>
  </si>
  <si>
    <t>3434</t>
  </si>
  <si>
    <t>398.8721</t>
  </si>
  <si>
    <t>1193.5944</t>
  </si>
  <si>
    <t>3437</t>
  </si>
  <si>
    <t>K.VKDVSEVVTPR.F</t>
  </si>
  <si>
    <t>614.8511</t>
  </si>
  <si>
    <t>1227.6876</t>
  </si>
  <si>
    <t>1227.6823</t>
  </si>
  <si>
    <t>4.30</t>
  </si>
  <si>
    <t>3750</t>
  </si>
  <si>
    <t>410.2371</t>
  </si>
  <si>
    <t>1227.6896</t>
  </si>
  <si>
    <t>3753</t>
  </si>
  <si>
    <t>K.DIEALFVSESK.K</t>
  </si>
  <si>
    <t>619.3226</t>
  </si>
  <si>
    <t>1236.6307</t>
  </si>
  <si>
    <t>1236.6238</t>
  </si>
  <si>
    <t>3868</t>
  </si>
  <si>
    <t>K.YGLVTYATEPK.V</t>
  </si>
  <si>
    <t>621.3281</t>
  </si>
  <si>
    <t>1240.6416</t>
  </si>
  <si>
    <t>1240.6339</t>
  </si>
  <si>
    <t>3904</t>
  </si>
  <si>
    <t>K.GDSGGPLIIHKR.S</t>
  </si>
  <si>
    <t>625.3558</t>
  </si>
  <si>
    <t>1248.6971</t>
  </si>
  <si>
    <t>1248.6939</t>
  </si>
  <si>
    <t>2.60</t>
  </si>
  <si>
    <t>3986</t>
  </si>
  <si>
    <t>K.EKLQNEDLGFL.-</t>
  </si>
  <si>
    <t>653.3419</t>
  </si>
  <si>
    <t>1304.6693</t>
  </si>
  <si>
    <t>1304.6612</t>
  </si>
  <si>
    <t>4665</t>
  </si>
  <si>
    <t>R.ALLEVYNMMSR.E</t>
  </si>
  <si>
    <t>663.8355</t>
  </si>
  <si>
    <t>1325.6563</t>
  </si>
  <si>
    <t>1325.6471</t>
  </si>
  <si>
    <t>4931</t>
  </si>
  <si>
    <t>R.ALLEVYNM-&gt;M&lt;-SR.E</t>
  </si>
  <si>
    <t>671.8323</t>
  </si>
  <si>
    <t>1341.6501</t>
  </si>
  <si>
    <t>1341.6421</t>
  </si>
  <si>
    <t>5016</t>
  </si>
  <si>
    <t>K.DIEALFVSESKK.T</t>
  </si>
  <si>
    <t>455.9165</t>
  </si>
  <si>
    <t>1364.7276</t>
  </si>
  <si>
    <t>1364.7187</t>
  </si>
  <si>
    <t>5293</t>
  </si>
  <si>
    <t>R.STGSWSTLQTQDR.K</t>
  </si>
  <si>
    <t>733.8516</t>
  </si>
  <si>
    <t>1465.6886</t>
  </si>
  <si>
    <t>1465.6797</t>
  </si>
  <si>
    <t>6.02</t>
  </si>
  <si>
    <t>6350</t>
  </si>
  <si>
    <t>R.LEDRVTYYCNR.G</t>
  </si>
  <si>
    <t>496.9040</t>
  </si>
  <si>
    <t>1487.6903</t>
  </si>
  <si>
    <t>1487.6827</t>
  </si>
  <si>
    <t>5.13</t>
  </si>
  <si>
    <t>6577</t>
  </si>
  <si>
    <t>K.EWEVKEILFHPK.Y</t>
  </si>
  <si>
    <t>777.9236</t>
  </si>
  <si>
    <t>1553.8326</t>
  </si>
  <si>
    <t>1553.8242</t>
  </si>
  <si>
    <t>5.42</t>
  </si>
  <si>
    <t>7200</t>
  </si>
  <si>
    <t>R.STGSWSTLQTQDRK.I</t>
  </si>
  <si>
    <t>532.2682</t>
  </si>
  <si>
    <t>1593.7829</t>
  </si>
  <si>
    <t>1593.7747</t>
  </si>
  <si>
    <t>7603</t>
  </si>
  <si>
    <t>797.8991</t>
  </si>
  <si>
    <t>1593.7837</t>
  </si>
  <si>
    <t>7604</t>
  </si>
  <si>
    <t>K.GIPEFYDYDVALVR.L</t>
  </si>
  <si>
    <t>828.9222</t>
  </si>
  <si>
    <t>1655.8298</t>
  </si>
  <si>
    <t>1655.8195</t>
  </si>
  <si>
    <t>8165</t>
  </si>
  <si>
    <t>552.9507</t>
  </si>
  <si>
    <t>1655.8304</t>
  </si>
  <si>
    <t>8166</t>
  </si>
  <si>
    <t>R.STTCQQQMQELLPAK.D</t>
  </si>
  <si>
    <t>881.9348</t>
  </si>
  <si>
    <t>1761.8551</t>
  </si>
  <si>
    <t>1761.8389</t>
  </si>
  <si>
    <t>9.15</t>
  </si>
  <si>
    <t>8861</t>
  </si>
  <si>
    <t>R.FLCTGGVDPYADPNTCK.G</t>
  </si>
  <si>
    <t>957.9277</t>
  </si>
  <si>
    <t>1913.8409</t>
  </si>
  <si>
    <t>1913.8288</t>
  </si>
  <si>
    <t>9755</t>
  </si>
  <si>
    <t>R.CPRPQDFENGEYWPR.A</t>
  </si>
  <si>
    <t>650.9606</t>
  </si>
  <si>
    <t>1949.8601</t>
  </si>
  <si>
    <t>1949.8479</t>
  </si>
  <si>
    <t>10065</t>
  </si>
  <si>
    <t>K.LQGMENLEDVFVQMLDESR.T</t>
  </si>
  <si>
    <t>751.6958</t>
  </si>
  <si>
    <t>2252.0656</t>
  </si>
  <si>
    <t>2252.0453</t>
  </si>
  <si>
    <t>9.00</t>
  </si>
  <si>
    <t>11671</t>
  </si>
  <si>
    <t>1127.0402</t>
  </si>
  <si>
    <t>2252.0658</t>
  </si>
  <si>
    <t>9.09</t>
  </si>
  <si>
    <t>11672</t>
  </si>
  <si>
    <t>K.LQGMENLEDVFVQ-&gt;M&lt;-LDESR.T</t>
  </si>
  <si>
    <t>757.0267</t>
  </si>
  <si>
    <t>2268.0582</t>
  </si>
  <si>
    <t>2268.0402</t>
  </si>
  <si>
    <t>7.92</t>
  </si>
  <si>
    <t>11802</t>
  </si>
  <si>
    <t>K.LQG-&gt;M&lt;-ENLEDVFVQMLDESR.T</t>
  </si>
  <si>
    <t>757.0270</t>
  </si>
  <si>
    <t>2268.0593</t>
  </si>
  <si>
    <t>8.41</t>
  </si>
  <si>
    <t>11803</t>
  </si>
  <si>
    <t>1135.0377</t>
  </si>
  <si>
    <t>2268.0609</t>
  </si>
  <si>
    <t>9.11</t>
  </si>
  <si>
    <t>11804</t>
  </si>
  <si>
    <t>K.SSEADWVTDQLNQINYADHK.L</t>
  </si>
  <si>
    <t>1167.5418</t>
  </si>
  <si>
    <t>2333.0689</t>
  </si>
  <si>
    <t>2333.0560</t>
  </si>
  <si>
    <t>12203</t>
  </si>
  <si>
    <t>778.6975</t>
  </si>
  <si>
    <t>2333.0707</t>
  </si>
  <si>
    <t>12204</t>
  </si>
  <si>
    <t>P01030</t>
  </si>
  <si>
    <t>Complement C4 (Fragments) OS=Bos taurus GN=C4 PE=1 SV=2</t>
  </si>
  <si>
    <t>103018</t>
  </si>
  <si>
    <t>1125</t>
  </si>
  <si>
    <t>85(52)</t>
  </si>
  <si>
    <t>1.56</t>
  </si>
  <si>
    <t>P01030_uniprot</t>
  </si>
  <si>
    <t>R.TRGQVGLAR.V</t>
  </si>
  <si>
    <t>R.EPFLSCCQFAESLR.K</t>
  </si>
  <si>
    <t>872.4006</t>
  </si>
  <si>
    <t>1742.7866</t>
  </si>
  <si>
    <t>1742.7756</t>
  </si>
  <si>
    <t>8749</t>
  </si>
  <si>
    <t>Q95121</t>
  </si>
  <si>
    <t>Pigment epithelium-derived factor OS=Bos taurus GN=SERPINF1 PE=1 SV=1</t>
  </si>
  <si>
    <t>46314</t>
  </si>
  <si>
    <t>988</t>
  </si>
  <si>
    <t>43(32)</t>
  </si>
  <si>
    <t>13(12)</t>
  </si>
  <si>
    <t>1.81</t>
  </si>
  <si>
    <t>32%</t>
  </si>
  <si>
    <t>Q95121_uniprot</t>
  </si>
  <si>
    <t>K.ASFIPPLEK.S</t>
  </si>
  <si>
    <t>501.2907</t>
  </si>
  <si>
    <t>1000.5669</t>
  </si>
  <si>
    <t>1000.5593</t>
  </si>
  <si>
    <t>1667</t>
  </si>
  <si>
    <t>K.LSYEGELTK.S</t>
  </si>
  <si>
    <t>520.2711</t>
  </si>
  <si>
    <t>1038.5276</t>
  </si>
  <si>
    <t>1038.5233</t>
  </si>
  <si>
    <t>4.10</t>
  </si>
  <si>
    <t>1930</t>
  </si>
  <si>
    <t>K.TVQAVLTIPK.L</t>
  </si>
  <si>
    <t>535.3380</t>
  </si>
  <si>
    <t>1068.6615</t>
  </si>
  <si>
    <t>1068.6543</t>
  </si>
  <si>
    <t>2185</t>
  </si>
  <si>
    <t>K.DLLASVTAPQK.N</t>
  </si>
  <si>
    <t>571.8295</t>
  </si>
  <si>
    <t>1141.6445</t>
  </si>
  <si>
    <t>1141.6343</t>
  </si>
  <si>
    <t>8.96</t>
  </si>
  <si>
    <t>2870</t>
  </si>
  <si>
    <t>R.YGLDSDLNCK.I</t>
  </si>
  <si>
    <t>592.7691</t>
  </si>
  <si>
    <t>1183.5236</t>
  </si>
  <si>
    <t>1183.5179</t>
  </si>
  <si>
    <t>4.83</t>
  </si>
  <si>
    <t>3345</t>
  </si>
  <si>
    <t>R.DTDTGALLFIGK.I</t>
  </si>
  <si>
    <t>625.8374</t>
  </si>
  <si>
    <t>1249.6602</t>
  </si>
  <si>
    <t>1249.6554</t>
  </si>
  <si>
    <t>3997</t>
  </si>
  <si>
    <t>K.LKLSYEGELTK.S</t>
  </si>
  <si>
    <t>640.8624</t>
  </si>
  <si>
    <t>1279.7102</t>
  </si>
  <si>
    <t>1279.7023</t>
  </si>
  <si>
    <t>4365</t>
  </si>
  <si>
    <t>K.VPMMSDPQAVLR.Y</t>
  </si>
  <si>
    <t>672.3480</t>
  </si>
  <si>
    <t>1342.6815</t>
  </si>
  <si>
    <t>1342.6737</t>
  </si>
  <si>
    <t>5022</t>
  </si>
  <si>
    <t>K.VPM-&gt;M&lt;-SDPQAVLR.Y</t>
  </si>
  <si>
    <t>680.3448</t>
  </si>
  <si>
    <t>1358.6750</t>
  </si>
  <si>
    <t>1358.6686</t>
  </si>
  <si>
    <t>4.70</t>
  </si>
  <si>
    <t>5228</t>
  </si>
  <si>
    <t>K.VP-&gt;M&lt;-MSDPQAVLR.Y</t>
  </si>
  <si>
    <t>680.3468</t>
  </si>
  <si>
    <t>1358.6790</t>
  </si>
  <si>
    <t>5231</t>
  </si>
  <si>
    <t>K.LQSLFDAPDFSK.I</t>
  </si>
  <si>
    <t>684.3491</t>
  </si>
  <si>
    <t>1366.6836</t>
  </si>
  <si>
    <t>1366.6769</t>
  </si>
  <si>
    <t>4.89</t>
  </si>
  <si>
    <t>5297</t>
  </si>
  <si>
    <t>K.TSLEDFYLDEER.T</t>
  </si>
  <si>
    <t>758.8483</t>
  </si>
  <si>
    <t>1515.6821</t>
  </si>
  <si>
    <t>1515.6729</t>
  </si>
  <si>
    <t>6834</t>
  </si>
  <si>
    <t>K.LAAAVSNFGYDLYR.V</t>
  </si>
  <si>
    <t>780.4003</t>
  </si>
  <si>
    <t>1558.7861</t>
  </si>
  <si>
    <t>1558.7780</t>
  </si>
  <si>
    <t>5.22</t>
  </si>
  <si>
    <t>7242</t>
  </si>
  <si>
    <t>R.KTSLEDFYLDEER.T</t>
  </si>
  <si>
    <t>822.8970</t>
  </si>
  <si>
    <t>1643.7794</t>
  </si>
  <si>
    <t>1643.7679</t>
  </si>
  <si>
    <t>8084</t>
  </si>
  <si>
    <t>548.9340</t>
  </si>
  <si>
    <t>1643.7802</t>
  </si>
  <si>
    <t>7.53</t>
  </si>
  <si>
    <t>8086</t>
  </si>
  <si>
    <t>R.VGFEWNEDGAGTNSSPGVQPAR.L</t>
  </si>
  <si>
    <t>759.0217</t>
  </si>
  <si>
    <t>2274.0434</t>
  </si>
  <si>
    <t>2274.0302</t>
  </si>
  <si>
    <t>(80)</t>
  </si>
  <si>
    <t>11846</t>
  </si>
  <si>
    <t>1138.0293</t>
  </si>
  <si>
    <t>2274.0440</t>
  </si>
  <si>
    <t>132</t>
  </si>
  <si>
    <t>11847</t>
  </si>
  <si>
    <t>F1MYN5</t>
  </si>
  <si>
    <t>Fibulin-1 OS=Bos taurus GN=FBLN1 PE=3 SV=2</t>
  </si>
  <si>
    <t>81540</t>
  </si>
  <si>
    <t>845</t>
  </si>
  <si>
    <t>50(34)</t>
  </si>
  <si>
    <t>18(15)</t>
  </si>
  <si>
    <t>1.20</t>
  </si>
  <si>
    <t>18%</t>
  </si>
  <si>
    <t>F1MYN5_uniprot</t>
  </si>
  <si>
    <t>A5D7S8</t>
  </si>
  <si>
    <t>Fibulin-1 OS=Bos taurus GN=FBLN1 PE=2 SV=1</t>
  </si>
  <si>
    <t>81527</t>
  </si>
  <si>
    <t>A5D7S8_uniprot</t>
  </si>
  <si>
    <t>R.DSFDIIK.R</t>
  </si>
  <si>
    <t>419.2241</t>
  </si>
  <si>
    <t>836.4336</t>
  </si>
  <si>
    <t>836.4280</t>
  </si>
  <si>
    <t>622</t>
  </si>
  <si>
    <t>R.DSFDIIKR.Y</t>
  </si>
  <si>
    <t>497.2748</t>
  </si>
  <si>
    <t>992.5350</t>
  </si>
  <si>
    <t>992.5291</t>
  </si>
  <si>
    <t>1606</t>
  </si>
  <si>
    <t>K.AGYYFDGISR.T</t>
  </si>
  <si>
    <t>574.7761</t>
  </si>
  <si>
    <t>1147.5377</t>
  </si>
  <si>
    <t>1147.5298</t>
  </si>
  <si>
    <t>2910</t>
  </si>
  <si>
    <t>R.TCVDINECR.R</t>
  </si>
  <si>
    <t>583.7509</t>
  </si>
  <si>
    <t>1165.4873</t>
  </si>
  <si>
    <t>1165.4856</t>
  </si>
  <si>
    <t>1.45</t>
  </si>
  <si>
    <t>3066</t>
  </si>
  <si>
    <t>R.GYHLNEEGTR.C</t>
  </si>
  <si>
    <t>392.5209</t>
  </si>
  <si>
    <t>1174.5409</t>
  </si>
  <si>
    <t>1174.5367</t>
  </si>
  <si>
    <t>3.57</t>
  </si>
  <si>
    <t>(23)</t>
  </si>
  <si>
    <t>3212</t>
  </si>
  <si>
    <t>588.2790</t>
  </si>
  <si>
    <t>1174.5435</t>
  </si>
  <si>
    <t>3213</t>
  </si>
  <si>
    <t>R.RSTDALRQEK.T</t>
  </si>
  <si>
    <t>401.8878</t>
  </si>
  <si>
    <t>1202.6415</t>
  </si>
  <si>
    <t>1202.6367</t>
  </si>
  <si>
    <t>3557</t>
  </si>
  <si>
    <t>R.YMDGMTVGVVR.Q</t>
  </si>
  <si>
    <t>614.3002</t>
  </si>
  <si>
    <t>1226.5858</t>
  </si>
  <si>
    <t>1226.5788</t>
  </si>
  <si>
    <t>3740</t>
  </si>
  <si>
    <t>R.CCHCCLLGR.A</t>
  </si>
  <si>
    <t>618.2523</t>
  </si>
  <si>
    <t>1234.4900</t>
  </si>
  <si>
    <t>1234.4828</t>
  </si>
  <si>
    <t>5.82</t>
  </si>
  <si>
    <t>3838</t>
  </si>
  <si>
    <t>R.YMDG-&gt;M&lt;-TVGVVR.Q</t>
  </si>
  <si>
    <t>622.2963</t>
  </si>
  <si>
    <t>1242.5781</t>
  </si>
  <si>
    <t>1242.5737</t>
  </si>
  <si>
    <t>3915</t>
  </si>
  <si>
    <t>R.Y-&gt;M&lt;-DGMTVGVVR.Q</t>
  </si>
  <si>
    <t>622.2989</t>
  </si>
  <si>
    <t>1242.5833</t>
  </si>
  <si>
    <t>7.76</t>
  </si>
  <si>
    <t>3916</t>
  </si>
  <si>
    <t>R.TCVDINECRR.Y</t>
  </si>
  <si>
    <t>441.5372</t>
  </si>
  <si>
    <t>1321.5897</t>
  </si>
  <si>
    <t>1321.5867</t>
  </si>
  <si>
    <t>2.26</t>
  </si>
  <si>
    <t>4903</t>
  </si>
  <si>
    <t>661.8029</t>
  </si>
  <si>
    <t>1321.5913</t>
  </si>
  <si>
    <t>4904</t>
  </si>
  <si>
    <t>K.RYMDGMTVGVVR.Q</t>
  </si>
  <si>
    <t>692.3522</t>
  </si>
  <si>
    <t>1382.6899</t>
  </si>
  <si>
    <t>1382.6799</t>
  </si>
  <si>
    <t>5433</t>
  </si>
  <si>
    <t>R.CLAFECPENYR.R</t>
  </si>
  <si>
    <t>729.8148</t>
  </si>
  <si>
    <t>1457.6151</t>
  </si>
  <si>
    <t>1457.6067</t>
  </si>
  <si>
    <t>6263</t>
  </si>
  <si>
    <t>R.EFTRPEEIIFLR.A</t>
  </si>
  <si>
    <t>775.4271</t>
  </si>
  <si>
    <t>1548.8397</t>
  </si>
  <si>
    <t>1548.8300</t>
  </si>
  <si>
    <t>7142</t>
  </si>
  <si>
    <t>517.2878</t>
  </si>
  <si>
    <t>1548.8415</t>
  </si>
  <si>
    <t>7146</t>
  </si>
  <si>
    <t>R.CLAFECPENYRR.S</t>
  </si>
  <si>
    <t>807.8654</t>
  </si>
  <si>
    <t>1613.7163</t>
  </si>
  <si>
    <t>1613.7079</t>
  </si>
  <si>
    <t>7776</t>
  </si>
  <si>
    <t>538.9128</t>
  </si>
  <si>
    <t>1613.7167</t>
  </si>
  <si>
    <t>7777</t>
  </si>
  <si>
    <t>R.STDALRQEKTDTVR.C</t>
  </si>
  <si>
    <t>405.7164</t>
  </si>
  <si>
    <t>1618.8364</t>
  </si>
  <si>
    <t>1618.8275</t>
  </si>
  <si>
    <t>7831</t>
  </si>
  <si>
    <t>810.4257</t>
  </si>
  <si>
    <t>1618.8369</t>
  </si>
  <si>
    <t>7832</t>
  </si>
  <si>
    <t>540.6198</t>
  </si>
  <si>
    <t>1618.8376</t>
  </si>
  <si>
    <t>7833</t>
  </si>
  <si>
    <t>K.VSEIEEEQEDPYLNDR.C</t>
  </si>
  <si>
    <t>982.9451</t>
  </si>
  <si>
    <t>1963.8756</t>
  </si>
  <si>
    <t>1963.8647</t>
  </si>
  <si>
    <t>105</t>
  </si>
  <si>
    <t>10175</t>
  </si>
  <si>
    <t>655.6330</t>
  </si>
  <si>
    <t>1963.8772</t>
  </si>
  <si>
    <t>10177</t>
  </si>
  <si>
    <t>K.GQETADFAPGDGGDLQETAK.V</t>
  </si>
  <si>
    <t>1003.9585</t>
  </si>
  <si>
    <t>2005.9024</t>
  </si>
  <si>
    <t>2005.8865</t>
  </si>
  <si>
    <t>7.95</t>
  </si>
  <si>
    <t>10433</t>
  </si>
  <si>
    <t>669.6418</t>
  </si>
  <si>
    <t>2005.9037</t>
  </si>
  <si>
    <t>8.58</t>
  </si>
  <si>
    <t>10434</t>
  </si>
  <si>
    <t>K.VSEIEEEQEDPYLNDRCR.G</t>
  </si>
  <si>
    <t>1141.0123</t>
  </si>
  <si>
    <t>2280.0101</t>
  </si>
  <si>
    <t>2279.9964</t>
  </si>
  <si>
    <t>11900</t>
  </si>
  <si>
    <t>761.0117</t>
  </si>
  <si>
    <t>2280.0133</t>
  </si>
  <si>
    <t>11901</t>
  </si>
  <si>
    <t>K.GQETADFAPGDGGDLQETAKVSEIEEEQEDPYLNDR.C</t>
  </si>
  <si>
    <t>988.9485</t>
  </si>
  <si>
    <t>3951.7649</t>
  </si>
  <si>
    <t>3951.7406</t>
  </si>
  <si>
    <t>15797</t>
  </si>
  <si>
    <t>1318.2631</t>
  </si>
  <si>
    <t>3951.7674</t>
  </si>
  <si>
    <t>15798</t>
  </si>
  <si>
    <t>Q9N2I2</t>
  </si>
  <si>
    <t>Plasma serine protease inhibitor OS=Bos taurus GN=SERPINA5 PE=1 SV=1</t>
  </si>
  <si>
    <t>45439</t>
  </si>
  <si>
    <t>835</t>
  </si>
  <si>
    <t>47(32)</t>
  </si>
  <si>
    <t>15(14)</t>
  </si>
  <si>
    <t>2.54</t>
  </si>
  <si>
    <t>Q9N2I2_uniprot</t>
  </si>
  <si>
    <t>K.IVDLIK.S</t>
  </si>
  <si>
    <t>350.7360</t>
  </si>
  <si>
    <t>699.4575</t>
  </si>
  <si>
    <t>K.INDYVAK.Q</t>
  </si>
  <si>
    <t>411.7233</t>
  </si>
  <si>
    <t>821.4321</t>
  </si>
  <si>
    <t>821.4283</t>
  </si>
  <si>
    <t>549</t>
  </si>
  <si>
    <t>K.HILFLGK.V</t>
  </si>
  <si>
    <t>414.2614</t>
  </si>
  <si>
    <t>826.5083</t>
  </si>
  <si>
    <t>826.5065</t>
  </si>
  <si>
    <t>2.14</t>
  </si>
  <si>
    <t>580</t>
  </si>
  <si>
    <t>R.LELYLPK.F</t>
  </si>
  <si>
    <t>438.2685</t>
  </si>
  <si>
    <t>874.5224</t>
  </si>
  <si>
    <t>874.5164</t>
  </si>
  <si>
    <t>912</t>
  </si>
  <si>
    <t>K.KINDYVAK.Q</t>
  </si>
  <si>
    <t>475.7711</t>
  </si>
  <si>
    <t>949.5276</t>
  </si>
  <si>
    <t>949.5233</t>
  </si>
  <si>
    <t>1300</t>
  </si>
  <si>
    <t>R.RLELYLPK.F</t>
  </si>
  <si>
    <t>516.3200</t>
  </si>
  <si>
    <t>1030.6255</t>
  </si>
  <si>
    <t>1030.6175</t>
  </si>
  <si>
    <t>1904</t>
  </si>
  <si>
    <t>R.DFVFDLYR.A</t>
  </si>
  <si>
    <t>537.7695</t>
  </si>
  <si>
    <t>1073.5245</t>
  </si>
  <si>
    <t>1073.5182</t>
  </si>
  <si>
    <t>2199</t>
  </si>
  <si>
    <t>R.LPIQEAFLGAMR.T</t>
  </si>
  <si>
    <t>673.3738</t>
  </si>
  <si>
    <t>1344.7331</t>
  </si>
  <si>
    <t>1344.7224</t>
  </si>
  <si>
    <t>5085</t>
  </si>
  <si>
    <t>R.LPIQEAFLGA-&gt;M&lt;-R.T</t>
  </si>
  <si>
    <t>681.3703</t>
  </si>
  <si>
    <t>1360.7260</t>
  </si>
  <si>
    <t>1360.7173</t>
  </si>
  <si>
    <t>5261</t>
  </si>
  <si>
    <t>R.EGEMEQVENGLK.E</t>
  </si>
  <si>
    <t>681.8175</t>
  </si>
  <si>
    <t>1361.6204</t>
  </si>
  <si>
    <t>1361.6133</t>
  </si>
  <si>
    <t>5.27</t>
  </si>
  <si>
    <t>5265</t>
  </si>
  <si>
    <t>K.QQDQFYYLLDR.N</t>
  </si>
  <si>
    <t>744.8628</t>
  </si>
  <si>
    <t>1487.7111</t>
  </si>
  <si>
    <t>1487.7045</t>
  </si>
  <si>
    <t>6580</t>
  </si>
  <si>
    <t>R.EGEMEQVENGLKEK.T</t>
  </si>
  <si>
    <t>810.3859</t>
  </si>
  <si>
    <t>1618.7573</t>
  </si>
  <si>
    <t>1618.7508</t>
  </si>
  <si>
    <t>4.01</t>
  </si>
  <si>
    <t>7821</t>
  </si>
  <si>
    <t>K.STHEQDFYVTPETVVR.V</t>
  </si>
  <si>
    <t>954.4665</t>
  </si>
  <si>
    <t>1906.9185</t>
  </si>
  <si>
    <t>1906.9061</t>
  </si>
  <si>
    <t>6.51</t>
  </si>
  <si>
    <t>9715</t>
  </si>
  <si>
    <t>636.6470</t>
  </si>
  <si>
    <t>1906.9191</t>
  </si>
  <si>
    <t>9717</t>
  </si>
  <si>
    <t>R.TLYLADTFPTNFEDPEGAK.K</t>
  </si>
  <si>
    <t>1065.0143</t>
  </si>
  <si>
    <t>2128.0140</t>
  </si>
  <si>
    <t>2128.0001</t>
  </si>
  <si>
    <t>11090</t>
  </si>
  <si>
    <t>710.3453</t>
  </si>
  <si>
    <t>11091</t>
  </si>
  <si>
    <t>R.TLYLADTFPTNFEDPEGAKK.K</t>
  </si>
  <si>
    <t>753.0438</t>
  </si>
  <si>
    <t>2256.1095</t>
  </si>
  <si>
    <t>2256.0950</t>
  </si>
  <si>
    <t>11726</t>
  </si>
  <si>
    <t>1129.0627</t>
  </si>
  <si>
    <t>2256.1109</t>
  </si>
  <si>
    <t>11727</t>
  </si>
  <si>
    <t>K.AQILEGLGIGPGEGSEEELHSASQR.L</t>
  </si>
  <si>
    <t>855.4284</t>
  </si>
  <si>
    <t>2563.2634</t>
  </si>
  <si>
    <t>2563.2514</t>
  </si>
  <si>
    <t>13057</t>
  </si>
  <si>
    <t>1282.6420</t>
  </si>
  <si>
    <t>2563.2694</t>
  </si>
  <si>
    <t>13058</t>
  </si>
  <si>
    <t>F1N1I6</t>
  </si>
  <si>
    <t>Gelsolin OS=Bos taurus GN=GSN PE=4 SV=1</t>
  </si>
  <si>
    <t>85976</t>
  </si>
  <si>
    <t>656</t>
  </si>
  <si>
    <t>48(25)</t>
  </si>
  <si>
    <t>20(13)</t>
  </si>
  <si>
    <t>0.96</t>
  </si>
  <si>
    <t>F1N1I6_uniprot</t>
  </si>
  <si>
    <t>R.TPITVVK.Q</t>
  </si>
  <si>
    <t>379.2465</t>
  </si>
  <si>
    <t>756.4784</t>
  </si>
  <si>
    <t>756.4745</t>
  </si>
  <si>
    <t>159</t>
  </si>
  <si>
    <t>R.AVEVMPK.A</t>
  </si>
  <si>
    <t>387.2163</t>
  </si>
  <si>
    <t>772.4181</t>
  </si>
  <si>
    <t>772.4153</t>
  </si>
  <si>
    <t>223</t>
  </si>
  <si>
    <t>K.TASDFISK.M</t>
  </si>
  <si>
    <t>434.7263</t>
  </si>
  <si>
    <t>867.4380</t>
  </si>
  <si>
    <t>867.4338</t>
  </si>
  <si>
    <t>4.88</t>
  </si>
  <si>
    <t>848</t>
  </si>
  <si>
    <t>K.TGALELLR.V</t>
  </si>
  <si>
    <t>436.7664</t>
  </si>
  <si>
    <t>871.5182</t>
  </si>
  <si>
    <t>871.5127</t>
  </si>
  <si>
    <t>68</t>
  </si>
  <si>
    <t>887</t>
  </si>
  <si>
    <t>R.RTPITVVK.Q</t>
  </si>
  <si>
    <t>457.2976</t>
  </si>
  <si>
    <t>912.5807</t>
  </si>
  <si>
    <t>912.5757</t>
  </si>
  <si>
    <t>1119</t>
  </si>
  <si>
    <t>K.EPGLQIWR.V</t>
  </si>
  <si>
    <t>499.7778</t>
  </si>
  <si>
    <t>997.5410</t>
  </si>
  <si>
    <t>997.5345</t>
  </si>
  <si>
    <t>6.50</t>
  </si>
  <si>
    <t>1644</t>
  </si>
  <si>
    <t>R.YIETDPANR.D</t>
  </si>
  <si>
    <t>539.7643</t>
  </si>
  <si>
    <t>1077.5141</t>
  </si>
  <si>
    <t>1077.5091</t>
  </si>
  <si>
    <t>2211</t>
  </si>
  <si>
    <t>K.RYIETDPANR.D</t>
  </si>
  <si>
    <t>617.8143</t>
  </si>
  <si>
    <t>1233.6141</t>
  </si>
  <si>
    <t>1233.6102</t>
  </si>
  <si>
    <t>3831</t>
  </si>
  <si>
    <t>K.AGKEPGLQIWR.V</t>
  </si>
  <si>
    <t>418.9056</t>
  </si>
  <si>
    <t>1253.6948</t>
  </si>
  <si>
    <t>1253.6880</t>
  </si>
  <si>
    <t>5.41</t>
  </si>
  <si>
    <t>4068</t>
  </si>
  <si>
    <t>627.8559</t>
  </si>
  <si>
    <t>1253.6972</t>
  </si>
  <si>
    <t>4070</t>
  </si>
  <si>
    <t>K.HVVPNEVVVQR.L</t>
  </si>
  <si>
    <t>638.3649</t>
  </si>
  <si>
    <t>1274.7153</t>
  </si>
  <si>
    <t>1274.7095</t>
  </si>
  <si>
    <t>4304</t>
  </si>
  <si>
    <t>425.9130</t>
  </si>
  <si>
    <t>1274.7171</t>
  </si>
  <si>
    <t>4305</t>
  </si>
  <si>
    <t>R.LATPARPGATQAR.A</t>
  </si>
  <si>
    <t>655.3723</t>
  </si>
  <si>
    <t>1308.7301</t>
  </si>
  <si>
    <t>1308.7262</t>
  </si>
  <si>
    <t>2.95</t>
  </si>
  <si>
    <t>4746</t>
  </si>
  <si>
    <t>437.2513</t>
  </si>
  <si>
    <t>1308.7320</t>
  </si>
  <si>
    <t>4.43</t>
  </si>
  <si>
    <t>4747</t>
  </si>
  <si>
    <t>K.AGALNSNDAFVLK.T</t>
  </si>
  <si>
    <t>660.3564</t>
  </si>
  <si>
    <t>1318.6982</t>
  </si>
  <si>
    <t>1318.6881</t>
  </si>
  <si>
    <t>7.67</t>
  </si>
  <si>
    <t>4874</t>
  </si>
  <si>
    <t>R.SEDCFILDHGK.D</t>
  </si>
  <si>
    <t>440.8712</t>
  </si>
  <si>
    <t>1319.5917</t>
  </si>
  <si>
    <t>1319.5816</t>
  </si>
  <si>
    <t>7.68</t>
  </si>
  <si>
    <t>4883</t>
  </si>
  <si>
    <t>R.YIETDPANRDR.R</t>
  </si>
  <si>
    <t>675.3279</t>
  </si>
  <si>
    <t>1348.6412</t>
  </si>
  <si>
    <t>1348.6371</t>
  </si>
  <si>
    <t>3.03</t>
  </si>
  <si>
    <t>5128</t>
  </si>
  <si>
    <t>450.5544</t>
  </si>
  <si>
    <t>3.05</t>
  </si>
  <si>
    <t>5129</t>
  </si>
  <si>
    <t>K.DSQEEEKTEALTSAK.R</t>
  </si>
  <si>
    <t>833.3970</t>
  </si>
  <si>
    <t>1664.7795</t>
  </si>
  <si>
    <t>1664.7740</t>
  </si>
  <si>
    <t>3.28</t>
  </si>
  <si>
    <t>8229</t>
  </si>
  <si>
    <t>555.9346</t>
  </si>
  <si>
    <t>1664.7821</t>
  </si>
  <si>
    <t>8232</t>
  </si>
  <si>
    <t>K.TPSAAYLWVGAGASEAEK.T</t>
  </si>
  <si>
    <t>904.4518</t>
  </si>
  <si>
    <t>1806.8890</t>
  </si>
  <si>
    <t>1806.8788</t>
  </si>
  <si>
    <t>9083</t>
  </si>
  <si>
    <t>603.3047</t>
  </si>
  <si>
    <t>1806.8922</t>
  </si>
  <si>
    <t>7.44</t>
  </si>
  <si>
    <t>9085</t>
  </si>
  <si>
    <t>R-&gt;.&lt;-QTQVSVLPEGGETPLFK.Q</t>
  </si>
  <si>
    <t>906.9782</t>
  </si>
  <si>
    <t>1811.9419</t>
  </si>
  <si>
    <t>1811.9306</t>
  </si>
  <si>
    <t>9112</t>
  </si>
  <si>
    <t>K.DSQEEEKTEALTSAKR.Y</t>
  </si>
  <si>
    <t>456.2267</t>
  </si>
  <si>
    <t>1820.8779</t>
  </si>
  <si>
    <t>1820.8752</t>
  </si>
  <si>
    <t>1.51</t>
  </si>
  <si>
    <t>9152</t>
  </si>
  <si>
    <t>R.QTQVSVLPEGGETPLFK.Q</t>
  </si>
  <si>
    <t>915.4917</t>
  </si>
  <si>
    <t>1828.9688</t>
  </si>
  <si>
    <t>1828.9571</t>
  </si>
  <si>
    <t>9186</t>
  </si>
  <si>
    <t>R.AQPVQVAEGSEPDSFWEALGGK.A</t>
  </si>
  <si>
    <t>768.0409</t>
  </si>
  <si>
    <t>2301.1008</t>
  </si>
  <si>
    <t>2301.0913</t>
  </si>
  <si>
    <t>4.13</t>
  </si>
  <si>
    <t>12052</t>
  </si>
  <si>
    <t>1151.5590</t>
  </si>
  <si>
    <t>2301.1034</t>
  </si>
  <si>
    <t>12053</t>
  </si>
  <si>
    <t>R.DPDQTDGPGLSYLSSHIANVER.V</t>
  </si>
  <si>
    <t>791.0482</t>
  </si>
  <si>
    <t>2370.1228</t>
  </si>
  <si>
    <t>2370.1088</t>
  </si>
  <si>
    <t>12351</t>
  </si>
  <si>
    <t>Q2KJF1</t>
  </si>
  <si>
    <t>Alpha-1B-glycoprotein OS=Bos taurus GN=A1BG PE=1 SV=1</t>
  </si>
  <si>
    <t>54091</t>
  </si>
  <si>
    <t>655</t>
  </si>
  <si>
    <t>25(16)</t>
  </si>
  <si>
    <t>10(9)</t>
  </si>
  <si>
    <t>0.92</t>
  </si>
  <si>
    <t>Q2KJF1_uniprot</t>
  </si>
  <si>
    <t>R.GVTFLLR.L</t>
  </si>
  <si>
    <t>403.2529</t>
  </si>
  <si>
    <t>804.4912</t>
  </si>
  <si>
    <t>804.4858</t>
  </si>
  <si>
    <t>451</t>
  </si>
  <si>
    <t>R.GAEEQLVPR.A</t>
  </si>
  <si>
    <t>499.7704</t>
  </si>
  <si>
    <t>997.5263</t>
  </si>
  <si>
    <t>997.5192</t>
  </si>
  <si>
    <t>1642</t>
  </si>
  <si>
    <t>R.ALWTGALTPGR.D</t>
  </si>
  <si>
    <t>571.8231</t>
  </si>
  <si>
    <t>1141.6317</t>
  </si>
  <si>
    <t>1141.6244</t>
  </si>
  <si>
    <t>2865</t>
  </si>
  <si>
    <t>R.FPLGPVTSTTR.G</t>
  </si>
  <si>
    <t>588.3279</t>
  </si>
  <si>
    <t>1174.6412</t>
  </si>
  <si>
    <t>1174.6346</t>
  </si>
  <si>
    <t>3224</t>
  </si>
  <si>
    <t>R.VDGPLPRPQLR.A</t>
  </si>
  <si>
    <t>624.3674</t>
  </si>
  <si>
    <t>1246.7203</t>
  </si>
  <si>
    <t>1246.7146</t>
  </si>
  <si>
    <t>3960</t>
  </si>
  <si>
    <t>416.5808</t>
  </si>
  <si>
    <t>1246.7205</t>
  </si>
  <si>
    <t>3961</t>
  </si>
  <si>
    <t>R.SLLSELSDPVELR.V</t>
  </si>
  <si>
    <t>729.3979</t>
  </si>
  <si>
    <t>1456.7812</t>
  </si>
  <si>
    <t>1456.7773</t>
  </si>
  <si>
    <t>2.70</t>
  </si>
  <si>
    <t>6259</t>
  </si>
  <si>
    <t>486.6025</t>
  </si>
  <si>
    <t>1456.7857</t>
  </si>
  <si>
    <t>6260</t>
  </si>
  <si>
    <t>R.LSALAAGDGSGYTCR.Y</t>
  </si>
  <si>
    <t>749.8545</t>
  </si>
  <si>
    <t>1497.6944</t>
  </si>
  <si>
    <t>1497.6882</t>
  </si>
  <si>
    <t>4.17</t>
  </si>
  <si>
    <t>6709</t>
  </si>
  <si>
    <t>R.VLSPAGPEAQFELR.G</t>
  </si>
  <si>
    <t>757.4092</t>
  </si>
  <si>
    <t>1512.8038</t>
  </si>
  <si>
    <t>1512.7936</t>
  </si>
  <si>
    <t>6.73</t>
  </si>
  <si>
    <t>6823</t>
  </si>
  <si>
    <t>R.CEAEVPDVSFLLLR.A</t>
  </si>
  <si>
    <t>824.4305</t>
  </si>
  <si>
    <t>1646.8465</t>
  </si>
  <si>
    <t>1646.8338</t>
  </si>
  <si>
    <t>7.74</t>
  </si>
  <si>
    <t>8112</t>
  </si>
  <si>
    <t>549.9562</t>
  </si>
  <si>
    <t>1646.8469</t>
  </si>
  <si>
    <t>8113</t>
  </si>
  <si>
    <t>R.LEGEDQFLEVAEAPEATQATFPVHR.A</t>
  </si>
  <si>
    <t>1392.6826</t>
  </si>
  <si>
    <t>2783.3507</t>
  </si>
  <si>
    <t>2783.3402</t>
  </si>
  <si>
    <t>13881</t>
  </si>
  <si>
    <t>696.8464</t>
  </si>
  <si>
    <t>2783.3564</t>
  </si>
  <si>
    <t>13882</t>
  </si>
  <si>
    <t>928.7933</t>
  </si>
  <si>
    <t>2783.3582</t>
  </si>
  <si>
    <t>118</t>
  </si>
  <si>
    <t>13885</t>
  </si>
  <si>
    <t>A6QPP2</t>
  </si>
  <si>
    <t>SERPIND1 protein OS=Bos taurus GN=SERPIND1 PE=2 SV=1</t>
  </si>
  <si>
    <t>55457</t>
  </si>
  <si>
    <t>652</t>
  </si>
  <si>
    <t>40(24)</t>
  </si>
  <si>
    <t>16(12)</t>
  </si>
  <si>
    <t>1.24</t>
  </si>
  <si>
    <t>A6QPP2_uniprot</t>
  </si>
  <si>
    <t>K.VPMMQTK.G</t>
  </si>
  <si>
    <t>417.7160</t>
  </si>
  <si>
    <t>833.4175</t>
  </si>
  <si>
    <t>833.4139</t>
  </si>
  <si>
    <t>606</t>
  </si>
  <si>
    <t>R.IVIDLFK.H</t>
  </si>
  <si>
    <t>424.2708</t>
  </si>
  <si>
    <t>846.5269</t>
  </si>
  <si>
    <t>846.5215</t>
  </si>
  <si>
    <t>779</t>
  </si>
  <si>
    <t>R.NFGYTLR.S</t>
  </si>
  <si>
    <t>435.7304</t>
  </si>
  <si>
    <t>869.4463</t>
  </si>
  <si>
    <t>869.4395</t>
  </si>
  <si>
    <t>869</t>
  </si>
  <si>
    <t>R.TREVLLPK.F</t>
  </si>
  <si>
    <t>478.3027</t>
  </si>
  <si>
    <t>954.5908</t>
  </si>
  <si>
    <t>954.5862</t>
  </si>
  <si>
    <t>1325</t>
  </si>
  <si>
    <t>R.LNEREVVK.V</t>
  </si>
  <si>
    <t>493.7872</t>
  </si>
  <si>
    <t>985.5598</t>
  </si>
  <si>
    <t>985.5556</t>
  </si>
  <si>
    <t>1547</t>
  </si>
  <si>
    <t>K.DYDLVGALR.A</t>
  </si>
  <si>
    <t>511.2734</t>
  </si>
  <si>
    <t>1020.5322</t>
  </si>
  <si>
    <t>1020.5240</t>
  </si>
  <si>
    <t>8.04</t>
  </si>
  <si>
    <t>1801</t>
  </si>
  <si>
    <t>R.SVSDLYVQK.Q</t>
  </si>
  <si>
    <t>519.7790</t>
  </si>
  <si>
    <t>1037.5434</t>
  </si>
  <si>
    <t>1037.5393</t>
  </si>
  <si>
    <t>1928</t>
  </si>
  <si>
    <t>K-&gt;.&lt;-QLPVLDDFK.T</t>
  </si>
  <si>
    <t>529.2842</t>
  </si>
  <si>
    <t>1056.5538</t>
  </si>
  <si>
    <t>1056.5492</t>
  </si>
  <si>
    <t>2093</t>
  </si>
  <si>
    <t>R.TSCLLFLGR.V</t>
  </si>
  <si>
    <t>533.7929</t>
  </si>
  <si>
    <t>1065.5711</t>
  </si>
  <si>
    <t>1065.5641</t>
  </si>
  <si>
    <t>2182</t>
  </si>
  <si>
    <t>R.EYYFAEVR.A</t>
  </si>
  <si>
    <t>538.7592</t>
  </si>
  <si>
    <t>1075.5039</t>
  </si>
  <si>
    <t>1075.4974</t>
  </si>
  <si>
    <t>2204</t>
  </si>
  <si>
    <t>R.EVVKVPMMQTK.G</t>
  </si>
  <si>
    <t>645.3550</t>
  </si>
  <si>
    <t>1288.6955</t>
  </si>
  <si>
    <t>1288.6883</t>
  </si>
  <si>
    <t>4446</t>
  </si>
  <si>
    <t>K.LEKDYDLVGALR.A</t>
  </si>
  <si>
    <t>696.3853</t>
  </si>
  <si>
    <t>1390.7559</t>
  </si>
  <si>
    <t>1390.7456</t>
  </si>
  <si>
    <t>5548</t>
  </si>
  <si>
    <t>K.TLESQLTPQAVER.W</t>
  </si>
  <si>
    <t>736.3954</t>
  </si>
  <si>
    <t>1470.7762</t>
  </si>
  <si>
    <t>1470.7678</t>
  </si>
  <si>
    <t>6423</t>
  </si>
  <si>
    <t>491.2667</t>
  </si>
  <si>
    <t>1470.7782</t>
  </si>
  <si>
    <t>6425</t>
  </si>
  <si>
    <t>K-&gt;.&lt;-QLPVLDDFKTQVR.E</t>
  </si>
  <si>
    <t>771.4271</t>
  </si>
  <si>
    <t>1540.8396</t>
  </si>
  <si>
    <t>1540.8250</t>
  </si>
  <si>
    <t>9.48</t>
  </si>
  <si>
    <t>7059</t>
  </si>
  <si>
    <t>K.QLPVLDDFKTQVR.E</t>
  </si>
  <si>
    <t>779.9356</t>
  </si>
  <si>
    <t>1557.8567</t>
  </si>
  <si>
    <t>1557.8515</t>
  </si>
  <si>
    <t>3.32</t>
  </si>
  <si>
    <t>7227</t>
  </si>
  <si>
    <t>R.AADFSDPAFLAHTNR.H</t>
  </si>
  <si>
    <t>544.9332</t>
  </si>
  <si>
    <t>1631.7777</t>
  </si>
  <si>
    <t>1631.7692</t>
  </si>
  <si>
    <t>5.19</t>
  </si>
  <si>
    <t>7955</t>
  </si>
  <si>
    <t>816.8967</t>
  </si>
  <si>
    <t>1631.7789</t>
  </si>
  <si>
    <t>77</t>
  </si>
  <si>
    <t>7956</t>
  </si>
  <si>
    <t>K.GAFLAASDQELDCDVLR.L</t>
  </si>
  <si>
    <t>627.3024</t>
  </si>
  <si>
    <t>1878.8855</t>
  </si>
  <si>
    <t>1878.8782</t>
  </si>
  <si>
    <t>9538</t>
  </si>
  <si>
    <t>940.4512</t>
  </si>
  <si>
    <t>1878.8878</t>
  </si>
  <si>
    <t>9539</t>
  </si>
  <si>
    <t>K4JDR8</t>
  </si>
  <si>
    <t>Alpha-2-macroglobulin variant 5 OS=Bos taurus GN=A2M PE=2 SV=1</t>
  </si>
  <si>
    <t>45388</t>
  </si>
  <si>
    <t>642</t>
  </si>
  <si>
    <t>34(24)</t>
  </si>
  <si>
    <t>10(10)</t>
  </si>
  <si>
    <t>1.32</t>
  </si>
  <si>
    <t>K4JDR8_uniprot</t>
  </si>
  <si>
    <t>R.VLTEDIYQPR.A</t>
  </si>
  <si>
    <t>617.3301</t>
  </si>
  <si>
    <t>1232.6457</t>
  </si>
  <si>
    <t>1232.6401</t>
  </si>
  <si>
    <t>3819</t>
  </si>
  <si>
    <t>411.8896</t>
  </si>
  <si>
    <t>1232.6470</t>
  </si>
  <si>
    <t>5.63</t>
  </si>
  <si>
    <t>3820</t>
  </si>
  <si>
    <t>P50448</t>
  </si>
  <si>
    <t>Factor XIIa inhibitor OS=Bos taurus PE=1 SV=1</t>
  </si>
  <si>
    <t>51919</t>
  </si>
  <si>
    <t>543</t>
  </si>
  <si>
    <t>43(28)</t>
  </si>
  <si>
    <t>11(9)</t>
  </si>
  <si>
    <t>16%</t>
  </si>
  <si>
    <t>P50448_uniprot</t>
  </si>
  <si>
    <t>K.IAFDKGR.T</t>
  </si>
  <si>
    <t>403.7311</t>
  </si>
  <si>
    <t>805.4477</t>
  </si>
  <si>
    <t>805.4446</t>
  </si>
  <si>
    <t>3.78</t>
  </si>
  <si>
    <t>455</t>
  </si>
  <si>
    <t>K.FPVF-&gt;M&lt;-GR.V</t>
  </si>
  <si>
    <t>435.2231</t>
  </si>
  <si>
    <t>868.4316</t>
  </si>
  <si>
    <t>868.4266</t>
  </si>
  <si>
    <t>858</t>
  </si>
  <si>
    <t>K.DTFAEASQR.L</t>
  </si>
  <si>
    <t>512.7415</t>
  </si>
  <si>
    <t>1023.4684</t>
  </si>
  <si>
    <t>1023.4621</t>
  </si>
  <si>
    <t>6.10</t>
  </si>
  <si>
    <t>1831</t>
  </si>
  <si>
    <t>K.YPVASFTDR.T</t>
  </si>
  <si>
    <t>528.2658</t>
  </si>
  <si>
    <t>1054.5171</t>
  </si>
  <si>
    <t>1054.5084</t>
  </si>
  <si>
    <t>8.26</t>
  </si>
  <si>
    <t>2069</t>
  </si>
  <si>
    <t>R.TSTKPFHLK.S</t>
  </si>
  <si>
    <t>353.5396</t>
  </si>
  <si>
    <t>1057.5970</t>
  </si>
  <si>
    <t>1057.5920</t>
  </si>
  <si>
    <t>2105</t>
  </si>
  <si>
    <t>529.8058</t>
  </si>
  <si>
    <t>1057.5971</t>
  </si>
  <si>
    <t>2106</t>
  </si>
  <si>
    <t>R.LYQDFSVLK.K</t>
  </si>
  <si>
    <t>556.8061</t>
  </si>
  <si>
    <t>1111.5976</t>
  </si>
  <si>
    <t>1111.5914</t>
  </si>
  <si>
    <t>2531</t>
  </si>
  <si>
    <t>R.LLDSLPEDTR.L</t>
  </si>
  <si>
    <t>579.8070</t>
  </si>
  <si>
    <t>1157.5995</t>
  </si>
  <si>
    <t>1157.5928</t>
  </si>
  <si>
    <t>2990</t>
  </si>
  <si>
    <t>K.KYPVASFTDR.T</t>
  </si>
  <si>
    <t>592.3112</t>
  </si>
  <si>
    <t>1182.6078</t>
  </si>
  <si>
    <t>1182.6033</t>
  </si>
  <si>
    <t>3336</t>
  </si>
  <si>
    <t>395.2104</t>
  </si>
  <si>
    <t>1182.6093</t>
  </si>
  <si>
    <t>5.09</t>
  </si>
  <si>
    <t>3340</t>
  </si>
  <si>
    <t>R.LYQDFSVLKK.R</t>
  </si>
  <si>
    <t>620.8528</t>
  </si>
  <si>
    <t>1239.6910</t>
  </si>
  <si>
    <t>1239.6863</t>
  </si>
  <si>
    <t>3.79</t>
  </si>
  <si>
    <t>3897</t>
  </si>
  <si>
    <t>R.RLLDSLPEDTR.L</t>
  </si>
  <si>
    <t>438.9073</t>
  </si>
  <si>
    <t>1313.7001</t>
  </si>
  <si>
    <t>1313.6939</t>
  </si>
  <si>
    <t>4795</t>
  </si>
  <si>
    <t>657.8577</t>
  </si>
  <si>
    <t>1313.7009</t>
  </si>
  <si>
    <t>4797</t>
  </si>
  <si>
    <t>R.SAEAVLGEALTDFSLR.L</t>
  </si>
  <si>
    <t>839.9402</t>
  </si>
  <si>
    <t>1677.8658</t>
  </si>
  <si>
    <t>1677.8573</t>
  </si>
  <si>
    <t>8338</t>
  </si>
  <si>
    <t>560.2965</t>
  </si>
  <si>
    <t>1677.8677</t>
  </si>
  <si>
    <t>6.17</t>
  </si>
  <si>
    <t>(72)</t>
  </si>
  <si>
    <t>8339</t>
  </si>
  <si>
    <t>Q3MHN2</t>
  </si>
  <si>
    <t>Complement component C9 OS=Bos taurus GN=C9 PE=2 SV=1</t>
  </si>
  <si>
    <t>63327</t>
  </si>
  <si>
    <t>539</t>
  </si>
  <si>
    <t>40(21)</t>
  </si>
  <si>
    <t>1.13</t>
  </si>
  <si>
    <t>29%</t>
  </si>
  <si>
    <t>Q3MHN2_uniprot</t>
  </si>
  <si>
    <t>Expect</t>
  </si>
  <si>
    <t>K.MKDAHLK.K</t>
  </si>
  <si>
    <t>421.7330</t>
  </si>
  <si>
    <t>841.4514</t>
  </si>
  <si>
    <t>841.4480</t>
  </si>
  <si>
    <t>4.12</t>
  </si>
  <si>
    <t>647</t>
  </si>
  <si>
    <t>R.LLSSYSAK.Q</t>
  </si>
  <si>
    <t>434.7439</t>
  </si>
  <si>
    <t>867.4733</t>
  </si>
  <si>
    <t>867.4702</t>
  </si>
  <si>
    <t>3.64</t>
  </si>
  <si>
    <t>4.9e-005</t>
  </si>
  <si>
    <t>851</t>
  </si>
  <si>
    <t>K.YATELKEK.L</t>
  </si>
  <si>
    <t>491.2693</t>
  </si>
  <si>
    <t>980.5240</t>
  </si>
  <si>
    <t>980.5178</t>
  </si>
  <si>
    <t>4e-006</t>
  </si>
  <si>
    <t>1503</t>
  </si>
  <si>
    <t>R.VVEESELAR.T</t>
  </si>
  <si>
    <t>516.2737</t>
  </si>
  <si>
    <t>1030.5328</t>
  </si>
  <si>
    <t>1030.5295</t>
  </si>
  <si>
    <t>3.24</t>
  </si>
  <si>
    <t>0.00019</t>
  </si>
  <si>
    <t>1893</t>
  </si>
  <si>
    <t>K.YTPVEAIEK.N</t>
  </si>
  <si>
    <t>525.2818</t>
  </si>
  <si>
    <t>1048.5490</t>
  </si>
  <si>
    <t>1048.5441</t>
  </si>
  <si>
    <t>0.015</t>
  </si>
  <si>
    <t>2002</t>
  </si>
  <si>
    <t>R.KYATELKEK.L</t>
  </si>
  <si>
    <t>555.3168</t>
  </si>
  <si>
    <t>1108.6191</t>
  </si>
  <si>
    <t>1108.6128</t>
  </si>
  <si>
    <t>0.26</t>
  </si>
  <si>
    <t>2497</t>
  </si>
  <si>
    <t>K.DIELRDVQR.C</t>
  </si>
  <si>
    <t>381.8774</t>
  </si>
  <si>
    <t>1142.6105</t>
  </si>
  <si>
    <t>1142.6044</t>
  </si>
  <si>
    <t>9.6</t>
  </si>
  <si>
    <t>2887</t>
  </si>
  <si>
    <t>R.QGTPLPIDCR.M</t>
  </si>
  <si>
    <t>578.7953</t>
  </si>
  <si>
    <t>1155.5760</t>
  </si>
  <si>
    <t>1155.5706</t>
  </si>
  <si>
    <t>1.9e-005</t>
  </si>
  <si>
    <t>2951</t>
  </si>
  <si>
    <t>K.SMEQKDIELR.D</t>
  </si>
  <si>
    <t>416.8823</t>
  </si>
  <si>
    <t>1247.6252</t>
  </si>
  <si>
    <t>1247.6180</t>
  </si>
  <si>
    <t>0.13</t>
  </si>
  <si>
    <t>3966</t>
  </si>
  <si>
    <t>K.VGVEVTGNFDSK.L</t>
  </si>
  <si>
    <t>626.3192</t>
  </si>
  <si>
    <t>1250.6239</t>
  </si>
  <si>
    <t>1250.6143</t>
  </si>
  <si>
    <t>7.65</t>
  </si>
  <si>
    <t>4010</t>
  </si>
  <si>
    <t>R.LLSSYSAKQEK.M</t>
  </si>
  <si>
    <t>627.3433</t>
  </si>
  <si>
    <t>1252.6720</t>
  </si>
  <si>
    <t>1252.6663</t>
  </si>
  <si>
    <t>0.61</t>
  </si>
  <si>
    <t>4054</t>
  </si>
  <si>
    <t>418.5656</t>
  </si>
  <si>
    <t>1252.6751</t>
  </si>
  <si>
    <t>(12)</t>
  </si>
  <si>
    <t>1.2</t>
  </si>
  <si>
    <t>4055</t>
  </si>
  <si>
    <t>K.LVPIYDLIPVK.M</t>
  </si>
  <si>
    <t>635.4008</t>
  </si>
  <si>
    <t>1268.7870</t>
  </si>
  <si>
    <t>1268.7744</t>
  </si>
  <si>
    <t>9.91</t>
  </si>
  <si>
    <t>0.048</t>
  </si>
  <si>
    <t>4262</t>
  </si>
  <si>
    <t>R.NRVVEESELAR.T</t>
  </si>
  <si>
    <t>651.3464</t>
  </si>
  <si>
    <t>1300.6783</t>
  </si>
  <si>
    <t>1300.6735</t>
  </si>
  <si>
    <t>0.00022</t>
  </si>
  <si>
    <t>4596</t>
  </si>
  <si>
    <t>434.5680</t>
  </si>
  <si>
    <t>1300.6821</t>
  </si>
  <si>
    <t>0.0037</t>
  </si>
  <si>
    <t>4598</t>
  </si>
  <si>
    <t>R.FTYSKDDIYR.L</t>
  </si>
  <si>
    <t>654.3200</t>
  </si>
  <si>
    <t>1306.6255</t>
  </si>
  <si>
    <t>1306.6194</t>
  </si>
  <si>
    <t>0.00015</t>
  </si>
  <si>
    <t>4716</t>
  </si>
  <si>
    <t>R.VWDGNTLTYYR.R</t>
  </si>
  <si>
    <t>694.3405</t>
  </si>
  <si>
    <t>1386.6663</t>
  </si>
  <si>
    <t>1386.6568</t>
  </si>
  <si>
    <t>1.4e-005</t>
  </si>
  <si>
    <t>5475</t>
  </si>
  <si>
    <t>R.AIEDYINEFSVR.K</t>
  </si>
  <si>
    <t>728.3635</t>
  </si>
  <si>
    <t>1454.7124</t>
  </si>
  <si>
    <t>1454.7041</t>
  </si>
  <si>
    <t>2.5e-007</t>
  </si>
  <si>
    <t>6220</t>
  </si>
  <si>
    <t>R.TENHEESIQILR.T</t>
  </si>
  <si>
    <t>734.8782</t>
  </si>
  <si>
    <t>1467.7419</t>
  </si>
  <si>
    <t>1467.7317</t>
  </si>
  <si>
    <t>6.93</t>
  </si>
  <si>
    <t>1.5e-005</t>
  </si>
  <si>
    <t>6378</t>
  </si>
  <si>
    <t>490.2549</t>
  </si>
  <si>
    <t>1467.7428</t>
  </si>
  <si>
    <t>(52)</t>
  </si>
  <si>
    <t>0.00013</t>
  </si>
  <si>
    <t>6379</t>
  </si>
  <si>
    <t>R.AIEDYINEFSVRK.C</t>
  </si>
  <si>
    <t>792.4119</t>
  </si>
  <si>
    <t>1582.8092</t>
  </si>
  <si>
    <t>1582.7991</t>
  </si>
  <si>
    <t>(0)</t>
  </si>
  <si>
    <t>7474</t>
  </si>
  <si>
    <t>528.6108</t>
  </si>
  <si>
    <t>1582.8105</t>
  </si>
  <si>
    <t>7.22</t>
  </si>
  <si>
    <t>7476</t>
  </si>
  <si>
    <t>K.SMEQKDIELRDVQR.C</t>
  </si>
  <si>
    <t>437.4778</t>
  </si>
  <si>
    <t>1745.8820</t>
  </si>
  <si>
    <t>1745.8730</t>
  </si>
  <si>
    <t>0.011</t>
  </si>
  <si>
    <t>8764</t>
  </si>
  <si>
    <t>K.GMGQTETNPEADLFDDVITFIR.G</t>
  </si>
  <si>
    <t>1235.0933</t>
  </si>
  <si>
    <t>2468.1720</t>
  </si>
  <si>
    <t>2468.1530</t>
  </si>
  <si>
    <t>7.70</t>
  </si>
  <si>
    <t>7.8</t>
  </si>
  <si>
    <t>12678</t>
  </si>
  <si>
    <t>823.7321</t>
  </si>
  <si>
    <t>2468.1744</t>
  </si>
  <si>
    <t>8.66</t>
  </si>
  <si>
    <t>4.8</t>
  </si>
  <si>
    <t>12679</t>
  </si>
  <si>
    <t>K.G-&gt;M&lt;-GQTETNPEADLFDDVITFIR.G</t>
  </si>
  <si>
    <t>829.0646</t>
  </si>
  <si>
    <t>2484.1719</t>
  </si>
  <si>
    <t>2484.1479</t>
  </si>
  <si>
    <t>9.67</t>
  </si>
  <si>
    <t>12743</t>
  </si>
  <si>
    <t>F1MJK3</t>
  </si>
  <si>
    <t>Uncharacterized protein OS=Bos taurus GN=LOC506828 PE=4 SV=2</t>
  </si>
  <si>
    <t>166989</t>
  </si>
  <si>
    <t>533</t>
  </si>
  <si>
    <t>62(32)</t>
  </si>
  <si>
    <t>26(16)</t>
  </si>
  <si>
    <t>17%</t>
  </si>
  <si>
    <t>F1MJK3_uniprot</t>
  </si>
  <si>
    <t>R.YNILPK.K</t>
  </si>
  <si>
    <t>0.019</t>
  </si>
  <si>
    <t>K.FEVQVK.M</t>
  </si>
  <si>
    <t>375.2146</t>
  </si>
  <si>
    <t>748.4147</t>
  </si>
  <si>
    <t>748.4119</t>
  </si>
  <si>
    <t>0.008</t>
  </si>
  <si>
    <t>121</t>
  </si>
  <si>
    <t>0.0055</t>
  </si>
  <si>
    <t>K.YGAATFIK.G</t>
  </si>
  <si>
    <t>435.7421</t>
  </si>
  <si>
    <t>869.4696</t>
  </si>
  <si>
    <t>869.4647</t>
  </si>
  <si>
    <t>0.017</t>
  </si>
  <si>
    <t>871</t>
  </si>
  <si>
    <t>K.IFSMGYR.G</t>
  </si>
  <si>
    <t>437.2207</t>
  </si>
  <si>
    <t>872.4269</t>
  </si>
  <si>
    <t>872.4214</t>
  </si>
  <si>
    <t>0.058</t>
  </si>
  <si>
    <t>892</t>
  </si>
  <si>
    <t>K.VKETIRK.Y</t>
  </si>
  <si>
    <t>437.2813</t>
  </si>
  <si>
    <t>872.5480</t>
  </si>
  <si>
    <t>872.5443</t>
  </si>
  <si>
    <t>0.094</t>
  </si>
  <si>
    <t>895</t>
  </si>
  <si>
    <t>K.NLKPATIK.A</t>
  </si>
  <si>
    <t>442.7839</t>
  </si>
  <si>
    <t>883.5533</t>
  </si>
  <si>
    <t>883.5491</t>
  </si>
  <si>
    <t>4.75</t>
  </si>
  <si>
    <t>0.0097</t>
  </si>
  <si>
    <t>981</t>
  </si>
  <si>
    <t>K.MVSGFIPVK.S</t>
  </si>
  <si>
    <t>489.2813</t>
  </si>
  <si>
    <t>976.5481</t>
  </si>
  <si>
    <t>976.5416</t>
  </si>
  <si>
    <t>0.39</t>
  </si>
  <si>
    <t>1473</t>
  </si>
  <si>
    <t>R.TVSWAVTPK.S</t>
  </si>
  <si>
    <t>494.7804</t>
  </si>
  <si>
    <t>987.5462</t>
  </si>
  <si>
    <t>987.5389</t>
  </si>
  <si>
    <t>7.40</t>
  </si>
  <si>
    <t>0.0039</t>
  </si>
  <si>
    <t>1561</t>
  </si>
  <si>
    <t>R.NLLTDLEAK.N</t>
  </si>
  <si>
    <t>508.7879</t>
  </si>
  <si>
    <t>1015.5612</t>
  </si>
  <si>
    <t>1015.5549</t>
  </si>
  <si>
    <t>0.00056</t>
  </si>
  <si>
    <t>1759</t>
  </si>
  <si>
    <t>R.SGSLLNNAIK.G</t>
  </si>
  <si>
    <t>508.7928</t>
  </si>
  <si>
    <t>1015.5711</t>
  </si>
  <si>
    <t>1015.5662</t>
  </si>
  <si>
    <t>0.0016</t>
  </si>
  <si>
    <t>1760</t>
  </si>
  <si>
    <t>R.NALFCLER.A</t>
  </si>
  <si>
    <t>511.7605</t>
  </si>
  <si>
    <t>1021.5065</t>
  </si>
  <si>
    <t>1021.5015</t>
  </si>
  <si>
    <t>0.00043</t>
  </si>
  <si>
    <t>1807</t>
  </si>
  <si>
    <t>K.LQEMAQIQR.T</t>
  </si>
  <si>
    <t>558.7983</t>
  </si>
  <si>
    <t>1115.5821</t>
  </si>
  <si>
    <t>1115.5757</t>
  </si>
  <si>
    <t>0.0073</t>
  </si>
  <si>
    <t>2574</t>
  </si>
  <si>
    <t>K.LPSNVVEGSAR.A</t>
  </si>
  <si>
    <t>564.8072</t>
  </si>
  <si>
    <t>1127.5998</t>
  </si>
  <si>
    <t>1127.5935</t>
  </si>
  <si>
    <t>2.4e-005</t>
  </si>
  <si>
    <t>2718</t>
  </si>
  <si>
    <t>K.YGAATFIKGEK.A</t>
  </si>
  <si>
    <t>395.5512</t>
  </si>
  <si>
    <t>1183.6316</t>
  </si>
  <si>
    <t>1183.6237</t>
  </si>
  <si>
    <t>0.15</t>
  </si>
  <si>
    <t>3350</t>
  </si>
  <si>
    <t>K.RNELLESLHK.E</t>
  </si>
  <si>
    <t>413.5681</t>
  </si>
  <si>
    <t>1237.6825</t>
  </si>
  <si>
    <t>1237.6778</t>
  </si>
  <si>
    <t>0.11</t>
  </si>
  <si>
    <t>3875</t>
  </si>
  <si>
    <t>619.8492</t>
  </si>
  <si>
    <t>1237.6838</t>
  </si>
  <si>
    <t>4.82</t>
  </si>
  <si>
    <t>0.42</t>
  </si>
  <si>
    <t>3876</t>
  </si>
  <si>
    <t>R.KLQEMAQIQR.T</t>
  </si>
  <si>
    <t>622.8470</t>
  </si>
  <si>
    <t>1243.6794</t>
  </si>
  <si>
    <t>1243.6707</t>
  </si>
  <si>
    <t>3e-006</t>
  </si>
  <si>
    <t>3924</t>
  </si>
  <si>
    <t>415.5672</t>
  </si>
  <si>
    <t>1243.6798</t>
  </si>
  <si>
    <t>0.025</t>
  </si>
  <si>
    <t>3925</t>
  </si>
  <si>
    <t>R.KLQE-&gt;M&lt;-AQIQR.T</t>
  </si>
  <si>
    <t>630.8420</t>
  </si>
  <si>
    <t>1259.6694</t>
  </si>
  <si>
    <t>1259.6656</t>
  </si>
  <si>
    <t>9.9</t>
  </si>
  <si>
    <t>4124</t>
  </si>
  <si>
    <t>420.8996</t>
  </si>
  <si>
    <t>1259.6771</t>
  </si>
  <si>
    <t>9.12</t>
  </si>
  <si>
    <t>0.013</t>
  </si>
  <si>
    <t>4125</t>
  </si>
  <si>
    <t>K.ITAAPYSLCGLR.A</t>
  </si>
  <si>
    <t>661.3547</t>
  </si>
  <si>
    <t>1320.6948</t>
  </si>
  <si>
    <t>1320.6860</t>
  </si>
  <si>
    <t>7.9</t>
  </si>
  <si>
    <t>4901</t>
  </si>
  <si>
    <t>R.SQGNTWLTAFVLK.S</t>
  </si>
  <si>
    <t>732.9004</t>
  </si>
  <si>
    <t>1463.7863</t>
  </si>
  <si>
    <t>1463.7773</t>
  </si>
  <si>
    <t>8.3</t>
  </si>
  <si>
    <t>6327</t>
  </si>
  <si>
    <t>R.KPQEVNELYSPHR.A</t>
  </si>
  <si>
    <t>532.9451</t>
  </si>
  <si>
    <t>1595.8136</t>
  </si>
  <si>
    <t>1595.8056</t>
  </si>
  <si>
    <t>0.0052</t>
  </si>
  <si>
    <t>7628</t>
  </si>
  <si>
    <t>K.HSDGSYSTFGDRDGR.S</t>
  </si>
  <si>
    <t>552.9076</t>
  </si>
  <si>
    <t>1655.7009</t>
  </si>
  <si>
    <t>1655.6924</t>
  </si>
  <si>
    <t>0.012</t>
  </si>
  <si>
    <t>8153</t>
  </si>
  <si>
    <t>828.8578</t>
  </si>
  <si>
    <t>1655.7011</t>
  </si>
  <si>
    <t>0.83</t>
  </si>
  <si>
    <t>8154</t>
  </si>
  <si>
    <t>R.IEHSFEVDEYVLPK.F</t>
  </si>
  <si>
    <t>852.9329</t>
  </si>
  <si>
    <t>1703.8513</t>
  </si>
  <si>
    <t>1703.8406</t>
  </si>
  <si>
    <t>0.00016</t>
  </si>
  <si>
    <t>8502</t>
  </si>
  <si>
    <t>568.9581</t>
  </si>
  <si>
    <t>1703.8526</t>
  </si>
  <si>
    <t>7.00</t>
  </si>
  <si>
    <t>8504</t>
  </si>
  <si>
    <t>K.SYIQLEPVADTVICGK.T</t>
  </si>
  <si>
    <t>896.9679</t>
  </si>
  <si>
    <t>1791.9212</t>
  </si>
  <si>
    <t>1791.9077</t>
  </si>
  <si>
    <t>0.73</t>
  </si>
  <si>
    <t>9013</t>
  </si>
  <si>
    <t>598.3149</t>
  </si>
  <si>
    <t>1791.9230</t>
  </si>
  <si>
    <t>8.54</t>
  </si>
  <si>
    <t>13</t>
  </si>
  <si>
    <t>9014</t>
  </si>
  <si>
    <t>K.SAGTFSEEFQVDEAKR.L</t>
  </si>
  <si>
    <t>600.9547</t>
  </si>
  <si>
    <t>1799.8421</t>
  </si>
  <si>
    <t>1799.8326</t>
  </si>
  <si>
    <t>(86)</t>
  </si>
  <si>
    <t>3.3e-008</t>
  </si>
  <si>
    <t>9061</t>
  </si>
  <si>
    <t>900.9286</t>
  </si>
  <si>
    <t>1799.8427</t>
  </si>
  <si>
    <t>94</t>
  </si>
  <si>
    <t>4.8e-009</t>
  </si>
  <si>
    <t>9064</t>
  </si>
  <si>
    <t>K.RIEHSFEVDEYVLPK.F</t>
  </si>
  <si>
    <t>620.9928</t>
  </si>
  <si>
    <t>1859.9566</t>
  </si>
  <si>
    <t>1859.9417</t>
  </si>
  <si>
    <t>7.97</t>
  </si>
  <si>
    <t>9382</t>
  </si>
  <si>
    <t>K.VREEGTGLELTGHGSSEITNTLSK.L</t>
  </si>
  <si>
    <t>629.5768</t>
  </si>
  <si>
    <t>2514.2783</t>
  </si>
  <si>
    <t>2514.2562</t>
  </si>
  <si>
    <t>8.79</t>
  </si>
  <si>
    <t>12844</t>
  </si>
  <si>
    <t>SUM</t>
    <phoneticPr fontId="2" type="noConversion"/>
  </si>
  <si>
    <t>*</t>
    <phoneticPr fontId="2" type="noConversion"/>
  </si>
  <si>
    <t>Normalized spectral count (NSpC) values were calculated for each protein hit according to eq 1 (SI).</t>
    <phoneticPr fontId="2" type="noConversion"/>
  </si>
  <si>
    <t>**</t>
    <phoneticPr fontId="2" type="noConversion"/>
  </si>
  <si>
    <t>GRAVY represents Grand average of hydropathicity. Data were collected from ExPASy database.</t>
  </si>
  <si>
    <t>***</t>
    <phoneticPr fontId="2" type="noConversion"/>
  </si>
  <si>
    <t>PI represents isoelectric point. Data were collected from ExPASy database.</t>
    <phoneticPr fontId="2" type="noConversion"/>
  </si>
  <si>
    <t>9060</t>
  </si>
  <si>
    <t>489(351)</t>
  </si>
  <si>
    <t>78(71)</t>
  </si>
  <si>
    <t>61%</t>
  </si>
  <si>
    <t>360.2100</t>
  </si>
  <si>
    <t>718.4055</t>
  </si>
  <si>
    <t>367.2158</t>
  </si>
  <si>
    <t>732.4170</t>
  </si>
  <si>
    <t>K.GVPMPNK.V</t>
  </si>
  <si>
    <t>371.7007</t>
  </si>
  <si>
    <t>741.3868</t>
  </si>
  <si>
    <t>741.3843</t>
  </si>
  <si>
    <t>372.2387</t>
  </si>
  <si>
    <t>742.4629</t>
  </si>
  <si>
    <t>746.4375</t>
  </si>
  <si>
    <t>6.46</t>
  </si>
  <si>
    <t>383.2127</t>
  </si>
  <si>
    <t>764.4108</t>
  </si>
  <si>
    <t>389.2189</t>
  </si>
  <si>
    <t>776.4232</t>
  </si>
  <si>
    <t>227</t>
  </si>
  <si>
    <t>K.IFQLKR.Q</t>
  </si>
  <si>
    <t>402.7601</t>
  </si>
  <si>
    <t>803.5056</t>
  </si>
  <si>
    <t>803.5017</t>
  </si>
  <si>
    <t>4.79</t>
  </si>
  <si>
    <t>389</t>
  </si>
  <si>
    <t>R.QEFEMK.I</t>
  </si>
  <si>
    <t>406.1888</t>
  </si>
  <si>
    <t>810.3631</t>
  </si>
  <si>
    <t>810.3582</t>
  </si>
  <si>
    <t>423</t>
  </si>
  <si>
    <t>424.2296</t>
  </si>
  <si>
    <t>846.4445</t>
  </si>
  <si>
    <t>635</t>
  </si>
  <si>
    <t>431.7498</t>
  </si>
  <si>
    <t>861.4850</t>
  </si>
  <si>
    <t>688</t>
  </si>
  <si>
    <t>R.RGIPFTGK.V</t>
  </si>
  <si>
    <t>438.2606</t>
  </si>
  <si>
    <t>874.5067</t>
  </si>
  <si>
    <t>874.5025</t>
  </si>
  <si>
    <t>781</t>
  </si>
  <si>
    <t>442.2871</t>
  </si>
  <si>
    <t>882.5597</t>
  </si>
  <si>
    <t>K.GQVLKDLK.E</t>
  </si>
  <si>
    <t>450.7824</t>
  </si>
  <si>
    <t>899.5501</t>
  </si>
  <si>
    <t>899.5440</t>
  </si>
  <si>
    <t>6.83</t>
  </si>
  <si>
    <t>906</t>
  </si>
  <si>
    <t>456.2004</t>
  </si>
  <si>
    <t>910.3863</t>
  </si>
  <si>
    <t>4.41</t>
  </si>
  <si>
    <t>962</t>
  </si>
  <si>
    <t>484.2389</t>
  </si>
  <si>
    <t>966.4632</t>
  </si>
  <si>
    <t>4.03</t>
  </si>
  <si>
    <t>487.8065</t>
  </si>
  <si>
    <t>973.5984</t>
  </si>
  <si>
    <t>1331</t>
  </si>
  <si>
    <t>K.RQEFE-&gt;M&lt;-K.I</t>
  </si>
  <si>
    <t>492.2372</t>
  </si>
  <si>
    <t>982.4599</t>
  </si>
  <si>
    <t>982.4542</t>
  </si>
  <si>
    <t>1399</t>
  </si>
  <si>
    <t>497.2426</t>
  </si>
  <si>
    <t>992.4707</t>
  </si>
  <si>
    <t>3.15</t>
  </si>
  <si>
    <t>1481</t>
  </si>
  <si>
    <t>509.8037</t>
  </si>
  <si>
    <t>1017.5928</t>
  </si>
  <si>
    <t>1703</t>
  </si>
  <si>
    <t>522.7631</t>
  </si>
  <si>
    <t>1043.5117</t>
  </si>
  <si>
    <t>1903</t>
  </si>
  <si>
    <t>550.2968</t>
  </si>
  <si>
    <t>1098.5791</t>
  </si>
  <si>
    <t>7.36</t>
  </si>
  <si>
    <t>2427</t>
  </si>
  <si>
    <t>2511</t>
  </si>
  <si>
    <t>558.8098</t>
  </si>
  <si>
    <t>1115.6051</t>
  </si>
  <si>
    <t>2610</t>
  </si>
  <si>
    <t>566.3262</t>
  </si>
  <si>
    <t>1130.6379</t>
  </si>
  <si>
    <t>2804</t>
  </si>
  <si>
    <t>568.3167</t>
  </si>
  <si>
    <t>1134.6189</t>
  </si>
  <si>
    <t>2838</t>
  </si>
  <si>
    <t>605.8292</t>
  </si>
  <si>
    <t>1209.6438</t>
  </si>
  <si>
    <t>3783</t>
  </si>
  <si>
    <t>624.3386</t>
  </si>
  <si>
    <t>1246.6627</t>
  </si>
  <si>
    <t>4212</t>
  </si>
  <si>
    <t>416.5617</t>
  </si>
  <si>
    <t>1246.6632</t>
  </si>
  <si>
    <t>4214</t>
  </si>
  <si>
    <t>417.5643</t>
  </si>
  <si>
    <t>1249.6711</t>
  </si>
  <si>
    <t>3.53</t>
  </si>
  <si>
    <t>4261</t>
  </si>
  <si>
    <t>4264</t>
  </si>
  <si>
    <t>638.8071</t>
  </si>
  <si>
    <t>1275.5997</t>
  </si>
  <si>
    <t>4584</t>
  </si>
  <si>
    <t>426.2075</t>
  </si>
  <si>
    <t>1275.6007</t>
  </si>
  <si>
    <t>4585</t>
  </si>
  <si>
    <t>644.3530</t>
  </si>
  <si>
    <t>1286.6914</t>
  </si>
  <si>
    <t>4721</t>
  </si>
  <si>
    <t>644.3597</t>
  </si>
  <si>
    <t>1286.7048</t>
  </si>
  <si>
    <t>4731</t>
  </si>
  <si>
    <t>429.9090</t>
  </si>
  <si>
    <t>1286.7052</t>
  </si>
  <si>
    <t>4733</t>
  </si>
  <si>
    <t>651.8483</t>
  </si>
  <si>
    <t>1301.6821</t>
  </si>
  <si>
    <t>4924</t>
  </si>
  <si>
    <t>662.8244</t>
  </si>
  <si>
    <t>1323.6342</t>
  </si>
  <si>
    <t>5273</t>
  </si>
  <si>
    <t>442.2191</t>
  </si>
  <si>
    <t>1323.6354</t>
  </si>
  <si>
    <t>5276</t>
  </si>
  <si>
    <t>686.3997</t>
  </si>
  <si>
    <t>1370.7848</t>
  </si>
  <si>
    <t>5746</t>
  </si>
  <si>
    <t>457.9363</t>
  </si>
  <si>
    <t>1370.7872</t>
  </si>
  <si>
    <t>469.5989</t>
  </si>
  <si>
    <t>1405.7747</t>
  </si>
  <si>
    <t>6168</t>
  </si>
  <si>
    <t>703.8949</t>
  </si>
  <si>
    <t>1405.7752</t>
  </si>
  <si>
    <t>6169</t>
  </si>
  <si>
    <t>K.MVSGFIPLKPTVK.M</t>
  </si>
  <si>
    <t>708.9213</t>
  </si>
  <si>
    <t>1415.8281</t>
  </si>
  <si>
    <t>1415.8210</t>
  </si>
  <si>
    <t>6270</t>
  </si>
  <si>
    <t>472.9501</t>
  </si>
  <si>
    <t>1415.8286</t>
  </si>
  <si>
    <t>6272</t>
  </si>
  <si>
    <t>474.5877</t>
  </si>
  <si>
    <t>1420.7411</t>
  </si>
  <si>
    <t>4.28</t>
  </si>
  <si>
    <t>6358</t>
  </si>
  <si>
    <t>711.3787</t>
  </si>
  <si>
    <t>1420.7429</t>
  </si>
  <si>
    <t>6362</t>
  </si>
  <si>
    <t>478.2458</t>
  </si>
  <si>
    <t>1431.7156</t>
  </si>
  <si>
    <t>6467</t>
  </si>
  <si>
    <t>716.8666</t>
  </si>
  <si>
    <t>1431.7186</t>
  </si>
  <si>
    <t>6477</t>
  </si>
  <si>
    <t>K.-&gt;M&lt;-VSGFIPLKPTVK.M</t>
  </si>
  <si>
    <t>716.9198</t>
  </si>
  <si>
    <t>1431.8250</t>
  </si>
  <si>
    <t>1431.8160</t>
  </si>
  <si>
    <t>6484</t>
  </si>
  <si>
    <t>478.2828</t>
  </si>
  <si>
    <t>1431.8266</t>
  </si>
  <si>
    <t>6485</t>
  </si>
  <si>
    <t>K.DMYSFLQDMGLK.A</t>
  </si>
  <si>
    <t>724.3398</t>
  </si>
  <si>
    <t>1446.6650</t>
  </si>
  <si>
    <t>1446.6523</t>
  </si>
  <si>
    <t>8.78</t>
  </si>
  <si>
    <t>6660</t>
  </si>
  <si>
    <t>K.DMYSFLQD-&gt;M&lt;-GLK.A</t>
  </si>
  <si>
    <t>732.3345</t>
  </si>
  <si>
    <t>1462.6545</t>
  </si>
  <si>
    <t>1462.6472</t>
  </si>
  <si>
    <t>6864</t>
  </si>
  <si>
    <t>K.D-&gt;M&lt;-YSFLQDMGLK.A</t>
  </si>
  <si>
    <t>732.3354</t>
  </si>
  <si>
    <t>1462.6562</t>
  </si>
  <si>
    <t>6865</t>
  </si>
  <si>
    <t>741.3932</t>
  </si>
  <si>
    <t>1480.7719</t>
  </si>
  <si>
    <t>3.97</t>
  </si>
  <si>
    <t>7149</t>
  </si>
  <si>
    <t>494.5986</t>
  </si>
  <si>
    <t>1480.7741</t>
  </si>
  <si>
    <t>7150</t>
  </si>
  <si>
    <t>K.EQETYCICGNGR.Q</t>
  </si>
  <si>
    <t>743.8103</t>
  </si>
  <si>
    <t>1485.6060</t>
  </si>
  <si>
    <t>1485.5977</t>
  </si>
  <si>
    <t>K.DLFHCVSFTLPR.S</t>
  </si>
  <si>
    <t>497.9211</t>
  </si>
  <si>
    <t>1490.7414</t>
  </si>
  <si>
    <t>1490.7340</t>
  </si>
  <si>
    <t>7231</t>
  </si>
  <si>
    <t>508.6060</t>
  </si>
  <si>
    <t>1522.7961</t>
  </si>
  <si>
    <t>9.71</t>
  </si>
  <si>
    <t>7538</t>
  </si>
  <si>
    <t>762.4055</t>
  </si>
  <si>
    <t>1522.7965</t>
  </si>
  <si>
    <t>9.94</t>
  </si>
  <si>
    <t>7539</t>
  </si>
  <si>
    <t>770.3379</t>
  </si>
  <si>
    <t>1538.6613</t>
  </si>
  <si>
    <t>7666</t>
  </si>
  <si>
    <t>513.8944</t>
  </si>
  <si>
    <t>1538.6614</t>
  </si>
  <si>
    <t>7667</t>
  </si>
  <si>
    <t>R.ASFSVLGDILGSA-&gt;M&lt;-R.N</t>
  </si>
  <si>
    <t>513.9353</t>
  </si>
  <si>
    <t>1538.7841</t>
  </si>
  <si>
    <t>1538.7763</t>
  </si>
  <si>
    <t>7695</t>
  </si>
  <si>
    <t>770.3998</t>
  </si>
  <si>
    <t>1538.7850</t>
  </si>
  <si>
    <t>7696</t>
  </si>
  <si>
    <t>K.ALLAYAFALAGNQER.R</t>
  </si>
  <si>
    <t>804.4346</t>
  </si>
  <si>
    <t>1606.8547</t>
  </si>
  <si>
    <t>1606.8467</t>
  </si>
  <si>
    <t>8451</t>
  </si>
  <si>
    <t>818.9244</t>
  </si>
  <si>
    <t>1635.8343</t>
  </si>
  <si>
    <t>88</t>
  </si>
  <si>
    <t>8726</t>
  </si>
  <si>
    <t>546.2862</t>
  </si>
  <si>
    <t>1635.8367</t>
  </si>
  <si>
    <t>8727</t>
  </si>
  <si>
    <t>819.4464</t>
  </si>
  <si>
    <t>1636.8781</t>
  </si>
  <si>
    <t>8745</t>
  </si>
  <si>
    <t>546.6334</t>
  </si>
  <si>
    <t>1636.8784</t>
  </si>
  <si>
    <t>6.88</t>
  </si>
  <si>
    <t>8747</t>
  </si>
  <si>
    <t>822.9370</t>
  </si>
  <si>
    <t>1643.8593</t>
  </si>
  <si>
    <t>8824</t>
  </si>
  <si>
    <t>548.9612</t>
  </si>
  <si>
    <t>1643.8617</t>
  </si>
  <si>
    <t>8825</t>
  </si>
  <si>
    <t>R.SPTSQEVMFLTIQVK.G</t>
  </si>
  <si>
    <t>854.4581</t>
  </si>
  <si>
    <t>1706.9016</t>
  </si>
  <si>
    <t>1706.8913</t>
  </si>
  <si>
    <t>9373</t>
  </si>
  <si>
    <t>569.9746</t>
  </si>
  <si>
    <t>1706.9020</t>
  </si>
  <si>
    <t>9374</t>
  </si>
  <si>
    <t>R.SPTSQEV-&gt;M&lt;-FLTIQVK.G</t>
  </si>
  <si>
    <t>862.4545</t>
  </si>
  <si>
    <t>1722.8944</t>
  </si>
  <si>
    <t>1722.8862</t>
  </si>
  <si>
    <t>9507</t>
  </si>
  <si>
    <t>K.EDNTIHWTRPQKPR.L</t>
  </si>
  <si>
    <t>593.3108</t>
  </si>
  <si>
    <t>1776.9107</t>
  </si>
  <si>
    <t>1776.9019</t>
  </si>
  <si>
    <t>4.94</t>
  </si>
  <si>
    <t>9831</t>
  </si>
  <si>
    <t>889.4632</t>
  </si>
  <si>
    <t>1776.9118</t>
  </si>
  <si>
    <t>9835</t>
  </si>
  <si>
    <t>R.VSVQLEASPAFLAVPEK.E</t>
  </si>
  <si>
    <t>892.9982</t>
  </si>
  <si>
    <t>1783.9819</t>
  </si>
  <si>
    <t>1783.9720</t>
  </si>
  <si>
    <t>9876</t>
  </si>
  <si>
    <t>897.5215</t>
  </si>
  <si>
    <t>1793.0284</t>
  </si>
  <si>
    <t>9932</t>
  </si>
  <si>
    <t>598.6838</t>
  </si>
  <si>
    <t>1793.0295</t>
  </si>
  <si>
    <t>9934</t>
  </si>
  <si>
    <t>929.3733</t>
  </si>
  <si>
    <t>1856.7320</t>
  </si>
  <si>
    <t>0.82</t>
  </si>
  <si>
    <t>10384</t>
  </si>
  <si>
    <t>951.0292</t>
  </si>
  <si>
    <t>1900.0438</t>
  </si>
  <si>
    <t>6.96</t>
  </si>
  <si>
    <t>10761</t>
  </si>
  <si>
    <t>634.3560</t>
  </si>
  <si>
    <t>1900.0461</t>
  </si>
  <si>
    <t>8.15</t>
  </si>
  <si>
    <t>10766</t>
  </si>
  <si>
    <t>641.3809</t>
  </si>
  <si>
    <t>1921.1208</t>
  </si>
  <si>
    <t>3.75</t>
  </si>
  <si>
    <t>(61)</t>
  </si>
  <si>
    <t>10945</t>
  </si>
  <si>
    <t>961.5679</t>
  </si>
  <si>
    <t>1921.1213</t>
  </si>
  <si>
    <t>4.04</t>
  </si>
  <si>
    <t>10946</t>
  </si>
  <si>
    <t>481.2881</t>
  </si>
  <si>
    <t>1921.1231</t>
  </si>
  <si>
    <t>10950</t>
  </si>
  <si>
    <t>664.6417</t>
  </si>
  <si>
    <t>1990.9033</t>
  </si>
  <si>
    <t>11497</t>
  </si>
  <si>
    <t>996.4595</t>
  </si>
  <si>
    <t>1990.9044</t>
  </si>
  <si>
    <t>11498</t>
  </si>
  <si>
    <t>1001.5069</t>
  </si>
  <si>
    <t>2000.9992</t>
  </si>
  <si>
    <t>11585</t>
  </si>
  <si>
    <t>668.0073</t>
  </si>
  <si>
    <t>2001.0000</t>
  </si>
  <si>
    <t>11587</t>
  </si>
  <si>
    <t>K.VGLNFSPGQSFPASQAHLR.V</t>
  </si>
  <si>
    <t>1007.0245</t>
  </si>
  <si>
    <t>2012.0345</t>
  </si>
  <si>
    <t>2012.0228</t>
  </si>
  <si>
    <t>11642</t>
  </si>
  <si>
    <t>671.6857</t>
  </si>
  <si>
    <t>2012.0352</t>
  </si>
  <si>
    <t>11643</t>
  </si>
  <si>
    <t>1027.5660</t>
  </si>
  <si>
    <t>2053.1175</t>
  </si>
  <si>
    <t>11980</t>
  </si>
  <si>
    <t>685.3808</t>
  </si>
  <si>
    <t>2053.1206</t>
  </si>
  <si>
    <t>7.34</t>
  </si>
  <si>
    <t>11989</t>
  </si>
  <si>
    <t>K.FSGELNNEGCFSQQVNTK.I</t>
  </si>
  <si>
    <t>1029.9684</t>
  </si>
  <si>
    <t>2057.9222</t>
  </si>
  <si>
    <t>2057.9113</t>
  </si>
  <si>
    <t>12019</t>
  </si>
  <si>
    <t>686.9821</t>
  </si>
  <si>
    <t>2057.9245</t>
  </si>
  <si>
    <t>12021</t>
  </si>
  <si>
    <t>707.3362</t>
  </si>
  <si>
    <t>2118.9867</t>
  </si>
  <si>
    <t>0.41</t>
  </si>
  <si>
    <t>12421</t>
  </si>
  <si>
    <t>530.7562</t>
  </si>
  <si>
    <t>2118.9958</t>
  </si>
  <si>
    <t>12422</t>
  </si>
  <si>
    <t>1060.5062</t>
  </si>
  <si>
    <t>2118.9979</t>
  </si>
  <si>
    <t>12424</t>
  </si>
  <si>
    <t>726.3102</t>
  </si>
  <si>
    <t>2175.9089</t>
  </si>
  <si>
    <t>6.42</t>
  </si>
  <si>
    <t>12779</t>
  </si>
  <si>
    <t>1088.9624</t>
  </si>
  <si>
    <t>2175.9102</t>
  </si>
  <si>
    <t>12780</t>
  </si>
  <si>
    <t>R.NTQNLLQMPYGCGEQNMAR.F</t>
  </si>
  <si>
    <t>1113.0061</t>
  </si>
  <si>
    <t>2223.9976</t>
  </si>
  <si>
    <t>2223.9823</t>
  </si>
  <si>
    <t>13024</t>
  </si>
  <si>
    <t>R.NTQNLLQMPYGCGEQN-&gt;M&lt;-AR.F</t>
  </si>
  <si>
    <t>747.6727</t>
  </si>
  <si>
    <t>2239.9962</t>
  </si>
  <si>
    <t>2239.9772</t>
  </si>
  <si>
    <t>8.46</t>
  </si>
  <si>
    <t>13128</t>
  </si>
  <si>
    <t>R.NTQNLLQ-&gt;M&lt;-PYGCGEQN-&gt;M&lt;-AR.F</t>
  </si>
  <si>
    <t>2 Oxidation (M)</t>
  </si>
  <si>
    <t>753.0037</t>
  </si>
  <si>
    <t>2255.9893</t>
  </si>
  <si>
    <t>2255.9722</t>
  </si>
  <si>
    <t>7.61</t>
  </si>
  <si>
    <t>13276</t>
  </si>
  <si>
    <t>1131.5316</t>
  </si>
  <si>
    <t>2261.0487</t>
  </si>
  <si>
    <t>13334</t>
  </si>
  <si>
    <t>13342</t>
  </si>
  <si>
    <t>754.6911</t>
  </si>
  <si>
    <t>2261.0515</t>
  </si>
  <si>
    <t>7.32</t>
  </si>
  <si>
    <t>13343</t>
  </si>
  <si>
    <t>572.0345</t>
  </si>
  <si>
    <t>2284.1091</t>
  </si>
  <si>
    <t>13518</t>
  </si>
  <si>
    <t>1143.0625</t>
  </si>
  <si>
    <t>2284.1104</t>
  </si>
  <si>
    <t>13528</t>
  </si>
  <si>
    <t>762.3784</t>
  </si>
  <si>
    <t>2284.1133</t>
  </si>
  <si>
    <t>13543</t>
  </si>
  <si>
    <t>1195.5780</t>
  </si>
  <si>
    <t>2389.1414</t>
  </si>
  <si>
    <t>14173</t>
  </si>
  <si>
    <t>797.3882</t>
  </si>
  <si>
    <t>2389.1429</t>
  </si>
  <si>
    <t>14177</t>
  </si>
  <si>
    <t>478.8360</t>
  </si>
  <si>
    <t>2389.1435</t>
  </si>
  <si>
    <t>14179</t>
  </si>
  <si>
    <t>598.2936</t>
  </si>
  <si>
    <t>2389.1455</t>
  </si>
  <si>
    <t>14183</t>
  </si>
  <si>
    <t>1210.5969</t>
  </si>
  <si>
    <t>2419.1793</t>
  </si>
  <si>
    <t>2.61</t>
  </si>
  <si>
    <t>14345</t>
  </si>
  <si>
    <t>807.4028</t>
  </si>
  <si>
    <t>2419.1865</t>
  </si>
  <si>
    <t>14346</t>
  </si>
  <si>
    <t>K.QQNCQGGFSSTQDTVVALHALSR.Y</t>
  </si>
  <si>
    <t>835.4094</t>
  </si>
  <si>
    <t>2503.2063</t>
  </si>
  <si>
    <t>2503.1874</t>
  </si>
  <si>
    <t>100</t>
  </si>
  <si>
    <t>14746</t>
  </si>
  <si>
    <t>K.VYDYYETDEFAVAEYSAPCSK.D</t>
  </si>
  <si>
    <t>836.3595</t>
  </si>
  <si>
    <t>2506.0567</t>
  </si>
  <si>
    <t>2506.0522</t>
  </si>
  <si>
    <t>1.78</t>
  </si>
  <si>
    <t>14754</t>
  </si>
  <si>
    <t>K.IQEEGTEVELTGKGATEITTTITK.L</t>
  </si>
  <si>
    <t>850.4520</t>
  </si>
  <si>
    <t>2548.3341</t>
  </si>
  <si>
    <t>2548.3120</t>
  </si>
  <si>
    <t>8.68</t>
  </si>
  <si>
    <t>15040</t>
  </si>
  <si>
    <t>1296.6882</t>
  </si>
  <si>
    <t>2591.3619</t>
  </si>
  <si>
    <t>15194</t>
  </si>
  <si>
    <t>648.8481</t>
  </si>
  <si>
    <t>2591.3635</t>
  </si>
  <si>
    <t>15197</t>
  </si>
  <si>
    <t>15198</t>
  </si>
  <si>
    <t>R.IVLLDESFHPLNELVPLVYVEDPK.G</t>
  </si>
  <si>
    <t>926.8451</t>
  </si>
  <si>
    <t>2777.5134</t>
  </si>
  <si>
    <t>2777.4891</t>
  </si>
  <si>
    <t>8.76</t>
  </si>
  <si>
    <t>15970</t>
  </si>
  <si>
    <t>1389.7672</t>
  </si>
  <si>
    <t>2777.5199</t>
  </si>
  <si>
    <t>15971</t>
  </si>
  <si>
    <t>695.3884</t>
  </si>
  <si>
    <t>2777.5244</t>
  </si>
  <si>
    <t>12.7</t>
  </si>
  <si>
    <t>15972</t>
  </si>
  <si>
    <t>R.AEMGRNRDFVHFDDTSEPPTETVR.K</t>
  </si>
  <si>
    <t>562.0646</t>
  </si>
  <si>
    <t>2805.2865</t>
  </si>
  <si>
    <t>2805.2777</t>
  </si>
  <si>
    <t>3.16</t>
  </si>
  <si>
    <t>16091</t>
  </si>
  <si>
    <t>R.AVDQSVLLMRPEAELSAATVYNLLPVK.D</t>
  </si>
  <si>
    <t>976.5431</t>
  </si>
  <si>
    <t>2926.6076</t>
  </si>
  <si>
    <t>2926.5837</t>
  </si>
  <si>
    <t>8.16</t>
  </si>
  <si>
    <t>16395</t>
  </si>
  <si>
    <t>K.EVIFNSLLCPSVDFVFLGAEDGGQVLR.H</t>
  </si>
  <si>
    <t>994.5161</t>
  </si>
  <si>
    <t>2980.5265</t>
  </si>
  <si>
    <t>2980.5005</t>
  </si>
  <si>
    <t>8.73</t>
  </si>
  <si>
    <t>16493</t>
  </si>
  <si>
    <t>R.IVLLDESFHPLNELVPLVYVEDPKGNR.I</t>
  </si>
  <si>
    <t>1035.8975</t>
  </si>
  <si>
    <t>3104.6706</t>
  </si>
  <si>
    <t>3104.6546</t>
  </si>
  <si>
    <t>16666</t>
  </si>
  <si>
    <t>R.SGTHTLPVEQGDMQGHFSMSVPVESDIAPVAR.L</t>
  </si>
  <si>
    <t>845.6611</t>
  </si>
  <si>
    <t>3378.6152</t>
  </si>
  <si>
    <t>3378.5973</t>
  </si>
  <si>
    <t>17279</t>
  </si>
  <si>
    <t>1127.2129</t>
  </si>
  <si>
    <t>3378.6168</t>
  </si>
  <si>
    <t>17280</t>
  </si>
  <si>
    <t>R.SGTHTLPVEQGD-&gt;M&lt;-QGHFSMSVPVESDIAPVAR.L</t>
  </si>
  <si>
    <t>1132.5427</t>
  </si>
  <si>
    <t>3394.6063</t>
  </si>
  <si>
    <t>3394.5922</t>
  </si>
  <si>
    <t>4.16</t>
  </si>
  <si>
    <t>17316</t>
  </si>
  <si>
    <t>R.SGTHTLPVEQGDMQGHFS-&gt;M&lt;-SVPVESDIAPVAR.L</t>
  </si>
  <si>
    <t>849.6599</t>
  </si>
  <si>
    <t>3394.6103</t>
  </si>
  <si>
    <t>17317</t>
  </si>
  <si>
    <t>849.6605</t>
  </si>
  <si>
    <t>3394.6127</t>
  </si>
  <si>
    <t>17318</t>
  </si>
  <si>
    <t>1132.5457</t>
  </si>
  <si>
    <t>3394.6151</t>
  </si>
  <si>
    <t>17320</t>
  </si>
  <si>
    <t>R.SGTHTLPVEQGD-&gt;M&lt;-QGHFS-&gt;M&lt;-SVPVESDIAPVAR.L</t>
  </si>
  <si>
    <t>853.6627</t>
  </si>
  <si>
    <t>3410.6218</t>
  </si>
  <si>
    <t>3410.5871</t>
  </si>
  <si>
    <t>10.2</t>
  </si>
  <si>
    <t>17352</t>
  </si>
  <si>
    <t>R.IAQWQNLEVENGLQQLTFPLSSEPFQGSYK.V</t>
  </si>
  <si>
    <t>1151.2451</t>
  </si>
  <si>
    <t>3450.7135</t>
  </si>
  <si>
    <t>3450.7096</t>
  </si>
  <si>
    <t>1.15</t>
  </si>
  <si>
    <t>17417</t>
  </si>
  <si>
    <t>K.DLSSFPSSVNQQEEDNEDCISHDNVYINGIMYFPVSNTNEK.D</t>
  </si>
  <si>
    <t>1184.7806</t>
  </si>
  <si>
    <t>4735.0935</t>
  </si>
  <si>
    <t>4735.0602</t>
  </si>
  <si>
    <t>19325</t>
  </si>
  <si>
    <t>K.DLSSFPSSVNQQEEDNEDCISHDNVYINGI-&gt;M&lt;-YFPVSNTNEK.D</t>
  </si>
  <si>
    <t>1188.7793</t>
  </si>
  <si>
    <t>4751.0881</t>
  </si>
  <si>
    <t>4751.0552</t>
  </si>
  <si>
    <t>19338</t>
  </si>
  <si>
    <t>8756</t>
  </si>
  <si>
    <t>514(346)</t>
  </si>
  <si>
    <t>115(95)</t>
  </si>
  <si>
    <t>12.09</t>
  </si>
  <si>
    <t>62%</t>
  </si>
  <si>
    <t>K.FISHIK.C</t>
  </si>
  <si>
    <t>372.7250</t>
  </si>
  <si>
    <t>743.4354</t>
  </si>
  <si>
    <t>743.4330</t>
  </si>
  <si>
    <t>388.7393</t>
  </si>
  <si>
    <t>775.4640</t>
  </si>
  <si>
    <t>224</t>
  </si>
  <si>
    <t>397.2469</t>
  </si>
  <si>
    <t>792.4792</t>
  </si>
  <si>
    <t>315</t>
  </si>
  <si>
    <t>400.7499</t>
  </si>
  <si>
    <t>799.4853</t>
  </si>
  <si>
    <t>361</t>
  </si>
  <si>
    <t>401.2492</t>
  </si>
  <si>
    <t>800.4839</t>
  </si>
  <si>
    <t>369</t>
  </si>
  <si>
    <t>R.FYHPDK.E</t>
  </si>
  <si>
    <t>403.6966</t>
  </si>
  <si>
    <t>805.3786</t>
  </si>
  <si>
    <t>805.3759</t>
  </si>
  <si>
    <t>3.41</t>
  </si>
  <si>
    <t>398</t>
  </si>
  <si>
    <t>417.2503</t>
  </si>
  <si>
    <t>832.4861</t>
  </si>
  <si>
    <t>528</t>
  </si>
  <si>
    <t>417.7256</t>
  </si>
  <si>
    <t>833.4367</t>
  </si>
  <si>
    <t>531</t>
  </si>
  <si>
    <t>422.7320</t>
  </si>
  <si>
    <t>843.4494</t>
  </si>
  <si>
    <t>589</t>
  </si>
  <si>
    <t>423.2194</t>
  </si>
  <si>
    <t>844.4242</t>
  </si>
  <si>
    <t>611</t>
  </si>
  <si>
    <t>432.7123</t>
  </si>
  <si>
    <t>863.4101</t>
  </si>
  <si>
    <t>699</t>
  </si>
  <si>
    <t>432.7566</t>
  </si>
  <si>
    <t>863.4987</t>
  </si>
  <si>
    <t>708</t>
  </si>
  <si>
    <t>R.KFISHIK.C</t>
  </si>
  <si>
    <t>436.7731</t>
  </si>
  <si>
    <t>871.5316</t>
  </si>
  <si>
    <t>871.5280</t>
  </si>
  <si>
    <t>759</t>
  </si>
  <si>
    <t>440.7544</t>
  </si>
  <si>
    <t>879.4942</t>
  </si>
  <si>
    <t>818</t>
  </si>
  <si>
    <t>452.7866</t>
  </si>
  <si>
    <t>903.5586</t>
  </si>
  <si>
    <t>935</t>
  </si>
  <si>
    <t>456.7536</t>
  </si>
  <si>
    <t>911.4926</t>
  </si>
  <si>
    <t>975</t>
  </si>
  <si>
    <t>457.7717</t>
  </si>
  <si>
    <t>913.5288</t>
  </si>
  <si>
    <t>994</t>
  </si>
  <si>
    <t>459.2577</t>
  </si>
  <si>
    <t>916.5009</t>
  </si>
  <si>
    <t>1007</t>
  </si>
  <si>
    <t>466.2659</t>
  </si>
  <si>
    <t>930.5172</t>
  </si>
  <si>
    <t>1052</t>
  </si>
  <si>
    <t>485.7675</t>
  </si>
  <si>
    <t>969.5205</t>
  </si>
  <si>
    <t>1301</t>
  </si>
  <si>
    <t>494.2799</t>
  </si>
  <si>
    <t>986.5451</t>
  </si>
  <si>
    <t>1435</t>
  </si>
  <si>
    <t>495.7760</t>
  </si>
  <si>
    <t>989.5374</t>
  </si>
  <si>
    <t>1460</t>
  </si>
  <si>
    <t>498.7429</t>
  </si>
  <si>
    <t>995.4713</t>
  </si>
  <si>
    <t>1517</t>
  </si>
  <si>
    <t>508.7962</t>
  </si>
  <si>
    <t>1015.5778</t>
  </si>
  <si>
    <t>512.2986</t>
  </si>
  <si>
    <t>1022.5827</t>
  </si>
  <si>
    <t>1763</t>
  </si>
  <si>
    <t>514.3016</t>
  </si>
  <si>
    <t>1026.5887</t>
  </si>
  <si>
    <t>1803</t>
  </si>
  <si>
    <t>357.5507</t>
  </si>
  <si>
    <t>1069.6304</t>
  </si>
  <si>
    <t>2152</t>
  </si>
  <si>
    <t>535.8227</t>
  </si>
  <si>
    <t>1069.6308</t>
  </si>
  <si>
    <t>358.5410</t>
  </si>
  <si>
    <t>1072.6010</t>
  </si>
  <si>
    <t>2.00</t>
  </si>
  <si>
    <t>2167</t>
  </si>
  <si>
    <t>537.3085</t>
  </si>
  <si>
    <t>1072.6025</t>
  </si>
  <si>
    <t>2168</t>
  </si>
  <si>
    <t>542.2863</t>
  </si>
  <si>
    <t>1082.5581</t>
  </si>
  <si>
    <t>2242</t>
  </si>
  <si>
    <t>363.8371</t>
  </si>
  <si>
    <t>1088.4896</t>
  </si>
  <si>
    <t>2318</t>
  </si>
  <si>
    <t>2319</t>
  </si>
  <si>
    <t>545.7535</t>
  </si>
  <si>
    <t>1089.4925</t>
  </si>
  <si>
    <t>2328</t>
  </si>
  <si>
    <t>546.8212</t>
  </si>
  <si>
    <t>1091.6279</t>
  </si>
  <si>
    <t>2353</t>
  </si>
  <si>
    <t>R-&gt;.&lt;-QESLELIRK.G</t>
  </si>
  <si>
    <t>549.8177</t>
  </si>
  <si>
    <t>1097.6208</t>
  </si>
  <si>
    <t>1097.6080</t>
  </si>
  <si>
    <t>2418</t>
  </si>
  <si>
    <t>555.2737</t>
  </si>
  <si>
    <t>1108.5329</t>
  </si>
  <si>
    <t>2529</t>
  </si>
  <si>
    <t>558.3274</t>
  </si>
  <si>
    <t>1114.6402</t>
  </si>
  <si>
    <t>2590</t>
  </si>
  <si>
    <t>375.5299</t>
  </si>
  <si>
    <t>1123.5679</t>
  </si>
  <si>
    <t>2719</t>
  </si>
  <si>
    <t>562.7914</t>
  </si>
  <si>
    <t>1123.5682</t>
  </si>
  <si>
    <t>2720</t>
  </si>
  <si>
    <t>569.2900</t>
  </si>
  <si>
    <t>1136.5654</t>
  </si>
  <si>
    <t>2879</t>
  </si>
  <si>
    <t>381.8897</t>
  </si>
  <si>
    <t>1142.6472</t>
  </si>
  <si>
    <t>2961</t>
  </si>
  <si>
    <t>572.3313</t>
  </si>
  <si>
    <t>1142.6480</t>
  </si>
  <si>
    <t>2964</t>
  </si>
  <si>
    <t>574.2924</t>
  </si>
  <si>
    <t>1146.5702</t>
  </si>
  <si>
    <t>2976</t>
  </si>
  <si>
    <t>577.2873</t>
  </si>
  <si>
    <t>1152.5601</t>
  </si>
  <si>
    <t>3016</t>
  </si>
  <si>
    <t>579.3193</t>
  </si>
  <si>
    <t>1156.6241</t>
  </si>
  <si>
    <t>3081</t>
  </si>
  <si>
    <t>1156.6262</t>
  </si>
  <si>
    <t>5.37</t>
  </si>
  <si>
    <t>3085</t>
  </si>
  <si>
    <t>581.7925</t>
  </si>
  <si>
    <t>1161.5704</t>
  </si>
  <si>
    <t>3.26</t>
  </si>
  <si>
    <t>582.8311</t>
  </si>
  <si>
    <t>1163.6475</t>
  </si>
  <si>
    <t>3176</t>
  </si>
  <si>
    <t>388.8905</t>
  </si>
  <si>
    <t>1163.6497</t>
  </si>
  <si>
    <t>3179</t>
  </si>
  <si>
    <t>R.ILWESASLLR.S</t>
  </si>
  <si>
    <t>594.3469</t>
  </si>
  <si>
    <t>1186.6793</t>
  </si>
  <si>
    <t>1186.6710</t>
  </si>
  <si>
    <t>3476</t>
  </si>
  <si>
    <t>597.3395</t>
  </si>
  <si>
    <t>1192.6644</t>
  </si>
  <si>
    <t>3547</t>
  </si>
  <si>
    <t>598.8561</t>
  </si>
  <si>
    <t>1195.6976</t>
  </si>
  <si>
    <t>3595</t>
  </si>
  <si>
    <t>3596</t>
  </si>
  <si>
    <t>600.7928</t>
  </si>
  <si>
    <t>1199.5710</t>
  </si>
  <si>
    <t>2.28</t>
  </si>
  <si>
    <t>400.8647</t>
  </si>
  <si>
    <t>1199.5723</t>
  </si>
  <si>
    <t>3.36</t>
  </si>
  <si>
    <t>3629</t>
  </si>
  <si>
    <t>602.2964</t>
  </si>
  <si>
    <t>1202.5782</t>
  </si>
  <si>
    <t>2.39</t>
  </si>
  <si>
    <t>3690</t>
  </si>
  <si>
    <t>401.8669</t>
  </si>
  <si>
    <t>1202.5788</t>
  </si>
  <si>
    <t>2.88</t>
  </si>
  <si>
    <t>3691</t>
  </si>
  <si>
    <t>605.8533</t>
  </si>
  <si>
    <t>1209.6921</t>
  </si>
  <si>
    <t>3789</t>
  </si>
  <si>
    <t>R.KGYTQQLAFR.Q</t>
  </si>
  <si>
    <t>404.5588</t>
  </si>
  <si>
    <t>1210.6546</t>
  </si>
  <si>
    <t>1210.6458</t>
  </si>
  <si>
    <t>7.23</t>
  </si>
  <si>
    <t>3806</t>
  </si>
  <si>
    <t>609.3253</t>
  </si>
  <si>
    <t>1216.6361</t>
  </si>
  <si>
    <t>5.08</t>
  </si>
  <si>
    <t>3881</t>
  </si>
  <si>
    <t>406.5527</t>
  </si>
  <si>
    <t>1216.6362</t>
  </si>
  <si>
    <t>3882</t>
  </si>
  <si>
    <t>611.2897</t>
  </si>
  <si>
    <t>1220.5648</t>
  </si>
  <si>
    <t>3903</t>
  </si>
  <si>
    <t>407.8622</t>
  </si>
  <si>
    <t>6.05</t>
  </si>
  <si>
    <t>613.7877</t>
  </si>
  <si>
    <t>1225.5609</t>
  </si>
  <si>
    <t>3933</t>
  </si>
  <si>
    <t>621.7832</t>
  </si>
  <si>
    <t>1241.5518</t>
  </si>
  <si>
    <t>4127</t>
  </si>
  <si>
    <t>R.YYTY-&gt;M&lt;-IMNK.G</t>
  </si>
  <si>
    <t>621.7849</t>
  </si>
  <si>
    <t>1241.5553</t>
  </si>
  <si>
    <t>4131</t>
  </si>
  <si>
    <t>R.LVAYYTLINAK.G</t>
  </si>
  <si>
    <t>634.8702</t>
  </si>
  <si>
    <t>1267.7258</t>
  </si>
  <si>
    <t>1267.7176</t>
  </si>
  <si>
    <t>4489</t>
  </si>
  <si>
    <t>636.3784</t>
  </si>
  <si>
    <t>1270.7423</t>
  </si>
  <si>
    <t>4534</t>
  </si>
  <si>
    <t>424.5886</t>
  </si>
  <si>
    <t>1270.7441</t>
  </si>
  <si>
    <t>4535</t>
  </si>
  <si>
    <t>645.8415</t>
  </si>
  <si>
    <t>1289.6684</t>
  </si>
  <si>
    <t>4777</t>
  </si>
  <si>
    <t>430.8975</t>
  </si>
  <si>
    <t>1289.6706</t>
  </si>
  <si>
    <t>4780</t>
  </si>
  <si>
    <t>650.8019</t>
  </si>
  <si>
    <t>1299.5892</t>
  </si>
  <si>
    <t>4884</t>
  </si>
  <si>
    <t>K.HHRPGQQITLK.I</t>
  </si>
  <si>
    <t>657.8740</t>
  </si>
  <si>
    <t>1313.7335</t>
  </si>
  <si>
    <t>1313.7316</t>
  </si>
  <si>
    <t>1.40</t>
  </si>
  <si>
    <t>5110</t>
  </si>
  <si>
    <t>438.9203</t>
  </si>
  <si>
    <t>1313.7391</t>
  </si>
  <si>
    <t>5118</t>
  </si>
  <si>
    <t>670.3681</t>
  </si>
  <si>
    <t>1338.7216</t>
  </si>
  <si>
    <t>5379</t>
  </si>
  <si>
    <t>673.3245</t>
  </si>
  <si>
    <t>1344.6344</t>
  </si>
  <si>
    <t>7.88</t>
  </si>
  <si>
    <t>5428</t>
  </si>
  <si>
    <t>673.3579</t>
  </si>
  <si>
    <t>1344.7013</t>
  </si>
  <si>
    <t>5447</t>
  </si>
  <si>
    <t>R.AQFILQGDACVK.A</t>
  </si>
  <si>
    <t>675.3530</t>
  </si>
  <si>
    <t>1348.6915</t>
  </si>
  <si>
    <t>1348.6809</t>
  </si>
  <si>
    <t>5521</t>
  </si>
  <si>
    <t>681.3316</t>
  </si>
  <si>
    <t>1360.6486</t>
  </si>
  <si>
    <t>5663</t>
  </si>
  <si>
    <t>454.5624</t>
  </si>
  <si>
    <t>1360.6655</t>
  </si>
  <si>
    <t>5664</t>
  </si>
  <si>
    <t>681.3403</t>
  </si>
  <si>
    <t>1360.6661</t>
  </si>
  <si>
    <t>5665</t>
  </si>
  <si>
    <t>685.8739</t>
  </si>
  <si>
    <t>1369.7332</t>
  </si>
  <si>
    <t>5740</t>
  </si>
  <si>
    <t>686.4199</t>
  </si>
  <si>
    <t>1370.8253</t>
  </si>
  <si>
    <t>5753</t>
  </si>
  <si>
    <t>474.2479</t>
  </si>
  <si>
    <t>1419.7218</t>
  </si>
  <si>
    <t>6329</t>
  </si>
  <si>
    <t>710.8691</t>
  </si>
  <si>
    <t>1419.7237</t>
  </si>
  <si>
    <t>6333</t>
  </si>
  <si>
    <t>1420.6718</t>
  </si>
  <si>
    <t>6346</t>
  </si>
  <si>
    <t>711.3432</t>
  </si>
  <si>
    <t>6347</t>
  </si>
  <si>
    <t>K.VFALAANLIAIDSK.D</t>
  </si>
  <si>
    <t>723.4267</t>
  </si>
  <si>
    <t>1444.8388</t>
  </si>
  <si>
    <t>1444.8289</t>
  </si>
  <si>
    <t>6652</t>
  </si>
  <si>
    <t>729.3622</t>
  </si>
  <si>
    <t>1456.7099</t>
  </si>
  <si>
    <t>6795</t>
  </si>
  <si>
    <t>486.5774</t>
  </si>
  <si>
    <t>1456.7104</t>
  </si>
  <si>
    <t>6796</t>
  </si>
  <si>
    <t>K.GQGTLSVVTVYHAK.L</t>
  </si>
  <si>
    <t>730.4020</t>
  </si>
  <si>
    <t>1458.7895</t>
  </si>
  <si>
    <t>1458.7831</t>
  </si>
  <si>
    <t>6820</t>
  </si>
  <si>
    <t>487.2719</t>
  </si>
  <si>
    <t>1458.7940</t>
  </si>
  <si>
    <t>7.47</t>
  </si>
  <si>
    <t>6822</t>
  </si>
  <si>
    <t>490.5956</t>
  </si>
  <si>
    <t>1468.7651</t>
  </si>
  <si>
    <t>6956</t>
  </si>
  <si>
    <t>735.3914</t>
  </si>
  <si>
    <t>1468.7682</t>
  </si>
  <si>
    <t>6968</t>
  </si>
  <si>
    <t>748.4196</t>
  </si>
  <si>
    <t>1494.8246</t>
  </si>
  <si>
    <t>6.12</t>
  </si>
  <si>
    <t>(90)</t>
  </si>
  <si>
    <t>7287</t>
  </si>
  <si>
    <t>499.2822</t>
  </si>
  <si>
    <t>1494.8249</t>
  </si>
  <si>
    <t>7288</t>
  </si>
  <si>
    <t>502.6012</t>
  </si>
  <si>
    <t>1504.7818</t>
  </si>
  <si>
    <t>7408</t>
  </si>
  <si>
    <t>753.3988</t>
  </si>
  <si>
    <t>1504.7830</t>
  </si>
  <si>
    <t>7409</t>
  </si>
  <si>
    <t>768.9197</t>
  </si>
  <si>
    <t>1535.8249</t>
  </si>
  <si>
    <t>7636</t>
  </si>
  <si>
    <t>512.9491</t>
  </si>
  <si>
    <t>1535.8255</t>
  </si>
  <si>
    <t>3.90</t>
  </si>
  <si>
    <t>7637</t>
  </si>
  <si>
    <t>K.AAVYNHFISDGVKK.T</t>
  </si>
  <si>
    <t>387.9620</t>
  </si>
  <si>
    <t>1547.8188</t>
  </si>
  <si>
    <t>1547.8096</t>
  </si>
  <si>
    <t>7784</t>
  </si>
  <si>
    <t>774.9172</t>
  </si>
  <si>
    <t>1547.8199</t>
  </si>
  <si>
    <t>7785</t>
  </si>
  <si>
    <t>516.9476</t>
  </si>
  <si>
    <t>1547.8209</t>
  </si>
  <si>
    <t>7786</t>
  </si>
  <si>
    <t>R.VGLVAVDKGVFVLNK.K</t>
  </si>
  <si>
    <t>779.4753</t>
  </si>
  <si>
    <t>1556.9361</t>
  </si>
  <si>
    <t>1556.9290</t>
  </si>
  <si>
    <t>7886</t>
  </si>
  <si>
    <t>392.4392</t>
  </si>
  <si>
    <t>7964</t>
  </si>
  <si>
    <t>783.8713</t>
  </si>
  <si>
    <t>1565.7281</t>
  </si>
  <si>
    <t>7965</t>
  </si>
  <si>
    <t>522.9167</t>
  </si>
  <si>
    <t>1565.7284</t>
  </si>
  <si>
    <t>7966</t>
  </si>
  <si>
    <t>R.FYHPDKEDG-&gt;M&lt;-LSK.L</t>
  </si>
  <si>
    <t>791.8668</t>
  </si>
  <si>
    <t>1581.7190</t>
  </si>
  <si>
    <t>1581.7133</t>
  </si>
  <si>
    <t>8160</t>
  </si>
  <si>
    <t>528.2476</t>
  </si>
  <si>
    <t>1581.7210</t>
  </si>
  <si>
    <t>8162</t>
  </si>
  <si>
    <t>532.9356</t>
  </si>
  <si>
    <t>1595.7850</t>
  </si>
  <si>
    <t>3.71</t>
  </si>
  <si>
    <t>8335</t>
  </si>
  <si>
    <t>798.9004</t>
  </si>
  <si>
    <t>1595.7863</t>
  </si>
  <si>
    <t>8336</t>
  </si>
  <si>
    <t>798.9264</t>
  </si>
  <si>
    <t>1595.8382</t>
  </si>
  <si>
    <t>8346</t>
  </si>
  <si>
    <t>532.9536</t>
  </si>
  <si>
    <t>1595.8390</t>
  </si>
  <si>
    <t>8347</t>
  </si>
  <si>
    <t>R.LDKACEPGVDYVYK.T</t>
  </si>
  <si>
    <t>552.9388</t>
  </si>
  <si>
    <t>1655.7945</t>
  </si>
  <si>
    <t>1655.7865</t>
  </si>
  <si>
    <t>8924</t>
  </si>
  <si>
    <t>844.8966</t>
  </si>
  <si>
    <t>1687.7785</t>
  </si>
  <si>
    <t>9212</t>
  </si>
  <si>
    <t>R.CAEENCFMHHTEK.E</t>
  </si>
  <si>
    <t>846.8341</t>
  </si>
  <si>
    <t>1691.6535</t>
  </si>
  <si>
    <t>1691.6490</t>
  </si>
  <si>
    <t>2.67</t>
  </si>
  <si>
    <t>9236</t>
  </si>
  <si>
    <t>564.8932</t>
  </si>
  <si>
    <t>1691.6577</t>
  </si>
  <si>
    <t>848.3941</t>
  </si>
  <si>
    <t>1694.7736</t>
  </si>
  <si>
    <t>7.46</t>
  </si>
  <si>
    <t>9258</t>
  </si>
  <si>
    <t>565.9320</t>
  </si>
  <si>
    <t>1694.7740</t>
  </si>
  <si>
    <t>889.4746</t>
  </si>
  <si>
    <t>1776.9345</t>
  </si>
  <si>
    <t>11.3</t>
  </si>
  <si>
    <t>9837</t>
  </si>
  <si>
    <t>599.6502</t>
  </si>
  <si>
    <t>1795.9286</t>
  </si>
  <si>
    <t>9969</t>
  </si>
  <si>
    <t>898.9720</t>
  </si>
  <si>
    <t>1795.9295</t>
  </si>
  <si>
    <t>9970</t>
  </si>
  <si>
    <t>R.TGIPIVTSPYQIHFTK.T</t>
  </si>
  <si>
    <t>601.3357</t>
  </si>
  <si>
    <t>1800.9852</t>
  </si>
  <si>
    <t>1800.9774</t>
  </si>
  <si>
    <t>10005</t>
  </si>
  <si>
    <t>901.5005</t>
  </si>
  <si>
    <t>1800.9865</t>
  </si>
  <si>
    <t>10006</t>
  </si>
  <si>
    <t>615.6335</t>
  </si>
  <si>
    <t>1843.8788</t>
  </si>
  <si>
    <t>10276</t>
  </si>
  <si>
    <t>922.9469</t>
  </si>
  <si>
    <t>1843.8792</t>
  </si>
  <si>
    <t>10279</t>
  </si>
  <si>
    <t>R-&gt;.&lt;-QVLLNGVQPSRADALVGK.S</t>
  </si>
  <si>
    <t>924.5253</t>
  </si>
  <si>
    <t>1847.0361</t>
  </si>
  <si>
    <t>1847.0265</t>
  </si>
  <si>
    <t>5.20</t>
  </si>
  <si>
    <t>10313</t>
  </si>
  <si>
    <t>R.VSIRPAPETVKKPQDAK.G</t>
  </si>
  <si>
    <t>622.0275</t>
  </si>
  <si>
    <t>1863.0608</t>
  </si>
  <si>
    <t>1863.0578</t>
  </si>
  <si>
    <t>1.61</t>
  </si>
  <si>
    <t>10441</t>
  </si>
  <si>
    <t>466.7731</t>
  </si>
  <si>
    <t>1863.0634</t>
  </si>
  <si>
    <t>10442</t>
  </si>
  <si>
    <t>R.QVLLNGVQPSRADALVGK.S</t>
  </si>
  <si>
    <t>933.0373</t>
  </si>
  <si>
    <t>1864.0601</t>
  </si>
  <si>
    <t>1864.0530</t>
  </si>
  <si>
    <t>10444</t>
  </si>
  <si>
    <t>636.0137</t>
  </si>
  <si>
    <t>1905.0192</t>
  </si>
  <si>
    <t>10812</t>
  </si>
  <si>
    <t>953.5178</t>
  </si>
  <si>
    <t>1905.0211</t>
  </si>
  <si>
    <t>10813</t>
  </si>
  <si>
    <t>645.9951</t>
  </si>
  <si>
    <t>1934.9634</t>
  </si>
  <si>
    <t>11075</t>
  </si>
  <si>
    <t>968.4901</t>
  </si>
  <si>
    <t>1934.9657</t>
  </si>
  <si>
    <t>11079</t>
  </si>
  <si>
    <t>980.4882</t>
  </si>
  <si>
    <t>1958.9618</t>
  </si>
  <si>
    <t>11251</t>
  </si>
  <si>
    <t>653.9946</t>
  </si>
  <si>
    <t>1958.9621</t>
  </si>
  <si>
    <t>11252</t>
  </si>
  <si>
    <t>R.SQFPESWLWTVIEDLK.Q</t>
  </si>
  <si>
    <t>660.0084</t>
  </si>
  <si>
    <t>1977.0033</t>
  </si>
  <si>
    <t>1976.9884</t>
  </si>
  <si>
    <t>11417</t>
  </si>
  <si>
    <t>989.5103</t>
  </si>
  <si>
    <t>1977.0061</t>
  </si>
  <si>
    <t>8.95</t>
  </si>
  <si>
    <t>11418</t>
  </si>
  <si>
    <t>K.FYYIDDPDGLKVNIIAR.F</t>
  </si>
  <si>
    <t>1006.5353</t>
  </si>
  <si>
    <t>2011.0561</t>
  </si>
  <si>
    <t>2011.0415</t>
  </si>
  <si>
    <t>7.29</t>
  </si>
  <si>
    <t>671.3613</t>
  </si>
  <si>
    <t>2011.0622</t>
  </si>
  <si>
    <t>10.3</t>
  </si>
  <si>
    <t>11638</t>
  </si>
  <si>
    <t>R.KIWDVVEKADIGCTPGSGR.N</t>
  </si>
  <si>
    <t>1044.5418</t>
  </si>
  <si>
    <t>2087.0689</t>
  </si>
  <si>
    <t>2087.0470</t>
  </si>
  <si>
    <t>12209</t>
  </si>
  <si>
    <t>700.3533</t>
  </si>
  <si>
    <t>2098.0380</t>
  </si>
  <si>
    <t>9.53</t>
  </si>
  <si>
    <t>12253</t>
  </si>
  <si>
    <t>1050.0277</t>
  </si>
  <si>
    <t>2098.0409</t>
  </si>
  <si>
    <t>10.9</t>
  </si>
  <si>
    <t>12254</t>
  </si>
  <si>
    <t>K.LEDDFDEYI-&gt;M&lt;-VIENIIK.S</t>
  </si>
  <si>
    <t>1058.0217</t>
  </si>
  <si>
    <t>2114.0289</t>
  </si>
  <si>
    <t>2114.0129</t>
  </si>
  <si>
    <t>(81)</t>
  </si>
  <si>
    <t>12408</t>
  </si>
  <si>
    <t>1068.9976</t>
  </si>
  <si>
    <t>2135.9806</t>
  </si>
  <si>
    <t>97</t>
  </si>
  <si>
    <t>12558</t>
  </si>
  <si>
    <t>713.0017</t>
  </si>
  <si>
    <t>2135.9831</t>
  </si>
  <si>
    <t>12561</t>
  </si>
  <si>
    <t>719.7033</t>
  </si>
  <si>
    <t>2156.0879</t>
  </si>
  <si>
    <t>4.45</t>
  </si>
  <si>
    <t>(95)</t>
  </si>
  <si>
    <t>12683</t>
  </si>
  <si>
    <t>1079.0514</t>
  </si>
  <si>
    <t>2156.0882</t>
  </si>
  <si>
    <t>4.59</t>
  </si>
  <si>
    <t>110</t>
  </si>
  <si>
    <t>12684</t>
  </si>
  <si>
    <t>720.6693</t>
  </si>
  <si>
    <t>2158.9861</t>
  </si>
  <si>
    <t>12701</t>
  </si>
  <si>
    <t>1080.5011</t>
  </si>
  <si>
    <t>2158.9876</t>
  </si>
  <si>
    <t>12702</t>
  </si>
  <si>
    <t>1087.0505</t>
  </si>
  <si>
    <t>2172.0865</t>
  </si>
  <si>
    <t>(83)</t>
  </si>
  <si>
    <t>12766</t>
  </si>
  <si>
    <t>725.0370</t>
  </si>
  <si>
    <t>2172.0891</t>
  </si>
  <si>
    <t>12770</t>
  </si>
  <si>
    <t>K.KLEDDFDEYIMVIENIIK.S</t>
  </si>
  <si>
    <t>557.5407</t>
  </si>
  <si>
    <t>2226.1335</t>
  </si>
  <si>
    <t>2226.1129</t>
  </si>
  <si>
    <t>9.23</t>
  </si>
  <si>
    <t>13047</t>
  </si>
  <si>
    <t>743.0535</t>
  </si>
  <si>
    <t>2226.1386</t>
  </si>
  <si>
    <t>11.5</t>
  </si>
  <si>
    <t>13049</t>
  </si>
  <si>
    <t>K.KLEDDFDEYI-&gt;M&lt;-VIENIIK.S</t>
  </si>
  <si>
    <t>748.3852</t>
  </si>
  <si>
    <t>2242.1337</t>
  </si>
  <si>
    <t>2242.1079</t>
  </si>
  <si>
    <t>13154</t>
  </si>
  <si>
    <t>1122.0747</t>
  </si>
  <si>
    <t>2242.1349</t>
  </si>
  <si>
    <t>12.0</t>
  </si>
  <si>
    <t>K.EGAHYLVWGVSSDLWGEKPK.I</t>
  </si>
  <si>
    <t>753.3823</t>
  </si>
  <si>
    <t>2257.1250</t>
  </si>
  <si>
    <t>2257.1168</t>
  </si>
  <si>
    <t>3.63</t>
  </si>
  <si>
    <t>13294</t>
  </si>
  <si>
    <t>565.2886</t>
  </si>
  <si>
    <t>2257.1255</t>
  </si>
  <si>
    <t>13295</t>
  </si>
  <si>
    <t>1147.0991</t>
  </si>
  <si>
    <t>2292.1837</t>
  </si>
  <si>
    <t>13622</t>
  </si>
  <si>
    <t>574.0533</t>
  </si>
  <si>
    <t>2292.1840</t>
  </si>
  <si>
    <t>13623</t>
  </si>
  <si>
    <t>765.0696</t>
  </si>
  <si>
    <t>2292.1869</t>
  </si>
  <si>
    <t>(77)</t>
  </si>
  <si>
    <t>13628</t>
  </si>
  <si>
    <t>K.IKAYYEDSPQQVFSAEFEVK.E</t>
  </si>
  <si>
    <t>793.3951</t>
  </si>
  <si>
    <t>2377.1634</t>
  </si>
  <si>
    <t>2377.1478</t>
  </si>
  <si>
    <t>14110</t>
  </si>
  <si>
    <t>800.0977</t>
  </si>
  <si>
    <t>2397.2712</t>
  </si>
  <si>
    <t>14241</t>
  </si>
  <si>
    <t>805.4288</t>
  </si>
  <si>
    <t>2413.2645</t>
  </si>
  <si>
    <t>14319</t>
  </si>
  <si>
    <t>R.SQFPESWLWTVIEDLKQADK.N</t>
  </si>
  <si>
    <t>807.4133</t>
  </si>
  <si>
    <t>2419.2180</t>
  </si>
  <si>
    <t>2419.2060</t>
  </si>
  <si>
    <t>14351</t>
  </si>
  <si>
    <t>K.EVTLEDRLDKACEPGVDYVYK.T</t>
  </si>
  <si>
    <t>625.5624</t>
  </si>
  <si>
    <t>2498.2204</t>
  </si>
  <si>
    <t>2498.1999</t>
  </si>
  <si>
    <t>8.22</t>
  </si>
  <si>
    <t>14718</t>
  </si>
  <si>
    <t>K.DTWVELWPEAEECQDEENQK.Q</t>
  </si>
  <si>
    <t>1268.0429</t>
  </si>
  <si>
    <t>2534.0711</t>
  </si>
  <si>
    <t>2534.0543</t>
  </si>
  <si>
    <t>14939</t>
  </si>
  <si>
    <t>845.6988</t>
  </si>
  <si>
    <t>2534.0747</t>
  </si>
  <si>
    <t>14942</t>
  </si>
  <si>
    <t>845.7015</t>
  </si>
  <si>
    <t>2534.0826</t>
  </si>
  <si>
    <t>14943</t>
  </si>
  <si>
    <t>634.5281</t>
  </si>
  <si>
    <t>2534.0835</t>
  </si>
  <si>
    <t>8.30</t>
  </si>
  <si>
    <t>14944</t>
  </si>
  <si>
    <t>K.QVLSNENTQLNSNNGYLSTVTIK.I</t>
  </si>
  <si>
    <t>846.4365</t>
  </si>
  <si>
    <t>2536.2876</t>
  </si>
  <si>
    <t>2536.2769</t>
  </si>
  <si>
    <t>14955</t>
  </si>
  <si>
    <t>1269.1522</t>
  </si>
  <si>
    <t>2536.2899</t>
  </si>
  <si>
    <t>14956</t>
  </si>
  <si>
    <t>K-&gt;.&lt;-QKPDGIFQEDGPVIHQEMIGGFR.D</t>
  </si>
  <si>
    <t>861.0940</t>
  </si>
  <si>
    <t>2580.2601</t>
  </si>
  <si>
    <t>2580.2431</t>
  </si>
  <si>
    <t>15140</t>
  </si>
  <si>
    <t>R.FLYGEQVDGTAFVIFGVQDGDRR.I</t>
  </si>
  <si>
    <t>863.7661</t>
  </si>
  <si>
    <t>2588.2765</t>
  </si>
  <si>
    <t>2588.2660</t>
  </si>
  <si>
    <t>15177</t>
  </si>
  <si>
    <t>866.7680</t>
  </si>
  <si>
    <t>2597.2822</t>
  </si>
  <si>
    <t>15230</t>
  </si>
  <si>
    <t>650.3280</t>
  </si>
  <si>
    <t>2597.2829</t>
  </si>
  <si>
    <t>15231</t>
  </si>
  <si>
    <t>872.1011</t>
  </si>
  <si>
    <t>2613.2814</t>
  </si>
  <si>
    <t>15315</t>
  </si>
  <si>
    <t>654.3282</t>
  </si>
  <si>
    <t>2613.2837</t>
  </si>
  <si>
    <t>15317</t>
  </si>
  <si>
    <t>R.T-&gt;M&lt;-QALPYNTQGNSNNYLHLSVPR.V</t>
  </si>
  <si>
    <t>878.7687</t>
  </si>
  <si>
    <t>2633.2842</t>
  </si>
  <si>
    <t>2633.2656</t>
  </si>
  <si>
    <t>15436</t>
  </si>
  <si>
    <t>890.7816</t>
  </si>
  <si>
    <t>2669.3229</t>
  </si>
  <si>
    <t>7.38</t>
  </si>
  <si>
    <t>15604</t>
  </si>
  <si>
    <t>R.CAEENCFMHHTEKEVTLEDRLDK.A</t>
  </si>
  <si>
    <t>723.5783</t>
  </si>
  <si>
    <t>2890.2841</t>
  </si>
  <si>
    <t>2890.2684</t>
  </si>
  <si>
    <t>16308</t>
  </si>
  <si>
    <t>964.4362</t>
  </si>
  <si>
    <t>2890.2867</t>
  </si>
  <si>
    <t>16309</t>
  </si>
  <si>
    <t>R.QYREPGQDLVVLPLTITSDFIPSFR.L</t>
  </si>
  <si>
    <t>964.5279</t>
  </si>
  <si>
    <t>2890.5618</t>
  </si>
  <si>
    <t>2890.5229</t>
  </si>
  <si>
    <t>13.5</t>
  </si>
  <si>
    <t>16311</t>
  </si>
  <si>
    <t>K.QKPDGIFQEDGPVIHQEMIGGFRDTR.E</t>
  </si>
  <si>
    <t>990.8281</t>
  </si>
  <si>
    <t>2969.4624</t>
  </si>
  <si>
    <t>2969.4454</t>
  </si>
  <si>
    <t>16475</t>
  </si>
  <si>
    <t>743.3734</t>
  </si>
  <si>
    <t>2969.4645</t>
  </si>
  <si>
    <t>16476</t>
  </si>
  <si>
    <t>K.YLGDQDATMSILDISMMTGFSPDVEDLK.T</t>
  </si>
  <si>
    <t>1546.7250</t>
  </si>
  <si>
    <t>3091.4354</t>
  </si>
  <si>
    <t>3091.4076</t>
  </si>
  <si>
    <t>16656</t>
  </si>
  <si>
    <t>1031.4867</t>
  </si>
  <si>
    <t>3091.4382</t>
  </si>
  <si>
    <t>16657</t>
  </si>
  <si>
    <t>K.YLGDQDAT-&gt;M&lt;-SILDISMMTGFSPDVEDLK.T</t>
  </si>
  <si>
    <t>1036.8200</t>
  </si>
  <si>
    <t>3107.4380</t>
  </si>
  <si>
    <t>3107.4025</t>
  </si>
  <si>
    <t>11.4</t>
  </si>
  <si>
    <t>16680</t>
  </si>
  <si>
    <t>1088.2037</t>
  </si>
  <si>
    <t>3261.5894</t>
  </si>
  <si>
    <t>17045</t>
  </si>
  <si>
    <t>730.1588</t>
  </si>
  <si>
    <t>3645.7577</t>
  </si>
  <si>
    <t>17917</t>
  </si>
  <si>
    <t>912.4470</t>
  </si>
  <si>
    <t>3645.7590</t>
  </si>
  <si>
    <t>17918</t>
  </si>
  <si>
    <t>1216.2606</t>
  </si>
  <si>
    <t>3645.7600</t>
  </si>
  <si>
    <t>17920</t>
  </si>
  <si>
    <t>6740</t>
  </si>
  <si>
    <t>390(251)</t>
  </si>
  <si>
    <t>72(65)</t>
  </si>
  <si>
    <t>112.21</t>
  </si>
  <si>
    <t>83%</t>
  </si>
  <si>
    <t>379.7169</t>
  </si>
  <si>
    <t>757.4192</t>
  </si>
  <si>
    <t>152</t>
  </si>
  <si>
    <t>395.2420</t>
  </si>
  <si>
    <t>788.4694</t>
  </si>
  <si>
    <t>264</t>
  </si>
  <si>
    <t>424.2568</t>
  </si>
  <si>
    <t>846.4991</t>
  </si>
  <si>
    <t>640</t>
  </si>
  <si>
    <t>449.7462</t>
  </si>
  <si>
    <t>897.4779</t>
  </si>
  <si>
    <t>4.09</t>
  </si>
  <si>
    <t>886</t>
  </si>
  <si>
    <t>461.7502</t>
  </si>
  <si>
    <t>921.4857</t>
  </si>
  <si>
    <t>1016</t>
  </si>
  <si>
    <t>464.2532</t>
  </si>
  <si>
    <t>926.4918</t>
  </si>
  <si>
    <t>1031</t>
  </si>
  <si>
    <t>487.7355</t>
  </si>
  <si>
    <t>973.4564</t>
  </si>
  <si>
    <t>1326</t>
  </si>
  <si>
    <t>499.3036</t>
  </si>
  <si>
    <t>996.5926</t>
  </si>
  <si>
    <t>1529</t>
  </si>
  <si>
    <t>501.7975</t>
  </si>
  <si>
    <t>1001.5805</t>
  </si>
  <si>
    <t>1564</t>
  </si>
  <si>
    <t>1013.6195</t>
  </si>
  <si>
    <t>K-&gt;.&lt;-QNCDQFEK.L</t>
  </si>
  <si>
    <t>526.2129</t>
  </si>
  <si>
    <t>1050.4113</t>
  </si>
  <si>
    <t>1050.4077</t>
  </si>
  <si>
    <t>3.50</t>
  </si>
  <si>
    <t>358.1755</t>
  </si>
  <si>
    <t>1071.5045</t>
  </si>
  <si>
    <t>2.47</t>
  </si>
  <si>
    <t>2159</t>
  </si>
  <si>
    <t>536.7605</t>
  </si>
  <si>
    <t>1071.5064</t>
  </si>
  <si>
    <t>2160</t>
  </si>
  <si>
    <t>542.3035</t>
  </si>
  <si>
    <t>1082.5924</t>
  </si>
  <si>
    <t>2244</t>
  </si>
  <si>
    <t>361.8718</t>
  </si>
  <si>
    <t>1082.5937</t>
  </si>
  <si>
    <t>2245</t>
  </si>
  <si>
    <t>554.2637</t>
  </si>
  <si>
    <t>1106.5129</t>
  </si>
  <si>
    <t>569.7555</t>
  </si>
  <si>
    <t>1137.4965</t>
  </si>
  <si>
    <t>381.5782</t>
  </si>
  <si>
    <t>1141.7127</t>
  </si>
  <si>
    <t>571.8644</t>
  </si>
  <si>
    <t>1141.7142</t>
  </si>
  <si>
    <t>2952</t>
  </si>
  <si>
    <t>582.3236</t>
  </si>
  <si>
    <t>1162.6327</t>
  </si>
  <si>
    <t>3160</t>
  </si>
  <si>
    <t>398.5403</t>
  </si>
  <si>
    <t>1192.5992</t>
  </si>
  <si>
    <t>3539</t>
  </si>
  <si>
    <t>597.3071</t>
  </si>
  <si>
    <t>1192.5997</t>
  </si>
  <si>
    <t>3541</t>
  </si>
  <si>
    <t>625.3179</t>
  </si>
  <si>
    <t>1248.6212</t>
  </si>
  <si>
    <t>4238</t>
  </si>
  <si>
    <t>417.2144</t>
  </si>
  <si>
    <t>1248.6213</t>
  </si>
  <si>
    <t>5.98</t>
  </si>
  <si>
    <t>4240</t>
  </si>
  <si>
    <t>R.HPEYAVSVLLR.L</t>
  </si>
  <si>
    <t>642.3637</t>
  </si>
  <si>
    <t>1282.7127</t>
  </si>
  <si>
    <t>1282.7034</t>
  </si>
  <si>
    <t>4680</t>
  </si>
  <si>
    <t>646.3072</t>
  </si>
  <si>
    <t>1290.5998</t>
  </si>
  <si>
    <t>4787</t>
  </si>
  <si>
    <t>431.2073</t>
  </si>
  <si>
    <t>1290.6000</t>
  </si>
  <si>
    <t>4788</t>
  </si>
  <si>
    <t>432.2419</t>
  </si>
  <si>
    <t>1293.7040</t>
  </si>
  <si>
    <t>4818</t>
  </si>
  <si>
    <t>653.3648</t>
  </si>
  <si>
    <t>1304.7151</t>
  </si>
  <si>
    <t>4993</t>
  </si>
  <si>
    <t>435.9126</t>
  </si>
  <si>
    <t>1304.7160</t>
  </si>
  <si>
    <t>467.2380</t>
  </si>
  <si>
    <t>1398.6923</t>
  </si>
  <si>
    <t>6084</t>
  </si>
  <si>
    <t>700.3536</t>
  </si>
  <si>
    <t>1398.6926</t>
  </si>
  <si>
    <t>6085</t>
  </si>
  <si>
    <t>708.3532</t>
  </si>
  <si>
    <t>1414.6919</t>
  </si>
  <si>
    <t>6261</t>
  </si>
  <si>
    <t>710.3540</t>
  </si>
  <si>
    <t>1418.6934</t>
  </si>
  <si>
    <t>6309</t>
  </si>
  <si>
    <t>1418.6972</t>
  </si>
  <si>
    <t>R.RHPEYAVSVLLR.L</t>
  </si>
  <si>
    <t>480.6120</t>
  </si>
  <si>
    <t>1438.8141</t>
  </si>
  <si>
    <t>1438.8045</t>
  </si>
  <si>
    <t>6576</t>
  </si>
  <si>
    <t>722.3276</t>
  </si>
  <si>
    <t>1442.6406</t>
  </si>
  <si>
    <t>6616</t>
  </si>
  <si>
    <t>488.5368</t>
  </si>
  <si>
    <t>1462.5886</t>
  </si>
  <si>
    <t>6858</t>
  </si>
  <si>
    <t>732.3016</t>
  </si>
  <si>
    <t>1462.5887</t>
  </si>
  <si>
    <t>6859</t>
  </si>
  <si>
    <t>7095</t>
  </si>
  <si>
    <t>493.9392</t>
  </si>
  <si>
    <t>1478.7957</t>
  </si>
  <si>
    <t>7120</t>
  </si>
  <si>
    <t>740.4054</t>
  </si>
  <si>
    <t>1478.7962</t>
  </si>
  <si>
    <t>7123</t>
  </si>
  <si>
    <t>751.8149</t>
  </si>
  <si>
    <t>1501.6153</t>
  </si>
  <si>
    <t>7369</t>
  </si>
  <si>
    <t>756.4299</t>
  </si>
  <si>
    <t>1510.8453</t>
  </si>
  <si>
    <t>504.6226</t>
  </si>
  <si>
    <t>1510.8459</t>
  </si>
  <si>
    <t>7454</t>
  </si>
  <si>
    <t>766.8953</t>
  </si>
  <si>
    <t>1531.7760</t>
  </si>
  <si>
    <t>1.41</t>
  </si>
  <si>
    <t>7596</t>
  </si>
  <si>
    <t>511.6005</t>
  </si>
  <si>
    <t>1531.7797</t>
  </si>
  <si>
    <t>7597</t>
  </si>
  <si>
    <t>383.9523</t>
  </si>
  <si>
    <t>513.9475</t>
  </si>
  <si>
    <t>1538.8207</t>
  </si>
  <si>
    <t>7699</t>
  </si>
  <si>
    <t>770.4189</t>
  </si>
  <si>
    <t>1538.8232</t>
  </si>
  <si>
    <t>7701</t>
  </si>
  <si>
    <t>385.7133</t>
  </si>
  <si>
    <t>1538.8242</t>
  </si>
  <si>
    <t>7.49</t>
  </si>
  <si>
    <t>7703</t>
  </si>
  <si>
    <t>387.4803</t>
  </si>
  <si>
    <t>1545.8923</t>
  </si>
  <si>
    <t>7764</t>
  </si>
  <si>
    <t>1545.8938</t>
  </si>
  <si>
    <t>7765</t>
  </si>
  <si>
    <t>516.3060</t>
  </si>
  <si>
    <t>1545.8961</t>
  </si>
  <si>
    <t>7769</t>
  </si>
  <si>
    <t>777.8347</t>
  </si>
  <si>
    <t>1553.6548</t>
  </si>
  <si>
    <t>7851</t>
  </si>
  <si>
    <t>518.8931</t>
  </si>
  <si>
    <t>1553.6574</t>
  </si>
  <si>
    <t>7855</t>
  </si>
  <si>
    <t>784.3786</t>
  </si>
  <si>
    <t>1566.7426</t>
  </si>
  <si>
    <t>7989</t>
  </si>
  <si>
    <t>523.2550</t>
  </si>
  <si>
    <t>1566.7432</t>
  </si>
  <si>
    <t>4.93</t>
  </si>
  <si>
    <t>7990</t>
  </si>
  <si>
    <t>788.8931</t>
  </si>
  <si>
    <t>1575.7716</t>
  </si>
  <si>
    <t>8083</t>
  </si>
  <si>
    <t>526.2658</t>
  </si>
  <si>
    <t>1575.7756</t>
  </si>
  <si>
    <t>9.72</t>
  </si>
  <si>
    <t>8085</t>
  </si>
  <si>
    <t>410.7419</t>
  </si>
  <si>
    <t>1638.9385</t>
  </si>
  <si>
    <t>8779</t>
  </si>
  <si>
    <t>820.4773</t>
  </si>
  <si>
    <t>1638.9400</t>
  </si>
  <si>
    <t>8781</t>
  </si>
  <si>
    <t>547.3217</t>
  </si>
  <si>
    <t>1638.9432</t>
  </si>
  <si>
    <t>8789</t>
  </si>
  <si>
    <t>846.9811</t>
  </si>
  <si>
    <t>1691.9476</t>
  </si>
  <si>
    <t>564.9899</t>
  </si>
  <si>
    <t>1691.9480</t>
  </si>
  <si>
    <t>(67)</t>
  </si>
  <si>
    <t>9241</t>
  </si>
  <si>
    <t>862.9252</t>
  </si>
  <si>
    <t>1723.8358</t>
  </si>
  <si>
    <t>(85)</t>
  </si>
  <si>
    <t>9516</t>
  </si>
  <si>
    <t>575.6197</t>
  </si>
  <si>
    <t>1723.8372</t>
  </si>
  <si>
    <t>9517</t>
  </si>
  <si>
    <t>870.9229</t>
  </si>
  <si>
    <t>1739.8313</t>
  </si>
  <si>
    <t>9607</t>
  </si>
  <si>
    <t>1739.8328</t>
  </si>
  <si>
    <t>9608</t>
  </si>
  <si>
    <t>874.3608</t>
  </si>
  <si>
    <t>1746.7071</t>
  </si>
  <si>
    <t>9652</t>
  </si>
  <si>
    <t>875.3383</t>
  </si>
  <si>
    <t>1748.6621</t>
  </si>
  <si>
    <t>9665</t>
  </si>
  <si>
    <t>583.8962</t>
  </si>
  <si>
    <t>1748.6669</t>
  </si>
  <si>
    <t>9667</t>
  </si>
  <si>
    <t>898.4234</t>
  </si>
  <si>
    <t>1794.8322</t>
  </si>
  <si>
    <t>9944</t>
  </si>
  <si>
    <t>449.7160</t>
  </si>
  <si>
    <t>1794.8349</t>
  </si>
  <si>
    <t>9947</t>
  </si>
  <si>
    <t>907.9226</t>
  </si>
  <si>
    <t>1813.8305</t>
  </si>
  <si>
    <t>10104</t>
  </si>
  <si>
    <t>940.9683</t>
  </si>
  <si>
    <t>1879.9221</t>
  </si>
  <si>
    <t>10582</t>
  </si>
  <si>
    <t>627.6497</t>
  </si>
  <si>
    <t>1879.9273</t>
  </si>
  <si>
    <t>7.18</t>
  </si>
  <si>
    <t>10592</t>
  </si>
  <si>
    <t>R.HPYFYAPELLYYANK.Y</t>
  </si>
  <si>
    <t>630.3176</t>
  </si>
  <si>
    <t>1887.9309</t>
  </si>
  <si>
    <t>1887.9195</t>
  </si>
  <si>
    <t>10659</t>
  </si>
  <si>
    <t>951.4437</t>
  </si>
  <si>
    <t>1900.8729</t>
  </si>
  <si>
    <t>10781</t>
  </si>
  <si>
    <t>476.2256</t>
  </si>
  <si>
    <t>1900.8734</t>
  </si>
  <si>
    <t>10782</t>
  </si>
  <si>
    <t>634.6324</t>
  </si>
  <si>
    <t>1900.8755</t>
  </si>
  <si>
    <t>10784</t>
  </si>
  <si>
    <t>K.LFTFHADICTLPDTEK.Q</t>
  </si>
  <si>
    <t>636.6480</t>
  </si>
  <si>
    <t>1906.9220</t>
  </si>
  <si>
    <t>1906.9135</t>
  </si>
  <si>
    <t>10836</t>
  </si>
  <si>
    <t>954.4691</t>
  </si>
  <si>
    <t>1906.9237</t>
  </si>
  <si>
    <t>10839</t>
  </si>
  <si>
    <t>643.2737</t>
  </si>
  <si>
    <t>1926.7992</t>
  </si>
  <si>
    <t>4.25</t>
  </si>
  <si>
    <t>11012</t>
  </si>
  <si>
    <t>964.4075</t>
  </si>
  <si>
    <t>1926.8004</t>
  </si>
  <si>
    <t>11014</t>
  </si>
  <si>
    <t>652.6635</t>
  </si>
  <si>
    <t>1954.9685</t>
  </si>
  <si>
    <t>8.27</t>
  </si>
  <si>
    <t>11231</t>
  </si>
  <si>
    <t>978.4918</t>
  </si>
  <si>
    <t>1954.9691</t>
  </si>
  <si>
    <t>8.56</t>
  </si>
  <si>
    <t>11232</t>
  </si>
  <si>
    <t>673.9981</t>
  </si>
  <si>
    <t>2018.9725</t>
  </si>
  <si>
    <t>11738</t>
  </si>
  <si>
    <t>1010.4943</t>
  </si>
  <si>
    <t>2018.9741</t>
  </si>
  <si>
    <t>(94)</t>
  </si>
  <si>
    <t>11742</t>
  </si>
  <si>
    <t>505.7516</t>
  </si>
  <si>
    <t>2018.9775</t>
  </si>
  <si>
    <t>11748</t>
  </si>
  <si>
    <t>705.3040</t>
  </si>
  <si>
    <t>2112.8901</t>
  </si>
  <si>
    <t>12390</t>
  </si>
  <si>
    <t>529.2309</t>
  </si>
  <si>
    <t>2112.8945</t>
  </si>
  <si>
    <t>8.02</t>
  </si>
  <si>
    <t>12391</t>
  </si>
  <si>
    <t>537.7750</t>
  </si>
  <si>
    <t>2147.0710</t>
  </si>
  <si>
    <t>12642</t>
  </si>
  <si>
    <t>716.6981</t>
  </si>
  <si>
    <t>2147.0724</t>
  </si>
  <si>
    <t>12646</t>
  </si>
  <si>
    <t>K.ATEEQLKTVMENFVAFVDK.C</t>
  </si>
  <si>
    <t>733.7133</t>
  </si>
  <si>
    <t>2198.1180</t>
  </si>
  <si>
    <t>2198.0929</t>
  </si>
  <si>
    <t>12891</t>
  </si>
  <si>
    <t>1100.0675</t>
  </si>
  <si>
    <t>2198.1204</t>
  </si>
  <si>
    <t>12.5</t>
  </si>
  <si>
    <t>12892</t>
  </si>
  <si>
    <t>K.TVMENFVAFVDKCCAADDK.E</t>
  </si>
  <si>
    <t>740.6666</t>
  </si>
  <si>
    <t>2218.9781</t>
  </si>
  <si>
    <t>2218.9697</t>
  </si>
  <si>
    <t>13005</t>
  </si>
  <si>
    <t>749.9905</t>
  </si>
  <si>
    <t>2246.9496</t>
  </si>
  <si>
    <t>13174</t>
  </si>
  <si>
    <t>1124.4822</t>
  </si>
  <si>
    <t>2246.9498</t>
  </si>
  <si>
    <t>562.7453</t>
  </si>
  <si>
    <t>2246.9521</t>
  </si>
  <si>
    <t>7.41</t>
  </si>
  <si>
    <t>13176</t>
  </si>
  <si>
    <t>K.NYQEAKDAFLGSFLYEYSR.R</t>
  </si>
  <si>
    <t>767.7037</t>
  </si>
  <si>
    <t>2300.0892</t>
  </si>
  <si>
    <t>2300.0749</t>
  </si>
  <si>
    <t>13688</t>
  </si>
  <si>
    <t>785.7214</t>
  </si>
  <si>
    <t>2354.1425</t>
  </si>
  <si>
    <t>13998</t>
  </si>
  <si>
    <t>1178.0820</t>
  </si>
  <si>
    <t>2354.1495</t>
  </si>
  <si>
    <t>14000</t>
  </si>
  <si>
    <t>820.0700</t>
  </si>
  <si>
    <t>2457.1882</t>
  </si>
  <si>
    <t>14511</t>
  </si>
  <si>
    <t>1229.6027</t>
  </si>
  <si>
    <t>2457.1908</t>
  </si>
  <si>
    <t>14515</t>
  </si>
  <si>
    <t>829.7151</t>
  </si>
  <si>
    <t>2486.1236</t>
  </si>
  <si>
    <t>14670</t>
  </si>
  <si>
    <t>831.4324</t>
  </si>
  <si>
    <t>2491.2755</t>
  </si>
  <si>
    <t>14693</t>
  </si>
  <si>
    <t>K.AFDEKLFTFHADICTLPDTEK.Q</t>
  </si>
  <si>
    <t>625.3081</t>
  </si>
  <si>
    <t>2497.2033</t>
  </si>
  <si>
    <t>2497.1835</t>
  </si>
  <si>
    <t>14709</t>
  </si>
  <si>
    <t>833.4085</t>
  </si>
  <si>
    <t>2497.2035</t>
  </si>
  <si>
    <t>14710</t>
  </si>
  <si>
    <t>K-&gt;.&lt;-QEPERNECFLSHKDDSPDLPK.L</t>
  </si>
  <si>
    <t>842.0568</t>
  </si>
  <si>
    <t>2523.1485</t>
  </si>
  <si>
    <t>2523.1336</t>
  </si>
  <si>
    <t>14892</t>
  </si>
  <si>
    <t>K.QNCDQFEKLGEYGFQNALIVR.Y</t>
  </si>
  <si>
    <t>633.0641</t>
  </si>
  <si>
    <t>2528.2273</t>
  </si>
  <si>
    <t>2528.2118</t>
  </si>
  <si>
    <t>14909</t>
  </si>
  <si>
    <t>843.7512</t>
  </si>
  <si>
    <t>2528.2317</t>
  </si>
  <si>
    <t>7.86</t>
  </si>
  <si>
    <t>14911</t>
  </si>
  <si>
    <t>847.7332</t>
  </si>
  <si>
    <t>2540.1778</t>
  </si>
  <si>
    <t>14996</t>
  </si>
  <si>
    <t>636.0518</t>
  </si>
  <si>
    <t>2540.1782</t>
  </si>
  <si>
    <t>14998</t>
  </si>
  <si>
    <t>871.3973</t>
  </si>
  <si>
    <t>2611.1700</t>
  </si>
  <si>
    <t>15300</t>
  </si>
  <si>
    <t>653.7999</t>
  </si>
  <si>
    <t>2611.1706</t>
  </si>
  <si>
    <t>15301</t>
  </si>
  <si>
    <t>523.2415</t>
  </si>
  <si>
    <t>2611.1709</t>
  </si>
  <si>
    <t>15302</t>
  </si>
  <si>
    <t>1003.8265</t>
  </si>
  <si>
    <t>3008.4576</t>
  </si>
  <si>
    <t>4.63</t>
  </si>
  <si>
    <t>16534</t>
  </si>
  <si>
    <t>1013.4260</t>
  </si>
  <si>
    <t>3037.2561</t>
  </si>
  <si>
    <t>16584</t>
  </si>
  <si>
    <t>798.6398</t>
  </si>
  <si>
    <t>3190.5302</t>
  </si>
  <si>
    <t>16909</t>
  </si>
  <si>
    <t>1064.5177</t>
  </si>
  <si>
    <t>3190.5313</t>
  </si>
  <si>
    <t>16910</t>
  </si>
  <si>
    <t>K.EYEATLEECCAKDDPHACYSTVFDKLK.H</t>
  </si>
  <si>
    <t>656.6946</t>
  </si>
  <si>
    <t>3278.4365</t>
  </si>
  <si>
    <t>3278.4206</t>
  </si>
  <si>
    <t>17084</t>
  </si>
  <si>
    <t>820.6167</t>
  </si>
  <si>
    <t>3278.4377</t>
  </si>
  <si>
    <t>17085</t>
  </si>
  <si>
    <t>1093.8200</t>
  </si>
  <si>
    <t>3278.4380</t>
  </si>
  <si>
    <t>17086</t>
  </si>
  <si>
    <t>K.TVMENFVAFVDKCCAADDKEACFAVEGPK.L</t>
  </si>
  <si>
    <t>827.8802</t>
  </si>
  <si>
    <t>3307.4917</t>
  </si>
  <si>
    <t>3307.4658</t>
  </si>
  <si>
    <t>17151</t>
  </si>
  <si>
    <t>R.LAKEYEATLEECCAKDDPHACYSTVFDK.L</t>
  </si>
  <si>
    <t>670.9022</t>
  </si>
  <si>
    <t>3349.4744</t>
  </si>
  <si>
    <t>3349.4577</t>
  </si>
  <si>
    <t>17218</t>
  </si>
  <si>
    <t>838.3765</t>
  </si>
  <si>
    <t>3349.4767</t>
  </si>
  <si>
    <t>17219</t>
  </si>
  <si>
    <t>1117.5004</t>
  </si>
  <si>
    <t>3349.4793</t>
  </si>
  <si>
    <t>17220</t>
  </si>
  <si>
    <t>1171.2368</t>
  </si>
  <si>
    <t>3510.6886</t>
  </si>
  <si>
    <t>17576</t>
  </si>
  <si>
    <t>703.1450</t>
  </si>
  <si>
    <t>3510.6887</t>
  </si>
  <si>
    <t>17577</t>
  </si>
  <si>
    <t>3510.6894</t>
  </si>
  <si>
    <t>17578</t>
  </si>
  <si>
    <t>365.2182</t>
  </si>
  <si>
    <t>728.4218</t>
  </si>
  <si>
    <t>379.2344</t>
  </si>
  <si>
    <t>756.4543</t>
  </si>
  <si>
    <t>146</t>
  </si>
  <si>
    <t>393.7419</t>
  </si>
  <si>
    <t>785.4693</t>
  </si>
  <si>
    <t>244</t>
  </si>
  <si>
    <t>R.VFALDQK.M</t>
  </si>
  <si>
    <t>410.7341</t>
  </si>
  <si>
    <t>819.4537</t>
  </si>
  <si>
    <t>819.4491</t>
  </si>
  <si>
    <t>466</t>
  </si>
  <si>
    <t>411.2319</t>
  </si>
  <si>
    <t>820.4492</t>
  </si>
  <si>
    <t>469</t>
  </si>
  <si>
    <t>448.2604</t>
  </si>
  <si>
    <t>894.5063</t>
  </si>
  <si>
    <t>3.10</t>
  </si>
  <si>
    <t>872</t>
  </si>
  <si>
    <t>450.7077</t>
  </si>
  <si>
    <t>899.4008</t>
  </si>
  <si>
    <t>478.2509</t>
  </si>
  <si>
    <t>954.4871</t>
  </si>
  <si>
    <t>1201</t>
  </si>
  <si>
    <t>479.2856</t>
  </si>
  <si>
    <t>956.5565</t>
  </si>
  <si>
    <t>479.7707</t>
  </si>
  <si>
    <t>957.5269</t>
  </si>
  <si>
    <t>1227</t>
  </si>
  <si>
    <t>480.7792</t>
  </si>
  <si>
    <t>959.5439</t>
  </si>
  <si>
    <t>1243</t>
  </si>
  <si>
    <t>483.7279</t>
  </si>
  <si>
    <t>965.4412</t>
  </si>
  <si>
    <t>1269</t>
  </si>
  <si>
    <t>485.2427</t>
  </si>
  <si>
    <t>968.4709</t>
  </si>
  <si>
    <t>491.8211</t>
  </si>
  <si>
    <t>981.6277</t>
  </si>
  <si>
    <t>5.50</t>
  </si>
  <si>
    <t>1392</t>
  </si>
  <si>
    <t>R.EFH-&gt;M&lt;-HLR.L</t>
  </si>
  <si>
    <t>493.2401</t>
  </si>
  <si>
    <t>984.4656</t>
  </si>
  <si>
    <t>984.4600</t>
  </si>
  <si>
    <t>5.74</t>
  </si>
  <si>
    <t>502.7692</t>
  </si>
  <si>
    <t>1003.5239</t>
  </si>
  <si>
    <t>1585</t>
  </si>
  <si>
    <t>503.7724</t>
  </si>
  <si>
    <t>1005.5302</t>
  </si>
  <si>
    <t>1597</t>
  </si>
  <si>
    <t>510.7741</t>
  </si>
  <si>
    <t>1019.5337</t>
  </si>
  <si>
    <t>1727</t>
  </si>
  <si>
    <t>513.2527</t>
  </si>
  <si>
    <t>1024.4908</t>
  </si>
  <si>
    <t>8.09</t>
  </si>
  <si>
    <t>1773</t>
  </si>
  <si>
    <t>352.1964</t>
  </si>
  <si>
    <t>1053.5674</t>
  </si>
  <si>
    <t>2022</t>
  </si>
  <si>
    <t>527.7918</t>
  </si>
  <si>
    <t>1053.5691</t>
  </si>
  <si>
    <t>4.73</t>
  </si>
  <si>
    <t>2024</t>
  </si>
  <si>
    <t>528.7539</t>
  </si>
  <si>
    <t>1055.4931</t>
  </si>
  <si>
    <t>6.91</t>
  </si>
  <si>
    <t>2043</t>
  </si>
  <si>
    <t>529.3057</t>
  </si>
  <si>
    <t>1056.5968</t>
  </si>
  <si>
    <t>2055</t>
  </si>
  <si>
    <t>532.2951</t>
  </si>
  <si>
    <t>1062.5756</t>
  </si>
  <si>
    <t>2103</t>
  </si>
  <si>
    <t>532.7708</t>
  </si>
  <si>
    <t>1063.5269</t>
  </si>
  <si>
    <t>2109</t>
  </si>
  <si>
    <t>533.2512</t>
  </si>
  <si>
    <t>1064.4878</t>
  </si>
  <si>
    <t>2118</t>
  </si>
  <si>
    <t>543.8218</t>
  </si>
  <si>
    <t>1085.6291</t>
  </si>
  <si>
    <t>2281</t>
  </si>
  <si>
    <t>362.8837</t>
  </si>
  <si>
    <t>1085.6294</t>
  </si>
  <si>
    <t>554.8091</t>
  </si>
  <si>
    <t>1107.6036</t>
  </si>
  <si>
    <t>2521</t>
  </si>
  <si>
    <t>565.8542</t>
  </si>
  <si>
    <t>1129.6939</t>
  </si>
  <si>
    <t>2784</t>
  </si>
  <si>
    <t>570.3170</t>
  </si>
  <si>
    <t>1138.6195</t>
  </si>
  <si>
    <t>2900</t>
  </si>
  <si>
    <t>380.5473</t>
  </si>
  <si>
    <t>1138.6201</t>
  </si>
  <si>
    <t>2902</t>
  </si>
  <si>
    <t>573.8038</t>
  </si>
  <si>
    <t>1145.5931</t>
  </si>
  <si>
    <t>2972</t>
  </si>
  <si>
    <t>581.2790</t>
  </si>
  <si>
    <t>1160.5435</t>
  </si>
  <si>
    <t>3126</t>
  </si>
  <si>
    <t>387.8554</t>
  </si>
  <si>
    <t>1160.5444</t>
  </si>
  <si>
    <t>3127</t>
  </si>
  <si>
    <t>585.3198</t>
  </si>
  <si>
    <t>1168.6251</t>
  </si>
  <si>
    <t>4.32</t>
  </si>
  <si>
    <t>3292</t>
  </si>
  <si>
    <t>R.VAHNNLMAMAK.D</t>
  </si>
  <si>
    <t>600.3090</t>
  </si>
  <si>
    <t>1198.6034</t>
  </si>
  <si>
    <t>1198.5950</t>
  </si>
  <si>
    <t>3624</t>
  </si>
  <si>
    <t>406.1974</t>
  </si>
  <si>
    <t>1215.5703</t>
  </si>
  <si>
    <t>3873</t>
  </si>
  <si>
    <t>608.7927</t>
  </si>
  <si>
    <t>1215.5708</t>
  </si>
  <si>
    <t>618.8565</t>
  </si>
  <si>
    <t>1235.6985</t>
  </si>
  <si>
    <t>412.9071</t>
  </si>
  <si>
    <t>1235.6994</t>
  </si>
  <si>
    <t>4071</t>
  </si>
  <si>
    <t>638.3201</t>
  </si>
  <si>
    <t>1274.6257</t>
  </si>
  <si>
    <t>4575</t>
  </si>
  <si>
    <t>639.3591</t>
  </si>
  <si>
    <t>1276.7036</t>
  </si>
  <si>
    <t>2.80</t>
  </si>
  <si>
    <t>4616</t>
  </si>
  <si>
    <t>1276.7054</t>
  </si>
  <si>
    <t>4618</t>
  </si>
  <si>
    <t>646.3163</t>
  </si>
  <si>
    <t>1290.6180</t>
  </si>
  <si>
    <t>4790</t>
  </si>
  <si>
    <t>657.3611</t>
  </si>
  <si>
    <t>1312.7076</t>
  </si>
  <si>
    <t>5091</t>
  </si>
  <si>
    <t>670.3342</t>
  </si>
  <si>
    <t>1338.6538</t>
  </si>
  <si>
    <t>5373</t>
  </si>
  <si>
    <t>449.9129</t>
  </si>
  <si>
    <t>1346.7170</t>
  </si>
  <si>
    <t>5490</t>
  </si>
  <si>
    <t>677.3390</t>
  </si>
  <si>
    <t>1352.6634</t>
  </si>
  <si>
    <t>5566</t>
  </si>
  <si>
    <t>R.FMSSPFSLDLSK.T</t>
  </si>
  <si>
    <t>679.8420</t>
  </si>
  <si>
    <t>1357.6694</t>
  </si>
  <si>
    <t>1357.6588</t>
  </si>
  <si>
    <t>5619</t>
  </si>
  <si>
    <t>R.DSSTWLTAFVLK.I</t>
  </si>
  <si>
    <t>684.3678</t>
  </si>
  <si>
    <t>1366.7210</t>
  </si>
  <si>
    <t>1366.7133</t>
  </si>
  <si>
    <t>5730</t>
  </si>
  <si>
    <t>689.3632</t>
  </si>
  <si>
    <t>1376.7119</t>
  </si>
  <si>
    <t>5789</t>
  </si>
  <si>
    <t>5791</t>
  </si>
  <si>
    <t>R.LEEELQFSLGSK.I</t>
  </si>
  <si>
    <t>690.3619</t>
  </si>
  <si>
    <t>1378.7092</t>
  </si>
  <si>
    <t>1378.6980</t>
  </si>
  <si>
    <t>8.14</t>
  </si>
  <si>
    <t>5819</t>
  </si>
  <si>
    <t>691.3320</t>
  </si>
  <si>
    <t>1380.6495</t>
  </si>
  <si>
    <t>5829</t>
  </si>
  <si>
    <t>461.2240</t>
  </si>
  <si>
    <t>1380.6503</t>
  </si>
  <si>
    <t>5831</t>
  </si>
  <si>
    <t>694.8676</t>
  </si>
  <si>
    <t>1387.7207</t>
  </si>
  <si>
    <t>5938</t>
  </si>
  <si>
    <t>477.9147</t>
  </si>
  <si>
    <t>1430.7223</t>
  </si>
  <si>
    <t>6462</t>
  </si>
  <si>
    <t>716.3696</t>
  </si>
  <si>
    <t>1430.7246</t>
  </si>
  <si>
    <t>6464</t>
  </si>
  <si>
    <t>K.TEQWSMLPPETK.D</t>
  </si>
  <si>
    <t>723.8516</t>
  </si>
  <si>
    <t>1445.6886</t>
  </si>
  <si>
    <t>1445.6861</t>
  </si>
  <si>
    <t>1.74</t>
  </si>
  <si>
    <t>6653</t>
  </si>
  <si>
    <t>758.4098</t>
  </si>
  <si>
    <t>1514.8050</t>
  </si>
  <si>
    <t>7.27</t>
  </si>
  <si>
    <t>7471</t>
  </si>
  <si>
    <t>K.LQETATWLLSQQR.D</t>
  </si>
  <si>
    <t>787.4255</t>
  </si>
  <si>
    <t>1572.8365</t>
  </si>
  <si>
    <t>1572.8260</t>
  </si>
  <si>
    <t>8053</t>
  </si>
  <si>
    <t>525.2862</t>
  </si>
  <si>
    <t>1572.8367</t>
  </si>
  <si>
    <t>8055</t>
  </si>
  <si>
    <t>789.8887</t>
  </si>
  <si>
    <t>1577.7629</t>
  </si>
  <si>
    <t>8103</t>
  </si>
  <si>
    <t>791.4211</t>
  </si>
  <si>
    <t>1580.8276</t>
  </si>
  <si>
    <t>8128</t>
  </si>
  <si>
    <t>527.9509</t>
  </si>
  <si>
    <t>1580.8310</t>
  </si>
  <si>
    <t>(76)</t>
  </si>
  <si>
    <t>8136</t>
  </si>
  <si>
    <t>798.4009</t>
  </si>
  <si>
    <t>1594.7872</t>
  </si>
  <si>
    <t>8319</t>
  </si>
  <si>
    <t>532.6033</t>
  </si>
  <si>
    <t>1594.7882</t>
  </si>
  <si>
    <t>8321</t>
  </si>
  <si>
    <t>806.3970</t>
  </si>
  <si>
    <t>1610.7794</t>
  </si>
  <si>
    <t>8473</t>
  </si>
  <si>
    <t>R.YIYGKPVQGVAYVR.F</t>
  </si>
  <si>
    <t>806.9511</t>
  </si>
  <si>
    <t>1611.8875</t>
  </si>
  <si>
    <t>1611.8773</t>
  </si>
  <si>
    <t>8491</t>
  </si>
  <si>
    <t>538.3036</t>
  </si>
  <si>
    <t>1611.8889</t>
  </si>
  <si>
    <t>8492</t>
  </si>
  <si>
    <t>554.5906</t>
  </si>
  <si>
    <t>1660.7499</t>
  </si>
  <si>
    <t>8963</t>
  </si>
  <si>
    <t>831.3824</t>
  </si>
  <si>
    <t>1660.7503</t>
  </si>
  <si>
    <t>8964</t>
  </si>
  <si>
    <t>416.1957</t>
  </si>
  <si>
    <t>1660.7539</t>
  </si>
  <si>
    <t>8968</t>
  </si>
  <si>
    <t>844.9866</t>
  </si>
  <si>
    <t>1687.9587</t>
  </si>
  <si>
    <t>9215</t>
  </si>
  <si>
    <t>563.6604</t>
  </si>
  <si>
    <t>1687.9594</t>
  </si>
  <si>
    <t>5.04</t>
  </si>
  <si>
    <t>9216</t>
  </si>
  <si>
    <t>R.DFILLNVPIPQAQAR.I</t>
  </si>
  <si>
    <t>847.9875</t>
  </si>
  <si>
    <t>1693.9604</t>
  </si>
  <si>
    <t>1693.9515</t>
  </si>
  <si>
    <t>9250</t>
  </si>
  <si>
    <t>851.4299</t>
  </si>
  <si>
    <t>1700.8453</t>
  </si>
  <si>
    <t>9322</t>
  </si>
  <si>
    <t>567.9563</t>
  </si>
  <si>
    <t>1700.8471</t>
  </si>
  <si>
    <t>9323</t>
  </si>
  <si>
    <t>858.4322</t>
  </si>
  <si>
    <t>1714.8498</t>
  </si>
  <si>
    <t>9448</t>
  </si>
  <si>
    <t>572.6240</t>
  </si>
  <si>
    <t>1714.8502</t>
  </si>
  <si>
    <t>9449</t>
  </si>
  <si>
    <t>R.KPFLSCCQFAESLR.K</t>
  </si>
  <si>
    <t>581.6195</t>
  </si>
  <si>
    <t>1741.8365</t>
  </si>
  <si>
    <t>1741.8280</t>
  </si>
  <si>
    <t>9625</t>
  </si>
  <si>
    <t>887.9441</t>
  </si>
  <si>
    <t>1773.8736</t>
  </si>
  <si>
    <t>9811</t>
  </si>
  <si>
    <t>922.4775</t>
  </si>
  <si>
    <t>1842.9404</t>
  </si>
  <si>
    <t>3.67</t>
  </si>
  <si>
    <t>10264</t>
  </si>
  <si>
    <t>461.7429</t>
  </si>
  <si>
    <t>1842.9423</t>
  </si>
  <si>
    <t>615.3225</t>
  </si>
  <si>
    <t>1842.9455</t>
  </si>
  <si>
    <t>10269</t>
  </si>
  <si>
    <t>956.4381</t>
  </si>
  <si>
    <t>1910.8617</t>
  </si>
  <si>
    <t>10874</t>
  </si>
  <si>
    <t>655.9976</t>
  </si>
  <si>
    <t>1964.9709</t>
  </si>
  <si>
    <t>11312</t>
  </si>
  <si>
    <t>983.4933</t>
  </si>
  <si>
    <t>1964.9720</t>
  </si>
  <si>
    <t>8.49</t>
  </si>
  <si>
    <t>11315</t>
  </si>
  <si>
    <t>R.GHLFLQTDQPVYNPGQR.V</t>
  </si>
  <si>
    <t>985.5024</t>
  </si>
  <si>
    <t>1968.9902</t>
  </si>
  <si>
    <t>1968.9806</t>
  </si>
  <si>
    <t>11339</t>
  </si>
  <si>
    <t>657.3388</t>
  </si>
  <si>
    <t>1968.9946</t>
  </si>
  <si>
    <t>11341</t>
  </si>
  <si>
    <t>2055.0261</t>
  </si>
  <si>
    <t>12000</t>
  </si>
  <si>
    <t>1028.5220</t>
  </si>
  <si>
    <t>2055.0294</t>
  </si>
  <si>
    <t>12002</t>
  </si>
  <si>
    <t>R.SFFPENWLWKVEEVDR.F</t>
  </si>
  <si>
    <t>694.3485</t>
  </si>
  <si>
    <t>2080.0237</t>
  </si>
  <si>
    <t>2080.0054</t>
  </si>
  <si>
    <t>12160</t>
  </si>
  <si>
    <t>1041.0201</t>
  </si>
  <si>
    <t>2080.0257</t>
  </si>
  <si>
    <t>9.76</t>
  </si>
  <si>
    <t>12161</t>
  </si>
  <si>
    <t>R.VDVQAGGCEGKLELNVDSSK.A</t>
  </si>
  <si>
    <t>702.3490</t>
  </si>
  <si>
    <t>2104.0252</t>
  </si>
  <si>
    <t>2104.0107</t>
  </si>
  <si>
    <t>12291</t>
  </si>
  <si>
    <t>1063.5527</t>
  </si>
  <si>
    <t>2125.0909</t>
  </si>
  <si>
    <t>12477</t>
  </si>
  <si>
    <t>532.2816</t>
  </si>
  <si>
    <t>2125.0974</t>
  </si>
  <si>
    <t>12480</t>
  </si>
  <si>
    <t>12481</t>
  </si>
  <si>
    <t>K.MRPATDILTVTVENSQGFR.V</t>
  </si>
  <si>
    <t>712.3722</t>
  </si>
  <si>
    <t>2134.0947</t>
  </si>
  <si>
    <t>2134.0841</t>
  </si>
  <si>
    <t>12532</t>
  </si>
  <si>
    <t>K.-&gt;M&lt;-RPATDILTVTVENSQGFR.V</t>
  </si>
  <si>
    <t>717.7047</t>
  </si>
  <si>
    <t>2150.0923</t>
  </si>
  <si>
    <t>2150.0790</t>
  </si>
  <si>
    <t>12658</t>
  </si>
  <si>
    <t>R.LPQGCAEQT-&gt;M&lt;-TLLAPTLAASR.Y</t>
  </si>
  <si>
    <t>749.0565</t>
  </si>
  <si>
    <t>2244.1477</t>
  </si>
  <si>
    <t>2244.1242</t>
  </si>
  <si>
    <t>13165</t>
  </si>
  <si>
    <t>R.YLDKTEQWS-&gt;M&lt;-LPPETKDR.A</t>
  </si>
  <si>
    <t>751.6946</t>
  </si>
  <si>
    <t>2252.0619</t>
  </si>
  <si>
    <t>2252.0783</t>
  </si>
  <si>
    <t>-7.28</t>
  </si>
  <si>
    <t>13220</t>
  </si>
  <si>
    <t>753.0402</t>
  </si>
  <si>
    <t>2256.0987</t>
  </si>
  <si>
    <t>13282</t>
  </si>
  <si>
    <t>1129.0570</t>
  </si>
  <si>
    <t>2256.0995</t>
  </si>
  <si>
    <t>7.26</t>
  </si>
  <si>
    <t>13284</t>
  </si>
  <si>
    <t>758.3726</t>
  </si>
  <si>
    <t>2272.0960</t>
  </si>
  <si>
    <t>13407</t>
  </si>
  <si>
    <t>1137.0558</t>
  </si>
  <si>
    <t>2272.0970</t>
  </si>
  <si>
    <t>8.37</t>
  </si>
  <si>
    <t>(102)</t>
  </si>
  <si>
    <t>13409</t>
  </si>
  <si>
    <t>K.NQDFEQNTDGSGQVIVSIGVPR.T</t>
  </si>
  <si>
    <t>787.3913</t>
  </si>
  <si>
    <t>2359.1521</t>
  </si>
  <si>
    <t>2359.1404</t>
  </si>
  <si>
    <t>14028</t>
  </si>
  <si>
    <t>789.3631</t>
  </si>
  <si>
    <t>2365.0675</t>
  </si>
  <si>
    <t>14052</t>
  </si>
  <si>
    <t>1183.5411</t>
  </si>
  <si>
    <t>2365.0677</t>
  </si>
  <si>
    <t>14053</t>
  </si>
  <si>
    <t>1191.5389</t>
  </si>
  <si>
    <t>2381.0633</t>
  </si>
  <si>
    <t>14130</t>
  </si>
  <si>
    <t>794.6954</t>
  </si>
  <si>
    <t>2381.0643</t>
  </si>
  <si>
    <t>14131</t>
  </si>
  <si>
    <t>813.4159</t>
  </si>
  <si>
    <t>2437.2260</t>
  </si>
  <si>
    <t>8.24</t>
  </si>
  <si>
    <t>14440</t>
  </si>
  <si>
    <t>818.7448</t>
  </si>
  <si>
    <t>2453.2126</t>
  </si>
  <si>
    <t>14494</t>
  </si>
  <si>
    <t>R.LQLEPGKEYLIMGLDGATYDLK.G</t>
  </si>
  <si>
    <t>823.1010</t>
  </si>
  <si>
    <t>2466.2810</t>
  </si>
  <si>
    <t>2466.2716</t>
  </si>
  <si>
    <t>14553</t>
  </si>
  <si>
    <t>1234.1487</t>
  </si>
  <si>
    <t>2466.2828</t>
  </si>
  <si>
    <t>14554</t>
  </si>
  <si>
    <t>R.VTASDPLEALGSEGALSPGGLASLLR.L</t>
  </si>
  <si>
    <t>1241.1703</t>
  </si>
  <si>
    <t>2480.3260</t>
  </si>
  <si>
    <t>2480.3122</t>
  </si>
  <si>
    <t>14643</t>
  </si>
  <si>
    <t>827.7859</t>
  </si>
  <si>
    <t>2480.3360</t>
  </si>
  <si>
    <t>9.60</t>
  </si>
  <si>
    <t>14644</t>
  </si>
  <si>
    <t>R.LQLEPGKEYLI-&gt;M&lt;-GLDGATYDLK.G</t>
  </si>
  <si>
    <t>828.4327</t>
  </si>
  <si>
    <t>2482.2764</t>
  </si>
  <si>
    <t>2482.2665</t>
  </si>
  <si>
    <t>3.99</t>
  </si>
  <si>
    <t>14649</t>
  </si>
  <si>
    <t>R.LYVAAAVIESPGGEMEEAELTSWR.F</t>
  </si>
  <si>
    <t>870.0967</t>
  </si>
  <si>
    <t>2607.2682</t>
  </si>
  <si>
    <t>2607.2526</t>
  </si>
  <si>
    <t>15279</t>
  </si>
  <si>
    <t>K.VFEAMNSYDLGCGPGGGDTAPQVFK.A</t>
  </si>
  <si>
    <t>873.0654</t>
  </si>
  <si>
    <t>2616.1745</t>
  </si>
  <si>
    <t>2616.1625</t>
  </si>
  <si>
    <t>15332</t>
  </si>
  <si>
    <t>1309.0952</t>
  </si>
  <si>
    <t>2616.1759</t>
  </si>
  <si>
    <t>15333</t>
  </si>
  <si>
    <t>R.LYVAAAVIESPGGE-&gt;M&lt;-EEAELTSWR.F</t>
  </si>
  <si>
    <t>875.4304</t>
  </si>
  <si>
    <t>2623.2693</t>
  </si>
  <si>
    <t>2623.2475</t>
  </si>
  <si>
    <t>15378</t>
  </si>
  <si>
    <t>K.VFEA-&gt;M&lt;-NSYDLGCGPGGGDTAPQVFK.A</t>
  </si>
  <si>
    <t>878.4061</t>
  </si>
  <si>
    <t>2632.1964</t>
  </si>
  <si>
    <t>2632.1574</t>
  </si>
  <si>
    <t>14.8</t>
  </si>
  <si>
    <t>15427</t>
  </si>
  <si>
    <t>R.STQDTVVALDALSAYWIASYTAEEK.G</t>
  </si>
  <si>
    <t>911.4551</t>
  </si>
  <si>
    <t>2731.3436</t>
  </si>
  <si>
    <t>2731.3228</t>
  </si>
  <si>
    <t>7.60</t>
  </si>
  <si>
    <t>15867</t>
  </si>
  <si>
    <t>5263</t>
  </si>
  <si>
    <t>311(201)</t>
  </si>
  <si>
    <t>61(53)</t>
  </si>
  <si>
    <t>44.99</t>
  </si>
  <si>
    <t>76%</t>
  </si>
  <si>
    <t>K.TVMENFVAFVGK.C</t>
  </si>
  <si>
    <t>671.3519</t>
  </si>
  <si>
    <t>1340.6893</t>
  </si>
  <si>
    <t>1340.6799</t>
  </si>
  <si>
    <t>5400</t>
  </si>
  <si>
    <t>769.4080</t>
  </si>
  <si>
    <t>1536.8015</t>
  </si>
  <si>
    <t>7660</t>
  </si>
  <si>
    <t>R.MPCAEDYLSLILNR.L</t>
  </si>
  <si>
    <t>847.9267</t>
  </si>
  <si>
    <t>1693.8388</t>
  </si>
  <si>
    <t>1693.8167</t>
  </si>
  <si>
    <t>13.1</t>
  </si>
  <si>
    <t>9247</t>
  </si>
  <si>
    <t>4886</t>
  </si>
  <si>
    <t>221(167)</t>
  </si>
  <si>
    <t>61(55)</t>
  </si>
  <si>
    <t>28.32</t>
  </si>
  <si>
    <t>75%</t>
  </si>
  <si>
    <t>381.7145</t>
  </si>
  <si>
    <t>761.4144</t>
  </si>
  <si>
    <t>169</t>
  </si>
  <si>
    <t>426.7108</t>
  </si>
  <si>
    <t>851.4069</t>
  </si>
  <si>
    <t>671</t>
  </si>
  <si>
    <t>K.GYLAVAVVK.T</t>
  </si>
  <si>
    <t>460.2867</t>
  </si>
  <si>
    <t>918.5589</t>
  </si>
  <si>
    <t>918.5538</t>
  </si>
  <si>
    <t>1013</t>
  </si>
  <si>
    <t>468.7558</t>
  </si>
  <si>
    <t>935.4970</t>
  </si>
  <si>
    <t>1092</t>
  </si>
  <si>
    <t>475.2356</t>
  </si>
  <si>
    <t>948.4566</t>
  </si>
  <si>
    <t>1181</t>
  </si>
  <si>
    <t>496.2233</t>
  </si>
  <si>
    <t>990.4320</t>
  </si>
  <si>
    <t>1467</t>
  </si>
  <si>
    <t>K.KSCHTGLGR.S</t>
  </si>
  <si>
    <t>508.2610</t>
  </si>
  <si>
    <t>1014.5074</t>
  </si>
  <si>
    <t>1014.5029</t>
  </si>
  <si>
    <t>1666</t>
  </si>
  <si>
    <t>519.7531</t>
  </si>
  <si>
    <t>1037.4915</t>
  </si>
  <si>
    <t>1869</t>
  </si>
  <si>
    <t>K.KSCHTAVDR.T</t>
  </si>
  <si>
    <t>358.5117</t>
  </si>
  <si>
    <t>1072.5132</t>
  </si>
  <si>
    <t>1072.5084</t>
  </si>
  <si>
    <t>2165</t>
  </si>
  <si>
    <t>549.2596</t>
  </si>
  <si>
    <t>1096.5047</t>
  </si>
  <si>
    <t>2405</t>
  </si>
  <si>
    <t>K.KTSHMDCIK.A</t>
  </si>
  <si>
    <t>373.8496</t>
  </si>
  <si>
    <t>1118.5271</t>
  </si>
  <si>
    <t>1118.5212</t>
  </si>
  <si>
    <t>2639</t>
  </si>
  <si>
    <t>374.8660</t>
  </si>
  <si>
    <t>1121.5762</t>
  </si>
  <si>
    <t>2684</t>
  </si>
  <si>
    <t>561.7961</t>
  </si>
  <si>
    <t>1121.5776</t>
  </si>
  <si>
    <t>2686</t>
  </si>
  <si>
    <t>1155.5313</t>
  </si>
  <si>
    <t>578.7732</t>
  </si>
  <si>
    <t>1155.5318</t>
  </si>
  <si>
    <t>3047</t>
  </si>
  <si>
    <t>583.8006</t>
  </si>
  <si>
    <t>1165.5866</t>
  </si>
  <si>
    <t>3189</t>
  </si>
  <si>
    <t>608.3170</t>
  </si>
  <si>
    <t>1214.6195</t>
  </si>
  <si>
    <t>417.5533</t>
  </si>
  <si>
    <t>1249.6381</t>
  </si>
  <si>
    <t>4253</t>
  </si>
  <si>
    <t>625.8264</t>
  </si>
  <si>
    <t>4254</t>
  </si>
  <si>
    <t>639.3438</t>
  </si>
  <si>
    <t>1276.6729</t>
  </si>
  <si>
    <t>4610</t>
  </si>
  <si>
    <t>426.5650</t>
  </si>
  <si>
    <t>1276.6731</t>
  </si>
  <si>
    <t>4611</t>
  </si>
  <si>
    <t>435.8999</t>
  </si>
  <si>
    <t>1304.6779</t>
  </si>
  <si>
    <t>4987</t>
  </si>
  <si>
    <t>653.3464</t>
  </si>
  <si>
    <t>1304.6783</t>
  </si>
  <si>
    <t>656.3351</t>
  </si>
  <si>
    <t>1310.6556</t>
  </si>
  <si>
    <t>5068</t>
  </si>
  <si>
    <t>668.3565</t>
  </si>
  <si>
    <t>1334.6983</t>
  </si>
  <si>
    <t>5346</t>
  </si>
  <si>
    <t>5470</t>
  </si>
  <si>
    <t>673.8149</t>
  </si>
  <si>
    <t>1345.6152</t>
  </si>
  <si>
    <t>5471</t>
  </si>
  <si>
    <t>677.8109</t>
  </si>
  <si>
    <t>1353.6073</t>
  </si>
  <si>
    <t>5570</t>
  </si>
  <si>
    <t>5690</t>
  </si>
  <si>
    <t>682.8679</t>
  </si>
  <si>
    <t>1363.7213</t>
  </si>
  <si>
    <t>5712</t>
  </si>
  <si>
    <t>455.5821</t>
  </si>
  <si>
    <t>1363.7245</t>
  </si>
  <si>
    <t>5714</t>
  </si>
  <si>
    <t>689.8733</t>
  </si>
  <si>
    <t>1377.7320</t>
  </si>
  <si>
    <t>5805</t>
  </si>
  <si>
    <t>460.2525</t>
  </si>
  <si>
    <t>1377.7356</t>
  </si>
  <si>
    <t>5807</t>
  </si>
  <si>
    <t>695.3451</t>
  </si>
  <si>
    <t>1388.6756</t>
  </si>
  <si>
    <t>5944</t>
  </si>
  <si>
    <t>1395.6631</t>
  </si>
  <si>
    <t>6049</t>
  </si>
  <si>
    <t>706.8371</t>
  </si>
  <si>
    <t>1411.6596</t>
  </si>
  <si>
    <t>8.55</t>
  </si>
  <si>
    <t>6230</t>
  </si>
  <si>
    <t>724.3365</t>
  </si>
  <si>
    <t>1446.6584</t>
  </si>
  <si>
    <t>6656</t>
  </si>
  <si>
    <t>483.2270</t>
  </si>
  <si>
    <t>1446.6591</t>
  </si>
  <si>
    <t>6657</t>
  </si>
  <si>
    <t>R.ILESGPFVSCVKK.T</t>
  </si>
  <si>
    <t>488.6054</t>
  </si>
  <si>
    <t>1462.7945</t>
  </si>
  <si>
    <t>1462.7854</t>
  </si>
  <si>
    <t>6873</t>
  </si>
  <si>
    <t>732.4047</t>
  </si>
  <si>
    <t>1462.7948</t>
  </si>
  <si>
    <t>6875</t>
  </si>
  <si>
    <t>733.8310</t>
  </si>
  <si>
    <t>1465.6474</t>
  </si>
  <si>
    <t>6906</t>
  </si>
  <si>
    <t>734.3535</t>
  </si>
  <si>
    <t>1466.6925</t>
  </si>
  <si>
    <t>6914</t>
  </si>
  <si>
    <t>490.2636</t>
  </si>
  <si>
    <t>1467.7691</t>
  </si>
  <si>
    <t>6936</t>
  </si>
  <si>
    <t>494.9081</t>
  </si>
  <si>
    <t>7157</t>
  </si>
  <si>
    <t>741.8586</t>
  </si>
  <si>
    <t>1481.7027</t>
  </si>
  <si>
    <t>7159</t>
  </si>
  <si>
    <t>741.8590</t>
  </si>
  <si>
    <t>1481.7035</t>
  </si>
  <si>
    <t>7161</t>
  </si>
  <si>
    <t>494.9086</t>
  </si>
  <si>
    <t>1481.7040</t>
  </si>
  <si>
    <t>7162</t>
  </si>
  <si>
    <t>496.9547</t>
  </si>
  <si>
    <t>1487.8423</t>
  </si>
  <si>
    <t>7211</t>
  </si>
  <si>
    <t>744.9302</t>
  </si>
  <si>
    <t>1487.8459</t>
  </si>
  <si>
    <t>7213</t>
  </si>
  <si>
    <t>755.8782</t>
  </si>
  <si>
    <t>1509.7419</t>
  </si>
  <si>
    <t>7445</t>
  </si>
  <si>
    <t>378.4429</t>
  </si>
  <si>
    <t>1509.7424</t>
  </si>
  <si>
    <t>7446</t>
  </si>
  <si>
    <t>504.2553</t>
  </si>
  <si>
    <t>1509.7442</t>
  </si>
  <si>
    <t>7447</t>
  </si>
  <si>
    <t>R.TAGWNIPMGLLYSK.I</t>
  </si>
  <si>
    <t>775.9089</t>
  </si>
  <si>
    <t>1549.8033</t>
  </si>
  <si>
    <t>1549.7963</t>
  </si>
  <si>
    <t>7820</t>
  </si>
  <si>
    <t>797.8786</t>
  </si>
  <si>
    <t>1593.7426</t>
  </si>
  <si>
    <t>8312</t>
  </si>
  <si>
    <t>532.2553</t>
  </si>
  <si>
    <t>1593.7441</t>
  </si>
  <si>
    <t>8313</t>
  </si>
  <si>
    <t>802.9106</t>
  </si>
  <si>
    <t>1603.8067</t>
  </si>
  <si>
    <t>8425</t>
  </si>
  <si>
    <t>R.KNYELLCGDNTRK.S</t>
  </si>
  <si>
    <t>537.6072</t>
  </si>
  <si>
    <t>1609.7999</t>
  </si>
  <si>
    <t>1609.7882</t>
  </si>
  <si>
    <t>8468</t>
  </si>
  <si>
    <t>1631.7967</t>
  </si>
  <si>
    <t>3.93</t>
  </si>
  <si>
    <t>8690</t>
  </si>
  <si>
    <t>544.9404</t>
  </si>
  <si>
    <t>1631.7993</t>
  </si>
  <si>
    <t>8691</t>
  </si>
  <si>
    <t>820.8922</t>
  </si>
  <si>
    <t>1639.7697</t>
  </si>
  <si>
    <t>8795</t>
  </si>
  <si>
    <t>547.5978</t>
  </si>
  <si>
    <t>1639.7715</t>
  </si>
  <si>
    <t>8797</t>
  </si>
  <si>
    <t>822.8654</t>
  </si>
  <si>
    <t>1643.7163</t>
  </si>
  <si>
    <t>548.9130</t>
  </si>
  <si>
    <t>1643.7172</t>
  </si>
  <si>
    <t>8816</t>
  </si>
  <si>
    <t>572.6393</t>
  </si>
  <si>
    <t>1714.8962</t>
  </si>
  <si>
    <t>9454</t>
  </si>
  <si>
    <t>858.4556</t>
  </si>
  <si>
    <t>1714.8967</t>
  </si>
  <si>
    <t>9456</t>
  </si>
  <si>
    <t>579.6019</t>
  </si>
  <si>
    <t>1735.7838</t>
  </si>
  <si>
    <t>9588</t>
  </si>
  <si>
    <t>868.8994</t>
  </si>
  <si>
    <t>1735.7843</t>
  </si>
  <si>
    <t>9589</t>
  </si>
  <si>
    <t>434.9536</t>
  </si>
  <si>
    <t>1735.7855</t>
  </si>
  <si>
    <t>9590</t>
  </si>
  <si>
    <t>879.4377</t>
  </si>
  <si>
    <t>1756.8608</t>
  </si>
  <si>
    <t>586.6278</t>
  </si>
  <si>
    <t>1756.8616</t>
  </si>
  <si>
    <t>9703</t>
  </si>
  <si>
    <t>440.2229</t>
  </si>
  <si>
    <t>1756.8626</t>
  </si>
  <si>
    <t>9707</t>
  </si>
  <si>
    <t>884.9396</t>
  </si>
  <si>
    <t>1767.8646</t>
  </si>
  <si>
    <t>9777</t>
  </si>
  <si>
    <t>590.2956</t>
  </si>
  <si>
    <t>1767.8649</t>
  </si>
  <si>
    <t>9780</t>
  </si>
  <si>
    <t>915.9375</t>
  </si>
  <si>
    <t>1829.8604</t>
  </si>
  <si>
    <t>10187</t>
  </si>
  <si>
    <t>485.7417</t>
  </si>
  <si>
    <t>1938.9377</t>
  </si>
  <si>
    <t>2.42</t>
  </si>
  <si>
    <t>11106</t>
  </si>
  <si>
    <t>647.3205</t>
  </si>
  <si>
    <t>1938.9397</t>
  </si>
  <si>
    <t>3.44</t>
  </si>
  <si>
    <t>11107</t>
  </si>
  <si>
    <t>K.CACSNHEPYFGYSGAFK.C</t>
  </si>
  <si>
    <t>997.9169</t>
  </si>
  <si>
    <t>1993.8192</t>
  </si>
  <si>
    <t>1993.8087</t>
  </si>
  <si>
    <t>11530</t>
  </si>
  <si>
    <t>665.6271</t>
  </si>
  <si>
    <t>1993.8596</t>
  </si>
  <si>
    <t>11534</t>
  </si>
  <si>
    <t>997.9374</t>
  </si>
  <si>
    <t>1993.8602</t>
  </si>
  <si>
    <t>120</t>
  </si>
  <si>
    <t>11535</t>
  </si>
  <si>
    <t>673.3151</t>
  </si>
  <si>
    <t>2016.9234</t>
  </si>
  <si>
    <t>11704</t>
  </si>
  <si>
    <t>1009.4694</t>
  </si>
  <si>
    <t>2016.9242</t>
  </si>
  <si>
    <t>11705</t>
  </si>
  <si>
    <t>718.6828</t>
  </si>
  <si>
    <t>2153.0266</t>
  </si>
  <si>
    <t>12670</t>
  </si>
  <si>
    <t>K.IMKGEADAMSLDGGYLYIAGK.C</t>
  </si>
  <si>
    <t>735.0344</t>
  </si>
  <si>
    <t>2202.0814</t>
  </si>
  <si>
    <t>2202.0700</t>
  </si>
  <si>
    <t>12919</t>
  </si>
  <si>
    <t>1102.0488</t>
  </si>
  <si>
    <t>2202.0831</t>
  </si>
  <si>
    <t>12920</t>
  </si>
  <si>
    <t>K.IMKGEADA-&gt;M&lt;-SLDGGYLYIAGK.C</t>
  </si>
  <si>
    <t>740.3676</t>
  </si>
  <si>
    <t>2218.0808</t>
  </si>
  <si>
    <t>2218.0650</t>
  </si>
  <si>
    <t>7.15</t>
  </si>
  <si>
    <t>13002</t>
  </si>
  <si>
    <t>R.AAANFFSASCVPCADQSSFPK.L</t>
  </si>
  <si>
    <t>1131.5107</t>
  </si>
  <si>
    <t>2261.0069</t>
  </si>
  <si>
    <t>2260.9881</t>
  </si>
  <si>
    <t>8.31</t>
  </si>
  <si>
    <t>13320</t>
  </si>
  <si>
    <t>754.6763</t>
  </si>
  <si>
    <t>2261.0072</t>
  </si>
  <si>
    <t>13321</t>
  </si>
  <si>
    <t>K.INNCKFDEFFSAGCAPGSPR.N</t>
  </si>
  <si>
    <t>758.6791</t>
  </si>
  <si>
    <t>2273.0156</t>
  </si>
  <si>
    <t>2272.9994</t>
  </si>
  <si>
    <t>13414</t>
  </si>
  <si>
    <t>K.SVDDYQECYLAMVPSHAVVAR.T</t>
  </si>
  <si>
    <t>804.0491</t>
  </si>
  <si>
    <t>2409.1254</t>
  </si>
  <si>
    <t>2409.1093</t>
  </si>
  <si>
    <t>14302</t>
  </si>
  <si>
    <t>1205.5731</t>
  </si>
  <si>
    <t>2409.1317</t>
  </si>
  <si>
    <t>9.29</t>
  </si>
  <si>
    <t>14305</t>
  </si>
  <si>
    <t>K.SVDDYQECYLA-&gt;M&lt;-VPSHAVVAR.T</t>
  </si>
  <si>
    <t>809.3839</t>
  </si>
  <si>
    <t>2425.1297</t>
  </si>
  <si>
    <t>2425.1042</t>
  </si>
  <si>
    <t>14374</t>
  </si>
  <si>
    <t>R.WSGFSGGAIECETAENTEECIAK.I</t>
  </si>
  <si>
    <t>1273.5496</t>
  </si>
  <si>
    <t>2545.0846</t>
  </si>
  <si>
    <t>2545.0737</t>
  </si>
  <si>
    <t>15020</t>
  </si>
  <si>
    <t>912.1140</t>
  </si>
  <si>
    <t>2733.3202</t>
  </si>
  <si>
    <t>15875</t>
  </si>
  <si>
    <t>R.CLVEKGDVAFVKDQTVIQNTDGNNNEAWAK.N</t>
  </si>
  <si>
    <t>841.6693</t>
  </si>
  <si>
    <t>3362.6481</t>
  </si>
  <si>
    <t>3362.6201</t>
  </si>
  <si>
    <t>8.33</t>
  </si>
  <si>
    <t>17244</t>
  </si>
  <si>
    <t>1121.8903</t>
  </si>
  <si>
    <t>3362.6490</t>
  </si>
  <si>
    <t>17245</t>
  </si>
  <si>
    <t>4773</t>
  </si>
  <si>
    <t>218(164)</t>
  </si>
  <si>
    <t>24.07</t>
  </si>
  <si>
    <t>530.7698</t>
  </si>
  <si>
    <t>1059.5250</t>
  </si>
  <si>
    <t>2072</t>
  </si>
  <si>
    <t>538.7673</t>
  </si>
  <si>
    <t>1075.5201</t>
  </si>
  <si>
    <t>2184</t>
  </si>
  <si>
    <t>714.0118</t>
  </si>
  <si>
    <t>2139.0135</t>
  </si>
  <si>
    <t>12591</t>
  </si>
  <si>
    <t>K.SVDNYQECYLAMVPSHAVVAR.T</t>
  </si>
  <si>
    <t>803.7195</t>
  </si>
  <si>
    <t>2408.1368</t>
  </si>
  <si>
    <t>2408.1253</t>
  </si>
  <si>
    <t>14295</t>
  </si>
  <si>
    <t>274(193)</t>
  </si>
  <si>
    <t>49(45)</t>
  </si>
  <si>
    <t>60%</t>
  </si>
  <si>
    <t>653.7934</t>
  </si>
  <si>
    <t>1305.5722</t>
  </si>
  <si>
    <t>5006</t>
  </si>
  <si>
    <t>436.1980</t>
  </si>
  <si>
    <t>1305.5723</t>
  </si>
  <si>
    <t>5007</t>
  </si>
  <si>
    <t>K.FSGQLNNEGCFSQQVNTK.I</t>
  </si>
  <si>
    <t>686.6531</t>
  </si>
  <si>
    <t>2056.9374</t>
  </si>
  <si>
    <t>2056.9273</t>
  </si>
  <si>
    <t>12014</t>
  </si>
  <si>
    <t>1029.4769</t>
  </si>
  <si>
    <t>2056.9393</t>
  </si>
  <si>
    <t>12015</t>
  </si>
  <si>
    <t>623.3150</t>
  </si>
  <si>
    <t>1244.6154</t>
  </si>
  <si>
    <t>4167</t>
  </si>
  <si>
    <t>631.3118</t>
  </si>
  <si>
    <t>1260.6091</t>
  </si>
  <si>
    <t>4410</t>
  </si>
  <si>
    <t>663.8550</t>
  </si>
  <si>
    <t>1325.6955</t>
  </si>
  <si>
    <t>584.9967</t>
  </si>
  <si>
    <t>1751.9683</t>
  </si>
  <si>
    <t>9683</t>
  </si>
  <si>
    <t>876.9919</t>
  </si>
  <si>
    <t>1751.9693</t>
  </si>
  <si>
    <t>9684</t>
  </si>
  <si>
    <t>K.NRDFEQNTDGSGQVIVSIGVPR.T</t>
  </si>
  <si>
    <t>796.7427</t>
  </si>
  <si>
    <t>2387.2062</t>
  </si>
  <si>
    <t>2387.1830</t>
  </si>
  <si>
    <t>9.74</t>
  </si>
  <si>
    <t>14161</t>
  </si>
  <si>
    <t>K.VDFSLSSDRDFILLNVPIPQEQAR.V</t>
  </si>
  <si>
    <t>920.4870</t>
  </si>
  <si>
    <t>2758.4392</t>
  </si>
  <si>
    <t>2758.4290</t>
  </si>
  <si>
    <t>15935</t>
  </si>
  <si>
    <t>3463</t>
  </si>
  <si>
    <t>166(118)</t>
  </si>
  <si>
    <t>62(48)</t>
  </si>
  <si>
    <t>2.06</t>
  </si>
  <si>
    <t>39%</t>
  </si>
  <si>
    <t>360.1933</t>
  </si>
  <si>
    <t>718.3720</t>
  </si>
  <si>
    <t>733.3477</t>
  </si>
  <si>
    <t>408.7237</t>
  </si>
  <si>
    <t>815.4328</t>
  </si>
  <si>
    <t>449</t>
  </si>
  <si>
    <t>K.SNFIGYK.D</t>
  </si>
  <si>
    <t>414.7187</t>
  </si>
  <si>
    <t>827.4228</t>
  </si>
  <si>
    <t>827.4177</t>
  </si>
  <si>
    <t>510</t>
  </si>
  <si>
    <t>415.2402</t>
  </si>
  <si>
    <t>828.4659</t>
  </si>
  <si>
    <t>518</t>
  </si>
  <si>
    <t>426.7391</t>
  </si>
  <si>
    <t>851.4636</t>
  </si>
  <si>
    <t>7.16</t>
  </si>
  <si>
    <t>674</t>
  </si>
  <si>
    <t>R.VFQTLEK.G</t>
  </si>
  <si>
    <t>432.7472</t>
  </si>
  <si>
    <t>863.4798</t>
  </si>
  <si>
    <t>863.4753</t>
  </si>
  <si>
    <t>703</t>
  </si>
  <si>
    <t>435.2450</t>
  </si>
  <si>
    <t>868.4755</t>
  </si>
  <si>
    <t>6.99</t>
  </si>
  <si>
    <t>734</t>
  </si>
  <si>
    <t>447.7476</t>
  </si>
  <si>
    <t>893.4806</t>
  </si>
  <si>
    <t>864</t>
  </si>
  <si>
    <t>456.2378</t>
  </si>
  <si>
    <t>910.4611</t>
  </si>
  <si>
    <t>964</t>
  </si>
  <si>
    <t>456.2755</t>
  </si>
  <si>
    <t>910.5364</t>
  </si>
  <si>
    <t>970</t>
  </si>
  <si>
    <t>468.7583</t>
  </si>
  <si>
    <t>935.5020</t>
  </si>
  <si>
    <t>1094</t>
  </si>
  <si>
    <t>474.2364</t>
  </si>
  <si>
    <t>946.4582</t>
  </si>
  <si>
    <t>1162</t>
  </si>
  <si>
    <t>500.2893</t>
  </si>
  <si>
    <t>998.5641</t>
  </si>
  <si>
    <t>1542</t>
  </si>
  <si>
    <t>R.TSGIQFCVK.M</t>
  </si>
  <si>
    <t>520.2685</t>
  </si>
  <si>
    <t>1038.5224</t>
  </si>
  <si>
    <t>1038.5168</t>
  </si>
  <si>
    <t>1876</t>
  </si>
  <si>
    <t>532.8063</t>
  </si>
  <si>
    <t>1063.5980</t>
  </si>
  <si>
    <t>K.CQLENGSFK.E</t>
  </si>
  <si>
    <t>541.7531</t>
  </si>
  <si>
    <t>1081.4917</t>
  </si>
  <si>
    <t>1081.4862</t>
  </si>
  <si>
    <t>2223</t>
  </si>
  <si>
    <t>542.3150</t>
  </si>
  <si>
    <t>1082.6154</t>
  </si>
  <si>
    <t>2249</t>
  </si>
  <si>
    <t>1136.5655</t>
  </si>
  <si>
    <t>2880</t>
  </si>
  <si>
    <t>1136.5658</t>
  </si>
  <si>
    <t>3.82</t>
  </si>
  <si>
    <t>2882</t>
  </si>
  <si>
    <t>K.EGMVSIMSFR.N</t>
  </si>
  <si>
    <t>578.7811</t>
  </si>
  <si>
    <t>1155.5477</t>
  </si>
  <si>
    <t>1155.5416</t>
  </si>
  <si>
    <t>3048</t>
  </si>
  <si>
    <t>1163.5636</t>
  </si>
  <si>
    <t>3168</t>
  </si>
  <si>
    <t>K.EGMVSI-&gt;M&lt;-SFR.N</t>
  </si>
  <si>
    <t>586.7706</t>
  </si>
  <si>
    <t>1171.5267</t>
  </si>
  <si>
    <t>1171.5366</t>
  </si>
  <si>
    <t>-8.41</t>
  </si>
  <si>
    <t>3311</t>
  </si>
  <si>
    <t>596.8084</t>
  </si>
  <si>
    <t>1191.6023</t>
  </si>
  <si>
    <t>3521</t>
  </si>
  <si>
    <t>600.2734</t>
  </si>
  <si>
    <t>1198.5323</t>
  </si>
  <si>
    <t>3621</t>
  </si>
  <si>
    <t>600.8333</t>
  </si>
  <si>
    <t>1199.6519</t>
  </si>
  <si>
    <t>3645</t>
  </si>
  <si>
    <t>618.3159</t>
  </si>
  <si>
    <t>1234.6172</t>
  </si>
  <si>
    <t>4056</t>
  </si>
  <si>
    <t>412.5464</t>
  </si>
  <si>
    <t>1234.6173</t>
  </si>
  <si>
    <t>4057</t>
  </si>
  <si>
    <t>418.2608</t>
  </si>
  <si>
    <t>1251.7605</t>
  </si>
  <si>
    <t>4300</t>
  </si>
  <si>
    <t>1251.7618</t>
  </si>
  <si>
    <t>4302</t>
  </si>
  <si>
    <t>K.DFTNFEITIR.A</t>
  </si>
  <si>
    <t>628.3232</t>
  </si>
  <si>
    <t>1254.6319</t>
  </si>
  <si>
    <t>1254.6245</t>
  </si>
  <si>
    <t>5.96</t>
  </si>
  <si>
    <t>4328</t>
  </si>
  <si>
    <t>632.7731</t>
  </si>
  <si>
    <t>1263.5317</t>
  </si>
  <si>
    <t>4441</t>
  </si>
  <si>
    <t>R.AARIQAGPICIK.A</t>
  </si>
  <si>
    <t>649.3717</t>
  </si>
  <si>
    <t>1296.7288</t>
  </si>
  <si>
    <t>1296.7336</t>
  </si>
  <si>
    <t>-3.66</t>
  </si>
  <si>
    <t>4847</t>
  </si>
  <si>
    <t>674.3707</t>
  </si>
  <si>
    <t>1346.7268</t>
  </si>
  <si>
    <t>5491</t>
  </si>
  <si>
    <t>K.ITHYNFLILSK.G</t>
  </si>
  <si>
    <t>674.8880</t>
  </si>
  <si>
    <t>1347.7614</t>
  </si>
  <si>
    <t>1347.7551</t>
  </si>
  <si>
    <t>5504</t>
  </si>
  <si>
    <t>681.8699</t>
  </si>
  <si>
    <t>1361.7252</t>
  </si>
  <si>
    <t>454.9160</t>
  </si>
  <si>
    <t>1361.7261</t>
  </si>
  <si>
    <t>K.QCTMFYSTSNTK.L</t>
  </si>
  <si>
    <t>734.3195</t>
  </si>
  <si>
    <t>1466.6244</t>
  </si>
  <si>
    <t>1466.6170</t>
  </si>
  <si>
    <t>6910</t>
  </si>
  <si>
    <t>380.4648</t>
  </si>
  <si>
    <t>1517.8300</t>
  </si>
  <si>
    <t>7493</t>
  </si>
  <si>
    <t>759.9223</t>
  </si>
  <si>
    <t>7494</t>
  </si>
  <si>
    <t>506.9511</t>
  </si>
  <si>
    <t>1517.8313</t>
  </si>
  <si>
    <t>7498</t>
  </si>
  <si>
    <t>768.8763</t>
  </si>
  <si>
    <t>1535.7381</t>
  </si>
  <si>
    <t>512.9207</t>
  </si>
  <si>
    <t>1535.7403</t>
  </si>
  <si>
    <t>7.39</t>
  </si>
  <si>
    <t>7633</t>
  </si>
  <si>
    <t>774.4266</t>
  </si>
  <si>
    <t>1546.8386</t>
  </si>
  <si>
    <t>9.26</t>
  </si>
  <si>
    <t>7779</t>
  </si>
  <si>
    <t>777.3757</t>
  </si>
  <si>
    <t>1552.7369</t>
  </si>
  <si>
    <t>7843</t>
  </si>
  <si>
    <t>521.9414</t>
  </si>
  <si>
    <t>1562.8024</t>
  </si>
  <si>
    <t>7944</t>
  </si>
  <si>
    <t>782.4086</t>
  </si>
  <si>
    <t>1562.8027</t>
  </si>
  <si>
    <t>7945</t>
  </si>
  <si>
    <t>788.8927</t>
  </si>
  <si>
    <t>1575.7708</t>
  </si>
  <si>
    <t>K.VTYSSGHVTLSAENK.F</t>
  </si>
  <si>
    <t>796.9038</t>
  </si>
  <si>
    <t>1591.7931</t>
  </si>
  <si>
    <t>1591.7842</t>
  </si>
  <si>
    <t>8256</t>
  </si>
  <si>
    <t>531.6050</t>
  </si>
  <si>
    <t>1591.7933</t>
  </si>
  <si>
    <t>8258</t>
  </si>
  <si>
    <t>1612.7910</t>
  </si>
  <si>
    <t>8494</t>
  </si>
  <si>
    <t>K.VRVYSLNDDLKPAK.R</t>
  </si>
  <si>
    <t>809.4548</t>
  </si>
  <si>
    <t>1616.8951</t>
  </si>
  <si>
    <t>1616.8886</t>
  </si>
  <si>
    <t>8530</t>
  </si>
  <si>
    <t>811.8649</t>
  </si>
  <si>
    <t>1621.7152</t>
  </si>
  <si>
    <t>8580</t>
  </si>
  <si>
    <t>8582</t>
  </si>
  <si>
    <t>543.2780</t>
  </si>
  <si>
    <t>1626.8122</t>
  </si>
  <si>
    <t>8632</t>
  </si>
  <si>
    <t>K.EYVLPHFSISIEPK.S</t>
  </si>
  <si>
    <t>829.9493</t>
  </si>
  <si>
    <t>1657.8840</t>
  </si>
  <si>
    <t>1657.8715</t>
  </si>
  <si>
    <t>7.52</t>
  </si>
  <si>
    <t>8948</t>
  </si>
  <si>
    <t>553.6357</t>
  </si>
  <si>
    <t>1657.8852</t>
  </si>
  <si>
    <t>8.25</t>
  </si>
  <si>
    <t>8949</t>
  </si>
  <si>
    <t>833.3971</t>
  </si>
  <si>
    <t>1664.7796</t>
  </si>
  <si>
    <t>555.9340</t>
  </si>
  <si>
    <t>1664.7802</t>
  </si>
  <si>
    <t>9017</t>
  </si>
  <si>
    <t>846.4405</t>
  </si>
  <si>
    <t>1690.8664</t>
  </si>
  <si>
    <t>9227</t>
  </si>
  <si>
    <t>852.9420</t>
  </si>
  <si>
    <t>1703.8695</t>
  </si>
  <si>
    <t>9352</t>
  </si>
  <si>
    <t>568.9640</t>
  </si>
  <si>
    <t>1703.8701</t>
  </si>
  <si>
    <t>(75)</t>
  </si>
  <si>
    <t>9353</t>
  </si>
  <si>
    <t>585.9844</t>
  </si>
  <si>
    <t>1754.9313</t>
  </si>
  <si>
    <t>9696</t>
  </si>
  <si>
    <t>878.4730</t>
  </si>
  <si>
    <t>1754.9314</t>
  </si>
  <si>
    <t>9697</t>
  </si>
  <si>
    <t>K.ALVEQVDQLLTDYEIK.D</t>
  </si>
  <si>
    <t>626.3403</t>
  </si>
  <si>
    <t>1875.9992</t>
  </si>
  <si>
    <t>1875.9829</t>
  </si>
  <si>
    <t>8.65</t>
  </si>
  <si>
    <t>10560</t>
  </si>
  <si>
    <t>939.0070</t>
  </si>
  <si>
    <t>1875.9995</t>
  </si>
  <si>
    <t>10561</t>
  </si>
  <si>
    <t>11770</t>
  </si>
  <si>
    <t>1012.4455</t>
  </si>
  <si>
    <t>2022.8764</t>
  </si>
  <si>
    <t>11771</t>
  </si>
  <si>
    <t>R.ESYAGVTLDPQGVYGIISR.R</t>
  </si>
  <si>
    <t>1013.0217</t>
  </si>
  <si>
    <t>2024.0289</t>
  </si>
  <si>
    <t>2024.0215</t>
  </si>
  <si>
    <t>3.68</t>
  </si>
  <si>
    <t>11780</t>
  </si>
  <si>
    <t>K.MHPVEGICSSGTPVTDSQGR.R</t>
  </si>
  <si>
    <t>705.6636</t>
  </si>
  <si>
    <t>2113.9689</t>
  </si>
  <si>
    <t>2113.9521</t>
  </si>
  <si>
    <t>12407</t>
  </si>
  <si>
    <t>K.CQLENGSFKENSDYQPVK.L</t>
  </si>
  <si>
    <t>714.9993</t>
  </si>
  <si>
    <t>2141.9760</t>
  </si>
  <si>
    <t>2141.9688</t>
  </si>
  <si>
    <t>3.37</t>
  </si>
  <si>
    <t>12608</t>
  </si>
  <si>
    <t>1071.9985</t>
  </si>
  <si>
    <t>2141.9825</t>
  </si>
  <si>
    <t>12610</t>
  </si>
  <si>
    <t>715.3775</t>
  </si>
  <si>
    <t>2143.1107</t>
  </si>
  <si>
    <t>9.21</t>
  </si>
  <si>
    <t>12620</t>
  </si>
  <si>
    <t>R.FLANLDEFTEDIFLNGCENA.-</t>
  </si>
  <si>
    <t>1166.5314</t>
  </si>
  <si>
    <t>2331.0482</t>
  </si>
  <si>
    <t>2331.0365</t>
  </si>
  <si>
    <t>13869</t>
  </si>
  <si>
    <t>778.0283</t>
  </si>
  <si>
    <t>2331.0631</t>
  </si>
  <si>
    <t>13870</t>
  </si>
  <si>
    <t>786.7016</t>
  </si>
  <si>
    <t>2357.0830</t>
  </si>
  <si>
    <t>14012</t>
  </si>
  <si>
    <t>1179.5547</t>
  </si>
  <si>
    <t>2357.0948</t>
  </si>
  <si>
    <t>14016</t>
  </si>
  <si>
    <t>K.LSDSAYQSINIPVTQDMVPSAR.L</t>
  </si>
  <si>
    <t>1196.6018</t>
  </si>
  <si>
    <t>2391.1891</t>
  </si>
  <si>
    <t>2391.1740</t>
  </si>
  <si>
    <t>14211</t>
  </si>
  <si>
    <t>798.0704</t>
  </si>
  <si>
    <t>2391.1895</t>
  </si>
  <si>
    <t>14212</t>
  </si>
  <si>
    <t>R.DNAEVFYLAGLTFLTNANADDTR.E</t>
  </si>
  <si>
    <t>1266.1146</t>
  </si>
  <si>
    <t>2530.2147</t>
  </si>
  <si>
    <t>2530.1976</t>
  </si>
  <si>
    <t>6.76</t>
  </si>
  <si>
    <t>14919</t>
  </si>
  <si>
    <t>R.DKLSDSAYQSINIPVTQDMVPSAR.L</t>
  </si>
  <si>
    <t>879.1100</t>
  </si>
  <si>
    <t>2634.3081</t>
  </si>
  <si>
    <t>2634.2959</t>
  </si>
  <si>
    <t>15451</t>
  </si>
  <si>
    <t>R.DKLSDSAYQSINIPVTQD-&gt;M&lt;-VPSAR.L</t>
  </si>
  <si>
    <t>884.4457</t>
  </si>
  <si>
    <t>2650.3152</t>
  </si>
  <si>
    <t>2650.2908</t>
  </si>
  <si>
    <t>9.20</t>
  </si>
  <si>
    <t>15529</t>
  </si>
  <si>
    <t>R.ETVLTFIDPEGSEVDMVEENDYTGIISFPDFK.I</t>
  </si>
  <si>
    <t>1212.9153</t>
  </si>
  <si>
    <t>3635.7240</t>
  </si>
  <si>
    <t>3635.6753</t>
  </si>
  <si>
    <t>13.4</t>
  </si>
  <si>
    <t>17906</t>
  </si>
  <si>
    <t>R.ETVLTFIDPEGSEVD-&gt;M&lt;-VEENDYTGIISFPDFK.I</t>
  </si>
  <si>
    <t>1218.2430</t>
  </si>
  <si>
    <t>3651.7073</t>
  </si>
  <si>
    <t>3651.6702</t>
  </si>
  <si>
    <t>17937</t>
  </si>
  <si>
    <t>R.DNAEVFYLAGLTFLTNANADDTRENDEPCKEILRPK.R</t>
  </si>
  <si>
    <t>828.8127</t>
  </si>
  <si>
    <t>4139.0273</t>
  </si>
  <si>
    <t>4138.9905</t>
  </si>
  <si>
    <t>8.89</t>
  </si>
  <si>
    <t>18676</t>
  </si>
  <si>
    <t>1035.7664</t>
  </si>
  <si>
    <t>4139.0363</t>
  </si>
  <si>
    <t>18677</t>
  </si>
  <si>
    <t>3148</t>
  </si>
  <si>
    <t>191(115)</t>
  </si>
  <si>
    <t>26(22)</t>
  </si>
  <si>
    <t>10.08</t>
  </si>
  <si>
    <t>42%</t>
  </si>
  <si>
    <t>374.1871</t>
  </si>
  <si>
    <t>746.3596</t>
  </si>
  <si>
    <t>374.2261</t>
  </si>
  <si>
    <t>746.4377</t>
  </si>
  <si>
    <t>382.1852</t>
  </si>
  <si>
    <t>762.3559</t>
  </si>
  <si>
    <t>5.61</t>
  </si>
  <si>
    <t>175</t>
  </si>
  <si>
    <t>402.7292</t>
  </si>
  <si>
    <t>803.4439</t>
  </si>
  <si>
    <t>386</t>
  </si>
  <si>
    <t>430.7421</t>
  </si>
  <si>
    <t>859.4696</t>
  </si>
  <si>
    <t>682</t>
  </si>
  <si>
    <t>440.7259</t>
  </si>
  <si>
    <t>879.4372</t>
  </si>
  <si>
    <t>798</t>
  </si>
  <si>
    <t>993</t>
  </si>
  <si>
    <t>504.7733</t>
  </si>
  <si>
    <t>1007.5320</t>
  </si>
  <si>
    <t>3.25</t>
  </si>
  <si>
    <t>1599</t>
  </si>
  <si>
    <t>506.7763</t>
  </si>
  <si>
    <t>1011.5381</t>
  </si>
  <si>
    <t>365.5182</t>
  </si>
  <si>
    <t>1093.5328</t>
  </si>
  <si>
    <t>2370</t>
  </si>
  <si>
    <t>547.7742</t>
  </si>
  <si>
    <t>1093.5338</t>
  </si>
  <si>
    <t>2373</t>
  </si>
  <si>
    <t>379.5494</t>
  </si>
  <si>
    <t>1135.6262</t>
  </si>
  <si>
    <t>2.23</t>
  </si>
  <si>
    <t>2862</t>
  </si>
  <si>
    <t>568.8213</t>
  </si>
  <si>
    <t>1135.6280</t>
  </si>
  <si>
    <t>2863</t>
  </si>
  <si>
    <t>584.8126</t>
  </si>
  <si>
    <t>1167.6107</t>
  </si>
  <si>
    <t>3251</t>
  </si>
  <si>
    <t>589.8221</t>
  </si>
  <si>
    <t>1177.6296</t>
  </si>
  <si>
    <t>3372</t>
  </si>
  <si>
    <t>1199.6363</t>
  </si>
  <si>
    <t>400.8864</t>
  </si>
  <si>
    <t>1199.6374</t>
  </si>
  <si>
    <t>3641</t>
  </si>
  <si>
    <t>K.GKWEKPFEMK.H</t>
  </si>
  <si>
    <t>640.3333</t>
  </si>
  <si>
    <t>1278.6519</t>
  </si>
  <si>
    <t>1278.6431</t>
  </si>
  <si>
    <t>4632</t>
  </si>
  <si>
    <t>427.2249</t>
  </si>
  <si>
    <t>1278.6528</t>
  </si>
  <si>
    <t>4633</t>
  </si>
  <si>
    <t>648.3301</t>
  </si>
  <si>
    <t>1294.6456</t>
  </si>
  <si>
    <t>4825</t>
  </si>
  <si>
    <t>432.5561</t>
  </si>
  <si>
    <t>1294.6464</t>
  </si>
  <si>
    <t>4826</t>
  </si>
  <si>
    <t>659.8208</t>
  </si>
  <si>
    <t>1317.6270</t>
  </si>
  <si>
    <t>5180</t>
  </si>
  <si>
    <t>440.2167</t>
  </si>
  <si>
    <t>1317.6282</t>
  </si>
  <si>
    <t>5185</t>
  </si>
  <si>
    <t>K.KYASSANLHLPK.L</t>
  </si>
  <si>
    <t>664.8724</t>
  </si>
  <si>
    <t>1327.7302</t>
  </si>
  <si>
    <t>1327.7248</t>
  </si>
  <si>
    <t>5315</t>
  </si>
  <si>
    <t>443.5846</t>
  </si>
  <si>
    <t>1327.7319</t>
  </si>
  <si>
    <t>5318</t>
  </si>
  <si>
    <t>449.5641</t>
  </si>
  <si>
    <t>1345.6705</t>
  </si>
  <si>
    <t>5479</t>
  </si>
  <si>
    <t>673.8441</t>
  </si>
  <si>
    <t>1345.6736</t>
  </si>
  <si>
    <t>5480</t>
  </si>
  <si>
    <t>699.8160</t>
  </si>
  <si>
    <t>1397.6175</t>
  </si>
  <si>
    <t>6059</t>
  </si>
  <si>
    <t>466.8809</t>
  </si>
  <si>
    <t>1397.6208</t>
  </si>
  <si>
    <t>6062</t>
  </si>
  <si>
    <t>R.ADLSGITKEQPLK.V</t>
  </si>
  <si>
    <t>700.3993</t>
  </si>
  <si>
    <t>1398.7840</t>
  </si>
  <si>
    <t>1398.7718</t>
  </si>
  <si>
    <t>6090</t>
  </si>
  <si>
    <t>R.LG-&gt;M&lt;-FDLHYCDK.L</t>
  </si>
  <si>
    <t>472.2123</t>
  </si>
  <si>
    <t>1413.6152</t>
  </si>
  <si>
    <t>1413.6057</t>
  </si>
  <si>
    <t>6238</t>
  </si>
  <si>
    <t>8281</t>
  </si>
  <si>
    <t>797.4141</t>
  </si>
  <si>
    <t>1592.8137</t>
  </si>
  <si>
    <t>8284</t>
  </si>
  <si>
    <t>K.NLYHSEAFSINFR.D</t>
  </si>
  <si>
    <t>533.2676</t>
  </si>
  <si>
    <t>1596.7809</t>
  </si>
  <si>
    <t>1596.7685</t>
  </si>
  <si>
    <t>7.80</t>
  </si>
  <si>
    <t>8360</t>
  </si>
  <si>
    <t>884.9993</t>
  </si>
  <si>
    <t>1767.9841</t>
  </si>
  <si>
    <t>9784</t>
  </si>
  <si>
    <t>590.3356</t>
  </si>
  <si>
    <t>1767.9851</t>
  </si>
  <si>
    <t>9787</t>
  </si>
  <si>
    <t>486.4882</t>
  </si>
  <si>
    <t>1941.9237</t>
  </si>
  <si>
    <t>11141</t>
  </si>
  <si>
    <t>648.3171</t>
  </si>
  <si>
    <t>1941.9296</t>
  </si>
  <si>
    <t>11142</t>
  </si>
  <si>
    <t>1023.9942</t>
  </si>
  <si>
    <t>2045.9738</t>
  </si>
  <si>
    <t>11954</t>
  </si>
  <si>
    <t>682.9995</t>
  </si>
  <si>
    <t>2045.9765</t>
  </si>
  <si>
    <t>11956</t>
  </si>
  <si>
    <t>512.5023</t>
  </si>
  <si>
    <t>2045.9802</t>
  </si>
  <si>
    <t>11958</t>
  </si>
  <si>
    <t>K.SVLGDVGITEVFSDRADLSGITK.E</t>
  </si>
  <si>
    <t>793.7584</t>
  </si>
  <si>
    <t>2378.2533</t>
  </si>
  <si>
    <t>2378.2329</t>
  </si>
  <si>
    <t>14118</t>
  </si>
  <si>
    <t>2546</t>
  </si>
  <si>
    <t>156(99)</t>
  </si>
  <si>
    <t>32(29)</t>
  </si>
  <si>
    <t>2.79</t>
  </si>
  <si>
    <t>388.2122</t>
  </si>
  <si>
    <t>774.4098</t>
  </si>
  <si>
    <t>215</t>
  </si>
  <si>
    <t>418.2309</t>
  </si>
  <si>
    <t>834.4472</t>
  </si>
  <si>
    <t>426.2281</t>
  </si>
  <si>
    <t>850.4417</t>
  </si>
  <si>
    <t>659</t>
  </si>
  <si>
    <t>430.2488</t>
  </si>
  <si>
    <t>858.4831</t>
  </si>
  <si>
    <t>2.32</t>
  </si>
  <si>
    <t>681</t>
  </si>
  <si>
    <t>437.7145</t>
  </si>
  <si>
    <t>873.4143</t>
  </si>
  <si>
    <t>770</t>
  </si>
  <si>
    <t>474.2839</t>
  </si>
  <si>
    <t>946.5533</t>
  </si>
  <si>
    <t>1167</t>
  </si>
  <si>
    <t>484.3077</t>
  </si>
  <si>
    <t>966.6009</t>
  </si>
  <si>
    <t>1290</t>
  </si>
  <si>
    <t>971.5453</t>
  </si>
  <si>
    <t>1310</t>
  </si>
  <si>
    <t>516.2724</t>
  </si>
  <si>
    <t>1030.5302</t>
  </si>
  <si>
    <t>1829</t>
  </si>
  <si>
    <t>516.2880</t>
  </si>
  <si>
    <t>1030.5614</t>
  </si>
  <si>
    <t>1834</t>
  </si>
  <si>
    <t>K.-&gt;M&lt;-ALENGGLAR.R</t>
  </si>
  <si>
    <t>524.2676</t>
  </si>
  <si>
    <t>1046.5207</t>
  </si>
  <si>
    <t>1046.5179</t>
  </si>
  <si>
    <t>2.75</t>
  </si>
  <si>
    <t>1932</t>
  </si>
  <si>
    <t>561.7648</t>
  </si>
  <si>
    <t>1121.5150</t>
  </si>
  <si>
    <t>2682</t>
  </si>
  <si>
    <t>567.2803</t>
  </si>
  <si>
    <t>1132.5460</t>
  </si>
  <si>
    <t>2825</t>
  </si>
  <si>
    <t>578.8424</t>
  </si>
  <si>
    <t>1155.6701</t>
  </si>
  <si>
    <t>3054</t>
  </si>
  <si>
    <t>386.2310</t>
  </si>
  <si>
    <t>1155.6711</t>
  </si>
  <si>
    <t>3055</t>
  </si>
  <si>
    <t>597.2994</t>
  </si>
  <si>
    <t>1192.5842</t>
  </si>
  <si>
    <t>3532</t>
  </si>
  <si>
    <t>402.2291</t>
  </si>
  <si>
    <t>1203.6654</t>
  </si>
  <si>
    <t>3710</t>
  </si>
  <si>
    <t>602.8407</t>
  </si>
  <si>
    <t>1203.6668</t>
  </si>
  <si>
    <t>3713</t>
  </si>
  <si>
    <t>605.2984</t>
  </si>
  <si>
    <t>1208.5822</t>
  </si>
  <si>
    <t>3763</t>
  </si>
  <si>
    <t>404.5482</t>
  </si>
  <si>
    <t>1210.6228</t>
  </si>
  <si>
    <t>3800</t>
  </si>
  <si>
    <t>606.3189</t>
  </si>
  <si>
    <t>1210.6231</t>
  </si>
  <si>
    <t>7.99</t>
  </si>
  <si>
    <t>3802</t>
  </si>
  <si>
    <t>619.3326</t>
  </si>
  <si>
    <t>1236.6506</t>
  </si>
  <si>
    <t>4083</t>
  </si>
  <si>
    <t>K.ETLYSV-&gt;M&lt;-PGLK.V</t>
  </si>
  <si>
    <t>627.3293</t>
  </si>
  <si>
    <t>1252.6440</t>
  </si>
  <si>
    <t>1252.6373</t>
  </si>
  <si>
    <t>4308</t>
  </si>
  <si>
    <t>423.5847</t>
  </si>
  <si>
    <t>1267.7322</t>
  </si>
  <si>
    <t>4492</t>
  </si>
  <si>
    <t>634.8737</t>
  </si>
  <si>
    <t>1267.7329</t>
  </si>
  <si>
    <t>4493</t>
  </si>
  <si>
    <t>661.3485</t>
  </si>
  <si>
    <t>1320.6825</t>
  </si>
  <si>
    <t>5235</t>
  </si>
  <si>
    <t>441.2349</t>
  </si>
  <si>
    <t>1320.6828</t>
  </si>
  <si>
    <t>5236</t>
  </si>
  <si>
    <t>668.3383</t>
  </si>
  <si>
    <t>1334.6621</t>
  </si>
  <si>
    <t>5341</t>
  </si>
  <si>
    <t>5523</t>
  </si>
  <si>
    <t>456.9231</t>
  </si>
  <si>
    <t>1367.7474</t>
  </si>
  <si>
    <t>5735</t>
  </si>
  <si>
    <t>701.8972</t>
  </si>
  <si>
    <t>1401.7799</t>
  </si>
  <si>
    <t>6129</t>
  </si>
  <si>
    <t>752.3932</t>
  </si>
  <si>
    <t>1502.7718</t>
  </si>
  <si>
    <t>7387</t>
  </si>
  <si>
    <t>501.9312</t>
  </si>
  <si>
    <t>1502.7719</t>
  </si>
  <si>
    <t>7388</t>
  </si>
  <si>
    <t>791.4376</t>
  </si>
  <si>
    <t>1580.8606</t>
  </si>
  <si>
    <t>9.86</t>
  </si>
  <si>
    <t>8148</t>
  </si>
  <si>
    <t>527.9617</t>
  </si>
  <si>
    <t>1580.8632</t>
  </si>
  <si>
    <t>8155</t>
  </si>
  <si>
    <t>796.9082</t>
  </si>
  <si>
    <t>1591.8018</t>
  </si>
  <si>
    <t>8261</t>
  </si>
  <si>
    <t>819.4747</t>
  </si>
  <si>
    <t>1636.9348</t>
  </si>
  <si>
    <t>8750</t>
  </si>
  <si>
    <t>546.6534</t>
  </si>
  <si>
    <t>1636.9385</t>
  </si>
  <si>
    <t>7.62</t>
  </si>
  <si>
    <t>8753</t>
  </si>
  <si>
    <t>855.4373</t>
  </si>
  <si>
    <t>1708.8600</t>
  </si>
  <si>
    <t>9396</t>
  </si>
  <si>
    <t>K.VTMDKEGLLLLSRPDR.V</t>
  </si>
  <si>
    <t>615.0113</t>
  </si>
  <si>
    <t>1842.0120</t>
  </si>
  <si>
    <t>1842.0033</t>
  </si>
  <si>
    <t>10255</t>
  </si>
  <si>
    <t>922.0133</t>
  </si>
  <si>
    <t>1842.0121</t>
  </si>
  <si>
    <t>10256</t>
  </si>
  <si>
    <t>461.5106</t>
  </si>
  <si>
    <t>1842.0134</t>
  </si>
  <si>
    <t>10257</t>
  </si>
  <si>
    <t>K.VT-&gt;M&lt;-DKEGLLLLSRPDR.V</t>
  </si>
  <si>
    <t>465.5094</t>
  </si>
  <si>
    <t>1858.0086</t>
  </si>
  <si>
    <t>1857.9982</t>
  </si>
  <si>
    <t>10396</t>
  </si>
  <si>
    <t>620.3441</t>
  </si>
  <si>
    <t>1858.0104</t>
  </si>
  <si>
    <t>10399</t>
  </si>
  <si>
    <t>933.9892</t>
  </si>
  <si>
    <t>1865.9638</t>
  </si>
  <si>
    <t>10470</t>
  </si>
  <si>
    <t>10473</t>
  </si>
  <si>
    <t>R.ELKLDYQESPPGKEISCWSVEL.-</t>
  </si>
  <si>
    <t>869.7656</t>
  </si>
  <si>
    <t>2606.2751</t>
  </si>
  <si>
    <t>2606.2574</t>
  </si>
  <si>
    <t>15269</t>
  </si>
  <si>
    <t>R.RPQELVNLLSDPDQGVEVTGHFETAK.A</t>
  </si>
  <si>
    <t>720.6225</t>
  </si>
  <si>
    <t>2878.4609</t>
  </si>
  <si>
    <t>2878.4461</t>
  </si>
  <si>
    <t>16251</t>
  </si>
  <si>
    <t>960.4950</t>
  </si>
  <si>
    <t>2878.4632</t>
  </si>
  <si>
    <t>16253</t>
  </si>
  <si>
    <t>K.ANQEELLPEGSITLIILLTDGDPTVGETNPSNIQK.N</t>
  </si>
  <si>
    <t>930.7471</t>
  </si>
  <si>
    <t>3718.9592</t>
  </si>
  <si>
    <t>3718.9153</t>
  </si>
  <si>
    <t>11.8</t>
  </si>
  <si>
    <t>18053</t>
  </si>
  <si>
    <t>V6F9A2</t>
  </si>
  <si>
    <t>Apolipoprotein A-I preproprotein OS=Bos taurus GN=APOA1 PE=4 SV=1</t>
  </si>
  <si>
    <t>30258</t>
  </si>
  <si>
    <t>2512</t>
  </si>
  <si>
    <t>141(103)</t>
  </si>
  <si>
    <t>38(32)</t>
  </si>
  <si>
    <t>223.77</t>
  </si>
  <si>
    <t>82%</t>
  </si>
  <si>
    <t>V6F9A2_uniprot</t>
  </si>
  <si>
    <t>P15497</t>
  </si>
  <si>
    <t>Apolipoprotein A-I OS=Bos taurus GN=APOA1 PE=1 SV=3</t>
  </si>
  <si>
    <t>P15497_uniprot</t>
  </si>
  <si>
    <t>R.AHVETLR.Q</t>
  </si>
  <si>
    <t>413.2350</t>
  </si>
  <si>
    <t>824.4555</t>
  </si>
  <si>
    <t>824.4504</t>
  </si>
  <si>
    <t>493</t>
  </si>
  <si>
    <t>K.VAPLGEEFR.E</t>
  </si>
  <si>
    <t>509.2750</t>
  </si>
  <si>
    <t>1016.5354</t>
  </si>
  <si>
    <t>1016.5291</t>
  </si>
  <si>
    <t>1688</t>
  </si>
  <si>
    <t>K.LSPLAQELR.D</t>
  </si>
  <si>
    <t>513.8035</t>
  </si>
  <si>
    <t>1025.5925</t>
  </si>
  <si>
    <t>1025.5869</t>
  </si>
  <si>
    <t>1786</t>
  </si>
  <si>
    <t>K.AKPVLEDLR.Q</t>
  </si>
  <si>
    <t>520.8119</t>
  </si>
  <si>
    <t>1039.6092</t>
  </si>
  <si>
    <t>1039.6026</t>
  </si>
  <si>
    <t>1883</t>
  </si>
  <si>
    <t>R.ARAHVETLR.Q</t>
  </si>
  <si>
    <t>351.5388</t>
  </si>
  <si>
    <t>1051.5945</t>
  </si>
  <si>
    <t>1051.5887</t>
  </si>
  <si>
    <t>1993</t>
  </si>
  <si>
    <t>R-&gt;.&lt;-QKVQELQDK.L</t>
  </si>
  <si>
    <t>549.7953</t>
  </si>
  <si>
    <t>1097.5760</t>
  </si>
  <si>
    <t>1097.5717</t>
  </si>
  <si>
    <t>2416</t>
  </si>
  <si>
    <t>K.ASEQLKALGEK.A</t>
  </si>
  <si>
    <t>587.3326</t>
  </si>
  <si>
    <t>1172.6506</t>
  </si>
  <si>
    <t>1172.6401</t>
  </si>
  <si>
    <t>3320</t>
  </si>
  <si>
    <t>R-&gt;.&lt;-QGLLPVLESLK.V</t>
  </si>
  <si>
    <t>590.3600</t>
  </si>
  <si>
    <t>1178.7054</t>
  </si>
  <si>
    <t>1178.6911</t>
  </si>
  <si>
    <t>3395</t>
  </si>
  <si>
    <t>R.QGLLPVLESLK.V</t>
  </si>
  <si>
    <t>598.8694</t>
  </si>
  <si>
    <t>1195.7242</t>
  </si>
  <si>
    <t>1195.7176</t>
  </si>
  <si>
    <t>3599</t>
  </si>
  <si>
    <t>K.VSILAAIDEASK.K</t>
  </si>
  <si>
    <t>608.8470</t>
  </si>
  <si>
    <t>1215.6794</t>
  </si>
  <si>
    <t>1215.6710</t>
  </si>
  <si>
    <t>3877</t>
  </si>
  <si>
    <t>K.EGGGSLAEYHAK.A</t>
  </si>
  <si>
    <t>609.7929</t>
  </si>
  <si>
    <t>1217.5713</t>
  </si>
  <si>
    <t>1217.5676</t>
  </si>
  <si>
    <t>2.98</t>
  </si>
  <si>
    <t>3886</t>
  </si>
  <si>
    <t>406.8645</t>
  </si>
  <si>
    <t>1217.5718</t>
  </si>
  <si>
    <t>3.38</t>
  </si>
  <si>
    <t>3887</t>
  </si>
  <si>
    <t>K.DFATVYVEAIK.D</t>
  </si>
  <si>
    <t>628.3354</t>
  </si>
  <si>
    <t>1254.6562</t>
  </si>
  <si>
    <t>1254.6496</t>
  </si>
  <si>
    <t>4330</t>
  </si>
  <si>
    <t>K.WHEEVEIYR.Q</t>
  </si>
  <si>
    <t>420.8739</t>
  </si>
  <si>
    <t>1259.5999</t>
  </si>
  <si>
    <t>1259.5935</t>
  </si>
  <si>
    <t>4376</t>
  </si>
  <si>
    <t>630.8081</t>
  </si>
  <si>
    <t>1259.6017</t>
  </si>
  <si>
    <t>4383</t>
  </si>
  <si>
    <t>K.VQPYLDEFQK.K</t>
  </si>
  <si>
    <t>633.8264</t>
  </si>
  <si>
    <t>1265.6383</t>
  </si>
  <si>
    <t>1265.6292</t>
  </si>
  <si>
    <t>4468</t>
  </si>
  <si>
    <t>R.QKVAPLGEEFR.E</t>
  </si>
  <si>
    <t>637.3525</t>
  </si>
  <si>
    <t>1272.6904</t>
  </si>
  <si>
    <t>1272.6826</t>
  </si>
  <si>
    <t>4557</t>
  </si>
  <si>
    <t>425.2375</t>
  </si>
  <si>
    <t>1272.6906</t>
  </si>
  <si>
    <t>4558</t>
  </si>
  <si>
    <t>R-&gt;.&lt;-QQLAPYSDDLR.Q</t>
  </si>
  <si>
    <t>644.8162</t>
  </si>
  <si>
    <t>1287.6179</t>
  </si>
  <si>
    <t>1287.6095</t>
  </si>
  <si>
    <t>4739</t>
  </si>
  <si>
    <t>K.LSPLAQELRDR.A</t>
  </si>
  <si>
    <t>649.3685</t>
  </si>
  <si>
    <t>1296.7224</t>
  </si>
  <si>
    <t>1296.7150</t>
  </si>
  <si>
    <t>4844</t>
  </si>
  <si>
    <t>433.2484</t>
  </si>
  <si>
    <t>1296.7234</t>
  </si>
  <si>
    <t>4846</t>
  </si>
  <si>
    <t>R.QQLAPYSDDLR.Q</t>
  </si>
  <si>
    <t>653.3306</t>
  </si>
  <si>
    <t>1304.6466</t>
  </si>
  <si>
    <t>1304.6361</t>
  </si>
  <si>
    <t>4979</t>
  </si>
  <si>
    <t>K.VSILAAIDEASKK.L</t>
  </si>
  <si>
    <t>448.9316</t>
  </si>
  <si>
    <t>1343.7731</t>
  </si>
  <si>
    <t>1343.7660</t>
  </si>
  <si>
    <t>5419</t>
  </si>
  <si>
    <t>672.8940</t>
  </si>
  <si>
    <t>1343.7735</t>
  </si>
  <si>
    <t>5421</t>
  </si>
  <si>
    <t>R.QEMHKDLEEVK.Q</t>
  </si>
  <si>
    <t>462.5641</t>
  </si>
  <si>
    <t>1384.6706</t>
  </si>
  <si>
    <t>1384.6656</t>
  </si>
  <si>
    <t>3.60</t>
  </si>
  <si>
    <t>5900</t>
  </si>
  <si>
    <t>693.3438</t>
  </si>
  <si>
    <t>1384.6729</t>
  </si>
  <si>
    <t>5901</t>
  </si>
  <si>
    <t>K.KWHEEVEIYR.Q</t>
  </si>
  <si>
    <t>694.8600</t>
  </si>
  <si>
    <t>1387.7054</t>
  </si>
  <si>
    <t>1387.6884</t>
  </si>
  <si>
    <t>12.3</t>
  </si>
  <si>
    <t>5935</t>
  </si>
  <si>
    <t>K.VQPYLDEFQKK.W</t>
  </si>
  <si>
    <t>465.5840</t>
  </si>
  <si>
    <t>1393.7303</t>
  </si>
  <si>
    <t>1393.7242</t>
  </si>
  <si>
    <t>6013</t>
  </si>
  <si>
    <t>697.8728</t>
  </si>
  <si>
    <t>1393.7310</t>
  </si>
  <si>
    <t>6016</t>
  </si>
  <si>
    <t>R.DYVAQFEASALGK.Q</t>
  </si>
  <si>
    <t>699.8526</t>
  </si>
  <si>
    <t>1397.6906</t>
  </si>
  <si>
    <t>1397.6827</t>
  </si>
  <si>
    <t>6071</t>
  </si>
  <si>
    <t>K.VAPLGEEFREGAR.Q</t>
  </si>
  <si>
    <t>715.8769</t>
  </si>
  <si>
    <t>1429.7393</t>
  </si>
  <si>
    <t>1429.7314</t>
  </si>
  <si>
    <t>6448</t>
  </si>
  <si>
    <t>477.5880</t>
  </si>
  <si>
    <t>1429.7421</t>
  </si>
  <si>
    <t>6450</t>
  </si>
  <si>
    <t>R.VKDFATVYVEAIK.D</t>
  </si>
  <si>
    <t>741.9186</t>
  </si>
  <si>
    <t>1481.8226</t>
  </si>
  <si>
    <t>1481.8130</t>
  </si>
  <si>
    <t>7167</t>
  </si>
  <si>
    <t>494.9483</t>
  </si>
  <si>
    <t>1481.8231</t>
  </si>
  <si>
    <t>7168</t>
  </si>
  <si>
    <t>R-&gt;.&lt;-QQLAPYSDDLRQR.L</t>
  </si>
  <si>
    <t>786.8972</t>
  </si>
  <si>
    <t>1571.7798</t>
  </si>
  <si>
    <t>1571.7692</t>
  </si>
  <si>
    <t>8035</t>
  </si>
  <si>
    <t>K.LLDNWDTLASTLSK.V</t>
  </si>
  <si>
    <t>526.2823</t>
  </si>
  <si>
    <t>1575.8252</t>
  </si>
  <si>
    <t>1575.8144</t>
  </si>
  <si>
    <t>8095</t>
  </si>
  <si>
    <t>788.9214</t>
  </si>
  <si>
    <t>1575.8282</t>
  </si>
  <si>
    <t>8097</t>
  </si>
  <si>
    <t>R.QQLAPYSDDLRQR.L</t>
  </si>
  <si>
    <t>530.6085</t>
  </si>
  <si>
    <t>1588.8037</t>
  </si>
  <si>
    <t>1588.7957</t>
  </si>
  <si>
    <t>8221</t>
  </si>
  <si>
    <t>795.4097</t>
  </si>
  <si>
    <t>1588.8049</t>
  </si>
  <si>
    <t>8223</t>
  </si>
  <si>
    <t>R.QEMHKDLEEVKQK.V</t>
  </si>
  <si>
    <t>411.2137</t>
  </si>
  <si>
    <t>1640.8256</t>
  </si>
  <si>
    <t>1640.8192</t>
  </si>
  <si>
    <t>8804</t>
  </si>
  <si>
    <t>R-&gt;.&lt;-QKVAPLGEEFREGAR.Q</t>
  </si>
  <si>
    <t>557.2974</t>
  </si>
  <si>
    <t>1668.8703</t>
  </si>
  <si>
    <t>1668.8584</t>
  </si>
  <si>
    <t>9058</t>
  </si>
  <si>
    <t>K.DFATVYVEAIKDSGR.D</t>
  </si>
  <si>
    <t>557.6199</t>
  </si>
  <si>
    <t>1669.8378</t>
  </si>
  <si>
    <t>1669.8311</t>
  </si>
  <si>
    <t>9067</t>
  </si>
  <si>
    <t>835.9292</t>
  </si>
  <si>
    <t>1669.8438</t>
  </si>
  <si>
    <t>9070</t>
  </si>
  <si>
    <t>R.QKVAPLGEEFREGAR.Q</t>
  </si>
  <si>
    <t>422.4814</t>
  </si>
  <si>
    <t>1685.8965</t>
  </si>
  <si>
    <t>1685.8849</t>
  </si>
  <si>
    <t>9205</t>
  </si>
  <si>
    <t>562.9730</t>
  </si>
  <si>
    <t>1685.8972</t>
  </si>
  <si>
    <t>9206</t>
  </si>
  <si>
    <t>R.LEALKEGGGSLAEYHAK.A</t>
  </si>
  <si>
    <t>886.9675</t>
  </si>
  <si>
    <t>1771.9205</t>
  </si>
  <si>
    <t>1771.9104</t>
  </si>
  <si>
    <t>9803</t>
  </si>
  <si>
    <t>443.9877</t>
  </si>
  <si>
    <t>1771.9218</t>
  </si>
  <si>
    <t>9805</t>
  </si>
  <si>
    <t>K.DSGRDYVAQFEASALGK.Q</t>
  </si>
  <si>
    <t>605.2988</t>
  </si>
  <si>
    <t>1812.8747</t>
  </si>
  <si>
    <t>1812.8642</t>
  </si>
  <si>
    <t>10096</t>
  </si>
  <si>
    <t>907.4447</t>
  </si>
  <si>
    <t>1812.8748</t>
  </si>
  <si>
    <t>10098</t>
  </si>
  <si>
    <t>K.VQELQDKLSPLAQELR.D</t>
  </si>
  <si>
    <t>623.0189</t>
  </si>
  <si>
    <t>1866.0348</t>
  </si>
  <si>
    <t>1866.0210</t>
  </si>
  <si>
    <t>10476</t>
  </si>
  <si>
    <t>934.0267</t>
  </si>
  <si>
    <t>1866.0389</t>
  </si>
  <si>
    <t>9.57</t>
  </si>
  <si>
    <t>10478</t>
  </si>
  <si>
    <t>R.VKDFATVYVEAIKDSGR.D</t>
  </si>
  <si>
    <t>475.2590</t>
  </si>
  <si>
    <t>1897.0069</t>
  </si>
  <si>
    <t>1896.9945</t>
  </si>
  <si>
    <t>10736</t>
  </si>
  <si>
    <t>633.3432</t>
  </si>
  <si>
    <t>1897.0078</t>
  </si>
  <si>
    <t>10737</t>
  </si>
  <si>
    <t>949.5113</t>
  </si>
  <si>
    <t>1897.0080</t>
  </si>
  <si>
    <t>7.12</t>
  </si>
  <si>
    <t>10739</t>
  </si>
  <si>
    <t>R.EQLGPVTQEFWDNLEK.E</t>
  </si>
  <si>
    <t>644.9854</t>
  </si>
  <si>
    <t>1931.9342</t>
  </si>
  <si>
    <t>1931.9265</t>
  </si>
  <si>
    <t>11057</t>
  </si>
  <si>
    <t>966.9748</t>
  </si>
  <si>
    <t>1931.9351</t>
  </si>
  <si>
    <t>K.ETASLRQEMHKDLEEVK.Q</t>
  </si>
  <si>
    <t>681.6809</t>
  </si>
  <si>
    <t>2042.0209</t>
  </si>
  <si>
    <t>2042.0102</t>
  </si>
  <si>
    <t>11941</t>
  </si>
  <si>
    <t>R-&gt;.&lt;-QKVQELQDKLSPLAQELR.D</t>
  </si>
  <si>
    <t>702.7267</t>
  </si>
  <si>
    <t>2105.1582</t>
  </si>
  <si>
    <t>2105.1480</t>
  </si>
  <si>
    <t>12309</t>
  </si>
  <si>
    <t>R.QKVQELQDKLSPLAQELR.D</t>
  </si>
  <si>
    <t>708.4021</t>
  </si>
  <si>
    <t>2122.1845</t>
  </si>
  <si>
    <t>2122.1746</t>
  </si>
  <si>
    <t>12467</t>
  </si>
  <si>
    <t>531.5536</t>
  </si>
  <si>
    <t>2122.1853</t>
  </si>
  <si>
    <t>12468</t>
  </si>
  <si>
    <t>K.VQELQDKLSPLAQELRDR.A</t>
  </si>
  <si>
    <t>713.3944</t>
  </si>
  <si>
    <t>2137.1612</t>
  </si>
  <si>
    <t>2137.1491</t>
  </si>
  <si>
    <t>12583</t>
  </si>
  <si>
    <t>K.VREQLGPVTQEFWDNLEK.E</t>
  </si>
  <si>
    <t>1094.5623</t>
  </si>
  <si>
    <t>2187.1100</t>
  </si>
  <si>
    <t>2187.0960</t>
  </si>
  <si>
    <t>12827</t>
  </si>
  <si>
    <t>730.0440</t>
  </si>
  <si>
    <t>2187.1102</t>
  </si>
  <si>
    <t>12828</t>
  </si>
  <si>
    <t>R.EQLGPVTQEFWDNLEKETASLR.Q</t>
  </si>
  <si>
    <t>864.1086</t>
  </si>
  <si>
    <t>2589.3039</t>
  </si>
  <si>
    <t>2589.2711</t>
  </si>
  <si>
    <t>15185</t>
  </si>
  <si>
    <t>2471</t>
  </si>
  <si>
    <t>170(112)</t>
  </si>
  <si>
    <t>30%</t>
  </si>
  <si>
    <t>375.2150</t>
  </si>
  <si>
    <t>748.4154</t>
  </si>
  <si>
    <t>K.VHSHYR.R</t>
  </si>
  <si>
    <t>399.7056</t>
  </si>
  <si>
    <t>797.3966</t>
  </si>
  <si>
    <t>797.3933</t>
  </si>
  <si>
    <t>351</t>
  </si>
  <si>
    <t>K.KPIYITK.A</t>
  </si>
  <si>
    <t>431.7752</t>
  </si>
  <si>
    <t>861.5359</t>
  </si>
  <si>
    <t>861.5324</t>
  </si>
  <si>
    <t>4.07</t>
  </si>
  <si>
    <t>692</t>
  </si>
  <si>
    <t>435.7428</t>
  </si>
  <si>
    <t>869.4710</t>
  </si>
  <si>
    <t>742</t>
  </si>
  <si>
    <t>437.2209</t>
  </si>
  <si>
    <t>872.4272</t>
  </si>
  <si>
    <t>764</t>
  </si>
  <si>
    <t>437.2805</t>
  </si>
  <si>
    <t>872.5464</t>
  </si>
  <si>
    <t>2.41</t>
  </si>
  <si>
    <t>769</t>
  </si>
  <si>
    <t>442.7834</t>
  </si>
  <si>
    <t>883.5522</t>
  </si>
  <si>
    <t>856</t>
  </si>
  <si>
    <t>489.2815</t>
  </si>
  <si>
    <t>976.5484</t>
  </si>
  <si>
    <t>1348</t>
  </si>
  <si>
    <t>K.VVLLKEPGK.R</t>
  </si>
  <si>
    <t>491.8216</t>
  </si>
  <si>
    <t>981.6287</t>
  </si>
  <si>
    <t>1393</t>
  </si>
  <si>
    <t>494.7799</t>
  </si>
  <si>
    <t>987.5453</t>
  </si>
  <si>
    <t>1444</t>
  </si>
  <si>
    <t>K.KKPIYITK.A</t>
  </si>
  <si>
    <t>495.8228</t>
  </si>
  <si>
    <t>989.6311</t>
  </si>
  <si>
    <t>989.6273</t>
  </si>
  <si>
    <t>1466</t>
  </si>
  <si>
    <t>K.-&gt;M&lt;-VSGFIPVK.S</t>
  </si>
  <si>
    <t>497.2772</t>
  </si>
  <si>
    <t>992.5398</t>
  </si>
  <si>
    <t>992.5365</t>
  </si>
  <si>
    <t>1488</t>
  </si>
  <si>
    <t>508.7872</t>
  </si>
  <si>
    <t>1015.5599</t>
  </si>
  <si>
    <t>1674</t>
  </si>
  <si>
    <t>508.7932</t>
  </si>
  <si>
    <t>1015.5717</t>
  </si>
  <si>
    <t>1679</t>
  </si>
  <si>
    <t>511.7607</t>
  </si>
  <si>
    <t>1021.5069</t>
  </si>
  <si>
    <t>1740</t>
  </si>
  <si>
    <t>R.GLVTINVCR.K</t>
  </si>
  <si>
    <t>516.2894</t>
  </si>
  <si>
    <t>1030.5643</t>
  </si>
  <si>
    <t>1030.5594</t>
  </si>
  <si>
    <t>R.IFQWPSFK.L</t>
  </si>
  <si>
    <t>526.7849</t>
  </si>
  <si>
    <t>1051.5553</t>
  </si>
  <si>
    <t>1051.5491</t>
  </si>
  <si>
    <t>R.NELLESLHK.E</t>
  </si>
  <si>
    <t>361.5346</t>
  </si>
  <si>
    <t>1081.5820</t>
  </si>
  <si>
    <t>1081.5767</t>
  </si>
  <si>
    <t>2227</t>
  </si>
  <si>
    <t>541.7983</t>
  </si>
  <si>
    <t>1081.5821</t>
  </si>
  <si>
    <t>2228</t>
  </si>
  <si>
    <t>K.VPDTITEWK.A</t>
  </si>
  <si>
    <t>544.7880</t>
  </si>
  <si>
    <t>1087.5615</t>
  </si>
  <si>
    <t>1087.5550</t>
  </si>
  <si>
    <t>2307</t>
  </si>
  <si>
    <t>558.7985</t>
  </si>
  <si>
    <t>1115.5825</t>
  </si>
  <si>
    <t>2601</t>
  </si>
  <si>
    <t>564.8071</t>
  </si>
  <si>
    <t>1127.5997</t>
  </si>
  <si>
    <t>2757</t>
  </si>
  <si>
    <t>K.VVLLKEPGKR.I</t>
  </si>
  <si>
    <t>380.2503</t>
  </si>
  <si>
    <t>1137.7291</t>
  </si>
  <si>
    <t>1137.7234</t>
  </si>
  <si>
    <t>2895</t>
  </si>
  <si>
    <t>K.VPHFPEIGQK.D</t>
  </si>
  <si>
    <t>576.3157</t>
  </si>
  <si>
    <t>1150.6168</t>
  </si>
  <si>
    <t>1150.6135</t>
  </si>
  <si>
    <t>2.86</t>
  </si>
  <si>
    <t>3003</t>
  </si>
  <si>
    <t>384.5475</t>
  </si>
  <si>
    <t>1150.6205</t>
  </si>
  <si>
    <t>3008</t>
  </si>
  <si>
    <t>592.8231</t>
  </si>
  <si>
    <t>1183.6317</t>
  </si>
  <si>
    <t>3452</t>
  </si>
  <si>
    <t>395.5513</t>
  </si>
  <si>
    <t>1183.6321</t>
  </si>
  <si>
    <t>7.07</t>
  </si>
  <si>
    <t>3453</t>
  </si>
  <si>
    <t>619.8491</t>
  </si>
  <si>
    <t>1237.6837</t>
  </si>
  <si>
    <t>4095</t>
  </si>
  <si>
    <t>413.5689</t>
  </si>
  <si>
    <t>1237.6849</t>
  </si>
  <si>
    <t>4098</t>
  </si>
  <si>
    <t>622.8473</t>
  </si>
  <si>
    <t>1243.6800</t>
  </si>
  <si>
    <t>7.54</t>
  </si>
  <si>
    <t>4160</t>
  </si>
  <si>
    <t>415.5673</t>
  </si>
  <si>
    <t>4161</t>
  </si>
  <si>
    <t>630.8412</t>
  </si>
  <si>
    <t>1259.6679</t>
  </si>
  <si>
    <t>1.89</t>
  </si>
  <si>
    <t>4405</t>
  </si>
  <si>
    <t>1259.6770</t>
  </si>
  <si>
    <t>9.05</t>
  </si>
  <si>
    <t>4406</t>
  </si>
  <si>
    <t>661.3528</t>
  </si>
  <si>
    <t>1320.6910</t>
  </si>
  <si>
    <t>5239</t>
  </si>
  <si>
    <t>K.HSDGSYSTFGDR.D</t>
  </si>
  <si>
    <t>664.7809</t>
  </si>
  <si>
    <t>1327.5473</t>
  </si>
  <si>
    <t>1327.5429</t>
  </si>
  <si>
    <t>5310</t>
  </si>
  <si>
    <t>732.8994</t>
  </si>
  <si>
    <t>1463.7841</t>
  </si>
  <si>
    <t>6882</t>
  </si>
  <si>
    <t>R.LLLQEVALPEIPGK.Y</t>
  </si>
  <si>
    <t>507.3080</t>
  </si>
  <si>
    <t>1518.9021</t>
  </si>
  <si>
    <t>7502</t>
  </si>
  <si>
    <t>760.4617</t>
  </si>
  <si>
    <t>1518.9088</t>
  </si>
  <si>
    <t>86</t>
  </si>
  <si>
    <t>7504</t>
  </si>
  <si>
    <t>K.ALLAYAFALAGDQAK.R</t>
  </si>
  <si>
    <t>761.9202</t>
  </si>
  <si>
    <t>1521.8259</t>
  </si>
  <si>
    <t>1521.8191</t>
  </si>
  <si>
    <t>7530</t>
  </si>
  <si>
    <t>R.GLPFFGQVLLVNEK.D</t>
  </si>
  <si>
    <t>780.9501</t>
  </si>
  <si>
    <t>1559.8857</t>
  </si>
  <si>
    <t>1559.8712</t>
  </si>
  <si>
    <t>7914</t>
  </si>
  <si>
    <t>K.LSLKLPSNVVEGSAR.A</t>
  </si>
  <si>
    <t>523.9734</t>
  </si>
  <si>
    <t>1568.8983</t>
  </si>
  <si>
    <t>1568.8886</t>
  </si>
  <si>
    <t>8019</t>
  </si>
  <si>
    <t>532.9450</t>
  </si>
  <si>
    <t>1595.8132</t>
  </si>
  <si>
    <t>8341</t>
  </si>
  <si>
    <t>798.9145</t>
  </si>
  <si>
    <t>1595.8144</t>
  </si>
  <si>
    <t>8342</t>
  </si>
  <si>
    <t>828.8563</t>
  </si>
  <si>
    <t>1655.6980</t>
  </si>
  <si>
    <t>3.34</t>
  </si>
  <si>
    <t>8917</t>
  </si>
  <si>
    <t>552.9072</t>
  </si>
  <si>
    <t>1655.6997</t>
  </si>
  <si>
    <t>8920</t>
  </si>
  <si>
    <t>R.VHYILNGQILTDER.E</t>
  </si>
  <si>
    <t>835.9524</t>
  </si>
  <si>
    <t>1669.8902</t>
  </si>
  <si>
    <t>1669.8788</t>
  </si>
  <si>
    <t>9077</t>
  </si>
  <si>
    <t>K.RLLLQEVALPEIPGK.Y</t>
  </si>
  <si>
    <t>559.3436</t>
  </si>
  <si>
    <t>1675.0091</t>
  </si>
  <si>
    <t>1675.0032</t>
  </si>
  <si>
    <t>9126</t>
  </si>
  <si>
    <t>1703.8512</t>
  </si>
  <si>
    <t>9341</t>
  </si>
  <si>
    <t>568.9579</t>
  </si>
  <si>
    <t>1703.8520</t>
  </si>
  <si>
    <t>9342</t>
  </si>
  <si>
    <t>R.AWQSASEAQGSFVYTK.A</t>
  </si>
  <si>
    <t>880.4218</t>
  </si>
  <si>
    <t>1758.8291</t>
  </si>
  <si>
    <t>1758.8213</t>
  </si>
  <si>
    <t>9727</t>
  </si>
  <si>
    <t>896.9670</t>
  </si>
  <si>
    <t>1791.9195</t>
  </si>
  <si>
    <t>9921</t>
  </si>
  <si>
    <t>900.9273</t>
  </si>
  <si>
    <t>1799.8401</t>
  </si>
  <si>
    <t>9987</t>
  </si>
  <si>
    <t>600.9542</t>
  </si>
  <si>
    <t>1799.8408</t>
  </si>
  <si>
    <t>9990</t>
  </si>
  <si>
    <t>930.9822</t>
  </si>
  <si>
    <t>1859.9498</t>
  </si>
  <si>
    <t>10408</t>
  </si>
  <si>
    <t>620.9921</t>
  </si>
  <si>
    <t>1859.9544</t>
  </si>
  <si>
    <t>10410</t>
  </si>
  <si>
    <t>465.9964</t>
  </si>
  <si>
    <t>1859.9564</t>
  </si>
  <si>
    <t>K.EAVKEEDSIHWQRPR.K</t>
  </si>
  <si>
    <t>470.7428</t>
  </si>
  <si>
    <t>1878.9422</t>
  </si>
  <si>
    <t>1878.9336</t>
  </si>
  <si>
    <t>10576</t>
  </si>
  <si>
    <t>627.3214</t>
  </si>
  <si>
    <t>10577</t>
  </si>
  <si>
    <t>K.CINAEDITHNGIIYIPK.Q</t>
  </si>
  <si>
    <t>657.6763</t>
  </si>
  <si>
    <t>1970.0070</t>
  </si>
  <si>
    <t>1969.9931</t>
  </si>
  <si>
    <t>11354</t>
  </si>
  <si>
    <t>986.0108</t>
  </si>
  <si>
    <t>11355</t>
  </si>
  <si>
    <t>R.SQELCGNKVPHFPEIGQK.D</t>
  </si>
  <si>
    <t>690.0181</t>
  </si>
  <si>
    <t>2067.0324</t>
  </si>
  <si>
    <t>2067.0208</t>
  </si>
  <si>
    <t>12077</t>
  </si>
  <si>
    <t>R.EEGTGLELTGHGSSEITNTLSK.L</t>
  </si>
  <si>
    <t>754.0414</t>
  </si>
  <si>
    <t>2259.1025</t>
  </si>
  <si>
    <t>2259.0866</t>
  </si>
  <si>
    <t>13304</t>
  </si>
  <si>
    <t>K.QQNPNGGFSSTQDTVVALQALSK.Y</t>
  </si>
  <si>
    <t>797.4078</t>
  </si>
  <si>
    <t>2389.2017</t>
  </si>
  <si>
    <t>2389.1874</t>
  </si>
  <si>
    <t>14188</t>
  </si>
  <si>
    <t>1195.6106</t>
  </si>
  <si>
    <t>2389.2066</t>
  </si>
  <si>
    <t>14189</t>
  </si>
  <si>
    <t>629.5754</t>
  </si>
  <si>
    <t>2514.2724</t>
  </si>
  <si>
    <t>14798</t>
  </si>
  <si>
    <t>839.0984</t>
  </si>
  <si>
    <t>2514.2733</t>
  </si>
  <si>
    <t>14800</t>
  </si>
  <si>
    <t>1708</t>
  </si>
  <si>
    <t>107(71)</t>
  </si>
  <si>
    <t>37(29)</t>
  </si>
  <si>
    <t>2.72</t>
  </si>
  <si>
    <t>46%</t>
  </si>
  <si>
    <t>1742.7867</t>
  </si>
  <si>
    <t>9630</t>
  </si>
  <si>
    <t>1637</t>
  </si>
  <si>
    <t>81(57)</t>
  </si>
  <si>
    <t>15(12)</t>
  </si>
  <si>
    <t>363.7204</t>
  </si>
  <si>
    <t>725.4262</t>
  </si>
  <si>
    <t>387.6999</t>
  </si>
  <si>
    <t>773.3853</t>
  </si>
  <si>
    <t>213</t>
  </si>
  <si>
    <t>401.6837</t>
  </si>
  <si>
    <t>801.3529</t>
  </si>
  <si>
    <t>377</t>
  </si>
  <si>
    <t>629</t>
  </si>
  <si>
    <t>385.5448</t>
  </si>
  <si>
    <t>1153.6126</t>
  </si>
  <si>
    <t>577.8152</t>
  </si>
  <si>
    <t>1153.6159</t>
  </si>
  <si>
    <t>3029</t>
  </si>
  <si>
    <t>626.8180</t>
  </si>
  <si>
    <t>1251.6215</t>
  </si>
  <si>
    <t>4288</t>
  </si>
  <si>
    <t>4511</t>
  </si>
  <si>
    <t>669.2709</t>
  </si>
  <si>
    <t>1336.5272</t>
  </si>
  <si>
    <t>5356</t>
  </si>
  <si>
    <t>489.2150</t>
  </si>
  <si>
    <t>1464.6232</t>
  </si>
  <si>
    <t>6889</t>
  </si>
  <si>
    <t>733.3189</t>
  </si>
  <si>
    <t>1464.6233</t>
  </si>
  <si>
    <t>6890</t>
  </si>
  <si>
    <t>1473.8387</t>
  </si>
  <si>
    <t>7051</t>
  </si>
  <si>
    <t>737.9278</t>
  </si>
  <si>
    <t>1473.8410</t>
  </si>
  <si>
    <t>7056</t>
  </si>
  <si>
    <t>751.9056</t>
  </si>
  <si>
    <t>1501.7966</t>
  </si>
  <si>
    <t>7377</t>
  </si>
  <si>
    <t>376.4567</t>
  </si>
  <si>
    <t>1501.7977</t>
  </si>
  <si>
    <t>7379</t>
  </si>
  <si>
    <t>1501.7984</t>
  </si>
  <si>
    <t>7380</t>
  </si>
  <si>
    <t>539.2864</t>
  </si>
  <si>
    <t>1614.8375</t>
  </si>
  <si>
    <t>8511</t>
  </si>
  <si>
    <t>808.4265</t>
  </si>
  <si>
    <t>1614.8385</t>
  </si>
  <si>
    <t>8513</t>
  </si>
  <si>
    <t>980.9677</t>
  </si>
  <si>
    <t>1959.9209</t>
  </si>
  <si>
    <t>11272</t>
  </si>
  <si>
    <t>654.3157</t>
  </si>
  <si>
    <t>1959.9254</t>
  </si>
  <si>
    <t>11274</t>
  </si>
  <si>
    <t>495.2436</t>
  </si>
  <si>
    <t>1976.9454</t>
  </si>
  <si>
    <t>11401</t>
  </si>
  <si>
    <t>989.4805</t>
  </si>
  <si>
    <t>1976.9465</t>
  </si>
  <si>
    <t>11402</t>
  </si>
  <si>
    <t>659.9896</t>
  </si>
  <si>
    <t>1976.9469</t>
  </si>
  <si>
    <t>11403</t>
  </si>
  <si>
    <t>R.HTFSGVASVESSSGEAFHVGK.T</t>
  </si>
  <si>
    <t>707.3441</t>
  </si>
  <si>
    <t>2119.0105</t>
  </si>
  <si>
    <t>2118.9971</t>
  </si>
  <si>
    <t>1203.5488</t>
  </si>
  <si>
    <t>2405.0831</t>
  </si>
  <si>
    <t>14274</t>
  </si>
  <si>
    <t>802.7025</t>
  </si>
  <si>
    <t>2405.0855</t>
  </si>
  <si>
    <t>14277</t>
  </si>
  <si>
    <t>R.QQTQHAVEGDCDIHVLKQDGQFSVLFTK.C</t>
  </si>
  <si>
    <t>1076.8691</t>
  </si>
  <si>
    <t>3227.5856</t>
  </si>
  <si>
    <t>3227.5670</t>
  </si>
  <si>
    <t>16981</t>
  </si>
  <si>
    <t>1539</t>
  </si>
  <si>
    <t>78(53)</t>
  </si>
  <si>
    <t>15(13)</t>
  </si>
  <si>
    <t>411.8890</t>
  </si>
  <si>
    <t>1232.6451</t>
  </si>
  <si>
    <t>4019</t>
  </si>
  <si>
    <t>617.3306</t>
  </si>
  <si>
    <t>1232.6467</t>
  </si>
  <si>
    <t>K.EDNTIHWTRPQKPR.V</t>
  </si>
  <si>
    <t>1422</t>
  </si>
  <si>
    <t>57(44)</t>
  </si>
  <si>
    <t>16(14)</t>
  </si>
  <si>
    <t>2.22</t>
  </si>
  <si>
    <t>501.2905</t>
  </si>
  <si>
    <t>1000.5665</t>
  </si>
  <si>
    <t>1559</t>
  </si>
  <si>
    <t>520.2718</t>
  </si>
  <si>
    <t>1038.5290</t>
  </si>
  <si>
    <t>1879</t>
  </si>
  <si>
    <t>535.3382</t>
  </si>
  <si>
    <t>1068.6618</t>
  </si>
  <si>
    <t>2145</t>
  </si>
  <si>
    <t>571.8283</t>
  </si>
  <si>
    <t>1141.6421</t>
  </si>
  <si>
    <t>2937</t>
  </si>
  <si>
    <t>592.7698</t>
  </si>
  <si>
    <t>1183.5250</t>
  </si>
  <si>
    <t>3444</t>
  </si>
  <si>
    <t>R.IKASFIPPLEK.S</t>
  </si>
  <si>
    <t>414.9223</t>
  </si>
  <si>
    <t>1241.7452</t>
  </si>
  <si>
    <t>1241.7383</t>
  </si>
  <si>
    <t>4138</t>
  </si>
  <si>
    <t>625.8379</t>
  </si>
  <si>
    <t>1249.6612</t>
  </si>
  <si>
    <t>4257</t>
  </si>
  <si>
    <t>640.8632</t>
  </si>
  <si>
    <t>1279.7119</t>
  </si>
  <si>
    <t>4646</t>
  </si>
  <si>
    <t>672.3484</t>
  </si>
  <si>
    <t>1342.6823</t>
  </si>
  <si>
    <t>5414</t>
  </si>
  <si>
    <t>5629</t>
  </si>
  <si>
    <t>680.3459</t>
  </si>
  <si>
    <t>1358.6772</t>
  </si>
  <si>
    <t>5633</t>
  </si>
  <si>
    <t>684.3490</t>
  </si>
  <si>
    <t>1366.6834</t>
  </si>
  <si>
    <t>5728</t>
  </si>
  <si>
    <t>1515.6820</t>
  </si>
  <si>
    <t>7477</t>
  </si>
  <si>
    <t>780.3997</t>
  </si>
  <si>
    <t>1558.7848</t>
  </si>
  <si>
    <t>7905</t>
  </si>
  <si>
    <t>548.9346</t>
  </si>
  <si>
    <t>1643.7819</t>
  </si>
  <si>
    <t>8.53</t>
  </si>
  <si>
    <t>8819</t>
  </si>
  <si>
    <t>822.8982</t>
  </si>
  <si>
    <t>8.57</t>
  </si>
  <si>
    <t>R.TVKVPMMSDPQAVLR.Y</t>
  </si>
  <si>
    <t>557.9716</t>
  </si>
  <si>
    <t>1670.8929</t>
  </si>
  <si>
    <t>1670.8848</t>
  </si>
  <si>
    <t>9092</t>
  </si>
  <si>
    <t>R.VDLQEINNWVQAQMK.G</t>
  </si>
  <si>
    <t>908.4612</t>
  </si>
  <si>
    <t>1814.9078</t>
  </si>
  <si>
    <t>1814.8985</t>
  </si>
  <si>
    <t>10115</t>
  </si>
  <si>
    <t>R.VDLQEINNWVQAQ-&gt;M&lt;-K.G</t>
  </si>
  <si>
    <t>916.4633</t>
  </si>
  <si>
    <t>1830.9121</t>
  </si>
  <si>
    <t>1830.8934</t>
  </si>
  <si>
    <t>10189</t>
  </si>
  <si>
    <t>1138.0289</t>
  </si>
  <si>
    <t>2274.0433</t>
  </si>
  <si>
    <t>13428</t>
  </si>
  <si>
    <t>759.0218</t>
  </si>
  <si>
    <t>2274.0437</t>
  </si>
  <si>
    <t>13429</t>
  </si>
  <si>
    <t>1366</t>
  </si>
  <si>
    <t>76(49)</t>
  </si>
  <si>
    <t>30(24)</t>
  </si>
  <si>
    <t>2.53</t>
  </si>
  <si>
    <t>409.7256</t>
  </si>
  <si>
    <t>817.4366</t>
  </si>
  <si>
    <t>456</t>
  </si>
  <si>
    <t>425.2475</t>
  </si>
  <si>
    <t>848.4804</t>
  </si>
  <si>
    <t>654</t>
  </si>
  <si>
    <t>442.2578</t>
  </si>
  <si>
    <t>882.5011</t>
  </si>
  <si>
    <t>847</t>
  </si>
  <si>
    <t>488.2228</t>
  </si>
  <si>
    <t>974.4311</t>
  </si>
  <si>
    <t>1334</t>
  </si>
  <si>
    <t>501.2699</t>
  </si>
  <si>
    <t>1000.5253</t>
  </si>
  <si>
    <t>1555</t>
  </si>
  <si>
    <t>524.2353</t>
  </si>
  <si>
    <t>1046.4560</t>
  </si>
  <si>
    <t>524.7720</t>
  </si>
  <si>
    <t>1047.5295</t>
  </si>
  <si>
    <t>1945</t>
  </si>
  <si>
    <t>547.3070</t>
  </si>
  <si>
    <t>1092.5995</t>
  </si>
  <si>
    <t>2363</t>
  </si>
  <si>
    <t>365.2072</t>
  </si>
  <si>
    <t>1092.5996</t>
  </si>
  <si>
    <t>2.91</t>
  </si>
  <si>
    <t>2642</t>
  </si>
  <si>
    <t>560.2958</t>
  </si>
  <si>
    <t>1118.5771</t>
  </si>
  <si>
    <t>586.3227</t>
  </si>
  <si>
    <t>1170.6308</t>
  </si>
  <si>
    <t>3308</t>
  </si>
  <si>
    <t>398.8715</t>
  </si>
  <si>
    <t>1193.5926</t>
  </si>
  <si>
    <t>3563</t>
  </si>
  <si>
    <t>597.8045</t>
  </si>
  <si>
    <t>3564</t>
  </si>
  <si>
    <t>410.2364</t>
  </si>
  <si>
    <t>1227.6875</t>
  </si>
  <si>
    <t>4.24</t>
  </si>
  <si>
    <t>614.8513</t>
  </si>
  <si>
    <t>1227.6881</t>
  </si>
  <si>
    <t>1236.6306</t>
  </si>
  <si>
    <t>4080</t>
  </si>
  <si>
    <t>621.3276</t>
  </si>
  <si>
    <t>1240.6406</t>
  </si>
  <si>
    <t>4116</t>
  </si>
  <si>
    <t>417.2394</t>
  </si>
  <si>
    <t>1248.6964</t>
  </si>
  <si>
    <t>2.03</t>
  </si>
  <si>
    <t>4244</t>
  </si>
  <si>
    <t>625.3561</t>
  </si>
  <si>
    <t>1248.6976</t>
  </si>
  <si>
    <t>3.00</t>
  </si>
  <si>
    <t>4245</t>
  </si>
  <si>
    <t>653.3422</t>
  </si>
  <si>
    <t>1304.6699</t>
  </si>
  <si>
    <t>4985</t>
  </si>
  <si>
    <t>663.8351</t>
  </si>
  <si>
    <t>1325.6556</t>
  </si>
  <si>
    <t>5292</t>
  </si>
  <si>
    <t>671.8334</t>
  </si>
  <si>
    <t>1341.6522</t>
  </si>
  <si>
    <t>5407</t>
  </si>
  <si>
    <t>455.9161</t>
  </si>
  <si>
    <t>1364.7264</t>
  </si>
  <si>
    <t>5718</t>
  </si>
  <si>
    <t>R.TLGLCGMVWEHK.D</t>
  </si>
  <si>
    <t>715.8530</t>
  </si>
  <si>
    <t>1429.6914</t>
  </si>
  <si>
    <t>1429.6846</t>
  </si>
  <si>
    <t>6445</t>
  </si>
  <si>
    <t>477.5713</t>
  </si>
  <si>
    <t>1429.6920</t>
  </si>
  <si>
    <t>6446</t>
  </si>
  <si>
    <t>733.8511</t>
  </si>
  <si>
    <t>1465.6877</t>
  </si>
  <si>
    <t>6908</t>
  </si>
  <si>
    <t>777.9226</t>
  </si>
  <si>
    <t>1553.8307</t>
  </si>
  <si>
    <t>797.9005</t>
  </si>
  <si>
    <t>1593.7865</t>
  </si>
  <si>
    <t>8314</t>
  </si>
  <si>
    <t>552.9508</t>
  </si>
  <si>
    <t>1655.8306</t>
  </si>
  <si>
    <t>8928</t>
  </si>
  <si>
    <t>828.9230</t>
  </si>
  <si>
    <t>1655.8315</t>
  </si>
  <si>
    <t>8929</t>
  </si>
  <si>
    <t>K.AKGIPEFYDYDVALVR.L</t>
  </si>
  <si>
    <t>619.3285</t>
  </si>
  <si>
    <t>1854.9636</t>
  </si>
  <si>
    <t>1854.9516</t>
  </si>
  <si>
    <t>10373</t>
  </si>
  <si>
    <t>957.9268</t>
  </si>
  <si>
    <t>1913.8391</t>
  </si>
  <si>
    <t>10889</t>
  </si>
  <si>
    <t>757.0268</t>
  </si>
  <si>
    <t>2268.0585</t>
  </si>
  <si>
    <t>8.08</t>
  </si>
  <si>
    <t>13385</t>
  </si>
  <si>
    <t>757.0273</t>
  </si>
  <si>
    <t>2268.0600</t>
  </si>
  <si>
    <t>13386</t>
  </si>
  <si>
    <t>1135.0433</t>
  </si>
  <si>
    <t>2268.0721</t>
  </si>
  <si>
    <t>14.1</t>
  </si>
  <si>
    <t>13387</t>
  </si>
  <si>
    <t>1167.5422</t>
  </si>
  <si>
    <t>2333.0699</t>
  </si>
  <si>
    <t>(93)</t>
  </si>
  <si>
    <t>778.6973</t>
  </si>
  <si>
    <t>2333.0702</t>
  </si>
  <si>
    <t>584.2752</t>
  </si>
  <si>
    <t>2333.0715</t>
  </si>
  <si>
    <t>R.WDGETAICDDGATYCPNPGIPLGTR.K</t>
  </si>
  <si>
    <t>912.7454</t>
  </si>
  <si>
    <t>2735.2144</t>
  </si>
  <si>
    <t>2735.1956</t>
  </si>
  <si>
    <t>15881</t>
  </si>
  <si>
    <t>R.VSDPKSSEADWVTDQLNQINYADHK.L</t>
  </si>
  <si>
    <t>715.8439</t>
  </si>
  <si>
    <t>2859.3464</t>
  </si>
  <si>
    <t>2859.3311</t>
  </si>
  <si>
    <t>16209</t>
  </si>
  <si>
    <t>954.1238</t>
  </si>
  <si>
    <t>2859.3495</t>
  </si>
  <si>
    <t>16211</t>
  </si>
  <si>
    <t>R.STTCQQQMQELLPAKDIEALFVSESK.K</t>
  </si>
  <si>
    <t>994.4988</t>
  </si>
  <si>
    <t>2980.4745</t>
  </si>
  <si>
    <t>2980.4521</t>
  </si>
  <si>
    <t>16491</t>
  </si>
  <si>
    <t>1267</t>
  </si>
  <si>
    <t>60(44)</t>
  </si>
  <si>
    <t>17(16)</t>
  </si>
  <si>
    <t>38%</t>
  </si>
  <si>
    <t>411.7228</t>
  </si>
  <si>
    <t>821.4311</t>
  </si>
  <si>
    <t>475</t>
  </si>
  <si>
    <t>414.2628</t>
  </si>
  <si>
    <t>826.5110</t>
  </si>
  <si>
    <t>504</t>
  </si>
  <si>
    <t>438.2686</t>
  </si>
  <si>
    <t>874.5227</t>
  </si>
  <si>
    <t>782</t>
  </si>
  <si>
    <t>475.7704</t>
  </si>
  <si>
    <t>949.5263</t>
  </si>
  <si>
    <t>1185</t>
  </si>
  <si>
    <t>516.3199</t>
  </si>
  <si>
    <t>1030.6252</t>
  </si>
  <si>
    <t>1843</t>
  </si>
  <si>
    <t>537.7686</t>
  </si>
  <si>
    <t>1073.5227</t>
  </si>
  <si>
    <t>2172</t>
  </si>
  <si>
    <t>449.2478</t>
  </si>
  <si>
    <t>1344.7217</t>
  </si>
  <si>
    <t>-0.52</t>
  </si>
  <si>
    <t>5457</t>
  </si>
  <si>
    <t>673.3726</t>
  </si>
  <si>
    <t>1344.7307</t>
  </si>
  <si>
    <t>5459</t>
  </si>
  <si>
    <t>681.3707</t>
  </si>
  <si>
    <t>1360.7268</t>
  </si>
  <si>
    <t>5678</t>
  </si>
  <si>
    <t>681.8166</t>
  </si>
  <si>
    <t>1361.6186</t>
  </si>
  <si>
    <t>5685</t>
  </si>
  <si>
    <t>744.8631</t>
  </si>
  <si>
    <t>1487.7116</t>
  </si>
  <si>
    <t>7209</t>
  </si>
  <si>
    <t>810.3857</t>
  </si>
  <si>
    <t>1618.7568</t>
  </si>
  <si>
    <t>8548</t>
  </si>
  <si>
    <t>540.5937</t>
  </si>
  <si>
    <t>1618.7592</t>
  </si>
  <si>
    <t>8549</t>
  </si>
  <si>
    <t>954.4659</t>
  </si>
  <si>
    <t>1906.9173</t>
  </si>
  <si>
    <t>10831</t>
  </si>
  <si>
    <t>636.6472</t>
  </si>
  <si>
    <t>1906.9197</t>
  </si>
  <si>
    <t>10834</t>
  </si>
  <si>
    <t>1065.0147</t>
  </si>
  <si>
    <t>2128.0147</t>
  </si>
  <si>
    <t>12502</t>
  </si>
  <si>
    <t>710.3458</t>
  </si>
  <si>
    <t>2128.0157</t>
  </si>
  <si>
    <t>753.0444</t>
  </si>
  <si>
    <t>2256.1115</t>
  </si>
  <si>
    <t>13287</t>
  </si>
  <si>
    <t>R.TLYLADTFPTNFEDPEGAKKK.I</t>
  </si>
  <si>
    <t>795.7407</t>
  </si>
  <si>
    <t>2384.2002</t>
  </si>
  <si>
    <t>2384.1900</t>
  </si>
  <si>
    <t>14150</t>
  </si>
  <si>
    <t>R.ELQQPQDSLQLSLGNALFTKPR.L</t>
  </si>
  <si>
    <t>828.4509</t>
  </si>
  <si>
    <t>2482.3308</t>
  </si>
  <si>
    <t>2482.3180</t>
  </si>
  <si>
    <t>14650</t>
  </si>
  <si>
    <t>641.8227</t>
  </si>
  <si>
    <t>2563.2617</t>
  </si>
  <si>
    <t>15091</t>
  </si>
  <si>
    <t>855.4298</t>
  </si>
  <si>
    <t>2563.2676</t>
  </si>
  <si>
    <t>15093</t>
  </si>
  <si>
    <t>1282.6426</t>
  </si>
  <si>
    <t>2563.2706</t>
  </si>
  <si>
    <t>15094</t>
  </si>
  <si>
    <t>1253</t>
  </si>
  <si>
    <t>53(43)</t>
  </si>
  <si>
    <t>2.17</t>
  </si>
  <si>
    <t>417.7159</t>
  </si>
  <si>
    <t>833.4173</t>
  </si>
  <si>
    <t>530</t>
  </si>
  <si>
    <t>424.2701</t>
  </si>
  <si>
    <t>846.5257</t>
  </si>
  <si>
    <t>435.7295</t>
  </si>
  <si>
    <t>869.4445</t>
  </si>
  <si>
    <t>738</t>
  </si>
  <si>
    <t>478.3034</t>
  </si>
  <si>
    <t>954.5922</t>
  </si>
  <si>
    <t>1207</t>
  </si>
  <si>
    <t>511.2737</t>
  </si>
  <si>
    <t>1020.5329</t>
  </si>
  <si>
    <t>8.75</t>
  </si>
  <si>
    <t>1734</t>
  </si>
  <si>
    <t>R.ALGVTALFDK.H</t>
  </si>
  <si>
    <t>517.8001</t>
  </si>
  <si>
    <t>1033.5857</t>
  </si>
  <si>
    <t>1033.5808</t>
  </si>
  <si>
    <t>1858</t>
  </si>
  <si>
    <t>519.7793</t>
  </si>
  <si>
    <t>1037.5440</t>
  </si>
  <si>
    <t>1870</t>
  </si>
  <si>
    <t>529.2849</t>
  </si>
  <si>
    <t>1056.5551</t>
  </si>
  <si>
    <t>2052</t>
  </si>
  <si>
    <t>533.7931</t>
  </si>
  <si>
    <t>1065.5716</t>
  </si>
  <si>
    <t>2141</t>
  </si>
  <si>
    <t>538.7595</t>
  </si>
  <si>
    <t>1075.5045</t>
  </si>
  <si>
    <t>2180</t>
  </si>
  <si>
    <t>645.3557</t>
  </si>
  <si>
    <t>1288.6969</t>
  </si>
  <si>
    <t>4755</t>
  </si>
  <si>
    <t>696.3839</t>
  </si>
  <si>
    <t>1390.7533</t>
  </si>
  <si>
    <t>5978</t>
  </si>
  <si>
    <t>7007</t>
  </si>
  <si>
    <t>491.2668</t>
  </si>
  <si>
    <t>1470.7784</t>
  </si>
  <si>
    <t>7011</t>
  </si>
  <si>
    <t>771.4252</t>
  </si>
  <si>
    <t>1540.8358</t>
  </si>
  <si>
    <t>7724</t>
  </si>
  <si>
    <t>779.9372</t>
  </si>
  <si>
    <t>1557.8598</t>
  </si>
  <si>
    <t>7892</t>
  </si>
  <si>
    <t>520.2944</t>
  </si>
  <si>
    <t>1557.8613</t>
  </si>
  <si>
    <t>7893</t>
  </si>
  <si>
    <t>816.8958</t>
  </si>
  <si>
    <t>1631.7769</t>
  </si>
  <si>
    <t>8686</t>
  </si>
  <si>
    <t>544.9335</t>
  </si>
  <si>
    <t>1631.7786</t>
  </si>
  <si>
    <t>8687</t>
  </si>
  <si>
    <t>K.FKLEKDYDLVGALR.A</t>
  </si>
  <si>
    <t>417.4868</t>
  </si>
  <si>
    <t>1665.9181</t>
  </si>
  <si>
    <t>1665.9090</t>
  </si>
  <si>
    <t>9030</t>
  </si>
  <si>
    <t>940.4524</t>
  </si>
  <si>
    <t>1878.8902</t>
  </si>
  <si>
    <t>10570</t>
  </si>
  <si>
    <t>R.DALQDVDPATQMLLLNCLYFK.G</t>
  </si>
  <si>
    <t>823.4208</t>
  </si>
  <si>
    <t>2467.2405</t>
  </si>
  <si>
    <t>2467.2127</t>
  </si>
  <si>
    <t>14565</t>
  </si>
  <si>
    <t>1234.6288</t>
  </si>
  <si>
    <t>2467.2430</t>
  </si>
  <si>
    <t>14566</t>
  </si>
  <si>
    <t>R.DALQDVDPATQ-&gt;M&lt;-LLLNCLYFK.G</t>
  </si>
  <si>
    <t>828.7471</t>
  </si>
  <si>
    <t>2483.2194</t>
  </si>
  <si>
    <t>2483.2076</t>
  </si>
  <si>
    <t>14655</t>
  </si>
  <si>
    <t>F1MSZ6</t>
  </si>
  <si>
    <t>Antithrombin-III OS=Bos taurus GN=SERPINC1 PE=3 SV=1</t>
  </si>
  <si>
    <t>52920</t>
  </si>
  <si>
    <t>1170</t>
  </si>
  <si>
    <t>68(42)</t>
  </si>
  <si>
    <t>29(20)</t>
  </si>
  <si>
    <t>55%</t>
  </si>
  <si>
    <t>F1MSZ6_uniprot</t>
  </si>
  <si>
    <t>K.ELFYK.A</t>
  </si>
  <si>
    <t>350.1913</t>
  </si>
  <si>
    <t>698.3681</t>
  </si>
  <si>
    <t>698.3639</t>
  </si>
  <si>
    <t>R.VWELSK.A</t>
  </si>
  <si>
    <t>381.2160</t>
  </si>
  <si>
    <t>760.4174</t>
  </si>
  <si>
    <t>760.4119</t>
  </si>
  <si>
    <t>163</t>
  </si>
  <si>
    <t>K.FDTISEK.T</t>
  </si>
  <si>
    <t>420.2120</t>
  </si>
  <si>
    <t>838.4095</t>
  </si>
  <si>
    <t>838.4072</t>
  </si>
  <si>
    <t>560</t>
  </si>
  <si>
    <t>K.LQPLDFK.G</t>
  </si>
  <si>
    <t>430.7498</t>
  </si>
  <si>
    <t>859.4850</t>
  </si>
  <si>
    <t>859.4803</t>
  </si>
  <si>
    <t>684</t>
  </si>
  <si>
    <t>K.QLMEVFK.F</t>
  </si>
  <si>
    <t>447.7444</t>
  </si>
  <si>
    <t>893.4741</t>
  </si>
  <si>
    <t>893.4681</t>
  </si>
  <si>
    <t>862</t>
  </si>
  <si>
    <t>R.LPGIVAEGR.S</t>
  </si>
  <si>
    <t>456.2717</t>
  </si>
  <si>
    <t>910.5288</t>
  </si>
  <si>
    <t>910.5236</t>
  </si>
  <si>
    <t>969</t>
  </si>
  <si>
    <t>R.RVWELSK.A</t>
  </si>
  <si>
    <t>459.2662</t>
  </si>
  <si>
    <t>916.5178</t>
  </si>
  <si>
    <t>916.5130</t>
  </si>
  <si>
    <t>K.LGACDNTLK.Q</t>
  </si>
  <si>
    <t>496.2492</t>
  </si>
  <si>
    <t>990.4838</t>
  </si>
  <si>
    <t>990.4804</t>
  </si>
  <si>
    <t>1468</t>
  </si>
  <si>
    <t>K.SKFSPENTR.K</t>
  </si>
  <si>
    <t>533.2726</t>
  </si>
  <si>
    <t>1064.5307</t>
  </si>
  <si>
    <t>1064.5251</t>
  </si>
  <si>
    <t>2124</t>
  </si>
  <si>
    <t>K.SRLPGIVAEGR.S</t>
  </si>
  <si>
    <t>385.5614</t>
  </si>
  <si>
    <t>1153.6624</t>
  </si>
  <si>
    <t>1153.6567</t>
  </si>
  <si>
    <t>3032</t>
  </si>
  <si>
    <t>577.8394</t>
  </si>
  <si>
    <t>1153.6643</t>
  </si>
  <si>
    <t>3034</t>
  </si>
  <si>
    <t>R.SLNSDRVTFK.A</t>
  </si>
  <si>
    <t>583.8146</t>
  </si>
  <si>
    <t>1165.6147</t>
  </si>
  <si>
    <t>1165.6091</t>
  </si>
  <si>
    <t>3191</t>
  </si>
  <si>
    <t>K.ANRPFLVLIR.E</t>
  </si>
  <si>
    <t>400.2570</t>
  </si>
  <si>
    <t>1197.7491</t>
  </si>
  <si>
    <t>1197.7346</t>
  </si>
  <si>
    <t>3620</t>
  </si>
  <si>
    <t>R.FRIEDSFSVK.E</t>
  </si>
  <si>
    <t>614.3249</t>
  </si>
  <si>
    <t>1226.6353</t>
  </si>
  <si>
    <t>1226.6295</t>
  </si>
  <si>
    <t>3949</t>
  </si>
  <si>
    <t>409.8859</t>
  </si>
  <si>
    <t>1226.6358</t>
  </si>
  <si>
    <t>3950</t>
  </si>
  <si>
    <t>R.SDLYVSDAFHK.A</t>
  </si>
  <si>
    <t>641.3122</t>
  </si>
  <si>
    <t>1280.6098</t>
  </si>
  <si>
    <t>1280.6037</t>
  </si>
  <si>
    <t>4654</t>
  </si>
  <si>
    <t>427.8773</t>
  </si>
  <si>
    <t>1280.6102</t>
  </si>
  <si>
    <t>4655</t>
  </si>
  <si>
    <t>K.GDDITMVLILPK.L</t>
  </si>
  <si>
    <t>657.8747</t>
  </si>
  <si>
    <t>1313.7348</t>
  </si>
  <si>
    <t>1313.7265</t>
  </si>
  <si>
    <t>5112</t>
  </si>
  <si>
    <t>K.TSDQIHFFFAK.L</t>
  </si>
  <si>
    <t>447.5621</t>
  </si>
  <si>
    <t>1339.6644</t>
  </si>
  <si>
    <t>1339.6561</t>
  </si>
  <si>
    <t>5386</t>
  </si>
  <si>
    <t>670.8409</t>
  </si>
  <si>
    <t>1339.6673</t>
  </si>
  <si>
    <t>8.38</t>
  </si>
  <si>
    <t>5390</t>
  </si>
  <si>
    <t>R.SPVEDVCTAKPR.D</t>
  </si>
  <si>
    <t>453.5645</t>
  </si>
  <si>
    <t>1357.6716</t>
  </si>
  <si>
    <t>1357.6660</t>
  </si>
  <si>
    <t>5620</t>
  </si>
  <si>
    <t>679.8440</t>
  </si>
  <si>
    <t>1357.6734</t>
  </si>
  <si>
    <t>R.DIPVNPMCIYR.S</t>
  </si>
  <si>
    <t>689.3398</t>
  </si>
  <si>
    <t>1376.6650</t>
  </si>
  <si>
    <t>1376.6581</t>
  </si>
  <si>
    <t>5785</t>
  </si>
  <si>
    <t>R.DIPVNP-&gt;M&lt;-CIYR.S</t>
  </si>
  <si>
    <t>697.3390</t>
  </si>
  <si>
    <t>1392.6634</t>
  </si>
  <si>
    <t>1392.6530</t>
  </si>
  <si>
    <t>5990</t>
  </si>
  <si>
    <t>R.VAESTQVLELPFK.G</t>
  </si>
  <si>
    <t>730.9082</t>
  </si>
  <si>
    <t>1459.8018</t>
  </si>
  <si>
    <t>1459.7922</t>
  </si>
  <si>
    <t>6833</t>
  </si>
  <si>
    <t>K.LQPLDFKGNAEQSR.L</t>
  </si>
  <si>
    <t>801.9243</t>
  </si>
  <si>
    <t>1601.8341</t>
  </si>
  <si>
    <t>1601.8161</t>
  </si>
  <si>
    <t>11.2</t>
  </si>
  <si>
    <t>8403</t>
  </si>
  <si>
    <t>K-&gt;.&lt;-QLMEVFKFDTISEK.T</t>
  </si>
  <si>
    <t>849.4319</t>
  </si>
  <si>
    <t>1696.8492</t>
  </si>
  <si>
    <t>1696.8382</t>
  </si>
  <si>
    <t>9279</t>
  </si>
  <si>
    <t>K.QLMEVFKFDTISEK.T</t>
  </si>
  <si>
    <t>572.2974</t>
  </si>
  <si>
    <t>1713.8703</t>
  </si>
  <si>
    <t>1713.8647</t>
  </si>
  <si>
    <t>9436</t>
  </si>
  <si>
    <t>857.9441</t>
  </si>
  <si>
    <t>1713.8736</t>
  </si>
  <si>
    <t>9438</t>
  </si>
  <si>
    <t>K.ATEGQGSEQKIPGATNR.R</t>
  </si>
  <si>
    <t>581.9600</t>
  </si>
  <si>
    <t>1742.8581</t>
  </si>
  <si>
    <t>1742.8547</t>
  </si>
  <si>
    <t>1.91</t>
  </si>
  <si>
    <t>9637</t>
  </si>
  <si>
    <t>K.ADGESCSVLMMYQESK.F</t>
  </si>
  <si>
    <t>917.8920</t>
  </si>
  <si>
    <t>1833.7694</t>
  </si>
  <si>
    <t>1833.7583</t>
  </si>
  <si>
    <t>10201</t>
  </si>
  <si>
    <t>K.KATEGQGSEQKIPGATNR.R</t>
  </si>
  <si>
    <t>936.4866</t>
  </si>
  <si>
    <t>1870.9586</t>
  </si>
  <si>
    <t>1870.9497</t>
  </si>
  <si>
    <t>10528</t>
  </si>
  <si>
    <t>624.6616</t>
  </si>
  <si>
    <t>1870.9629</t>
  </si>
  <si>
    <t>10529</t>
  </si>
  <si>
    <t>K.EQLQDMGLEDLFSPEK.S</t>
  </si>
  <si>
    <t>626.9680</t>
  </si>
  <si>
    <t>1877.8822</t>
  </si>
  <si>
    <t>1877.8717</t>
  </si>
  <si>
    <t>10564</t>
  </si>
  <si>
    <t>K.EQLQD-&gt;M&lt;-GLEDLFSPEK.S</t>
  </si>
  <si>
    <t>947.9475</t>
  </si>
  <si>
    <t>1893.8803</t>
  </si>
  <si>
    <t>1893.8666</t>
  </si>
  <si>
    <t>10702</t>
  </si>
  <si>
    <t>K.ATEGQGSEQKIPGATNRR.V</t>
  </si>
  <si>
    <t>633.9964</t>
  </si>
  <si>
    <t>1898.9674</t>
  </si>
  <si>
    <t>1898.9558</t>
  </si>
  <si>
    <t>10745</t>
  </si>
  <si>
    <t>K.ANSHFATAFYQHLADSK.N</t>
  </si>
  <si>
    <t>636.6427</t>
  </si>
  <si>
    <t>1906.9063</t>
  </si>
  <si>
    <t>1906.8962</t>
  </si>
  <si>
    <t>10827</t>
  </si>
  <si>
    <t>K.AFLEVNEEGSEAAASTVISIAGR.S</t>
  </si>
  <si>
    <t>774.3994</t>
  </si>
  <si>
    <t>2320.1762</t>
  </si>
  <si>
    <t>2320.1546</t>
  </si>
  <si>
    <t>9.30</t>
  </si>
  <si>
    <t>13822</t>
  </si>
  <si>
    <t>R.IEDSFSVKEQLQDMGLEDLFSPEK.S</t>
  </si>
  <si>
    <t>928.7886</t>
  </si>
  <si>
    <t>2783.3441</t>
  </si>
  <si>
    <t>2783.3211</t>
  </si>
  <si>
    <t>16010</t>
  </si>
  <si>
    <t>960</t>
  </si>
  <si>
    <t>63(39)</t>
  </si>
  <si>
    <t>27(21)</t>
  </si>
  <si>
    <t>1.96</t>
  </si>
  <si>
    <t>379.2461</t>
  </si>
  <si>
    <t>756.4776</t>
  </si>
  <si>
    <t>147</t>
  </si>
  <si>
    <t>387.2165</t>
  </si>
  <si>
    <t>772.4185</t>
  </si>
  <si>
    <t>209</t>
  </si>
  <si>
    <t>434.7270</t>
  </si>
  <si>
    <t>867.4394</t>
  </si>
  <si>
    <t>719</t>
  </si>
  <si>
    <t>436.7667</t>
  </si>
  <si>
    <t>871.5188</t>
  </si>
  <si>
    <t>757</t>
  </si>
  <si>
    <t>457.2973</t>
  </si>
  <si>
    <t>912.5800</t>
  </si>
  <si>
    <t>987</t>
  </si>
  <si>
    <t>499.7782</t>
  </si>
  <si>
    <t>997.5418</t>
  </si>
  <si>
    <t>1534</t>
  </si>
  <si>
    <t>539.7633</t>
  </si>
  <si>
    <t>1077.5121</t>
  </si>
  <si>
    <t>617.8144</t>
  </si>
  <si>
    <t>1233.6143</t>
  </si>
  <si>
    <t>4033</t>
  </si>
  <si>
    <t>418.9054</t>
  </si>
  <si>
    <t>1253.6944</t>
  </si>
  <si>
    <t>4320</t>
  </si>
  <si>
    <t>627.8556</t>
  </si>
  <si>
    <t>1253.6966</t>
  </si>
  <si>
    <t>4322</t>
  </si>
  <si>
    <t>638.3652</t>
  </si>
  <si>
    <t>1274.7158</t>
  </si>
  <si>
    <t>4577</t>
  </si>
  <si>
    <t>425.9131</t>
  </si>
  <si>
    <t>1274.7174</t>
  </si>
  <si>
    <t>4578</t>
  </si>
  <si>
    <t>655.3717</t>
  </si>
  <si>
    <t>1308.7288</t>
  </si>
  <si>
    <t>2.01</t>
  </si>
  <si>
    <t>5057</t>
  </si>
  <si>
    <t>437.2505</t>
  </si>
  <si>
    <t>1308.7298</t>
  </si>
  <si>
    <t>2.76</t>
  </si>
  <si>
    <t>5058</t>
  </si>
  <si>
    <t>660.3558</t>
  </si>
  <si>
    <t>1318.6970</t>
  </si>
  <si>
    <t>5201</t>
  </si>
  <si>
    <t>440.8704</t>
  </si>
  <si>
    <t>1319.5893</t>
  </si>
  <si>
    <t>5215</t>
  </si>
  <si>
    <t>675.3274</t>
  </si>
  <si>
    <t>1348.6402</t>
  </si>
  <si>
    <t>5509</t>
  </si>
  <si>
    <t>450.5541</t>
  </si>
  <si>
    <t>1348.6406</t>
  </si>
  <si>
    <t>5510</t>
  </si>
  <si>
    <t>R.SEDCFILDHGKDGK.I</t>
  </si>
  <si>
    <t>810.8729</t>
  </si>
  <si>
    <t>1619.7313</t>
  </si>
  <si>
    <t>1619.7250</t>
  </si>
  <si>
    <t>8558</t>
  </si>
  <si>
    <t>540.9187</t>
  </si>
  <si>
    <t>1619.7343</t>
  </si>
  <si>
    <t>8559</t>
  </si>
  <si>
    <t>555.9336</t>
  </si>
  <si>
    <t>1664.7789</t>
  </si>
  <si>
    <t>2.94</t>
  </si>
  <si>
    <t>833.3995</t>
  </si>
  <si>
    <t>1664.7844</t>
  </si>
  <si>
    <t>9018</t>
  </si>
  <si>
    <t>R.EVQGFESATFLGYFK.S</t>
  </si>
  <si>
    <t>861.9287</t>
  </si>
  <si>
    <t>1721.8429</t>
  </si>
  <si>
    <t>1721.8301</t>
  </si>
  <si>
    <t>9503</t>
  </si>
  <si>
    <t>904.4514</t>
  </si>
  <si>
    <t>1806.8881</t>
  </si>
  <si>
    <t>10042</t>
  </si>
  <si>
    <t>603.3039</t>
  </si>
  <si>
    <t>1806.8898</t>
  </si>
  <si>
    <t>10044</t>
  </si>
  <si>
    <t>906.9769</t>
  </si>
  <si>
    <t>1811.9393</t>
  </si>
  <si>
    <t>10090</t>
  </si>
  <si>
    <t>607.9677</t>
  </si>
  <si>
    <t>1820.8813</t>
  </si>
  <si>
    <t>10145</t>
  </si>
  <si>
    <t>915.4915</t>
  </si>
  <si>
    <t>1828.9685</t>
  </si>
  <si>
    <t>10178</t>
  </si>
  <si>
    <t>R.VTEARPGSMVVEHPEFLK.A</t>
  </si>
  <si>
    <t>676.0231</t>
  </si>
  <si>
    <t>2025.0474</t>
  </si>
  <si>
    <t>2025.0353</t>
  </si>
  <si>
    <t>11785</t>
  </si>
  <si>
    <t>1013.5317</t>
  </si>
  <si>
    <t>2025.0488</t>
  </si>
  <si>
    <t>11786</t>
  </si>
  <si>
    <t>1151.5607</t>
  </si>
  <si>
    <t>2301.1068</t>
  </si>
  <si>
    <t>13701</t>
  </si>
  <si>
    <t>768.0433</t>
  </si>
  <si>
    <t>2301.1080</t>
  </si>
  <si>
    <t>13702</t>
  </si>
  <si>
    <t>791.0469</t>
  </si>
  <si>
    <t>2370.1190</t>
  </si>
  <si>
    <t>14073</t>
  </si>
  <si>
    <t>R.VPFDAATLHTSTAMAAQHGMDDDGR.G</t>
  </si>
  <si>
    <t>872.3945</t>
  </si>
  <si>
    <t>2614.1618</t>
  </si>
  <si>
    <t>2614.1541</t>
  </si>
  <si>
    <t>15323</t>
  </si>
  <si>
    <t>654.5501</t>
  </si>
  <si>
    <t>2614.1713</t>
  </si>
  <si>
    <t>15325</t>
  </si>
  <si>
    <t>K.NWRDPDQTDGPGLSYLSSHIANVER.V</t>
  </si>
  <si>
    <t>943.1214</t>
  </si>
  <si>
    <t>2826.3424</t>
  </si>
  <si>
    <t>2826.3321</t>
  </si>
  <si>
    <t>16154</t>
  </si>
  <si>
    <t>707.5938</t>
  </si>
  <si>
    <t>2826.3461</t>
  </si>
  <si>
    <t>16155</t>
  </si>
  <si>
    <t>R.VHVSEEGAEPEAMLEVLGPKPALPAGTEDTAKEDAANR.K</t>
  </si>
  <si>
    <t>982.9937</t>
  </si>
  <si>
    <t>3927.9455</t>
  </si>
  <si>
    <t>3927.9160</t>
  </si>
  <si>
    <t>18313</t>
  </si>
  <si>
    <t>R.VHVSEEGAEPEAMLEVLGPKPALPAGTEDTAKEDAANRK.L</t>
  </si>
  <si>
    <t>1015.0210</t>
  </si>
  <si>
    <t>4056.0549</t>
  </si>
  <si>
    <t>4056.0109</t>
  </si>
  <si>
    <t>10.8</t>
  </si>
  <si>
    <t>18573</t>
  </si>
  <si>
    <t>939</t>
  </si>
  <si>
    <t>60(41)</t>
  </si>
  <si>
    <t>17(14)</t>
  </si>
  <si>
    <t>1.29</t>
  </si>
  <si>
    <t>21%</t>
  </si>
  <si>
    <t>419.2234</t>
  </si>
  <si>
    <t>836.4323</t>
  </si>
  <si>
    <t>546</t>
  </si>
  <si>
    <t>497.2756</t>
  </si>
  <si>
    <t>992.5366</t>
  </si>
  <si>
    <t>1486</t>
  </si>
  <si>
    <t>574.7758</t>
  </si>
  <si>
    <t>1147.5371</t>
  </si>
  <si>
    <t>2985</t>
  </si>
  <si>
    <t>583.7518</t>
  </si>
  <si>
    <t>1165.4891</t>
  </si>
  <si>
    <t>3185</t>
  </si>
  <si>
    <t>392.5204</t>
  </si>
  <si>
    <t>1174.5394</t>
  </si>
  <si>
    <t>3330</t>
  </si>
  <si>
    <t>588.2777</t>
  </si>
  <si>
    <t>3331</t>
  </si>
  <si>
    <t>401.8874</t>
  </si>
  <si>
    <t>1202.6403</t>
  </si>
  <si>
    <t>3696</t>
  </si>
  <si>
    <t>614.3004</t>
  </si>
  <si>
    <t>1226.5863</t>
  </si>
  <si>
    <t>3942</t>
  </si>
  <si>
    <t>622.2972</t>
  </si>
  <si>
    <t>1242.5798</t>
  </si>
  <si>
    <t>4141</t>
  </si>
  <si>
    <t>622.2992</t>
  </si>
  <si>
    <t>1242.5838</t>
  </si>
  <si>
    <t>4145</t>
  </si>
  <si>
    <t>1321.5899</t>
  </si>
  <si>
    <t>5243</t>
  </si>
  <si>
    <t>661.8024</t>
  </si>
  <si>
    <t>1321.5902</t>
  </si>
  <si>
    <t>2.64</t>
  </si>
  <si>
    <t>5244</t>
  </si>
  <si>
    <t>729.8159</t>
  </si>
  <si>
    <t>1457.6173</t>
  </si>
  <si>
    <t>6803</t>
  </si>
  <si>
    <t>517.2872</t>
  </si>
  <si>
    <t>1548.8399</t>
  </si>
  <si>
    <t>7808</t>
  </si>
  <si>
    <t>775.4279</t>
  </si>
  <si>
    <t>1548.8413</t>
  </si>
  <si>
    <t>7809</t>
  </si>
  <si>
    <t>807.8652</t>
  </si>
  <si>
    <t>1613.7159</t>
  </si>
  <si>
    <t>8500</t>
  </si>
  <si>
    <t>1613.7165</t>
  </si>
  <si>
    <t>8501</t>
  </si>
  <si>
    <t>982.9457</t>
  </si>
  <si>
    <t>1963.8768</t>
  </si>
  <si>
    <t>11293</t>
  </si>
  <si>
    <t>655.6331</t>
  </si>
  <si>
    <t>1963.8774</t>
  </si>
  <si>
    <t>11294</t>
  </si>
  <si>
    <t>669.6397</t>
  </si>
  <si>
    <t>2005.8973</t>
  </si>
  <si>
    <t>11608</t>
  </si>
  <si>
    <t>1003.9576</t>
  </si>
  <si>
    <t>2005.9006</t>
  </si>
  <si>
    <t>107</t>
  </si>
  <si>
    <t>11613</t>
  </si>
  <si>
    <t>13477</t>
  </si>
  <si>
    <t>R.AITPAYPANHADIIFDITDGNLR.D</t>
  </si>
  <si>
    <t>1249.6405</t>
  </si>
  <si>
    <t>2497.2664</t>
  </si>
  <si>
    <t>2497.2601</t>
  </si>
  <si>
    <t>14712</t>
  </si>
  <si>
    <t>833.4327</t>
  </si>
  <si>
    <t>2497.2764</t>
  </si>
  <si>
    <t>14713</t>
  </si>
  <si>
    <t>988.9454</t>
  </si>
  <si>
    <t>3951.7524</t>
  </si>
  <si>
    <t>18367</t>
  </si>
  <si>
    <t>1318.2653</t>
  </si>
  <si>
    <t>3951.7740</t>
  </si>
  <si>
    <t>8.44</t>
  </si>
  <si>
    <t>18369</t>
  </si>
  <si>
    <t>403.7309</t>
  </si>
  <si>
    <t>805.4473</t>
  </si>
  <si>
    <t>400</t>
  </si>
  <si>
    <t>K.FPVFMGR.V</t>
  </si>
  <si>
    <t>427.2255</t>
  </si>
  <si>
    <t>852.4365</t>
  </si>
  <si>
    <t>852.4316</t>
  </si>
  <si>
    <t>679</t>
  </si>
  <si>
    <t>435.2229</t>
  </si>
  <si>
    <t>868.4313</t>
  </si>
  <si>
    <t>725</t>
  </si>
  <si>
    <t>512.7407</t>
  </si>
  <si>
    <t>1023.4668</t>
  </si>
  <si>
    <t>1767</t>
  </si>
  <si>
    <t>528.2648</t>
  </si>
  <si>
    <t>1054.5151</t>
  </si>
  <si>
    <t>2030</t>
  </si>
  <si>
    <t>1057.5969</t>
  </si>
  <si>
    <t>2064</t>
  </si>
  <si>
    <t>529.8060</t>
  </si>
  <si>
    <t>1057.5975</t>
  </si>
  <si>
    <t>2065</t>
  </si>
  <si>
    <t>556.8067</t>
  </si>
  <si>
    <t>1111.5988</t>
  </si>
  <si>
    <t>2556</t>
  </si>
  <si>
    <t>579.8077</t>
  </si>
  <si>
    <t>1157.6009</t>
  </si>
  <si>
    <t>3099</t>
  </si>
  <si>
    <t>395.2103</t>
  </si>
  <si>
    <t>1182.6091</t>
  </si>
  <si>
    <t>592.3120</t>
  </si>
  <si>
    <t>1182.6095</t>
  </si>
  <si>
    <t>3435</t>
  </si>
  <si>
    <t>K.FHPTHLTMPR.I</t>
  </si>
  <si>
    <t>412.8835</t>
  </si>
  <si>
    <t>1235.6288</t>
  </si>
  <si>
    <t>1235.6234</t>
  </si>
  <si>
    <t>4062</t>
  </si>
  <si>
    <t>618.8232</t>
  </si>
  <si>
    <t>1235.6319</t>
  </si>
  <si>
    <t>4065</t>
  </si>
  <si>
    <t>414.2381</t>
  </si>
  <si>
    <t>1239.6925</t>
  </si>
  <si>
    <t>4111</t>
  </si>
  <si>
    <t>620.8541</t>
  </si>
  <si>
    <t>1239.6936</t>
  </si>
  <si>
    <t>4113</t>
  </si>
  <si>
    <t>K.FHPTHLT-&gt;M&lt;-PR.I</t>
  </si>
  <si>
    <t>418.2152</t>
  </si>
  <si>
    <t>1251.6237</t>
  </si>
  <si>
    <t>1251.6183</t>
  </si>
  <si>
    <t>4294</t>
  </si>
  <si>
    <t>438.9085</t>
  </si>
  <si>
    <t>1313.7037</t>
  </si>
  <si>
    <t>5105</t>
  </si>
  <si>
    <t>657.8591</t>
  </si>
  <si>
    <t>839.9438</t>
  </si>
  <si>
    <t>1677.8730</t>
  </si>
  <si>
    <t>9156</t>
  </si>
  <si>
    <t>560.2983</t>
  </si>
  <si>
    <t>1677.8732</t>
  </si>
  <si>
    <t>9.44</t>
  </si>
  <si>
    <t>9157</t>
  </si>
  <si>
    <t>R.HQATLELTESGVEATAASVVSVAR.N</t>
  </si>
  <si>
    <t>809.4273</t>
  </si>
  <si>
    <t>2425.2601</t>
  </si>
  <si>
    <t>2425.2449</t>
  </si>
  <si>
    <t>14376</t>
  </si>
  <si>
    <t>902</t>
  </si>
  <si>
    <t>61(41)</t>
  </si>
  <si>
    <t>1.67</t>
  </si>
  <si>
    <t>24%</t>
  </si>
  <si>
    <t>R.HQATLELTESGVDATAASVVSVAR.N</t>
  </si>
  <si>
    <t>804.7549</t>
  </si>
  <si>
    <t>2411.2430</t>
  </si>
  <si>
    <t>2411.2292</t>
  </si>
  <si>
    <t>14308</t>
  </si>
  <si>
    <t>P17690</t>
  </si>
  <si>
    <t>Beta-2-glycoprotein 1 OS=Bos taurus GN=APOH PE=1 SV=4</t>
  </si>
  <si>
    <t>39538</t>
  </si>
  <si>
    <t>883</t>
  </si>
  <si>
    <t>65(41)</t>
  </si>
  <si>
    <t>41%</t>
  </si>
  <si>
    <t>P17690_uniprot</t>
  </si>
  <si>
    <t>K.VSFFCK.H</t>
  </si>
  <si>
    <t>394.1958</t>
  </si>
  <si>
    <t>786.3770</t>
  </si>
  <si>
    <t>786.3735</t>
  </si>
  <si>
    <t>248</t>
  </si>
  <si>
    <t>K.TDASDVKPC.-</t>
  </si>
  <si>
    <t>496.7241</t>
  </si>
  <si>
    <t>991.4336</t>
  </si>
  <si>
    <t>991.4281</t>
  </si>
  <si>
    <t>1476</t>
  </si>
  <si>
    <t>R.ATVIYEGER.V</t>
  </si>
  <si>
    <t>519.2697</t>
  </si>
  <si>
    <t>1036.5249</t>
  </si>
  <si>
    <t>1036.5189</t>
  </si>
  <si>
    <t>1863</t>
  </si>
  <si>
    <t>K.EHSSLAFWK.T</t>
  </si>
  <si>
    <t>368.8557</t>
  </si>
  <si>
    <t>1103.5453</t>
  </si>
  <si>
    <t>1103.5400</t>
  </si>
  <si>
    <t>2465</t>
  </si>
  <si>
    <t>552.7806</t>
  </si>
  <si>
    <t>1103.5466</t>
  </si>
  <si>
    <t>2469</t>
  </si>
  <si>
    <t>K.RATVIYEGER.V</t>
  </si>
  <si>
    <t>597.3192</t>
  </si>
  <si>
    <t>1192.6239</t>
  </si>
  <si>
    <t>1192.6200</t>
  </si>
  <si>
    <t>3.23</t>
  </si>
  <si>
    <t>3544</t>
  </si>
  <si>
    <t>398.5491</t>
  </si>
  <si>
    <t>1192.6255</t>
  </si>
  <si>
    <t>3545</t>
  </si>
  <si>
    <t>K.CFKEHSSLAFWK.T</t>
  </si>
  <si>
    <t>513.9213</t>
  </si>
  <si>
    <t>1538.7422</t>
  </si>
  <si>
    <t>1538.7340</t>
  </si>
  <si>
    <t>7693</t>
  </si>
  <si>
    <t>R.TCPKPDELPFSTVVPLK.R</t>
  </si>
  <si>
    <t>964.5200</t>
  </si>
  <si>
    <t>1927.0255</t>
  </si>
  <si>
    <t>1927.0125</t>
  </si>
  <si>
    <t>11024</t>
  </si>
  <si>
    <t>643.3492</t>
  </si>
  <si>
    <t>1927.0257</t>
  </si>
  <si>
    <t>11025</t>
  </si>
  <si>
    <t>R.TCPKPDELPFSTVVPLKR.T</t>
  </si>
  <si>
    <t>1042.5704</t>
  </si>
  <si>
    <t>2083.1263</t>
  </si>
  <si>
    <t>2083.1136</t>
  </si>
  <si>
    <t>12198</t>
  </si>
  <si>
    <t>695.3832</t>
  </si>
  <si>
    <t>2083.1277</t>
  </si>
  <si>
    <t>12200</t>
  </si>
  <si>
    <t>521.7893</t>
  </si>
  <si>
    <t>2083.1281</t>
  </si>
  <si>
    <t>12201</t>
  </si>
  <si>
    <t>K.CSYTEDAQCIDGTIEIPK.C</t>
  </si>
  <si>
    <t>700.6506</t>
  </si>
  <si>
    <t>2098.9299</t>
  </si>
  <si>
    <t>2098.9187</t>
  </si>
  <si>
    <t>12264</t>
  </si>
  <si>
    <t>1050.4734</t>
  </si>
  <si>
    <t>2098.9322</t>
  </si>
  <si>
    <t>12266</t>
  </si>
  <si>
    <t>R.TYEPGEQIVFSCQPGYVSR.G</t>
  </si>
  <si>
    <t>1109.0228</t>
  </si>
  <si>
    <t>2216.0311</t>
  </si>
  <si>
    <t>2216.0208</t>
  </si>
  <si>
    <t>12991</t>
  </si>
  <si>
    <t>739.6844</t>
  </si>
  <si>
    <t>2216.0313</t>
  </si>
  <si>
    <t>12992</t>
  </si>
  <si>
    <t>K.KCSYTEDAQCIDGTIEIPK.C</t>
  </si>
  <si>
    <t>743.3495</t>
  </si>
  <si>
    <t>2227.0266</t>
  </si>
  <si>
    <t>2227.0137</t>
  </si>
  <si>
    <t>13054</t>
  </si>
  <si>
    <t>1114.5245</t>
  </si>
  <si>
    <t>2227.0345</t>
  </si>
  <si>
    <t>9.37</t>
  </si>
  <si>
    <t>13056</t>
  </si>
  <si>
    <t>K.WSPDLPVCAPITCPPPPIPK.F</t>
  </si>
  <si>
    <t>748.0584</t>
  </si>
  <si>
    <t>2241.1532</t>
  </si>
  <si>
    <t>2241.1326</t>
  </si>
  <si>
    <t>9.19</t>
  </si>
  <si>
    <t>13148</t>
  </si>
  <si>
    <t>1121.5842</t>
  </si>
  <si>
    <t>2241.1539</t>
  </si>
  <si>
    <t>9.49</t>
  </si>
  <si>
    <t>13149</t>
  </si>
  <si>
    <t>K.RTYEPGEQIVFSCQPGYVSR.G</t>
  </si>
  <si>
    <t>791.7196</t>
  </si>
  <si>
    <t>2372.1370</t>
  </si>
  <si>
    <t>2372.1219</t>
  </si>
  <si>
    <t>14088</t>
  </si>
  <si>
    <t>K.DTATFGCHETYSLDGPEEVECSK.F</t>
  </si>
  <si>
    <t>1316.5526</t>
  </si>
  <si>
    <t>2631.0907</t>
  </si>
  <si>
    <t>2631.0741</t>
  </si>
  <si>
    <t>15416</t>
  </si>
  <si>
    <t>878.0389</t>
  </si>
  <si>
    <t>2631.0948</t>
  </si>
  <si>
    <t>15419</t>
  </si>
  <si>
    <t>K.CTEEGKWSPDLPVCAPITCPPPPIPK.F</t>
  </si>
  <si>
    <t>982.8171</t>
  </si>
  <si>
    <t>2945.4294</t>
  </si>
  <si>
    <t>2945.4126</t>
  </si>
  <si>
    <t>16436</t>
  </si>
  <si>
    <t>P00735</t>
  </si>
  <si>
    <t>Prothrombin OS=Bos taurus GN=F2 PE=1 SV=2</t>
  </si>
  <si>
    <t>71886</t>
  </si>
  <si>
    <t>55(31)</t>
  </si>
  <si>
    <t>25(15)</t>
  </si>
  <si>
    <t>2.05</t>
  </si>
  <si>
    <t>P00735_uniprot</t>
  </si>
  <si>
    <t>K.LLHAGFK.G</t>
  </si>
  <si>
    <t>393.2390</t>
  </si>
  <si>
    <t>784.4635</t>
  </si>
  <si>
    <t>784.4595</t>
  </si>
  <si>
    <t>K.IYIHPR.Y</t>
  </si>
  <si>
    <t>399.7361</t>
  </si>
  <si>
    <t>797.4577</t>
  </si>
  <si>
    <t>797.4548</t>
  </si>
  <si>
    <t>353</t>
  </si>
  <si>
    <t>R.VTVEVIPR.S</t>
  </si>
  <si>
    <t>456.7817</t>
  </si>
  <si>
    <t>911.5489</t>
  </si>
  <si>
    <t>911.5440</t>
  </si>
  <si>
    <t>978</t>
  </si>
  <si>
    <t>R.VTGWGNRR.E</t>
  </si>
  <si>
    <t>473.2562</t>
  </si>
  <si>
    <t>944.4978</t>
  </si>
  <si>
    <t>944.4940</t>
  </si>
  <si>
    <t>1142</t>
  </si>
  <si>
    <t>R.SGIECQLWR.S</t>
  </si>
  <si>
    <t>574.7838</t>
  </si>
  <si>
    <t>1147.5529</t>
  </si>
  <si>
    <t>1147.5444</t>
  </si>
  <si>
    <t>2988</t>
  </si>
  <si>
    <t>R.CLAWSSEQAK.A</t>
  </si>
  <si>
    <t>590.2811</t>
  </si>
  <si>
    <t>1178.5477</t>
  </si>
  <si>
    <t>1178.5390</t>
  </si>
  <si>
    <t>3377</t>
  </si>
  <si>
    <t>K.ENLDRDIALLK.L</t>
  </si>
  <si>
    <t>433.9164</t>
  </si>
  <si>
    <t>1298.7273</t>
  </si>
  <si>
    <t>1298.7194</t>
  </si>
  <si>
    <t>4870</t>
  </si>
  <si>
    <t>R.EECSVPVCGQDR.V</t>
  </si>
  <si>
    <t>718.3033</t>
  </si>
  <si>
    <t>1434.5920</t>
  </si>
  <si>
    <t>1434.5868</t>
  </si>
  <si>
    <t>6527</t>
  </si>
  <si>
    <t>R.LGEDPDPDAAIEGR.T</t>
  </si>
  <si>
    <t>727.8464</t>
  </si>
  <si>
    <t>1453.6783</t>
  </si>
  <si>
    <t>1453.6685</t>
  </si>
  <si>
    <t>R.REECSVPVCGQDR.V</t>
  </si>
  <si>
    <t>531.2389</t>
  </si>
  <si>
    <t>1590.6948</t>
  </si>
  <si>
    <t>1590.6879</t>
  </si>
  <si>
    <t>8251</t>
  </si>
  <si>
    <t>R.TSEDHFQPFFNEK.T</t>
  </si>
  <si>
    <t>542.5824</t>
  </si>
  <si>
    <t>1624.7254</t>
  </si>
  <si>
    <t>1624.7158</t>
  </si>
  <si>
    <t>813.3707</t>
  </si>
  <si>
    <t>1624.7269</t>
  </si>
  <si>
    <t>8616</t>
  </si>
  <si>
    <t>K.SPQELLCGASLISDR.W</t>
  </si>
  <si>
    <t>823.4191</t>
  </si>
  <si>
    <t>1644.8236</t>
  </si>
  <si>
    <t>1644.8141</t>
  </si>
  <si>
    <t>8834</t>
  </si>
  <si>
    <t>R.KSPQELLCGASLISDR.W</t>
  </si>
  <si>
    <t>591.9808</t>
  </si>
  <si>
    <t>1772.9207</t>
  </si>
  <si>
    <t>1772.9091</t>
  </si>
  <si>
    <t>9807</t>
  </si>
  <si>
    <t>887.4677</t>
  </si>
  <si>
    <t>1772.9209</t>
  </si>
  <si>
    <t>9808</t>
  </si>
  <si>
    <t>R.ITDNMFCAGYKPGEGK.R</t>
  </si>
  <si>
    <t>894.4138</t>
  </si>
  <si>
    <t>1786.8130</t>
  </si>
  <si>
    <t>1786.8018</t>
  </si>
  <si>
    <t>9894</t>
  </si>
  <si>
    <t>K.TFGAGEADCGLRPLFEK.K</t>
  </si>
  <si>
    <t>934.4589</t>
  </si>
  <si>
    <t>1866.9032</t>
  </si>
  <si>
    <t>1866.8934</t>
  </si>
  <si>
    <t>10486</t>
  </si>
  <si>
    <t>623.3090</t>
  </si>
  <si>
    <t>1866.9052</t>
  </si>
  <si>
    <t>10488</t>
  </si>
  <si>
    <t>R.YNWKENLDRDIALLK.L</t>
  </si>
  <si>
    <t>631.0109</t>
  </si>
  <si>
    <t>1890.0108</t>
  </si>
  <si>
    <t>1889.9999</t>
  </si>
  <si>
    <t>10672</t>
  </si>
  <si>
    <t>K.DQDFNPAVPLAENFCR.N</t>
  </si>
  <si>
    <t>946.9380</t>
  </si>
  <si>
    <t>1891.8614</t>
  </si>
  <si>
    <t>1891.8523</t>
  </si>
  <si>
    <t>10678</t>
  </si>
  <si>
    <t>R.SGGSTTSQSPLLETCVPDR.G</t>
  </si>
  <si>
    <t>996.4761</t>
  </si>
  <si>
    <t>1990.9376</t>
  </si>
  <si>
    <t>1990.9266</t>
  </si>
  <si>
    <t>11506</t>
  </si>
  <si>
    <t>664.6543</t>
  </si>
  <si>
    <t>1990.9411</t>
  </si>
  <si>
    <t>11509</t>
  </si>
  <si>
    <t>K.TFGAGEADCGLRPLFEKK.Q</t>
  </si>
  <si>
    <t>499.7588</t>
  </si>
  <si>
    <t>1995.0061</t>
  </si>
  <si>
    <t>1994.9884</t>
  </si>
  <si>
    <t>11546</t>
  </si>
  <si>
    <t>R.NPDGSITGPWCYTTSPTLR.R</t>
  </si>
  <si>
    <t>708.3370</t>
  </si>
  <si>
    <t>2121.9891</t>
  </si>
  <si>
    <t>2121.9790</t>
  </si>
  <si>
    <t>12456</t>
  </si>
  <si>
    <t>1062.0032</t>
  </si>
  <si>
    <t>2121.9918</t>
  </si>
  <si>
    <t>12457</t>
  </si>
  <si>
    <t>K-&gt;.&lt;-QVQDQTEKELFESYIEGR.I</t>
  </si>
  <si>
    <t>728.0178</t>
  </si>
  <si>
    <t>2181.0316</t>
  </si>
  <si>
    <t>2181.0226</t>
  </si>
  <si>
    <t>12802</t>
  </si>
  <si>
    <t>1091.5258</t>
  </si>
  <si>
    <t>2181.0370</t>
  </si>
  <si>
    <t>12804</t>
  </si>
  <si>
    <t>K.QVQDQTEKELFESYIEGR.I</t>
  </si>
  <si>
    <t>733.6948</t>
  </si>
  <si>
    <t>2198.0625</t>
  </si>
  <si>
    <t>2198.0491</t>
  </si>
  <si>
    <t>12890</t>
  </si>
  <si>
    <t>R.SGGSTTSQSPLLETCVPDRGR.E</t>
  </si>
  <si>
    <t>735.6943</t>
  </si>
  <si>
    <t>2204.0612</t>
  </si>
  <si>
    <t>2204.0492</t>
  </si>
  <si>
    <t>12933</t>
  </si>
  <si>
    <t>R.IVEGQDAEVGLSPWQVMLFR.K</t>
  </si>
  <si>
    <t>1137.5920</t>
  </si>
  <si>
    <t>2273.1695</t>
  </si>
  <si>
    <t>2273.1514</t>
  </si>
  <si>
    <t>13422</t>
  </si>
  <si>
    <t>758.7310</t>
  </si>
  <si>
    <t>2273.1712</t>
  </si>
  <si>
    <t>8.71</t>
  </si>
  <si>
    <t>13423</t>
  </si>
  <si>
    <t>R.IVEGQDAEVGLSPWQV-&gt;M&lt;-LFR.K</t>
  </si>
  <si>
    <t>1145.5894</t>
  </si>
  <si>
    <t>2289.1642</t>
  </si>
  <si>
    <t>2289.1464</t>
  </si>
  <si>
    <t>13594</t>
  </si>
  <si>
    <t>764.0620</t>
  </si>
  <si>
    <t>13595</t>
  </si>
  <si>
    <t>K.KQVQDQTEKELFESYIEGR.I</t>
  </si>
  <si>
    <t>776.3908</t>
  </si>
  <si>
    <t>2326.1506</t>
  </si>
  <si>
    <t>2326.1441</t>
  </si>
  <si>
    <t>13847</t>
  </si>
  <si>
    <t>582.5465</t>
  </si>
  <si>
    <t>2326.1567</t>
  </si>
  <si>
    <t>13848</t>
  </si>
  <si>
    <t>R.EKLNECLEGNCAEGVGMNYR.G</t>
  </si>
  <si>
    <t>781.6795</t>
  </si>
  <si>
    <t>2342.0167</t>
  </si>
  <si>
    <t>2342.0089</t>
  </si>
  <si>
    <t>3.31</t>
  </si>
  <si>
    <t>13949</t>
  </si>
  <si>
    <t>A5D7R6</t>
  </si>
  <si>
    <t>ITIH2 protein OS=Bos taurus GN=ITIH2 PE=2 SV=1</t>
  </si>
  <si>
    <t>106576</t>
  </si>
  <si>
    <t>54(34)</t>
  </si>
  <si>
    <t>23(18)</t>
  </si>
  <si>
    <t>0.89</t>
  </si>
  <si>
    <t>23%</t>
  </si>
  <si>
    <t>A5D7R6_uniprot</t>
  </si>
  <si>
    <t>R.LHLKPGR.L</t>
  </si>
  <si>
    <t>410.7633</t>
  </si>
  <si>
    <t>819.5120</t>
  </si>
  <si>
    <t>819.5079</t>
  </si>
  <si>
    <t>467</t>
  </si>
  <si>
    <t>K.TILDDLR.T</t>
  </si>
  <si>
    <t>423.2427</t>
  </si>
  <si>
    <t>844.4709</t>
  </si>
  <si>
    <t>844.4654</t>
  </si>
  <si>
    <t>612</t>
  </si>
  <si>
    <t>K.HLEVDVR.I</t>
  </si>
  <si>
    <t>434.2406</t>
  </si>
  <si>
    <t>866.4666</t>
  </si>
  <si>
    <t>866.4610</t>
  </si>
  <si>
    <t>716</t>
  </si>
  <si>
    <t>R.IIEPQGLR.S</t>
  </si>
  <si>
    <t>463.2799</t>
  </si>
  <si>
    <t>924.5452</t>
  </si>
  <si>
    <t>924.5392</t>
  </si>
  <si>
    <t>1022</t>
  </si>
  <si>
    <t>R.VANTVIQTK.V</t>
  </si>
  <si>
    <t>487.2891</t>
  </si>
  <si>
    <t>972.5636</t>
  </si>
  <si>
    <t>972.5604</t>
  </si>
  <si>
    <t>1321</t>
  </si>
  <si>
    <t>R.KLGSYEHR.L</t>
  </si>
  <si>
    <t>495.2643</t>
  </si>
  <si>
    <t>988.5140</t>
  </si>
  <si>
    <t>988.5090</t>
  </si>
  <si>
    <t>1451</t>
  </si>
  <si>
    <t>K.HADPDFTKK.L</t>
  </si>
  <si>
    <t>529.7701</t>
  </si>
  <si>
    <t>1057.5256</t>
  </si>
  <si>
    <t>1057.5193</t>
  </si>
  <si>
    <t>R.SLAPTAA-&gt;M&lt;-KR.K</t>
  </si>
  <si>
    <t>531.3000</t>
  </si>
  <si>
    <t>1060.5854</t>
  </si>
  <si>
    <t>1060.5699</t>
  </si>
  <si>
    <t>14.7</t>
  </si>
  <si>
    <t>K.DKHADPDFTK.K</t>
  </si>
  <si>
    <t>587.2840</t>
  </si>
  <si>
    <t>1172.5534</t>
  </si>
  <si>
    <t>1172.5462</t>
  </si>
  <si>
    <t>3315</t>
  </si>
  <si>
    <t>R.TWRNDLVSATK.T</t>
  </si>
  <si>
    <t>645.8475</t>
  </si>
  <si>
    <t>1289.6804</t>
  </si>
  <si>
    <t>1289.6728</t>
  </si>
  <si>
    <t>4781</t>
  </si>
  <si>
    <t>K.DKHADPDFTKK.L</t>
  </si>
  <si>
    <t>434.5565</t>
  </si>
  <si>
    <t>1300.6477</t>
  </si>
  <si>
    <t>1300.6412</t>
  </si>
  <si>
    <t>4905</t>
  </si>
  <si>
    <t>K.FYNQVSTPLLR.N</t>
  </si>
  <si>
    <t>669.3683</t>
  </si>
  <si>
    <t>1336.7221</t>
  </si>
  <si>
    <t>1336.7139</t>
  </si>
  <si>
    <t>5360</t>
  </si>
  <si>
    <t>R.IYGNQDTSVQLK.K</t>
  </si>
  <si>
    <t>683.3587</t>
  </si>
  <si>
    <t>1364.7028</t>
  </si>
  <si>
    <t>1364.6936</t>
  </si>
  <si>
    <t>5717</t>
  </si>
  <si>
    <t>K.VQFELHYQEVK.W</t>
  </si>
  <si>
    <t>473.9168</t>
  </si>
  <si>
    <t>1418.7285</t>
  </si>
  <si>
    <t>1418.7194</t>
  </si>
  <si>
    <t>6321</t>
  </si>
  <si>
    <t>710.3721</t>
  </si>
  <si>
    <t>1418.7296</t>
  </si>
  <si>
    <t>6322</t>
  </si>
  <si>
    <t>R.IYGNQDTSVQLKK.F</t>
  </si>
  <si>
    <t>498.6060</t>
  </si>
  <si>
    <t>1492.7963</t>
  </si>
  <si>
    <t>1492.7885</t>
  </si>
  <si>
    <t>7266</t>
  </si>
  <si>
    <t>R.TEDVDQVTVYSYK.V</t>
  </si>
  <si>
    <t>773.8723</t>
  </si>
  <si>
    <t>1545.7299</t>
  </si>
  <si>
    <t>1545.7199</t>
  </si>
  <si>
    <t>7755</t>
  </si>
  <si>
    <t>K.IQPSGGTNINEALLR.A</t>
  </si>
  <si>
    <t>791.9350</t>
  </si>
  <si>
    <t>1581.8554</t>
  </si>
  <si>
    <t>1581.8474</t>
  </si>
  <si>
    <t>8171</t>
  </si>
  <si>
    <t>528.2935</t>
  </si>
  <si>
    <t>1581.8587</t>
  </si>
  <si>
    <t>8173</t>
  </si>
  <si>
    <t>R.TEDHFSVVDFNHNVR.T</t>
  </si>
  <si>
    <t>605.9554</t>
  </si>
  <si>
    <t>1814.8445</t>
  </si>
  <si>
    <t>1814.8336</t>
  </si>
  <si>
    <t>10112</t>
  </si>
  <si>
    <t>R.ALDMEDFKTEVSIAPGAK.V</t>
  </si>
  <si>
    <t>641.3273</t>
  </si>
  <si>
    <t>1920.9602</t>
  </si>
  <si>
    <t>1920.9503</t>
  </si>
  <si>
    <t>10938</t>
  </si>
  <si>
    <t>961.4946</t>
  </si>
  <si>
    <t>1920.9746</t>
  </si>
  <si>
    <t>10941</t>
  </si>
  <si>
    <t>K.VVNHSPQPQNVVFDVQIPK.G</t>
  </si>
  <si>
    <t>1073.0801</t>
  </si>
  <si>
    <t>2144.1456</t>
  </si>
  <si>
    <t>2144.1379</t>
  </si>
  <si>
    <t>12623</t>
  </si>
  <si>
    <t>715.7240</t>
  </si>
  <si>
    <t>2144.1502</t>
  </si>
  <si>
    <t>12626</t>
  </si>
  <si>
    <t>R.SLHVLDTFDGHFDGVPVVSK.G</t>
  </si>
  <si>
    <t>543.0328</t>
  </si>
  <si>
    <t>2168.1020</t>
  </si>
  <si>
    <t>2168.0903</t>
  </si>
  <si>
    <t>12749</t>
  </si>
  <si>
    <t>723.7083</t>
  </si>
  <si>
    <t>2168.1031</t>
  </si>
  <si>
    <t>12752</t>
  </si>
  <si>
    <t>R.SISGESGERTEDVDQVTVYSYK.V</t>
  </si>
  <si>
    <t>817.0540</t>
  </si>
  <si>
    <t>2448.1402</t>
  </si>
  <si>
    <t>2448.1292</t>
  </si>
  <si>
    <t>14472</t>
  </si>
  <si>
    <t>K.TILDDLRTEDHFSVVDFNHNVR.T</t>
  </si>
  <si>
    <t>529.2682</t>
  </si>
  <si>
    <t>2641.3049</t>
  </si>
  <si>
    <t>2641.2885</t>
  </si>
  <si>
    <t>15483</t>
  </si>
  <si>
    <t>661.3343</t>
  </si>
  <si>
    <t>2641.3083</t>
  </si>
  <si>
    <t>15485</t>
  </si>
  <si>
    <t>K.KLSKYHEK.K</t>
  </si>
  <si>
    <t>516.7924</t>
  </si>
  <si>
    <t>1031.5702</t>
  </si>
  <si>
    <t>1031.5763</t>
  </si>
  <si>
    <t>-5.98</t>
  </si>
  <si>
    <t>1853</t>
  </si>
  <si>
    <t>K.AMGVEDFISR.V</t>
  </si>
  <si>
    <t>562.7787</t>
  </si>
  <si>
    <t>1123.5429</t>
  </si>
  <si>
    <t>1123.5332</t>
  </si>
  <si>
    <t>8.69</t>
  </si>
  <si>
    <t>K.A-&gt;M&lt;-GVEDFISR.V</t>
  </si>
  <si>
    <t>570.7760</t>
  </si>
  <si>
    <t>1139.5374</t>
  </si>
  <si>
    <t>1139.5281</t>
  </si>
  <si>
    <t>2905</t>
  </si>
  <si>
    <t>K.YLMEFNACR.C</t>
  </si>
  <si>
    <t>602.2723</t>
  </si>
  <si>
    <t>1202.5300</t>
  </si>
  <si>
    <t>1202.5212</t>
  </si>
  <si>
    <t>3687</t>
  </si>
  <si>
    <t>K.YHFEAQADTK.I</t>
  </si>
  <si>
    <t>605.2823</t>
  </si>
  <si>
    <t>1208.5501</t>
  </si>
  <si>
    <t>1208.5462</t>
  </si>
  <si>
    <t>3756</t>
  </si>
  <si>
    <t>403.8576</t>
  </si>
  <si>
    <t>1208.5509</t>
  </si>
  <si>
    <t>3757</t>
  </si>
  <si>
    <t>R.ELQYDPACER.L</t>
  </si>
  <si>
    <t>640.7860</t>
  </si>
  <si>
    <t>1279.5575</t>
  </si>
  <si>
    <t>1279.5503</t>
  </si>
  <si>
    <t>4637</t>
  </si>
  <si>
    <t>K.METAGVTSAEIQK.C</t>
  </si>
  <si>
    <t>682.8436</t>
  </si>
  <si>
    <t>1363.6727</t>
  </si>
  <si>
    <t>1363.6653</t>
  </si>
  <si>
    <t>5709</t>
  </si>
  <si>
    <t>R.LYYGDDDKYFR.K</t>
  </si>
  <si>
    <t>727.8381</t>
  </si>
  <si>
    <t>1453.6617</t>
  </si>
  <si>
    <t>1453.6514</t>
  </si>
  <si>
    <t>485.5613</t>
  </si>
  <si>
    <t>1453.6620</t>
  </si>
  <si>
    <t>6749</t>
  </si>
  <si>
    <t>R.EKMETAGVTSAEIQK.C</t>
  </si>
  <si>
    <t>811.4120</t>
  </si>
  <si>
    <t>1620.8094</t>
  </si>
  <si>
    <t>1620.8029</t>
  </si>
  <si>
    <t>8574</t>
  </si>
  <si>
    <t>541.2774</t>
  </si>
  <si>
    <t>1620.8104</t>
  </si>
  <si>
    <t>8575</t>
  </si>
  <si>
    <t>K.ISSEIYNDANDLLTK.V</t>
  </si>
  <si>
    <t>848.4305</t>
  </si>
  <si>
    <t>1694.8464</t>
  </si>
  <si>
    <t>1694.8363</t>
  </si>
  <si>
    <t>9267</t>
  </si>
  <si>
    <t>R.YYGGQCETVYNGEWR.E</t>
  </si>
  <si>
    <t>941.3998</t>
  </si>
  <si>
    <t>1880.7850</t>
  </si>
  <si>
    <t>1880.7788</t>
  </si>
  <si>
    <t>3.30</t>
  </si>
  <si>
    <t>10598</t>
  </si>
  <si>
    <t>R.ECNNPAPQNGGASCPGHR.V</t>
  </si>
  <si>
    <t>641.6072</t>
  </si>
  <si>
    <t>1921.7997</t>
  </si>
  <si>
    <t>1921.7908</t>
  </si>
  <si>
    <t>10955</t>
  </si>
  <si>
    <t>R.ILENDCSQYDPIPGSEK.A</t>
  </si>
  <si>
    <t>982.9559</t>
  </si>
  <si>
    <t>1963.8973</t>
  </si>
  <si>
    <t>1963.8833</t>
  </si>
  <si>
    <t>11297</t>
  </si>
  <si>
    <t>R.GGSSGWGGSLTQDSSLVTYR.S</t>
  </si>
  <si>
    <t>1007.9822</t>
  </si>
  <si>
    <t>2013.9499</t>
  </si>
  <si>
    <t>2013.9392</t>
  </si>
  <si>
    <t>11680</t>
  </si>
  <si>
    <t>R.ENIVLDEGMLQSLMELPER.Y</t>
  </si>
  <si>
    <t>1108.5577</t>
  </si>
  <si>
    <t>2215.1009</t>
  </si>
  <si>
    <t>2215.0864</t>
  </si>
  <si>
    <t>117</t>
  </si>
  <si>
    <t>12987</t>
  </si>
  <si>
    <t>739.3760</t>
  </si>
  <si>
    <t>2215.1063</t>
  </si>
  <si>
    <t>8.98</t>
  </si>
  <si>
    <t>12988</t>
  </si>
  <si>
    <t>K.AALGYNILTQEEAQHVYDAR.Y</t>
  </si>
  <si>
    <t>754.7141</t>
  </si>
  <si>
    <t>2261.1203</t>
  </si>
  <si>
    <t>2261.1076</t>
  </si>
  <si>
    <t>13345</t>
  </si>
  <si>
    <t>1131.5692</t>
  </si>
  <si>
    <t>2261.1239</t>
  </si>
  <si>
    <t>13346</t>
  </si>
  <si>
    <t>K.SGDGKLTENEKAMGVEDFISR.V</t>
  </si>
  <si>
    <t>761.7069</t>
  </si>
  <si>
    <t>2282.0989</t>
  </si>
  <si>
    <t>2282.0849</t>
  </si>
  <si>
    <t>13492</t>
  </si>
  <si>
    <t>R.RENIVLDEGMLQSLMELPER.Y</t>
  </si>
  <si>
    <t>791.4109</t>
  </si>
  <si>
    <t>2371.2110</t>
  </si>
  <si>
    <t>2371.1875</t>
  </si>
  <si>
    <t>14079</t>
  </si>
  <si>
    <t>Q2HJF0</t>
  </si>
  <si>
    <t>Serotransferrin-like OS=Bos taurus GN=LOC525947 PE=2 SV=1</t>
  </si>
  <si>
    <t>70849</t>
  </si>
  <si>
    <t>783</t>
  </si>
  <si>
    <t>40(30)</t>
  </si>
  <si>
    <t>Q2HJF0_uniprot</t>
  </si>
  <si>
    <t>K.GDVAFVK.H</t>
  </si>
  <si>
    <t>R.RPVHEYK.G</t>
  </si>
  <si>
    <t>464.7547</t>
  </si>
  <si>
    <t>927.4949</t>
  </si>
  <si>
    <t>927.4926</t>
  </si>
  <si>
    <t>2.46</t>
  </si>
  <si>
    <t>1036</t>
  </si>
  <si>
    <t>R.LCQLCAGK.G</t>
  </si>
  <si>
    <t>R.IPSHAVVAR.S</t>
  </si>
  <si>
    <t>475.2841</t>
  </si>
  <si>
    <t>948.5536</t>
  </si>
  <si>
    <t>948.5505</t>
  </si>
  <si>
    <t>1182</t>
  </si>
  <si>
    <t>R.TSYLDCIR.A</t>
  </si>
  <si>
    <t>514.2500</t>
  </si>
  <si>
    <t>1026.4854</t>
  </si>
  <si>
    <t>1026.4804</t>
  </si>
  <si>
    <t>1792</t>
  </si>
  <si>
    <t>K.HPTVLQNTDGK.N</t>
  </si>
  <si>
    <t>605.3166</t>
  </si>
  <si>
    <t>1208.6187</t>
  </si>
  <si>
    <t>1208.6150</t>
  </si>
  <si>
    <t>3770</t>
  </si>
  <si>
    <t>R.EPYFGYSGAFK.C</t>
  </si>
  <si>
    <t>633.3007</t>
  </si>
  <si>
    <t>1264.5869</t>
  </si>
  <si>
    <t>1264.5764</t>
  </si>
  <si>
    <t>4452</t>
  </si>
  <si>
    <t>R.WCTVSNLEASK.C</t>
  </si>
  <si>
    <t>647.8116</t>
  </si>
  <si>
    <t>1293.6086</t>
  </si>
  <si>
    <t>1293.6023</t>
  </si>
  <si>
    <t>4811</t>
  </si>
  <si>
    <t>K.GSNFQLNQLQGK.K</t>
  </si>
  <si>
    <t>667.3493</t>
  </si>
  <si>
    <t>1332.6840</t>
  </si>
  <si>
    <t>1332.6786</t>
  </si>
  <si>
    <t>5336</t>
  </si>
  <si>
    <t>R.CLVEKGDVAFVK.H</t>
  </si>
  <si>
    <t>R.MLFNQQELFGR.N</t>
  </si>
  <si>
    <t>691.8529</t>
  </si>
  <si>
    <t>1381.6913</t>
  </si>
  <si>
    <t>1381.6812</t>
  </si>
  <si>
    <t>5865</t>
  </si>
  <si>
    <t>K.VLSVEGPHVTCVK.R</t>
  </si>
  <si>
    <t>712.8873</t>
  </si>
  <si>
    <t>1423.7600</t>
  </si>
  <si>
    <t>1423.7494</t>
  </si>
  <si>
    <t>6387</t>
  </si>
  <si>
    <t>K.CLQDGVGDVSFVR.H</t>
  </si>
  <si>
    <t>726.3546</t>
  </si>
  <si>
    <t>1450.6947</t>
  </si>
  <si>
    <t>1450.6875</t>
  </si>
  <si>
    <t>6718</t>
  </si>
  <si>
    <t>K.KGSNFQLNQLQGK.K</t>
  </si>
  <si>
    <t>731.3983</t>
  </si>
  <si>
    <t>1460.7821</t>
  </si>
  <si>
    <t>1460.7736</t>
  </si>
  <si>
    <t>6845</t>
  </si>
  <si>
    <t>K.DLLFTDSAIGFLR.V</t>
  </si>
  <si>
    <t>734.3996</t>
  </si>
  <si>
    <t>1466.7846</t>
  </si>
  <si>
    <t>1466.7769</t>
  </si>
  <si>
    <t>6924</t>
  </si>
  <si>
    <t>R.MLLPSDWSQEAAAK.F</t>
  </si>
  <si>
    <t>773.8874</t>
  </si>
  <si>
    <t>1545.7602</t>
  </si>
  <si>
    <t>1545.7497</t>
  </si>
  <si>
    <t>7758</t>
  </si>
  <si>
    <t>K.YLGPEYLQAIANVK.H</t>
  </si>
  <si>
    <t>789.9342</t>
  </si>
  <si>
    <t>1577.8538</t>
  </si>
  <si>
    <t>1577.8453</t>
  </si>
  <si>
    <t>8105</t>
  </si>
  <si>
    <t>K.DDPQTHHYVVAVVK.K</t>
  </si>
  <si>
    <t>804.4144</t>
  </si>
  <si>
    <t>1606.8143</t>
  </si>
  <si>
    <t>1606.8104</t>
  </si>
  <si>
    <t>2.45</t>
  </si>
  <si>
    <t>8450</t>
  </si>
  <si>
    <t>K.NLKPEDFQLLCLDGSR.K</t>
  </si>
  <si>
    <t>635.6592</t>
  </si>
  <si>
    <t>1903.9559</t>
  </si>
  <si>
    <t>1903.9462</t>
  </si>
  <si>
    <t>10803</t>
  </si>
  <si>
    <t>952.9875</t>
  </si>
  <si>
    <t>1903.9604</t>
  </si>
  <si>
    <t>10805</t>
  </si>
  <si>
    <t>K.HPTVLQNTDGKNPEAWAK.N</t>
  </si>
  <si>
    <t>669.3448</t>
  </si>
  <si>
    <t>2005.0125</t>
  </si>
  <si>
    <t>2005.0017</t>
  </si>
  <si>
    <t>11605</t>
  </si>
  <si>
    <t>K.DLLFSDDTECLANLQDR.T</t>
  </si>
  <si>
    <t>675.6506</t>
  </si>
  <si>
    <t>2023.9299</t>
  </si>
  <si>
    <t>2023.9157</t>
  </si>
  <si>
    <t>11778</t>
  </si>
  <si>
    <t>1012.9724</t>
  </si>
  <si>
    <t>2023.9301</t>
  </si>
  <si>
    <t>11779</t>
  </si>
  <si>
    <t>K.SPAKDLLFSDDTECLANLQDR.T</t>
  </si>
  <si>
    <t>803.3893</t>
  </si>
  <si>
    <t>2407.1462</t>
  </si>
  <si>
    <t>2407.1325</t>
  </si>
  <si>
    <t>14289</t>
  </si>
  <si>
    <t>Q0VCM5</t>
  </si>
  <si>
    <t>Inter-alpha-trypsin inhibitor heavy chain H1 OS=Bos taurus GN=ITIH1 PE=2 SV=1</t>
  </si>
  <si>
    <t>101686</t>
  </si>
  <si>
    <t>752</t>
  </si>
  <si>
    <t>41(30)</t>
  </si>
  <si>
    <t>21(17)</t>
  </si>
  <si>
    <t>0.88</t>
  </si>
  <si>
    <t>Q0VCM5_uniprot</t>
  </si>
  <si>
    <t>F1MMP5</t>
  </si>
  <si>
    <t>Inter-alpha-trypsin inhibitor heavy chain H1 OS=Bos taurus GN=ITIH1 PE=4 SV=1</t>
  </si>
  <si>
    <t>101687</t>
  </si>
  <si>
    <t>F1MMP5_uniprot</t>
  </si>
  <si>
    <t>R.GIEILNK.A</t>
  </si>
  <si>
    <t>393.7418</t>
  </si>
  <si>
    <t>785.4690</t>
  </si>
  <si>
    <t>K.DKVTAWK.Q</t>
  </si>
  <si>
    <t>424.2395</t>
  </si>
  <si>
    <t>846.4644</t>
  </si>
  <si>
    <t>846.4599</t>
  </si>
  <si>
    <t>636</t>
  </si>
  <si>
    <t>R.DVELLYPR.E</t>
  </si>
  <si>
    <t>502.7771</t>
  </si>
  <si>
    <t>1003.5397</t>
  </si>
  <si>
    <t>1003.5338</t>
  </si>
  <si>
    <t>K.ELAAQLIKK.S</t>
  </si>
  <si>
    <t>507.3243</t>
  </si>
  <si>
    <t>1012.6339</t>
  </si>
  <si>
    <t>1012.6280</t>
  </si>
  <si>
    <t>R.LTYEEVLR.R</t>
  </si>
  <si>
    <t>511.7832</t>
  </si>
  <si>
    <t>1021.5518</t>
  </si>
  <si>
    <t>1021.5444</t>
  </si>
  <si>
    <t>1747</t>
  </si>
  <si>
    <t>K.LDVEASFLPK.E</t>
  </si>
  <si>
    <t>559.8125</t>
  </si>
  <si>
    <t>1117.6104</t>
  </si>
  <si>
    <t>1117.6019</t>
  </si>
  <si>
    <t>2634</t>
  </si>
  <si>
    <t>K.LMQYDIVIK.V</t>
  </si>
  <si>
    <t>561.8198</t>
  </si>
  <si>
    <t>1121.6251</t>
  </si>
  <si>
    <t>1121.6154</t>
  </si>
  <si>
    <t>8.59</t>
  </si>
  <si>
    <t>2691</t>
  </si>
  <si>
    <t>R.EAVSDLTQHR.H</t>
  </si>
  <si>
    <t>578.2936</t>
  </si>
  <si>
    <t>1154.5727</t>
  </si>
  <si>
    <t>1154.5680</t>
  </si>
  <si>
    <t>3040</t>
  </si>
  <si>
    <t>385.8651</t>
  </si>
  <si>
    <t>1154.5735</t>
  </si>
  <si>
    <t>3041</t>
  </si>
  <si>
    <t>K.AAISGENAGLVR.A</t>
  </si>
  <si>
    <t>1156.6253</t>
  </si>
  <si>
    <t>3083</t>
  </si>
  <si>
    <t>K.EVSFNVEIPK.T</t>
  </si>
  <si>
    <t>581.3142</t>
  </si>
  <si>
    <t>1160.6137</t>
  </si>
  <si>
    <t>1160.6077</t>
  </si>
  <si>
    <t>3133</t>
  </si>
  <si>
    <t>R.LTYEEVLRR.K</t>
  </si>
  <si>
    <t>393.5575</t>
  </si>
  <si>
    <t>1177.6508</t>
  </si>
  <si>
    <t>1177.6455</t>
  </si>
  <si>
    <t>4.47</t>
  </si>
  <si>
    <t>3375</t>
  </si>
  <si>
    <t>R.GHMLENHVER.L</t>
  </si>
  <si>
    <t>407.8661</t>
  </si>
  <si>
    <t>1220.5764</t>
  </si>
  <si>
    <t>1220.5720</t>
  </si>
  <si>
    <t>3905</t>
  </si>
  <si>
    <t>R.GH-&gt;M&lt;-LENHVER.L</t>
  </si>
  <si>
    <t>413.1983</t>
  </si>
  <si>
    <t>1236.5730</t>
  </si>
  <si>
    <t>1236.5669</t>
  </si>
  <si>
    <t>4077</t>
  </si>
  <si>
    <t>R.KLDVEASFLPK.E</t>
  </si>
  <si>
    <t>623.8583</t>
  </si>
  <si>
    <t>1245.7021</t>
  </si>
  <si>
    <t>1245.6969</t>
  </si>
  <si>
    <t>4202</t>
  </si>
  <si>
    <t>416.2413</t>
  </si>
  <si>
    <t>1245.7022</t>
  </si>
  <si>
    <t>4203</t>
  </si>
  <si>
    <t>R.KAAISGENAGLVR.A</t>
  </si>
  <si>
    <t>643.3681</t>
  </si>
  <si>
    <t>1284.7216</t>
  </si>
  <si>
    <t>1284.7150</t>
  </si>
  <si>
    <t>4698</t>
  </si>
  <si>
    <t>R.MAVDAAVDGVVIR.S</t>
  </si>
  <si>
    <t>658.3608</t>
  </si>
  <si>
    <t>1314.7070</t>
  </si>
  <si>
    <t>1314.6966</t>
  </si>
  <si>
    <t>5122</t>
  </si>
  <si>
    <t>R.-&gt;M&lt;-AVDAAVDGVVIR.S</t>
  </si>
  <si>
    <t>666.3572</t>
  </si>
  <si>
    <t>1330.6998</t>
  </si>
  <si>
    <t>1330.6915</t>
  </si>
  <si>
    <t>5331</t>
  </si>
  <si>
    <t>K.GSLVQASPANLEAAR.N</t>
  </si>
  <si>
    <t>742.4017</t>
  </si>
  <si>
    <t>1482.7889</t>
  </si>
  <si>
    <t>1482.7790</t>
  </si>
  <si>
    <t>7176</t>
  </si>
  <si>
    <t>K.QYYEGSEIMVAGR.I</t>
  </si>
  <si>
    <t>751.8554</t>
  </si>
  <si>
    <t>1501.6963</t>
  </si>
  <si>
    <t>1501.6871</t>
  </si>
  <si>
    <t>7373</t>
  </si>
  <si>
    <t>R-&gt;.&lt;-QDFLGFYVLDSHR.M</t>
  </si>
  <si>
    <t>790.3833</t>
  </si>
  <si>
    <t>1578.7520</t>
  </si>
  <si>
    <t>1578.7467</t>
  </si>
  <si>
    <t>8109</t>
  </si>
  <si>
    <t>R.FAHYIITSQVVNSADTAK.E</t>
  </si>
  <si>
    <t>655.6790</t>
  </si>
  <si>
    <t>1964.0152</t>
  </si>
  <si>
    <t>1964.0003</t>
  </si>
  <si>
    <t>11302</t>
  </si>
  <si>
    <t>983.0160</t>
  </si>
  <si>
    <t>1964.0175</t>
  </si>
  <si>
    <t>11303</t>
  </si>
  <si>
    <t>K.TAFISDFAITADENAFTGDIKDK.V</t>
  </si>
  <si>
    <t>830.7447</t>
  </si>
  <si>
    <t>2489.2124</t>
  </si>
  <si>
    <t>2489.1962</t>
  </si>
  <si>
    <t>14689</t>
  </si>
  <si>
    <t>R.GMTDQDGLEPIIDKPLDDYLPLEMVGPR.K</t>
  </si>
  <si>
    <t>1043.1930</t>
  </si>
  <si>
    <t>3126.5571</t>
  </si>
  <si>
    <t>3126.5253</t>
  </si>
  <si>
    <t>16710</t>
  </si>
  <si>
    <t>R.GMTDQDGLEPIIDKPLDDYLPLE-&gt;M&lt;-VGPR.K</t>
  </si>
  <si>
    <t>1048.5194</t>
  </si>
  <si>
    <t>3142.5364</t>
  </si>
  <si>
    <t>3142.5202</t>
  </si>
  <si>
    <t>16784</t>
  </si>
  <si>
    <t>R.G-&gt;M&lt;-TDQDGLEPIIDKPLDDYLPLEMVGPR.K</t>
  </si>
  <si>
    <t>1048.5251</t>
  </si>
  <si>
    <t>3142.5536</t>
  </si>
  <si>
    <t>10.6</t>
  </si>
  <si>
    <t>16785</t>
  </si>
  <si>
    <t>740</t>
  </si>
  <si>
    <t>42(35)</t>
  </si>
  <si>
    <t>19(18)</t>
  </si>
  <si>
    <t>2.20</t>
  </si>
  <si>
    <t>491.2686</t>
  </si>
  <si>
    <t>980.5227</t>
  </si>
  <si>
    <t>1376</t>
  </si>
  <si>
    <t>1030.5329</t>
  </si>
  <si>
    <t>1830</t>
  </si>
  <si>
    <t>525.2825</t>
  </si>
  <si>
    <t>1048.5504</t>
  </si>
  <si>
    <t>1964</t>
  </si>
  <si>
    <t>555.3172</t>
  </si>
  <si>
    <t>1108.6198</t>
  </si>
  <si>
    <t>578.7960</t>
  </si>
  <si>
    <t>1155.5774</t>
  </si>
  <si>
    <t>3049</t>
  </si>
  <si>
    <t>1247.6250</t>
  </si>
  <si>
    <t>626.3186</t>
  </si>
  <si>
    <t>1250.6226</t>
  </si>
  <si>
    <t>4280</t>
  </si>
  <si>
    <t>R.SIEIFGQFNGR.K</t>
  </si>
  <si>
    <t>634.3303</t>
  </si>
  <si>
    <t>1266.6461</t>
  </si>
  <si>
    <t>1266.6357</t>
  </si>
  <si>
    <t>4478</t>
  </si>
  <si>
    <t>635.3978</t>
  </si>
  <si>
    <t>1268.7810</t>
  </si>
  <si>
    <t>434.5677</t>
  </si>
  <si>
    <t>1300.6814</t>
  </si>
  <si>
    <t>4910</t>
  </si>
  <si>
    <t>651.3485</t>
  </si>
  <si>
    <t>1300.6825</t>
  </si>
  <si>
    <t>4912</t>
  </si>
  <si>
    <t>654.3211</t>
  </si>
  <si>
    <t>1306.6277</t>
  </si>
  <si>
    <t>5027</t>
  </si>
  <si>
    <t>694.3402</t>
  </si>
  <si>
    <t>1386.6659</t>
  </si>
  <si>
    <t>5926</t>
  </si>
  <si>
    <t>728.3632</t>
  </si>
  <si>
    <t>1454.7118</t>
  </si>
  <si>
    <t>6765</t>
  </si>
  <si>
    <t>485.9117</t>
  </si>
  <si>
    <t>1454.7132</t>
  </si>
  <si>
    <t>6766</t>
  </si>
  <si>
    <t>490.2542</t>
  </si>
  <si>
    <t>1467.7408</t>
  </si>
  <si>
    <t>6931</t>
  </si>
  <si>
    <t>734.8800</t>
  </si>
  <si>
    <t>1467.7454</t>
  </si>
  <si>
    <t>9.34</t>
  </si>
  <si>
    <t>6935</t>
  </si>
  <si>
    <t>R.RPWNVASLTYDTK.A</t>
  </si>
  <si>
    <t>775.9059</t>
  </si>
  <si>
    <t>1549.7973</t>
  </si>
  <si>
    <t>1549.7889</t>
  </si>
  <si>
    <t>7818</t>
  </si>
  <si>
    <t>792.4121</t>
  </si>
  <si>
    <t>1582.8095</t>
  </si>
  <si>
    <t>8181</t>
  </si>
  <si>
    <t>528.6112</t>
  </si>
  <si>
    <t>1582.8118</t>
  </si>
  <si>
    <t>8.03</t>
  </si>
  <si>
    <t>8183</t>
  </si>
  <si>
    <t>K.CVDLEHSDKGSTSSPSK.L</t>
  </si>
  <si>
    <t>917.4200</t>
  </si>
  <si>
    <t>1832.8255</t>
  </si>
  <si>
    <t>1832.8211</t>
  </si>
  <si>
    <t>2.44</t>
  </si>
  <si>
    <t>10196</t>
  </si>
  <si>
    <t>459.2147</t>
  </si>
  <si>
    <t>1832.8295</t>
  </si>
  <si>
    <t>823.7330</t>
  </si>
  <si>
    <t>2468.1773</t>
  </si>
  <si>
    <t>9.84</t>
  </si>
  <si>
    <t>14572</t>
  </si>
  <si>
    <t>K.KGMGQTETNPEADLFDDVITFIR.G</t>
  </si>
  <si>
    <t>866.4317</t>
  </si>
  <si>
    <t>2596.2733</t>
  </si>
  <si>
    <t>2596.2479</t>
  </si>
  <si>
    <t>15223</t>
  </si>
  <si>
    <t>K.KG-&gt;M&lt;-GQTETNPEADLFDDVITFIR.G</t>
  </si>
  <si>
    <t>871.7639</t>
  </si>
  <si>
    <t>2612.2699</t>
  </si>
  <si>
    <t>2612.2428</t>
  </si>
  <si>
    <t>10.4</t>
  </si>
  <si>
    <t>15312</t>
  </si>
  <si>
    <t>R.MLLPSDWSQK.A</t>
  </si>
  <si>
    <t>602.8101</t>
  </si>
  <si>
    <t>1203.6057</t>
  </si>
  <si>
    <t>1203.5958</t>
  </si>
  <si>
    <t>3706</t>
  </si>
  <si>
    <t>K.DLLFTDAAIGFLR.V</t>
  </si>
  <si>
    <t>726.4064</t>
  </si>
  <si>
    <t>1450.7982</t>
  </si>
  <si>
    <t>1450.7820</t>
  </si>
  <si>
    <t>6726</t>
  </si>
  <si>
    <t>K.VLSVESPHVTCVK.R</t>
  </si>
  <si>
    <t>485.5977</t>
  </si>
  <si>
    <t>1453.7713</t>
  </si>
  <si>
    <t>1453.7599</t>
  </si>
  <si>
    <t>6756</t>
  </si>
  <si>
    <t>K.ILLDVK.T</t>
  </si>
  <si>
    <t>350.7364</t>
  </si>
  <si>
    <t>699.4583</t>
  </si>
  <si>
    <t>K.TIEDLR.N</t>
  </si>
  <si>
    <t>373.7085</t>
  </si>
  <si>
    <t>745.4024</t>
  </si>
  <si>
    <t>745.3970</t>
  </si>
  <si>
    <t>R.LAADDFR.T</t>
  </si>
  <si>
    <t>404.2056</t>
  </si>
  <si>
    <t>806.3966</t>
  </si>
  <si>
    <t>806.3923</t>
  </si>
  <si>
    <t>406</t>
  </si>
  <si>
    <t>R.LASYLDK.V</t>
  </si>
  <si>
    <t>405.2266</t>
  </si>
  <si>
    <t>808.4386</t>
  </si>
  <si>
    <t>808.4330</t>
  </si>
  <si>
    <t>413</t>
  </si>
  <si>
    <t>K.SEISELRR.T</t>
  </si>
  <si>
    <t>495.2749</t>
  </si>
  <si>
    <t>988.5352</t>
  </si>
  <si>
    <t>988.5301</t>
  </si>
  <si>
    <t>1454</t>
  </si>
  <si>
    <t>R.VLDELTLAR.A</t>
  </si>
  <si>
    <t>515.3046</t>
  </si>
  <si>
    <t>1028.5947</t>
  </si>
  <si>
    <t>1028.5866</t>
  </si>
  <si>
    <t>7.89</t>
  </si>
  <si>
    <t>1816</t>
  </si>
  <si>
    <t>K.YETELNLR.L</t>
  </si>
  <si>
    <t>519.2701</t>
  </si>
  <si>
    <t>1036.5256</t>
  </si>
  <si>
    <t>1864</t>
  </si>
  <si>
    <t>R.LASYLDKVR.A</t>
  </si>
  <si>
    <t>532.8118</t>
  </si>
  <si>
    <t>1063.6091</t>
  </si>
  <si>
    <t>1063.6026</t>
  </si>
  <si>
    <t>2114</t>
  </si>
  <si>
    <t>K.VTMQNLNDR.L</t>
  </si>
  <si>
    <t>545.7720</t>
  </si>
  <si>
    <t>1089.5294</t>
  </si>
  <si>
    <t>1089.5237</t>
  </si>
  <si>
    <t>2330</t>
  </si>
  <si>
    <t>R.ISSVLAGGSCR.A</t>
  </si>
  <si>
    <t>553.7882</t>
  </si>
  <si>
    <t>1105.5619</t>
  </si>
  <si>
    <t>1105.5550</t>
  </si>
  <si>
    <t>2488</t>
  </si>
  <si>
    <t>R.LEQEIATYR.R</t>
  </si>
  <si>
    <t>561.7974</t>
  </si>
  <si>
    <t>1121.5802</t>
  </si>
  <si>
    <t>7.59</t>
  </si>
  <si>
    <t>2688</t>
  </si>
  <si>
    <t>R.TKYETELNLR.L</t>
  </si>
  <si>
    <t>422.8969</t>
  </si>
  <si>
    <t>1265.6688</t>
  </si>
  <si>
    <t>1265.6615</t>
  </si>
  <si>
    <t>4469</t>
  </si>
  <si>
    <t>633.8431</t>
  </si>
  <si>
    <t>1265.6716</t>
  </si>
  <si>
    <t>4471</t>
  </si>
  <si>
    <t>R.ALEEANADLEVK.I</t>
  </si>
  <si>
    <t>651.3371</t>
  </si>
  <si>
    <t>1300.6596</t>
  </si>
  <si>
    <t>1300.6510</t>
  </si>
  <si>
    <t>4908</t>
  </si>
  <si>
    <t>R.EVATNSELVQSGK.S</t>
  </si>
  <si>
    <t>681.3516</t>
  </si>
  <si>
    <t>1360.6887</t>
  </si>
  <si>
    <t>1360.6834</t>
  </si>
  <si>
    <t>5669</t>
  </si>
  <si>
    <t>K.TRLEQEIATYR.R</t>
  </si>
  <si>
    <t>690.3707</t>
  </si>
  <si>
    <t>1378.7268</t>
  </si>
  <si>
    <t>1378.7204</t>
  </si>
  <si>
    <t>5821</t>
  </si>
  <si>
    <t>K.ASLENSLEETKGR.Y</t>
  </si>
  <si>
    <t>717.3696</t>
  </si>
  <si>
    <t>1432.7246</t>
  </si>
  <si>
    <t>1432.7157</t>
  </si>
  <si>
    <t>6505</t>
  </si>
  <si>
    <t>478.5822</t>
  </si>
  <si>
    <t>6506</t>
  </si>
  <si>
    <t>R.ILNEMRDQYEK.M</t>
  </si>
  <si>
    <t>719.8568</t>
  </si>
  <si>
    <t>1437.6991</t>
  </si>
  <si>
    <t>1437.6922</t>
  </si>
  <si>
    <t>6557</t>
  </si>
  <si>
    <t>480.2407</t>
  </si>
  <si>
    <t>1437.7002</t>
  </si>
  <si>
    <t>6558</t>
  </si>
  <si>
    <t>R.QRPAEIKDYSPYFK.T</t>
  </si>
  <si>
    <t>581.3038</t>
  </si>
  <si>
    <t>1740.8895</t>
  </si>
  <si>
    <t>1740.8835</t>
  </si>
  <si>
    <t>3.45</t>
  </si>
  <si>
    <t>9621</t>
  </si>
  <si>
    <t>436.2303</t>
  </si>
  <si>
    <t>1740.8923</t>
  </si>
  <si>
    <t>9622</t>
  </si>
  <si>
    <t>R.ILNEMRDQYEKMAEK.N</t>
  </si>
  <si>
    <t>949.4517</t>
  </si>
  <si>
    <t>1896.8888</t>
  </si>
  <si>
    <t>1896.9073</t>
  </si>
  <si>
    <t>-9.77</t>
  </si>
  <si>
    <t>10729</t>
  </si>
  <si>
    <t>K.TEELNREVATNSELVQSGK.S</t>
  </si>
  <si>
    <t>702.0272</t>
  </si>
  <si>
    <t>2103.0598</t>
  </si>
  <si>
    <t>2103.0444</t>
  </si>
  <si>
    <t>12282</t>
  </si>
  <si>
    <t>1052.5413</t>
  </si>
  <si>
    <t>2103.0680</t>
  </si>
  <si>
    <t>12283</t>
  </si>
  <si>
    <t>R.ADLE-&gt;M&lt;-QIESLKEELAYLR.K</t>
  </si>
  <si>
    <t>723.0399</t>
  </si>
  <si>
    <t>2166.0978</t>
  </si>
  <si>
    <t>2166.0878</t>
  </si>
  <si>
    <t>12736</t>
  </si>
  <si>
    <t>R.LLEGEDAHLSSSQFSSGSQSSR.D</t>
  </si>
  <si>
    <t>770.3643</t>
  </si>
  <si>
    <t>2308.0711</t>
  </si>
  <si>
    <t>2308.0567</t>
  </si>
  <si>
    <t>13735</t>
  </si>
  <si>
    <t>R.RLLEGEDAHLSSSQFSSGSQSSR.D</t>
  </si>
  <si>
    <t>822.4000</t>
  </si>
  <si>
    <t>2464.1782</t>
  </si>
  <si>
    <t>2464.1578</t>
  </si>
  <si>
    <t>14546</t>
  </si>
  <si>
    <t>K.VNIIFK.N</t>
  </si>
  <si>
    <t>367.2362</t>
  </si>
  <si>
    <t>732.4579</t>
  </si>
  <si>
    <t>732.4534</t>
  </si>
  <si>
    <t>K.YTVSQCSQR.S</t>
  </si>
  <si>
    <t>564.7616</t>
  </si>
  <si>
    <t>1127.5086</t>
  </si>
  <si>
    <t>1127.5030</t>
  </si>
  <si>
    <t>2753</t>
  </si>
  <si>
    <t>K.MYYSAVDPTK.D</t>
  </si>
  <si>
    <t>587.7787</t>
  </si>
  <si>
    <t>1173.5429</t>
  </si>
  <si>
    <t>1173.5376</t>
  </si>
  <si>
    <t>3322</t>
  </si>
  <si>
    <t>R.IYHSHIDAPK.D</t>
  </si>
  <si>
    <t>590.8101</t>
  </si>
  <si>
    <t>1179.6056</t>
  </si>
  <si>
    <t>1179.6036</t>
  </si>
  <si>
    <t>1.64</t>
  </si>
  <si>
    <t>3398</t>
  </si>
  <si>
    <t>394.2095</t>
  </si>
  <si>
    <t>1179.6066</t>
  </si>
  <si>
    <t>2.50</t>
  </si>
  <si>
    <t>3399</t>
  </si>
  <si>
    <t>K.DIFTGLIGPMK.I</t>
  </si>
  <si>
    <t>596.3297</t>
  </si>
  <si>
    <t>1190.6447</t>
  </si>
  <si>
    <t>1190.6369</t>
  </si>
  <si>
    <t>3511</t>
  </si>
  <si>
    <t>K.ANEEFMESNK.M</t>
  </si>
  <si>
    <t>599.7590</t>
  </si>
  <si>
    <t>1197.5034</t>
  </si>
  <si>
    <t>1197.4972</t>
  </si>
  <si>
    <t>3613</t>
  </si>
  <si>
    <t>K.MFTTAPDQVDK.E</t>
  </si>
  <si>
    <t>626.8013</t>
  </si>
  <si>
    <t>1251.5880</t>
  </si>
  <si>
    <t>1251.5806</t>
  </si>
  <si>
    <t>4285</t>
  </si>
  <si>
    <t>K.TYSDHPEKVDK.A</t>
  </si>
  <si>
    <t>440.2159</t>
  </si>
  <si>
    <t>1317.6258</t>
  </si>
  <si>
    <t>5175</t>
  </si>
  <si>
    <t>659.8204</t>
  </si>
  <si>
    <t>1317.6262</t>
  </si>
  <si>
    <t>5177</t>
  </si>
  <si>
    <t>K.GTFTYEWTVPR.E</t>
  </si>
  <si>
    <t>678.8375</t>
  </si>
  <si>
    <t>1355.6604</t>
  </si>
  <si>
    <t>1355.6510</t>
  </si>
  <si>
    <t>5591</t>
  </si>
  <si>
    <t>R.SEDLYLYLGER.T</t>
  </si>
  <si>
    <t>679.3399</t>
  </si>
  <si>
    <t>1356.6652</t>
  </si>
  <si>
    <t>1356.6561</t>
  </si>
  <si>
    <t>5599</t>
  </si>
  <si>
    <t>K.AETGDKVYVHLK.N</t>
  </si>
  <si>
    <t>453.9174</t>
  </si>
  <si>
    <t>1358.7303</t>
  </si>
  <si>
    <t>1358.7194</t>
  </si>
  <si>
    <t>5635</t>
  </si>
  <si>
    <t>K.AAHPLSIEPIGVR.V</t>
  </si>
  <si>
    <t>680.3937</t>
  </si>
  <si>
    <t>1358.7729</t>
  </si>
  <si>
    <t>1358.7670</t>
  </si>
  <si>
    <t>5636</t>
  </si>
  <si>
    <t>453.9322</t>
  </si>
  <si>
    <t>1358.7747</t>
  </si>
  <si>
    <t>5637</t>
  </si>
  <si>
    <t>K.DIASGLIGPLIHCK.K</t>
  </si>
  <si>
    <t>747.4172</t>
  </si>
  <si>
    <t>1492.8198</t>
  </si>
  <si>
    <t>1492.8072</t>
  </si>
  <si>
    <t>7269</t>
  </si>
  <si>
    <t>K.TESSTVTPTAPGETR.T</t>
  </si>
  <si>
    <t>767.3761</t>
  </si>
  <si>
    <t>1532.7376</t>
  </si>
  <si>
    <t>1532.7318</t>
  </si>
  <si>
    <t>7610</t>
  </si>
  <si>
    <t>R.QFTDSTFQVPVQR.K</t>
  </si>
  <si>
    <t>776.8958</t>
  </si>
  <si>
    <t>1551.7771</t>
  </si>
  <si>
    <t>1551.7682</t>
  </si>
  <si>
    <t>7837</t>
  </si>
  <si>
    <t>R.EVGPTYKDPVCLAK.M</t>
  </si>
  <si>
    <t>526.2750</t>
  </si>
  <si>
    <t>1575.8032</t>
  </si>
  <si>
    <t>1575.7967</t>
  </si>
  <si>
    <t>8089</t>
  </si>
  <si>
    <t>788.9106</t>
  </si>
  <si>
    <t>1575.8067</t>
  </si>
  <si>
    <t>8090</t>
  </si>
  <si>
    <t>R.APGSASEAFFEQGPTR.I</t>
  </si>
  <si>
    <t>826.3946</t>
  </si>
  <si>
    <t>1650.7746</t>
  </si>
  <si>
    <t>1650.7638</t>
  </si>
  <si>
    <t>8882</t>
  </si>
  <si>
    <t>551.2659</t>
  </si>
  <si>
    <t>1650.7760</t>
  </si>
  <si>
    <t>8883</t>
  </si>
  <si>
    <t>R.DDSPCIPWVYYSTVDR.V</t>
  </si>
  <si>
    <t>986.9424</t>
  </si>
  <si>
    <t>1971.8703</t>
  </si>
  <si>
    <t>1971.8673</t>
  </si>
  <si>
    <t>1.54</t>
  </si>
  <si>
    <t>11364</t>
  </si>
  <si>
    <t>K.ENLRAPGSASEAFFEQGPTR.I</t>
  </si>
  <si>
    <t>722.0231</t>
  </si>
  <si>
    <t>2163.0474</t>
  </si>
  <si>
    <t>2163.0345</t>
  </si>
  <si>
    <t>12730</t>
  </si>
  <si>
    <t>K.LISVDTEHSNIYLQNGPNR.I</t>
  </si>
  <si>
    <t>724.0390</t>
  </si>
  <si>
    <t>2169.0952</t>
  </si>
  <si>
    <t>2169.0814</t>
  </si>
  <si>
    <t>12757</t>
  </si>
  <si>
    <t>R.KGEEEHLGILGPQLHANVGDK.V</t>
  </si>
  <si>
    <t>561.0496</t>
  </si>
  <si>
    <t>2240.1691</t>
  </si>
  <si>
    <t>2240.1549</t>
  </si>
  <si>
    <t>13130</t>
  </si>
  <si>
    <t>K.NEGTYYSPSGSGPPPSGSHVAPK.G</t>
  </si>
  <si>
    <t>758.3578</t>
  </si>
  <si>
    <t>2272.0515</t>
  </si>
  <si>
    <t>2272.0396</t>
  </si>
  <si>
    <t>13401</t>
  </si>
  <si>
    <t>K.MFTTAPDQVDKENEDFQESNK.M</t>
  </si>
  <si>
    <t>825.0356</t>
  </si>
  <si>
    <t>2472.0851</t>
  </si>
  <si>
    <t>2472.0751</t>
  </si>
  <si>
    <t>14606</t>
  </si>
  <si>
    <t>K.EFYLFPTVFDENESLLLDDNIK.M</t>
  </si>
  <si>
    <t>887.7754</t>
  </si>
  <si>
    <t>2660.3043</t>
  </si>
  <si>
    <t>2660.2897</t>
  </si>
  <si>
    <t>15576</t>
  </si>
  <si>
    <t>K.QRGPEEEHLGILGPVISAEVGDTIR.V</t>
  </si>
  <si>
    <t>668.8610</t>
  </si>
  <si>
    <t>2671.4147</t>
  </si>
  <si>
    <t>2671.3929</t>
  </si>
  <si>
    <t>15616</t>
  </si>
  <si>
    <t>R.LKDVDKEFYLFPTVFDENESLLLDDNIK.M</t>
  </si>
  <si>
    <t>840.6870</t>
  </si>
  <si>
    <t>3358.7187</t>
  </si>
  <si>
    <t>3358.6860</t>
  </si>
  <si>
    <t>17235</t>
  </si>
  <si>
    <t>Q3SZV7</t>
  </si>
  <si>
    <t>Hemopexin OS=Bos taurus GN=HPX PE=2 SV=1</t>
  </si>
  <si>
    <t>52974</t>
  </si>
  <si>
    <t>658</t>
  </si>
  <si>
    <t>62(34)</t>
  </si>
  <si>
    <t>19(13)</t>
  </si>
  <si>
    <t>1.79</t>
  </si>
  <si>
    <t>Q3SZV7_uniprot</t>
  </si>
  <si>
    <t>K.GEFVWK.G</t>
  </si>
  <si>
    <t>383.2018</t>
  </si>
  <si>
    <t>764.3891</t>
  </si>
  <si>
    <t>764.3857</t>
  </si>
  <si>
    <t>181</t>
  </si>
  <si>
    <t>R.NSVLLIK.G</t>
  </si>
  <si>
    <t>393.7599</t>
  </si>
  <si>
    <t>785.5052</t>
  </si>
  <si>
    <t>785.5011</t>
  </si>
  <si>
    <t>246</t>
  </si>
  <si>
    <t>R.YYCFR.G</t>
  </si>
  <si>
    <t>404.6782</t>
  </si>
  <si>
    <t>807.3418</t>
  </si>
  <si>
    <t>807.3374</t>
  </si>
  <si>
    <t>410</t>
  </si>
  <si>
    <t>R.DGWHSWR.I</t>
  </si>
  <si>
    <t>472.2146</t>
  </si>
  <si>
    <t>942.4146</t>
  </si>
  <si>
    <t>942.4097</t>
  </si>
  <si>
    <t>K.TKDLPQAQR.M</t>
  </si>
  <si>
    <t>352.8666</t>
  </si>
  <si>
    <t>1055.5779</t>
  </si>
  <si>
    <t>1055.5723</t>
  </si>
  <si>
    <t>2048</t>
  </si>
  <si>
    <t>R.DYFMSCPNR.G</t>
  </si>
  <si>
    <t>595.2454</t>
  </si>
  <si>
    <t>1188.4762</t>
  </si>
  <si>
    <t>1188.4692</t>
  </si>
  <si>
    <t>3483</t>
  </si>
  <si>
    <t>R.YDRNSVLLIK.G</t>
  </si>
  <si>
    <t>407.5740</t>
  </si>
  <si>
    <t>1219.7002</t>
  </si>
  <si>
    <t>1219.6924</t>
  </si>
  <si>
    <t>R.AGYTLVKDYPK.Q</t>
  </si>
  <si>
    <t>418.8979</t>
  </si>
  <si>
    <t>1253.6718</t>
  </si>
  <si>
    <t>1253.6656</t>
  </si>
  <si>
    <t>4315</t>
  </si>
  <si>
    <t>627.8445</t>
  </si>
  <si>
    <t>1253.6745</t>
  </si>
  <si>
    <t>4319</t>
  </si>
  <si>
    <t>R.MNSLLGCAPHQHS.-</t>
  </si>
  <si>
    <t>726.3330</t>
  </si>
  <si>
    <t>1450.6515</t>
  </si>
  <si>
    <t>1450.6445</t>
  </si>
  <si>
    <t>6711</t>
  </si>
  <si>
    <t>484.5589</t>
  </si>
  <si>
    <t>1450.6549</t>
  </si>
  <si>
    <t>6714</t>
  </si>
  <si>
    <t>R.WKDAPSPVDAAFR.Y</t>
  </si>
  <si>
    <t>487.2525</t>
  </si>
  <si>
    <t>1458.7356</t>
  </si>
  <si>
    <t>1458.7256</t>
  </si>
  <si>
    <t>6817</t>
  </si>
  <si>
    <t>730.3758</t>
  </si>
  <si>
    <t>1458.7370</t>
  </si>
  <si>
    <t>6819</t>
  </si>
  <si>
    <t>K.DAPSPVDAAFRYDR.N</t>
  </si>
  <si>
    <t>527.2576</t>
  </si>
  <si>
    <t>1578.7511</t>
  </si>
  <si>
    <t>1578.7427</t>
  </si>
  <si>
    <t>8108</t>
  </si>
  <si>
    <t>K.FWVYPPEKGEEYPK.L</t>
  </si>
  <si>
    <t>590.2924</t>
  </si>
  <si>
    <t>1767.8553</t>
  </si>
  <si>
    <t>1767.8508</t>
  </si>
  <si>
    <t>2.52</t>
  </si>
  <si>
    <t>9770</t>
  </si>
  <si>
    <t>884.9363</t>
  </si>
  <si>
    <t>1767.8580</t>
  </si>
  <si>
    <t>9771</t>
  </si>
  <si>
    <t>K.FPGIPFPLDAAVECHR.G</t>
  </si>
  <si>
    <t>609.3106</t>
  </si>
  <si>
    <t>1824.9100</t>
  </si>
  <si>
    <t>1824.8981</t>
  </si>
  <si>
    <t>10156</t>
  </si>
  <si>
    <t>913.4624</t>
  </si>
  <si>
    <t>1824.9102</t>
  </si>
  <si>
    <t>10157</t>
  </si>
  <si>
    <t>R.WKDAPSPVDAAFRYDR.N</t>
  </si>
  <si>
    <t>474.2396</t>
  </si>
  <si>
    <t>1892.9291</t>
  </si>
  <si>
    <t>1892.9169</t>
  </si>
  <si>
    <t>10696</t>
  </si>
  <si>
    <t>631.9840</t>
  </si>
  <si>
    <t>1892.9300</t>
  </si>
  <si>
    <t>10697</t>
  </si>
  <si>
    <t>K.GDKFWVYPPEKGEEYPK.L</t>
  </si>
  <si>
    <t>1035.0109</t>
  </si>
  <si>
    <t>2068.0072</t>
  </si>
  <si>
    <t>2067.9942</t>
  </si>
  <si>
    <t>12089</t>
  </si>
  <si>
    <t>690.3433</t>
  </si>
  <si>
    <t>2068.0081</t>
  </si>
  <si>
    <t>12094</t>
  </si>
  <si>
    <t>R.IEHLWPQGPSTVDAAFLWDK.K</t>
  </si>
  <si>
    <t>770.7256</t>
  </si>
  <si>
    <t>2309.1549</t>
  </si>
  <si>
    <t>2309.1481</t>
  </si>
  <si>
    <t>13741</t>
  </si>
  <si>
    <t>R.APELGHGVEGGNVAKPDPEVTER.C</t>
  </si>
  <si>
    <t>786.7324</t>
  </si>
  <si>
    <t>2357.1753</t>
  </si>
  <si>
    <t>2357.1611</t>
  </si>
  <si>
    <t>14019</t>
  </si>
  <si>
    <t>590.3012</t>
  </si>
  <si>
    <t>2357.1757</t>
  </si>
  <si>
    <t>14020</t>
  </si>
  <si>
    <t>R.IEHLWPQGPSTVDAAFLWDKK.L</t>
  </si>
  <si>
    <t>813.4266</t>
  </si>
  <si>
    <t>2437.2581</t>
  </si>
  <si>
    <t>2437.2430</t>
  </si>
  <si>
    <t>14442</t>
  </si>
  <si>
    <t>R.CSDGWGFDATTLDEHGNMLFLK.G</t>
  </si>
  <si>
    <t>838.7120</t>
  </si>
  <si>
    <t>2513.1141</t>
  </si>
  <si>
    <t>2513.0992</t>
  </si>
  <si>
    <t>14776</t>
  </si>
  <si>
    <t>P56652</t>
  </si>
  <si>
    <t>Inter-alpha-trypsin inhibitor heavy chain H3 OS=Bos taurus GN=ITIH3 PE=1 SV=2</t>
  </si>
  <si>
    <t>99774</t>
  </si>
  <si>
    <t>36(26)</t>
  </si>
  <si>
    <t>20(14)</t>
  </si>
  <si>
    <t>0.62</t>
  </si>
  <si>
    <t>P56652_uniprot</t>
  </si>
  <si>
    <t>K.YEMYLK.V</t>
  </si>
  <si>
    <t>423.7100</t>
  </si>
  <si>
    <t>845.4054</t>
  </si>
  <si>
    <t>845.3993</t>
  </si>
  <si>
    <t>K.NHQLTVTR.G</t>
  </si>
  <si>
    <t>484.7699</t>
  </si>
  <si>
    <t>967.5253</t>
  </si>
  <si>
    <t>967.5199</t>
  </si>
  <si>
    <t>1293</t>
  </si>
  <si>
    <t>R.DYIVPNLF.-</t>
  </si>
  <si>
    <t>490.7600</t>
  </si>
  <si>
    <t>979.5054</t>
  </si>
  <si>
    <t>979.5015</t>
  </si>
  <si>
    <t>1371</t>
  </si>
  <si>
    <t>K.FVMDIQDR.G</t>
  </si>
  <si>
    <t>512.2531</t>
  </si>
  <si>
    <t>1022.4915</t>
  </si>
  <si>
    <t>1022.4855</t>
  </si>
  <si>
    <t>1751</t>
  </si>
  <si>
    <t>R.FAHNVVTTR.A</t>
  </si>
  <si>
    <t>522.7844</t>
  </si>
  <si>
    <t>1043.5542</t>
  </si>
  <si>
    <t>1043.5512</t>
  </si>
  <si>
    <t>1907</t>
  </si>
  <si>
    <t>K.EVSFDVELPK.T</t>
  </si>
  <si>
    <t>581.8066</t>
  </si>
  <si>
    <t>1161.5986</t>
  </si>
  <si>
    <t>1161.5918</t>
  </si>
  <si>
    <t>3145</t>
  </si>
  <si>
    <t>R.LADEDMNSFK.A</t>
  </si>
  <si>
    <t>585.2652</t>
  </si>
  <si>
    <t>1168.5158</t>
  </si>
  <si>
    <t>1168.5070</t>
  </si>
  <si>
    <t>3283</t>
  </si>
  <si>
    <t>R.AVDGIEVYSTK.V</t>
  </si>
  <si>
    <t>591.3096</t>
  </si>
  <si>
    <t>1180.6047</t>
  </si>
  <si>
    <t>1180.5976</t>
  </si>
  <si>
    <t>3424</t>
  </si>
  <si>
    <t>K.LGIASAQMDFR.I</t>
  </si>
  <si>
    <t>604.8109</t>
  </si>
  <si>
    <t>1207.6073</t>
  </si>
  <si>
    <t>1207.6019</t>
  </si>
  <si>
    <t>3749</t>
  </si>
  <si>
    <t>K.AREEHTVPER.S</t>
  </si>
  <si>
    <t>408.5439</t>
  </si>
  <si>
    <t>1222.6098</t>
  </si>
  <si>
    <t>1222.6054</t>
  </si>
  <si>
    <t>R.DYIFGDYIER.L</t>
  </si>
  <si>
    <t>645.8071</t>
  </si>
  <si>
    <t>1289.5997</t>
  </si>
  <si>
    <t>1289.5928</t>
  </si>
  <si>
    <t>4771</t>
  </si>
  <si>
    <t>K.GDFIITYDVNR.E</t>
  </si>
  <si>
    <t>656.8329</t>
  </si>
  <si>
    <t>1311.6512</t>
  </si>
  <si>
    <t>1311.6459</t>
  </si>
  <si>
    <t>5072</t>
  </si>
  <si>
    <t>K.EILTAQALELSLK.Y</t>
  </si>
  <si>
    <t>714.9249</t>
  </si>
  <si>
    <t>1427.8352</t>
  </si>
  <si>
    <t>1427.8235</t>
  </si>
  <si>
    <t>6432</t>
  </si>
  <si>
    <t>K.KGHVSFKPSLDQQR.S</t>
  </si>
  <si>
    <t>407.4750</t>
  </si>
  <si>
    <t>1625.8709</t>
  </si>
  <si>
    <t>1625.8638</t>
  </si>
  <si>
    <t>8625</t>
  </si>
  <si>
    <t>K.DSLVPATPENIQEASK.F</t>
  </si>
  <si>
    <t>849.9351</t>
  </si>
  <si>
    <t>1697.8556</t>
  </si>
  <si>
    <t>1697.8472</t>
  </si>
  <si>
    <t>9294</t>
  </si>
  <si>
    <t>K.ALQERDYIFGDYIER.L</t>
  </si>
  <si>
    <t>944.4696</t>
  </si>
  <si>
    <t>1886.9246</t>
  </si>
  <si>
    <t>1886.9162</t>
  </si>
  <si>
    <t>10652</t>
  </si>
  <si>
    <t>629.9825</t>
  </si>
  <si>
    <t>1886.9256</t>
  </si>
  <si>
    <t>10653</t>
  </si>
  <si>
    <t>R.LIQDPVTGLTVNGQIIGEK.T</t>
  </si>
  <si>
    <t>998.0652</t>
  </si>
  <si>
    <t>1994.1159</t>
  </si>
  <si>
    <t>1994.1048</t>
  </si>
  <si>
    <t>11543</t>
  </si>
  <si>
    <t>K.NAQGEEKEILTAQALELSLK.Y</t>
  </si>
  <si>
    <t>729.0664</t>
  </si>
  <si>
    <t>2184.1772</t>
  </si>
  <si>
    <t>2184.1637</t>
  </si>
  <si>
    <t>12817</t>
  </si>
  <si>
    <t>1093.0969</t>
  </si>
  <si>
    <t>2184.1793</t>
  </si>
  <si>
    <t>12818</t>
  </si>
  <si>
    <t>R.STSIIIMLTDGDANVGESRPEK.I</t>
  </si>
  <si>
    <t>778.3996</t>
  </si>
  <si>
    <t>2332.1770</t>
  </si>
  <si>
    <t>2332.1580</t>
  </si>
  <si>
    <t>13879</t>
  </si>
  <si>
    <t>K.GHGAINDLTFTEEVDMKEMEK.A</t>
  </si>
  <si>
    <t>599.2825</t>
  </si>
  <si>
    <t>2393.1008</t>
  </si>
  <si>
    <t>2393.0879</t>
  </si>
  <si>
    <t>14223</t>
  </si>
  <si>
    <t>R.AYSMLTITER.D</t>
  </si>
  <si>
    <t>592.8054</t>
  </si>
  <si>
    <t>1183.5963</t>
  </si>
  <si>
    <t>1183.5907</t>
  </si>
  <si>
    <t>3447</t>
  </si>
  <si>
    <t>R.FWTFPEVLR.D</t>
  </si>
  <si>
    <t>597.8216</t>
  </si>
  <si>
    <t>1193.6286</t>
  </si>
  <si>
    <t>1193.6233</t>
  </si>
  <si>
    <t>3569</t>
  </si>
  <si>
    <t>R.AYS-&gt;M&lt;-LTITER.D</t>
  </si>
  <si>
    <t>600.8039</t>
  </si>
  <si>
    <t>1199.5932</t>
  </si>
  <si>
    <t>1199.5856</t>
  </si>
  <si>
    <t>3631</t>
  </si>
  <si>
    <t>R.DFVPNSVSFSWK.F</t>
  </si>
  <si>
    <t>706.8516</t>
  </si>
  <si>
    <t>1411.6886</t>
  </si>
  <si>
    <t>1411.6772</t>
  </si>
  <si>
    <t>6231</t>
  </si>
  <si>
    <t>K.SSLICQATDFSPK.Q</t>
  </si>
  <si>
    <t>727.3591</t>
  </si>
  <si>
    <t>1452.7036</t>
  </si>
  <si>
    <t>1452.6919</t>
  </si>
  <si>
    <t>8.06</t>
  </si>
  <si>
    <t>6739</t>
  </si>
  <si>
    <t>K.AEVLSPVVSVFVPPR.N</t>
  </si>
  <si>
    <t>532.6467</t>
  </si>
  <si>
    <t>1594.9184</t>
  </si>
  <si>
    <t>1594.9083</t>
  </si>
  <si>
    <t>8330</t>
  </si>
  <si>
    <t>798.4666</t>
  </si>
  <si>
    <t>1594.9187</t>
  </si>
  <si>
    <t>8331</t>
  </si>
  <si>
    <t>R.DWLSQNVYTCQVEHNK.E</t>
  </si>
  <si>
    <t>674.3156</t>
  </si>
  <si>
    <t>2019.9248</t>
  </si>
  <si>
    <t>2019.9109</t>
  </si>
  <si>
    <t>11757</t>
  </si>
  <si>
    <t>1010.9718</t>
  </si>
  <si>
    <t>2019.9290</t>
  </si>
  <si>
    <t>11758</t>
  </si>
  <si>
    <t>R.IVSGISEGQVETVQSSPITFR.A</t>
  </si>
  <si>
    <t>745.3980</t>
  </si>
  <si>
    <t>2233.1722</t>
  </si>
  <si>
    <t>2233.1590</t>
  </si>
  <si>
    <t>13086</t>
  </si>
  <si>
    <t>1117.5936</t>
  </si>
  <si>
    <t>2233.1727</t>
  </si>
  <si>
    <t>13087</t>
  </si>
  <si>
    <t>K.GETYTCVVGHEALPHMVTER.T</t>
  </si>
  <si>
    <t>762.6966</t>
  </si>
  <si>
    <t>2285.0679</t>
  </si>
  <si>
    <t>2285.0569</t>
  </si>
  <si>
    <t>13557</t>
  </si>
  <si>
    <t>572.2745</t>
  </si>
  <si>
    <t>2285.0688</t>
  </si>
  <si>
    <t>13558</t>
  </si>
  <si>
    <t>1143.5443</t>
  </si>
  <si>
    <t>2285.0741</t>
  </si>
  <si>
    <t>13559</t>
  </si>
  <si>
    <t>R.VFPLVSCVSSPSDESTVALGCLAR.D</t>
  </si>
  <si>
    <t>1276.1397</t>
  </si>
  <si>
    <t>2550.2647</t>
  </si>
  <si>
    <t>2550.2458</t>
  </si>
  <si>
    <t>R.DWLSQNVYTCQVEHNKETFQK.N</t>
  </si>
  <si>
    <t>885.4159</t>
  </si>
  <si>
    <t>2653.2260</t>
  </si>
  <si>
    <t>2653.2231</t>
  </si>
  <si>
    <t>1.10</t>
  </si>
  <si>
    <t>15541</t>
  </si>
  <si>
    <t>664.3165</t>
  </si>
  <si>
    <t>2653.2370</t>
  </si>
  <si>
    <t>15543</t>
  </si>
  <si>
    <t>Q28107</t>
  </si>
  <si>
    <t>Coagulation factor V OS=Bos taurus GN=F5 PE=1 SV=1</t>
  </si>
  <si>
    <t>249912</t>
  </si>
  <si>
    <t>586</t>
  </si>
  <si>
    <t>50(23)</t>
  </si>
  <si>
    <t>27(16)</t>
  </si>
  <si>
    <t>0.33</t>
  </si>
  <si>
    <t>14%</t>
  </si>
  <si>
    <t>Q28107_uniprot</t>
  </si>
  <si>
    <t>K.QITASSFK.K</t>
  </si>
  <si>
    <t>441.2424</t>
  </si>
  <si>
    <t>880.4703</t>
  </si>
  <si>
    <t>880.4654</t>
  </si>
  <si>
    <t>837</t>
  </si>
  <si>
    <t>K.YLDSTFTK.L</t>
  </si>
  <si>
    <t>487.7481</t>
  </si>
  <si>
    <t>973.4817</t>
  </si>
  <si>
    <t>973.4757</t>
  </si>
  <si>
    <t>1328</t>
  </si>
  <si>
    <t>R.EYEAYFQK.E</t>
  </si>
  <si>
    <t>539.2512</t>
  </si>
  <si>
    <t>1076.4879</t>
  </si>
  <si>
    <t>1076.4814</t>
  </si>
  <si>
    <t>2186</t>
  </si>
  <si>
    <t>R.LHLLNLGGSR.D</t>
  </si>
  <si>
    <t>540.3223</t>
  </si>
  <si>
    <t>1078.6300</t>
  </si>
  <si>
    <t>1078.6247</t>
  </si>
  <si>
    <t>2203</t>
  </si>
  <si>
    <t>K.TWNQSIALR.L</t>
  </si>
  <si>
    <t>544.7985</t>
  </si>
  <si>
    <t>1087.5825</t>
  </si>
  <si>
    <t>1087.5774</t>
  </si>
  <si>
    <t>R.TWGENIPFK.N</t>
  </si>
  <si>
    <t>546.2839</t>
  </si>
  <si>
    <t>1090.5533</t>
  </si>
  <si>
    <t>1090.5447</t>
  </si>
  <si>
    <t>2337</t>
  </si>
  <si>
    <t>K.QYQDDSFTK.R</t>
  </si>
  <si>
    <t>566.2555</t>
  </si>
  <si>
    <t>1130.4964</t>
  </si>
  <si>
    <t>1130.4880</t>
  </si>
  <si>
    <t>2789</t>
  </si>
  <si>
    <t>R-&gt;.&lt;-QFYVAAQSIR.W</t>
  </si>
  <si>
    <t>583.3008</t>
  </si>
  <si>
    <t>1164.5870</t>
  </si>
  <si>
    <t>1164.5928</t>
  </si>
  <si>
    <t>-4.94</t>
  </si>
  <si>
    <t>3181</t>
  </si>
  <si>
    <t>R.SLHLDNFSNR.I</t>
  </si>
  <si>
    <t>601.8024</t>
  </si>
  <si>
    <t>1201.5902</t>
  </si>
  <si>
    <t>1201.5840</t>
  </si>
  <si>
    <t>3680</t>
  </si>
  <si>
    <t>401.5374</t>
  </si>
  <si>
    <t>3681</t>
  </si>
  <si>
    <t>K.NFFNPPIISR.F</t>
  </si>
  <si>
    <t>602.8309</t>
  </si>
  <si>
    <t>1203.6472</t>
  </si>
  <si>
    <t>1203.6400</t>
  </si>
  <si>
    <t>3708</t>
  </si>
  <si>
    <t>R.GEVNASFSDRR.H</t>
  </si>
  <si>
    <t>413.2021</t>
  </si>
  <si>
    <t>1236.5844</t>
  </si>
  <si>
    <t>1236.5847</t>
  </si>
  <si>
    <t>-0.28</t>
  </si>
  <si>
    <t>4078</t>
  </si>
  <si>
    <t>K.ENQIDPPVVAR.Y</t>
  </si>
  <si>
    <t>619.3339</t>
  </si>
  <si>
    <t>1236.6533</t>
  </si>
  <si>
    <t>1236.6462</t>
  </si>
  <si>
    <t>4086</t>
  </si>
  <si>
    <t>R.AGMQTPFLIVDR.E</t>
  </si>
  <si>
    <t>674.3626</t>
  </si>
  <si>
    <t>1346.7107</t>
  </si>
  <si>
    <t>1346.7017</t>
  </si>
  <si>
    <t>5488</t>
  </si>
  <si>
    <t>K.EVLLTGIQTQGAK.H</t>
  </si>
  <si>
    <t>679.3908</t>
  </si>
  <si>
    <t>1356.7671</t>
  </si>
  <si>
    <t>1356.7613</t>
  </si>
  <si>
    <t>5611</t>
  </si>
  <si>
    <t>R.AWAYYSAVNPEK.D</t>
  </si>
  <si>
    <t>699.8426</t>
  </si>
  <si>
    <t>1397.6706</t>
  </si>
  <si>
    <t>1397.6615</t>
  </si>
  <si>
    <t>6064</t>
  </si>
  <si>
    <t>R.ISPTGSYNKPALR.L</t>
  </si>
  <si>
    <t>468.5953</t>
  </si>
  <si>
    <t>1402.7642</t>
  </si>
  <si>
    <t>1402.7568</t>
  </si>
  <si>
    <t>6137</t>
  </si>
  <si>
    <t>702.3896</t>
  </si>
  <si>
    <t>1402.7647</t>
  </si>
  <si>
    <t>6138</t>
  </si>
  <si>
    <t>R.NVMYFGGNSDASTIK.E</t>
  </si>
  <si>
    <t>802.3812</t>
  </si>
  <si>
    <t>1602.7478</t>
  </si>
  <si>
    <t>1602.7348</t>
  </si>
  <si>
    <t>8409</t>
  </si>
  <si>
    <t>K.FSEGASYSDHTLPMEK.M</t>
  </si>
  <si>
    <t>899.9049</t>
  </si>
  <si>
    <t>1797.7951</t>
  </si>
  <si>
    <t>1797.7879</t>
  </si>
  <si>
    <t>9977</t>
  </si>
  <si>
    <t>600.2728</t>
  </si>
  <si>
    <t>1797.7965</t>
  </si>
  <si>
    <t>9978</t>
  </si>
  <si>
    <t>R.AADIEQQAVFAVFDENK.S</t>
  </si>
  <si>
    <t>632.3151</t>
  </si>
  <si>
    <t>1893.9234</t>
  </si>
  <si>
    <t>1893.9108</t>
  </si>
  <si>
    <t>10705</t>
  </si>
  <si>
    <t>947.9728</t>
  </si>
  <si>
    <t>1893.9311</t>
  </si>
  <si>
    <t>10.7</t>
  </si>
  <si>
    <t>10706</t>
  </si>
  <si>
    <t>K.RLEDPSSEGDGILGPIIR.A</t>
  </si>
  <si>
    <t>642.0150</t>
  </si>
  <si>
    <t>1923.0230</t>
  </si>
  <si>
    <t>1923.0061</t>
  </si>
  <si>
    <t>10987</t>
  </si>
  <si>
    <t>K.FVQSDDVDYVPEDTVYK.K</t>
  </si>
  <si>
    <t>1009.9721</t>
  </si>
  <si>
    <t>2017.9297</t>
  </si>
  <si>
    <t>2017.9157</t>
  </si>
  <si>
    <t>K.LSTEFNPEPWIQVDMQK.E</t>
  </si>
  <si>
    <t>1031.5018</t>
  </si>
  <si>
    <t>2060.9891</t>
  </si>
  <si>
    <t>2060.9877</t>
  </si>
  <si>
    <t>0.67</t>
  </si>
  <si>
    <t>12036</t>
  </si>
  <si>
    <t>K.ASKPGWWLLDTEVGEIQR.A</t>
  </si>
  <si>
    <t>1043.0488</t>
  </si>
  <si>
    <t>2084.0831</t>
  </si>
  <si>
    <t>2084.0691</t>
  </si>
  <si>
    <t>695.7020</t>
  </si>
  <si>
    <t>2084.0843</t>
  </si>
  <si>
    <t>12205</t>
  </si>
  <si>
    <t>K.LDPQGEYEEHLGILGPVIR.A</t>
  </si>
  <si>
    <t>712.3801</t>
  </si>
  <si>
    <t>2134.1186</t>
  </si>
  <si>
    <t>2134.1058</t>
  </si>
  <si>
    <t>12536</t>
  </si>
  <si>
    <t>K.FVQSDDVDYVPEDTVYKK.V</t>
  </si>
  <si>
    <t>1074.0156</t>
  </si>
  <si>
    <t>2146.0167</t>
  </si>
  <si>
    <t>2146.0107</t>
  </si>
  <si>
    <t>2.82</t>
  </si>
  <si>
    <t>12636</t>
  </si>
  <si>
    <t>716.3483</t>
  </si>
  <si>
    <t>2146.0232</t>
  </si>
  <si>
    <t>12637</t>
  </si>
  <si>
    <t>R.NVMYFGGNSDASTIKENQIDPPVVAR.Y</t>
  </si>
  <si>
    <t>941.4691</t>
  </si>
  <si>
    <t>2821.3855</t>
  </si>
  <si>
    <t>2821.3705</t>
  </si>
  <si>
    <t>16139</t>
  </si>
  <si>
    <t>K.WNILESDEPTENDAQCLTRPYYSNVDITR.D</t>
  </si>
  <si>
    <t>1167.2114</t>
  </si>
  <si>
    <t>3498.6125</t>
  </si>
  <si>
    <t>3498.5997</t>
  </si>
  <si>
    <t>17538</t>
  </si>
  <si>
    <t>F1N3Q7</t>
  </si>
  <si>
    <t>Apolipoprotein A-IV OS=Bos taurus GN=APOA4 PE=4 SV=1</t>
  </si>
  <si>
    <t>42963</t>
  </si>
  <si>
    <t>40(25)</t>
  </si>
  <si>
    <t>22(15)</t>
  </si>
  <si>
    <t>F1N3Q7_uniprot</t>
  </si>
  <si>
    <t>Q32PJ2</t>
  </si>
  <si>
    <t>Apolipoprotein A-IV OS=Bos taurus GN=APOA4 PE=2 SV=1</t>
  </si>
  <si>
    <t>42991</t>
  </si>
  <si>
    <t>Q32PJ2_uniprot</t>
  </si>
  <si>
    <t>K.ELEDLR.A</t>
  </si>
  <si>
    <t>773.3852</t>
  </si>
  <si>
    <t>-8.71</t>
  </si>
  <si>
    <t>212</t>
  </si>
  <si>
    <t>K.KAVEHIQK.S</t>
  </si>
  <si>
    <t>476.7842</t>
  </si>
  <si>
    <t>951.5537</t>
  </si>
  <si>
    <t>951.5501</t>
  </si>
  <si>
    <t>1193</t>
  </si>
  <si>
    <t>K.VSSFFNTLK.E</t>
  </si>
  <si>
    <t>521.7856</t>
  </si>
  <si>
    <t>1041.5567</t>
  </si>
  <si>
    <t>1041.5495</t>
  </si>
  <si>
    <t>1888</t>
  </si>
  <si>
    <t>R.LGPYAEELR.T</t>
  </si>
  <si>
    <t>524.2805</t>
  </si>
  <si>
    <t>1046.5465</t>
  </si>
  <si>
    <t>1046.5396</t>
  </si>
  <si>
    <t>1935</t>
  </si>
  <si>
    <t>K.AMVQQLDTLR.Q</t>
  </si>
  <si>
    <t>587.8188</t>
  </si>
  <si>
    <t>1173.6230</t>
  </si>
  <si>
    <t>1173.6176</t>
  </si>
  <si>
    <t>3324</t>
  </si>
  <si>
    <t>K.A-&gt;M&lt;-VQQLDTLR.Q</t>
  </si>
  <si>
    <t>595.8168</t>
  </si>
  <si>
    <t>1189.6190</t>
  </si>
  <si>
    <t>1189.6125</t>
  </si>
  <si>
    <t>3497</t>
  </si>
  <si>
    <t>R.LLPHATEVSQK.I</t>
  </si>
  <si>
    <t>408.2329</t>
  </si>
  <si>
    <t>1221.6768</t>
  </si>
  <si>
    <t>1221.6717</t>
  </si>
  <si>
    <t>3911</t>
  </si>
  <si>
    <t>611.8458</t>
  </si>
  <si>
    <t>1221.6770</t>
  </si>
  <si>
    <t>3912</t>
  </si>
  <si>
    <t>R.SLAPYAQDVQGK.L</t>
  </si>
  <si>
    <t>638.8360</t>
  </si>
  <si>
    <t>1275.6574</t>
  </si>
  <si>
    <t>1275.6459</t>
  </si>
  <si>
    <t>4591</t>
  </si>
  <si>
    <t>R.LTPYADQLQTK.I</t>
  </si>
  <si>
    <t>639.3443</t>
  </si>
  <si>
    <t>1276.6740</t>
  </si>
  <si>
    <t>4613</t>
  </si>
  <si>
    <t>R.DKVSSFFNTLK.E</t>
  </si>
  <si>
    <t>643.3464</t>
  </si>
  <si>
    <t>1284.6783</t>
  </si>
  <si>
    <t>1284.6714</t>
  </si>
  <si>
    <t>4696</t>
  </si>
  <si>
    <t>K.IEENVEELRR.S</t>
  </si>
  <si>
    <t>429.5639</t>
  </si>
  <si>
    <t>1285.6699</t>
  </si>
  <si>
    <t>1285.6626</t>
  </si>
  <si>
    <t>4710</t>
  </si>
  <si>
    <t>643.8424</t>
  </si>
  <si>
    <t>1285.6701</t>
  </si>
  <si>
    <t>4711</t>
  </si>
  <si>
    <t>R.TQVDTQAQQLR.R</t>
  </si>
  <si>
    <t>644.3384</t>
  </si>
  <si>
    <t>1286.6622</t>
  </si>
  <si>
    <t>1286.6579</t>
  </si>
  <si>
    <t>4715</t>
  </si>
  <si>
    <t>R.LDQQVEDFRR.T</t>
  </si>
  <si>
    <t>435.8917</t>
  </si>
  <si>
    <t>1304.6533</t>
  </si>
  <si>
    <t>1304.6473</t>
  </si>
  <si>
    <t>4982</t>
  </si>
  <si>
    <t>653.3354</t>
  </si>
  <si>
    <t>1304.6562</t>
  </si>
  <si>
    <t>4983</t>
  </si>
  <si>
    <t>K.LVPFATELHER.L</t>
  </si>
  <si>
    <t>437.9094</t>
  </si>
  <si>
    <t>1310.7063</t>
  </si>
  <si>
    <t>1310.6983</t>
  </si>
  <si>
    <t>K.KLVPFATELHER.L</t>
  </si>
  <si>
    <t>480.6085</t>
  </si>
  <si>
    <t>1438.8037</t>
  </si>
  <si>
    <t>1438.7932</t>
  </si>
  <si>
    <t>6573</t>
  </si>
  <si>
    <t>R.TQVDTQAQQLRR.Q</t>
  </si>
  <si>
    <t>722.3887</t>
  </si>
  <si>
    <t>1442.7629</t>
  </si>
  <si>
    <t>1442.7590</t>
  </si>
  <si>
    <t>6633</t>
  </si>
  <si>
    <t>481.9286</t>
  </si>
  <si>
    <t>1442.7639</t>
  </si>
  <si>
    <t>6634</t>
  </si>
  <si>
    <t>K.LNHQLEGLAFQMK.K</t>
  </si>
  <si>
    <t>510.2736</t>
  </si>
  <si>
    <t>1527.7990</t>
  </si>
  <si>
    <t>1527.7868</t>
  </si>
  <si>
    <t>7567</t>
  </si>
  <si>
    <t>K.LGEVSTYTDDLQKK.L</t>
  </si>
  <si>
    <t>798.9114</t>
  </si>
  <si>
    <t>1595.8082</t>
  </si>
  <si>
    <t>1595.8043</t>
  </si>
  <si>
    <t>532.9449</t>
  </si>
  <si>
    <t>1595.8128</t>
  </si>
  <si>
    <t>8340</t>
  </si>
  <si>
    <t>K.SELTQQLNTLFQDK.L</t>
  </si>
  <si>
    <t>832.9336</t>
  </si>
  <si>
    <t>1663.8527</t>
  </si>
  <si>
    <t>1663.8417</t>
  </si>
  <si>
    <t>9006</t>
  </si>
  <si>
    <t>555.6255</t>
  </si>
  <si>
    <t>1663.8546</t>
  </si>
  <si>
    <t>9007</t>
  </si>
  <si>
    <t>K.LGPLAGDVEDHLSFLEK.D</t>
  </si>
  <si>
    <t>613.9919</t>
  </si>
  <si>
    <t>1838.9540</t>
  </si>
  <si>
    <t>1838.9414</t>
  </si>
  <si>
    <t>10236</t>
  </si>
  <si>
    <t>920.4846</t>
  </si>
  <si>
    <t>1838.9547</t>
  </si>
  <si>
    <t>7.21</t>
  </si>
  <si>
    <t>10237</t>
  </si>
  <si>
    <t>K.ESQAPALPAQEEMPVPLGG.-</t>
  </si>
  <si>
    <t>960.9796</t>
  </si>
  <si>
    <t>1919.9445</t>
  </si>
  <si>
    <t>1919.9299</t>
  </si>
  <si>
    <t>10933</t>
  </si>
  <si>
    <t>K.LGPLAGDVEDHLSFLEKDLR.D</t>
  </si>
  <si>
    <t>742.0631</t>
  </si>
  <si>
    <t>2223.1675</t>
  </si>
  <si>
    <t>2223.1535</t>
  </si>
  <si>
    <t>13021</t>
  </si>
  <si>
    <t>R.QGLVPLVNSVHGSQLGNAEDLQK.S</t>
  </si>
  <si>
    <t>801.7645</t>
  </si>
  <si>
    <t>2402.2718</t>
  </si>
  <si>
    <t>2402.2554</t>
  </si>
  <si>
    <t>14266</t>
  </si>
  <si>
    <t>P06394</t>
  </si>
  <si>
    <t>Keratin, type I cytoskeletal 10 OS=Bos taurus GN=KRT10 PE=3 SV=1</t>
  </si>
  <si>
    <t>54986</t>
  </si>
  <si>
    <t>581</t>
  </si>
  <si>
    <t>26(21)</t>
  </si>
  <si>
    <t>12(9)</t>
  </si>
  <si>
    <t>P06394_uniprot</t>
  </si>
  <si>
    <t>R.LAADDFR.L</t>
  </si>
  <si>
    <t>K.IKEWYEK.Y</t>
  </si>
  <si>
    <t>498.2656</t>
  </si>
  <si>
    <t>994.5166</t>
  </si>
  <si>
    <t>994.5123</t>
  </si>
  <si>
    <t>1511</t>
  </si>
  <si>
    <t>K.SEITELRR.T</t>
  </si>
  <si>
    <t>502.2833</t>
  </si>
  <si>
    <t>1002.5520</t>
  </si>
  <si>
    <t>1002.5458</t>
  </si>
  <si>
    <t>R.VLDELTLTK.T</t>
  </si>
  <si>
    <t>516.3066</t>
  </si>
  <si>
    <t>1030.5986</t>
  </si>
  <si>
    <t>1030.5910</t>
  </si>
  <si>
    <t>1839</t>
  </si>
  <si>
    <t>R.DAEAWFNEK.S</t>
  </si>
  <si>
    <t>555.2508</t>
  </si>
  <si>
    <t>1108.4870</t>
  </si>
  <si>
    <t>1108.4825</t>
  </si>
  <si>
    <t>2523</t>
  </si>
  <si>
    <t>R.LENEIQTYR.S</t>
  </si>
  <si>
    <t>583.2992</t>
  </si>
  <si>
    <t>1164.5838</t>
  </si>
  <si>
    <t>1164.5775</t>
  </si>
  <si>
    <t>3180</t>
  </si>
  <si>
    <t>R.QSVEADINGLR.R</t>
  </si>
  <si>
    <t>601.3157</t>
  </si>
  <si>
    <t>1200.6169</t>
  </si>
  <si>
    <t>1200.6098</t>
  </si>
  <si>
    <t>3660</t>
  </si>
  <si>
    <t>R.QSVEADINGLRR.V</t>
  </si>
  <si>
    <t>679.3655</t>
  </si>
  <si>
    <t>1356.7164</t>
  </si>
  <si>
    <t>1356.7110</t>
  </si>
  <si>
    <t>4.02</t>
  </si>
  <si>
    <t>5605</t>
  </si>
  <si>
    <t>K.QSLEASLAETEGR.Y</t>
  </si>
  <si>
    <t>695.8473</t>
  </si>
  <si>
    <t>1389.6800</t>
  </si>
  <si>
    <t>1389.6736</t>
  </si>
  <si>
    <t>5950</t>
  </si>
  <si>
    <t>K.IRLENEIQTYR.S</t>
  </si>
  <si>
    <t>717.8922</t>
  </si>
  <si>
    <t>1433.7697</t>
  </si>
  <si>
    <t>1433.7626</t>
  </si>
  <si>
    <t>6520</t>
  </si>
  <si>
    <t>478.9308</t>
  </si>
  <si>
    <t>1433.7705</t>
  </si>
  <si>
    <t>6521</t>
  </si>
  <si>
    <t>P02081</t>
  </si>
  <si>
    <t>Hemoglobin fetal subunit beta OS=Bos taurus PE=1 SV=1</t>
  </si>
  <si>
    <t>15963</t>
  </si>
  <si>
    <t>564</t>
  </si>
  <si>
    <t>21(18)</t>
  </si>
  <si>
    <t>9.06</t>
  </si>
  <si>
    <t>P02081_uniprot</t>
  </si>
  <si>
    <t>K.AAVTSLFAK.V</t>
  </si>
  <si>
    <t>454.2683</t>
  </si>
  <si>
    <t>906.5221</t>
  </si>
  <si>
    <t>906.5175</t>
  </si>
  <si>
    <t>951</t>
  </si>
  <si>
    <t>K.VDEVGGEALGR.L</t>
  </si>
  <si>
    <t>551.2847</t>
  </si>
  <si>
    <t>1100.5548</t>
  </si>
  <si>
    <t>1100.5462</t>
  </si>
  <si>
    <t>2438</t>
  </si>
  <si>
    <t>K.LHVDPENFR.L</t>
  </si>
  <si>
    <t>563.7891</t>
  </si>
  <si>
    <t>1125.5636</t>
  </si>
  <si>
    <t>1125.5567</t>
  </si>
  <si>
    <t>2738</t>
  </si>
  <si>
    <t>K.VLDSFCEGLK.Q</t>
  </si>
  <si>
    <t>584.2938</t>
  </si>
  <si>
    <t>1166.5731</t>
  </si>
  <si>
    <t>1166.5642</t>
  </si>
  <si>
    <t>3205</t>
  </si>
  <si>
    <t>K.VVTGVANALAHR.Y</t>
  </si>
  <si>
    <t>403.2366</t>
  </si>
  <si>
    <t>1206.6881</t>
  </si>
  <si>
    <t>1206.6833</t>
  </si>
  <si>
    <t>3742</t>
  </si>
  <si>
    <t>604.3524</t>
  </si>
  <si>
    <t>1206.6903</t>
  </si>
  <si>
    <t>3743</t>
  </si>
  <si>
    <t>R.LLGNVLVVVLAR.R</t>
  </si>
  <si>
    <t>633.4251</t>
  </si>
  <si>
    <t>1264.8357</t>
  </si>
  <si>
    <t>1264.8231</t>
  </si>
  <si>
    <t>4459</t>
  </si>
  <si>
    <t>R.LLVVYPWTQR.F</t>
  </si>
  <si>
    <t>637.8697</t>
  </si>
  <si>
    <t>1273.7249</t>
  </si>
  <si>
    <t>1273.7183</t>
  </si>
  <si>
    <t>4570</t>
  </si>
  <si>
    <t>K.GAFASLSELHCDK.L</t>
  </si>
  <si>
    <t>717.8389</t>
  </si>
  <si>
    <t>1433.6633</t>
  </si>
  <si>
    <t>1433.6609</t>
  </si>
  <si>
    <t>1.68</t>
  </si>
  <si>
    <t>6516</t>
  </si>
  <si>
    <t>R.FGSEFSPELQASFQK.V</t>
  </si>
  <si>
    <t>851.4143</t>
  </si>
  <si>
    <t>1700.8139</t>
  </si>
  <si>
    <t>1700.8046</t>
  </si>
  <si>
    <t>9319</t>
  </si>
  <si>
    <t>R.RFGSEFSPELQASFQK.V</t>
  </si>
  <si>
    <t>929.4653</t>
  </si>
  <si>
    <t>1856.9160</t>
  </si>
  <si>
    <t>1856.9057</t>
  </si>
  <si>
    <t>10386</t>
  </si>
  <si>
    <t>619.9799</t>
  </si>
  <si>
    <t>1856.9178</t>
  </si>
  <si>
    <t>10388</t>
  </si>
  <si>
    <t>R.FFESFGDLSSADAILGNPK.V</t>
  </si>
  <si>
    <t>672.3343</t>
  </si>
  <si>
    <t>2013.9812</t>
  </si>
  <si>
    <t>2013.9684</t>
  </si>
  <si>
    <t>11681</t>
  </si>
  <si>
    <t>1007.9989</t>
  </si>
  <si>
    <t>2013.9832</t>
  </si>
  <si>
    <t>151</t>
  </si>
  <si>
    <t>11682</t>
  </si>
  <si>
    <t>A5D7M6</t>
  </si>
  <si>
    <t>KRT5 protein OS=Bos taurus GN=KRT5 PE=2 SV=1</t>
  </si>
  <si>
    <t>62815</t>
  </si>
  <si>
    <t>561</t>
  </si>
  <si>
    <t>46(32)</t>
  </si>
  <si>
    <t>27(20)</t>
  </si>
  <si>
    <t>A5D7M6_uniprot</t>
  </si>
  <si>
    <t>Q5XQN5</t>
  </si>
  <si>
    <t>Keratin, type II cytoskeletal 5 OS=Bos taurus GN=KRT5 PE=1 SV=1</t>
  </si>
  <si>
    <t>63069</t>
  </si>
  <si>
    <t>Q5XQN5_uniprot</t>
  </si>
  <si>
    <t>K.FASFIDK.V</t>
  </si>
  <si>
    <t>414.2212</t>
  </si>
  <si>
    <t>826.4278</t>
  </si>
  <si>
    <t>826.4225</t>
  </si>
  <si>
    <t>500</t>
  </si>
  <si>
    <t>R.TSFTSVSR.S</t>
  </si>
  <si>
    <t>442.7305</t>
  </si>
  <si>
    <t>883.4464</t>
  </si>
  <si>
    <t>883.4400</t>
  </si>
  <si>
    <t>853</t>
  </si>
  <si>
    <t>R.SLYNLGGSK.R</t>
  </si>
  <si>
    <t>469.7534</t>
  </si>
  <si>
    <t>937.4923</t>
  </si>
  <si>
    <t>937.4869</t>
  </si>
  <si>
    <t>1103</t>
  </si>
  <si>
    <t>R.GRLDSELR.N</t>
  </si>
  <si>
    <t>473.2609</t>
  </si>
  <si>
    <t>944.5072</t>
  </si>
  <si>
    <t>944.5039</t>
  </si>
  <si>
    <t>1143</t>
  </si>
  <si>
    <t>R.GELALKDAR.S</t>
  </si>
  <si>
    <t>486.7787</t>
  </si>
  <si>
    <t>971.5429</t>
  </si>
  <si>
    <t>1306</t>
  </si>
  <si>
    <t>K.LLEGEECR.L</t>
  </si>
  <si>
    <t>503.2387</t>
  </si>
  <si>
    <t>1004.4629</t>
  </si>
  <si>
    <t>1004.4597</t>
  </si>
  <si>
    <t>1593</t>
  </si>
  <si>
    <t>K.DVDAAYMNK.V</t>
  </si>
  <si>
    <t>513.7357</t>
  </si>
  <si>
    <t>1025.4569</t>
  </si>
  <si>
    <t>1025.4488</t>
  </si>
  <si>
    <t>7.91</t>
  </si>
  <si>
    <t>1784</t>
  </si>
  <si>
    <t>K.YEDEINKR.T</t>
  </si>
  <si>
    <t>533.7656</t>
  </si>
  <si>
    <t>1065.5166</t>
  </si>
  <si>
    <t>1065.5090</t>
  </si>
  <si>
    <t>2139</t>
  </si>
  <si>
    <t>R.LRSEIDNVK.K</t>
  </si>
  <si>
    <t>358.5379</t>
  </si>
  <si>
    <t>1072.5919</t>
  </si>
  <si>
    <t>1072.5876</t>
  </si>
  <si>
    <t>K.FASFIDKVR.F</t>
  </si>
  <si>
    <t>361.5399</t>
  </si>
  <si>
    <t>1081.5978</t>
  </si>
  <si>
    <t>1081.5920</t>
  </si>
  <si>
    <t>2233</t>
  </si>
  <si>
    <t>541.8069</t>
  </si>
  <si>
    <t>1081.5992</t>
  </si>
  <si>
    <t>2235</t>
  </si>
  <si>
    <t>R.KLLEGEECR.L</t>
  </si>
  <si>
    <t>567.2857</t>
  </si>
  <si>
    <t>1132.5569</t>
  </si>
  <si>
    <t>1132.5546</t>
  </si>
  <si>
    <t>2826</t>
  </si>
  <si>
    <t>K.NKYEDEINK.R</t>
  </si>
  <si>
    <t>576.7816</t>
  </si>
  <si>
    <t>1151.5486</t>
  </si>
  <si>
    <t>1151.5458</t>
  </si>
  <si>
    <t>2.38</t>
  </si>
  <si>
    <t>3014</t>
  </si>
  <si>
    <t>R.EYQELMNTK.L</t>
  </si>
  <si>
    <t>578.2739</t>
  </si>
  <si>
    <t>1154.5332</t>
  </si>
  <si>
    <t>1154.5277</t>
  </si>
  <si>
    <t>3038</t>
  </si>
  <si>
    <t>K.YEELQQTAGR.H</t>
  </si>
  <si>
    <t>597.7940</t>
  </si>
  <si>
    <t>1193.5735</t>
  </si>
  <si>
    <t>1193.5676</t>
  </si>
  <si>
    <t>3554</t>
  </si>
  <si>
    <t>R.LRSEIDNVKK.Q</t>
  </si>
  <si>
    <t>601.3503</t>
  </si>
  <si>
    <t>1200.6860</t>
  </si>
  <si>
    <t>1200.6826</t>
  </si>
  <si>
    <t>3663</t>
  </si>
  <si>
    <t>401.2375</t>
  </si>
  <si>
    <t>1200.6906</t>
  </si>
  <si>
    <t>3664</t>
  </si>
  <si>
    <t>R.NMQDLVEDFK.N</t>
  </si>
  <si>
    <t>619.7941</t>
  </si>
  <si>
    <t>1237.5737</t>
  </si>
  <si>
    <t>1237.5649</t>
  </si>
  <si>
    <t>4092</t>
  </si>
  <si>
    <t>R.TEAESWYQTK.Y</t>
  </si>
  <si>
    <t>621.7889</t>
  </si>
  <si>
    <t>1241.5633</t>
  </si>
  <si>
    <t>1241.5564</t>
  </si>
  <si>
    <t>4133</t>
  </si>
  <si>
    <t>R.TTAENEFVMLK.K</t>
  </si>
  <si>
    <t>641.8257</t>
  </si>
  <si>
    <t>1281.6369</t>
  </si>
  <si>
    <t>1281.6275</t>
  </si>
  <si>
    <t>4660</t>
  </si>
  <si>
    <t>R.SLDLDSIIAEVK.A</t>
  </si>
  <si>
    <t>434.9116</t>
  </si>
  <si>
    <t>1301.7129</t>
  </si>
  <si>
    <t>1301.7078</t>
  </si>
  <si>
    <t>651.8644</t>
  </si>
  <si>
    <t>1301.7143</t>
  </si>
  <si>
    <t>4933</t>
  </si>
  <si>
    <t>K.NKYEDEINKR.T</t>
  </si>
  <si>
    <t>436.8907</t>
  </si>
  <si>
    <t>1307.6503</t>
  </si>
  <si>
    <t>1307.6469</t>
  </si>
  <si>
    <t>5048</t>
  </si>
  <si>
    <t>654.8331</t>
  </si>
  <si>
    <t>1307.6517</t>
  </si>
  <si>
    <t>5049</t>
  </si>
  <si>
    <t>R.NTKHEISEMNR.M</t>
  </si>
  <si>
    <t>453.5567</t>
  </si>
  <si>
    <t>1357.6483</t>
  </si>
  <si>
    <t>1357.6408</t>
  </si>
  <si>
    <t>5617</t>
  </si>
  <si>
    <t>R.SFSTASAITPSVSR.T</t>
  </si>
  <si>
    <t>705.8696</t>
  </si>
  <si>
    <t>1409.7246</t>
  </si>
  <si>
    <t>1409.7151</t>
  </si>
  <si>
    <t>6207</t>
  </si>
  <si>
    <t>R.TTAENEFVMLKK.D</t>
  </si>
  <si>
    <t>470.9172</t>
  </si>
  <si>
    <t>1409.7297</t>
  </si>
  <si>
    <t>1409.7224</t>
  </si>
  <si>
    <t>6208</t>
  </si>
  <si>
    <t>R.TTAENEFV-&gt;M&lt;-LKK.D</t>
  </si>
  <si>
    <t>713.8702</t>
  </si>
  <si>
    <t>1425.7258</t>
  </si>
  <si>
    <t>1425.7173</t>
  </si>
  <si>
    <t>6415</t>
  </si>
  <si>
    <t>476.2492</t>
  </si>
  <si>
    <t>1425.7259</t>
  </si>
  <si>
    <t>6416</t>
  </si>
  <si>
    <t>K.VDAL-&gt;M&lt;-DEINFMK.M</t>
  </si>
  <si>
    <t>721.3425</t>
  </si>
  <si>
    <t>1440.6704</t>
  </si>
  <si>
    <t>1440.6629</t>
  </si>
  <si>
    <t>6587</t>
  </si>
  <si>
    <t>K.DVDAAYMNKVELEAK.V</t>
  </si>
  <si>
    <t>848.4204</t>
  </si>
  <si>
    <t>1694.8263</t>
  </si>
  <si>
    <t>1694.8185</t>
  </si>
  <si>
    <t>9266</t>
  </si>
  <si>
    <t>K.QCANLQNAIADAEQR.G</t>
  </si>
  <si>
    <t>567.9418</t>
  </si>
  <si>
    <t>1700.8035</t>
  </si>
  <si>
    <t>1700.7900</t>
  </si>
  <si>
    <t>9317</t>
  </si>
  <si>
    <t>851.4109</t>
  </si>
  <si>
    <t>1700.8073</t>
  </si>
  <si>
    <t>9318</t>
  </si>
  <si>
    <t>R.TEAESWYQTKYEELQQTAGR.H</t>
  </si>
  <si>
    <t>806.7169</t>
  </si>
  <si>
    <t>2417.1289</t>
  </si>
  <si>
    <t>2417.1135</t>
  </si>
  <si>
    <t>14333</t>
  </si>
  <si>
    <t>F1MTZ9</t>
  </si>
  <si>
    <t>Cartilage oligomeric matrix protein OS=Bos taurus GN=COMP PE=4 SV=2</t>
  </si>
  <si>
    <t>84415</t>
  </si>
  <si>
    <t>553</t>
  </si>
  <si>
    <t>35(24)</t>
  </si>
  <si>
    <t>14(10)</t>
  </si>
  <si>
    <t>0.64</t>
  </si>
  <si>
    <t>19%</t>
  </si>
  <si>
    <t>F1MTZ9_uniprot</t>
  </si>
  <si>
    <t>P35445</t>
  </si>
  <si>
    <t>Cartilage oligomeric matrix protein OS=Bos taurus GN=COMP PE=1 SV=2</t>
  </si>
  <si>
    <t>84876</t>
  </si>
  <si>
    <t>P35445_uniprot</t>
  </si>
  <si>
    <t>K.EITFLK.N</t>
  </si>
  <si>
    <t>375.7259</t>
  </si>
  <si>
    <t>749.4372</t>
  </si>
  <si>
    <t>749.4323</t>
  </si>
  <si>
    <t>K.VPNSDQK.D</t>
  </si>
  <si>
    <t>-12.96</t>
  </si>
  <si>
    <t>R.LLWKDPR.N</t>
  </si>
  <si>
    <t>464.2767</t>
  </si>
  <si>
    <t>926.5389</t>
  </si>
  <si>
    <t>926.5338</t>
  </si>
  <si>
    <t>1035</t>
  </si>
  <si>
    <t>R.AVAEPGIQLK.A</t>
  </si>
  <si>
    <t>513.3066</t>
  </si>
  <si>
    <t>1024.5986</t>
  </si>
  <si>
    <t>1024.5917</t>
  </si>
  <si>
    <t>1782</t>
  </si>
  <si>
    <t>K.SSTGPGEQLR.N</t>
  </si>
  <si>
    <t>516.2613</t>
  </si>
  <si>
    <t>1030.5080</t>
  </si>
  <si>
    <t>1030.5043</t>
  </si>
  <si>
    <t>1826</t>
  </si>
  <si>
    <t>R.CINTSPGFR.C</t>
  </si>
  <si>
    <t>526.2570</t>
  </si>
  <si>
    <t>1050.4995</t>
  </si>
  <si>
    <t>1050.4917</t>
  </si>
  <si>
    <t>1971</t>
  </si>
  <si>
    <t>R.DTDLDGFPDEK.L</t>
  </si>
  <si>
    <t>626.2761</t>
  </si>
  <si>
    <t>1250.5377</t>
  </si>
  <si>
    <t>1250.5303</t>
  </si>
  <si>
    <t>4277</t>
  </si>
  <si>
    <t>R.ELQETNAALQDVR.D</t>
  </si>
  <si>
    <t>743.8821</t>
  </si>
  <si>
    <t>1485.7497</t>
  </si>
  <si>
    <t>1485.7423</t>
  </si>
  <si>
    <t>7193</t>
  </si>
  <si>
    <t>R.DTDLDGFPDEKLR.C</t>
  </si>
  <si>
    <t>760.8710</t>
  </si>
  <si>
    <t>1519.7275</t>
  </si>
  <si>
    <t>1519.7155</t>
  </si>
  <si>
    <t>7515</t>
  </si>
  <si>
    <t>R.FCPDGTPSPCHEK.A</t>
  </si>
  <si>
    <t>766.3212</t>
  </si>
  <si>
    <t>1530.6278</t>
  </si>
  <si>
    <t>1530.6232</t>
  </si>
  <si>
    <t>3.02</t>
  </si>
  <si>
    <t>7588</t>
  </si>
  <si>
    <t>R.NALWHTGDTASQVR.L</t>
  </si>
  <si>
    <t>778.3879</t>
  </si>
  <si>
    <t>1554.7613</t>
  </si>
  <si>
    <t>1554.7539</t>
  </si>
  <si>
    <t>7868</t>
  </si>
  <si>
    <t>519.2621</t>
  </si>
  <si>
    <t>1554.7644</t>
  </si>
  <si>
    <t>7870</t>
  </si>
  <si>
    <t>R.CNDTIPEDYEAQR.L</t>
  </si>
  <si>
    <t>805.8457</t>
  </si>
  <si>
    <t>1609.6768</t>
  </si>
  <si>
    <t>1609.6678</t>
  </si>
  <si>
    <t>8463</t>
  </si>
  <si>
    <t>K.QMEQTYWQANPFR.A</t>
  </si>
  <si>
    <t>849.8912</t>
  </si>
  <si>
    <t>1697.7679</t>
  </si>
  <si>
    <t>1697.7620</t>
  </si>
  <si>
    <t>3.49</t>
  </si>
  <si>
    <t>9288</t>
  </si>
  <si>
    <t>566.9319</t>
  </si>
  <si>
    <t>1697.7738</t>
  </si>
  <si>
    <t>9292</t>
  </si>
  <si>
    <t>K.Q-&gt;M&lt;-EQTYWQANPFR.A</t>
  </si>
  <si>
    <t>857.8894</t>
  </si>
  <si>
    <t>1713.7642</t>
  </si>
  <si>
    <t>1713.7569</t>
  </si>
  <si>
    <t>9433</t>
  </si>
  <si>
    <t>R.CEACPPGFSGPTHEGVGLAFAK.A</t>
  </si>
  <si>
    <t>763.6914</t>
  </si>
  <si>
    <t>2288.0522</t>
  </si>
  <si>
    <t>2288.0354</t>
  </si>
  <si>
    <t>13580</t>
  </si>
  <si>
    <t>K.VYPLASR.C</t>
  </si>
  <si>
    <t>403.2348</t>
  </si>
  <si>
    <t>804.4550</t>
  </si>
  <si>
    <t>804.4494</t>
  </si>
  <si>
    <t>394</t>
  </si>
  <si>
    <t>K.GLSAPIVR.I</t>
  </si>
  <si>
    <t>406.7553</t>
  </si>
  <si>
    <t>811.4961</t>
  </si>
  <si>
    <t>811.4916</t>
  </si>
  <si>
    <t>431</t>
  </si>
  <si>
    <t>R.SYFLYSK.L</t>
  </si>
  <si>
    <t>454.2340</t>
  </si>
  <si>
    <t>906.4535</t>
  </si>
  <si>
    <t>906.4487</t>
  </si>
  <si>
    <t>948</t>
  </si>
  <si>
    <t>R-&gt;.&lt;-QTESEDKYR.T</t>
  </si>
  <si>
    <t>569.7571</t>
  </si>
  <si>
    <t>1137.4996</t>
  </si>
  <si>
    <t>1137.4938</t>
  </si>
  <si>
    <t>2891</t>
  </si>
  <si>
    <t>R.EPSVFIFPPKPK.D</t>
  </si>
  <si>
    <t>693.4002</t>
  </si>
  <si>
    <t>1384.7857</t>
  </si>
  <si>
    <t>1384.7755</t>
  </si>
  <si>
    <t>5917</t>
  </si>
  <si>
    <t>R.NRQTESEDKYR.T</t>
  </si>
  <si>
    <t>475.8973</t>
  </si>
  <si>
    <t>1424.6702</t>
  </si>
  <si>
    <t>1424.6644</t>
  </si>
  <si>
    <t>6394</t>
  </si>
  <si>
    <t>713.3432</t>
  </si>
  <si>
    <t>1424.6718</t>
  </si>
  <si>
    <t>6395</t>
  </si>
  <si>
    <t>R.VVSALPIQHQDWTGGK.E</t>
  </si>
  <si>
    <t>868.4653</t>
  </si>
  <si>
    <t>1734.9160</t>
  </si>
  <si>
    <t>1734.9053</t>
  </si>
  <si>
    <t>9582</t>
  </si>
  <si>
    <t>579.3130</t>
  </si>
  <si>
    <t>1734.9171</t>
  </si>
  <si>
    <t>9584</t>
  </si>
  <si>
    <t>R.EPQVYVLDPPKEELSK.S</t>
  </si>
  <si>
    <t>624.3345</t>
  </si>
  <si>
    <t>1869.9818</t>
  </si>
  <si>
    <t>1869.9724</t>
  </si>
  <si>
    <t>10512</t>
  </si>
  <si>
    <t>935.9987</t>
  </si>
  <si>
    <t>1869.9828</t>
  </si>
  <si>
    <t>10514</t>
  </si>
  <si>
    <t>R.TTPPQLDTDRSYFLYSK.L</t>
  </si>
  <si>
    <t>1016.5111</t>
  </si>
  <si>
    <t>2031.0077</t>
  </si>
  <si>
    <t>2030.9949</t>
  </si>
  <si>
    <t>11853</t>
  </si>
  <si>
    <t>678.0106</t>
  </si>
  <si>
    <t>2031.0100</t>
  </si>
  <si>
    <t>11854</t>
  </si>
  <si>
    <t>R.VVSALPIQHQDWTGGKEFK.C</t>
  </si>
  <si>
    <t>714.0485</t>
  </si>
  <si>
    <t>2139.1236</t>
  </si>
  <si>
    <t>2139.1113</t>
  </si>
  <si>
    <t>12593</t>
  </si>
  <si>
    <t>K.GPAREPQVYVLDPPKEELSK.S</t>
  </si>
  <si>
    <t>751.4069</t>
  </si>
  <si>
    <t>2251.1988</t>
  </si>
  <si>
    <t>2251.1848</t>
  </si>
  <si>
    <t>13213</t>
  </si>
  <si>
    <t>563.8074</t>
  </si>
  <si>
    <t>2251.2004</t>
  </si>
  <si>
    <t>13215</t>
  </si>
  <si>
    <t>F1N5M2</t>
  </si>
  <si>
    <t>Vitamin D-binding protein OS=Bos taurus GN=GC PE=4 SV=2</t>
  </si>
  <si>
    <t>54918</t>
  </si>
  <si>
    <t>33(22)</t>
  </si>
  <si>
    <t>13(10)</t>
  </si>
  <si>
    <t>0.90</t>
  </si>
  <si>
    <t>F1N5M2_uniprot</t>
  </si>
  <si>
    <t>I7CT57</t>
  </si>
  <si>
    <t>Vitamin D binding protein OS=Bos taurus PE=2 SV=1</t>
  </si>
  <si>
    <t>54890</t>
  </si>
  <si>
    <t>I7CT57_uniprot</t>
  </si>
  <si>
    <t>R.LSHLIK.F</t>
  </si>
  <si>
    <t>355.7329</t>
  </si>
  <si>
    <t>709.4513</t>
  </si>
  <si>
    <t>709.4486</t>
  </si>
  <si>
    <t>K.DLASLGR.D</t>
  </si>
  <si>
    <t>366.2078</t>
  </si>
  <si>
    <t>730.4010</t>
  </si>
  <si>
    <t>730.3973</t>
  </si>
  <si>
    <t>K.ILESTLK.S</t>
  </si>
  <si>
    <t>402.2488</t>
  </si>
  <si>
    <t>802.4830</t>
  </si>
  <si>
    <t>802.4800</t>
  </si>
  <si>
    <t>381</t>
  </si>
  <si>
    <t>K.LCMAALK.H</t>
  </si>
  <si>
    <t>403.7192</t>
  </si>
  <si>
    <t>805.4239</t>
  </si>
  <si>
    <t>805.4190</t>
  </si>
  <si>
    <t>399</t>
  </si>
  <si>
    <t>R.IPEVFLTK.I</t>
  </si>
  <si>
    <t>473.7865</t>
  </si>
  <si>
    <t>945.5585</t>
  </si>
  <si>
    <t>945.5535</t>
  </si>
  <si>
    <t>1158</t>
  </si>
  <si>
    <t>R.ICSQYAAYGK.E</t>
  </si>
  <si>
    <t>580.7764</t>
  </si>
  <si>
    <t>1159.5383</t>
  </si>
  <si>
    <t>1159.5332</t>
  </si>
  <si>
    <t>3105</t>
  </si>
  <si>
    <t>K.TRIPEVFLTK.I</t>
  </si>
  <si>
    <t>602.3621</t>
  </si>
  <si>
    <t>1202.7096</t>
  </si>
  <si>
    <t>1202.7023</t>
  </si>
  <si>
    <t>K.VLDQYIFELSR.K</t>
  </si>
  <si>
    <t>691.8738</t>
  </si>
  <si>
    <t>1381.7331</t>
  </si>
  <si>
    <t>1381.7242</t>
  </si>
  <si>
    <t>5869</t>
  </si>
  <si>
    <t>K.FPDATETDLQELVAK.R</t>
  </si>
  <si>
    <t>838.9275</t>
  </si>
  <si>
    <t>1675.8404</t>
  </si>
  <si>
    <t>1675.8305</t>
  </si>
  <si>
    <t>9135</t>
  </si>
  <si>
    <t>R.GKFPDATETDLQELVAK.R</t>
  </si>
  <si>
    <t>931.4878</t>
  </si>
  <si>
    <t>1860.9611</t>
  </si>
  <si>
    <t>1860.9469</t>
  </si>
  <si>
    <t>10426</t>
  </si>
  <si>
    <t>621.3279</t>
  </si>
  <si>
    <t>1860.9618</t>
  </si>
  <si>
    <t>10428</t>
  </si>
  <si>
    <t>R.GKFPDATETDLQELVAKR.S</t>
  </si>
  <si>
    <t>505.2734</t>
  </si>
  <si>
    <t>2017.0644</t>
  </si>
  <si>
    <t>2017.0480</t>
  </si>
  <si>
    <t>11714</t>
  </si>
  <si>
    <t>K.GQELCADYSENTFTEYK.K</t>
  </si>
  <si>
    <t>1027.9415</t>
  </si>
  <si>
    <t>2053.8685</t>
  </si>
  <si>
    <t>2053.8575</t>
  </si>
  <si>
    <t>11992</t>
  </si>
  <si>
    <t>K.HQPQEFPTYVEPTNDEICEAFR.K</t>
  </si>
  <si>
    <t>903.0805</t>
  </si>
  <si>
    <t>2706.2197</t>
  </si>
  <si>
    <t>2706.2020</t>
  </si>
  <si>
    <t>15793</t>
  </si>
  <si>
    <t>Q28194</t>
  </si>
  <si>
    <t>Thrombospondin-1 (Fragment) OS=Bos taurus PE=2 SV=1</t>
  </si>
  <si>
    <t>25114</t>
  </si>
  <si>
    <t>520</t>
  </si>
  <si>
    <t>20(15)</t>
  </si>
  <si>
    <t>9(8)</t>
  </si>
  <si>
    <t>2.49</t>
  </si>
  <si>
    <t>47%</t>
  </si>
  <si>
    <t>Q28194_uniprot</t>
  </si>
  <si>
    <t>K.GPDPSSPAFR.I</t>
  </si>
  <si>
    <t>515.7540</t>
  </si>
  <si>
    <t>1029.4935</t>
  </si>
  <si>
    <t>1029.4880</t>
  </si>
  <si>
    <t>1818</t>
  </si>
  <si>
    <t>K.FQDLVDAVR.A</t>
  </si>
  <si>
    <t>531.7854</t>
  </si>
  <si>
    <t>1061.5562</t>
  </si>
  <si>
    <t>1061.5506</t>
  </si>
  <si>
    <t>2099</t>
  </si>
  <si>
    <t>K.SITLFVQEDR.A</t>
  </si>
  <si>
    <t>604.3236</t>
  </si>
  <si>
    <t>1206.6327</t>
  </si>
  <si>
    <t>1206.6245</t>
  </si>
  <si>
    <t>3736</t>
  </si>
  <si>
    <t>R.FVFGTTPEDILR.N</t>
  </si>
  <si>
    <t>697.8723</t>
  </si>
  <si>
    <t>1393.7299</t>
  </si>
  <si>
    <t>6012</t>
  </si>
  <si>
    <t>R.IEDANLIPPVPDKK.F</t>
  </si>
  <si>
    <t>516.9619</t>
  </si>
  <si>
    <t>1547.8639</t>
  </si>
  <si>
    <t>1547.8559</t>
  </si>
  <si>
    <t>7788</t>
  </si>
  <si>
    <t>774.9398</t>
  </si>
  <si>
    <t>1547.8650</t>
  </si>
  <si>
    <t>K.GGVNDNFQGVLQNVR.F</t>
  </si>
  <si>
    <t>808.9159</t>
  </si>
  <si>
    <t>1615.8172</t>
  </si>
  <si>
    <t>1615.8067</t>
  </si>
  <si>
    <t>8522</t>
  </si>
  <si>
    <t>539.6132</t>
  </si>
  <si>
    <t>1615.8178</t>
  </si>
  <si>
    <t>8523</t>
  </si>
  <si>
    <t>K.MENAELDVPIQSIFTR.D</t>
  </si>
  <si>
    <t>931.9752</t>
  </si>
  <si>
    <t>1861.9359</t>
  </si>
  <si>
    <t>1861.9244</t>
  </si>
  <si>
    <t>621.6528</t>
  </si>
  <si>
    <t>1861.9367</t>
  </si>
  <si>
    <t>10436</t>
  </si>
  <si>
    <t>R.IPESGGDNSVFDIFELTGAAR.K</t>
  </si>
  <si>
    <t>1098.0440</t>
  </si>
  <si>
    <t>2194.0733</t>
  </si>
  <si>
    <t>2194.0542</t>
  </si>
  <si>
    <t>12871</t>
  </si>
  <si>
    <t>-.NRIPESGGDNSVFDIFELTGAAR.K</t>
  </si>
  <si>
    <t>822.4113</t>
  </si>
  <si>
    <t>2464.2119</t>
  </si>
  <si>
    <t>2464.1983</t>
  </si>
  <si>
    <t>14547</t>
  </si>
  <si>
    <t>F1N3A1</t>
  </si>
  <si>
    <t>Thrombospondin-1 OS=Bos taurus GN=THBS1 PE=4 SV=1</t>
  </si>
  <si>
    <t>133300</t>
  </si>
  <si>
    <t>515</t>
  </si>
  <si>
    <t>30(17)</t>
  </si>
  <si>
    <t>17(10)</t>
  </si>
  <si>
    <t>0.34</t>
  </si>
  <si>
    <t>F1N3A1_uniprot</t>
  </si>
  <si>
    <t>Q28178</t>
  </si>
  <si>
    <t>Thrombospondin-1 OS=Bos taurus GN=THBS1 PE=2 SV=2</t>
  </si>
  <si>
    <t>133442</t>
  </si>
  <si>
    <t>Q28178_uniprot</t>
  </si>
  <si>
    <t>R.FYVVMWK.Q</t>
  </si>
  <si>
    <t>486.7573</t>
  </si>
  <si>
    <t>971.5000</t>
  </si>
  <si>
    <t>971.4939</t>
  </si>
  <si>
    <t>1305</t>
  </si>
  <si>
    <t>R.AQGYSGLSVK.V</t>
  </si>
  <si>
    <t>505.2726</t>
  </si>
  <si>
    <t>1008.5305</t>
  </si>
  <si>
    <t>1008.5240</t>
  </si>
  <si>
    <t>0.014</t>
  </si>
  <si>
    <t>1615</t>
  </si>
  <si>
    <t>0.00062</t>
  </si>
  <si>
    <t>4.4e-005</t>
  </si>
  <si>
    <t>R.FQMIPLDPK.G</t>
  </si>
  <si>
    <t>1087.5824</t>
  </si>
  <si>
    <t>1087.5736</t>
  </si>
  <si>
    <t>1.3</t>
  </si>
  <si>
    <t>2310</t>
  </si>
  <si>
    <t>K.IMADSGPIYDK.T</t>
  </si>
  <si>
    <t>605.2983</t>
  </si>
  <si>
    <t>1208.5821</t>
  </si>
  <si>
    <t>3761</t>
  </si>
  <si>
    <t>R.TIVTTLQDSIR.K</t>
  </si>
  <si>
    <t>623.8581</t>
  </si>
  <si>
    <t>1245.7016</t>
  </si>
  <si>
    <t>1245.6929</t>
  </si>
  <si>
    <t>1.1e-005</t>
  </si>
  <si>
    <t>4201</t>
  </si>
  <si>
    <t>K.GTSQNDPNWVVR.H</t>
  </si>
  <si>
    <t>686.8377</t>
  </si>
  <si>
    <t>1371.6607</t>
  </si>
  <si>
    <t>1371.6531</t>
  </si>
  <si>
    <t>0.0017</t>
  </si>
  <si>
    <t>5756</t>
  </si>
  <si>
    <t>6e-007</t>
  </si>
  <si>
    <t>K.DHSGQVFSVISNGK.A</t>
  </si>
  <si>
    <t>737.8718</t>
  </si>
  <si>
    <t>1473.7291</t>
  </si>
  <si>
    <t>1473.7212</t>
  </si>
  <si>
    <t>3.7</t>
  </si>
  <si>
    <t>7044</t>
  </si>
  <si>
    <t>K.VTEENKELANELR.R</t>
  </si>
  <si>
    <t>772.9049</t>
  </si>
  <si>
    <t>1543.7953</t>
  </si>
  <si>
    <t>1543.7841</t>
  </si>
  <si>
    <t>7.20</t>
  </si>
  <si>
    <t>7739</t>
  </si>
  <si>
    <t>0.099</t>
  </si>
  <si>
    <t>0.19</t>
  </si>
  <si>
    <t>1.2e-008</t>
  </si>
  <si>
    <t>4.1e-007</t>
  </si>
  <si>
    <t>0.0088</t>
  </si>
  <si>
    <t>R.CEGSSVQTRTCHIQECDK.R</t>
  </si>
  <si>
    <t>732.3188</t>
  </si>
  <si>
    <t>2193.9345</t>
  </si>
  <si>
    <t>2193.9202</t>
  </si>
  <si>
    <t>1.9</t>
  </si>
  <si>
    <t>12867</t>
  </si>
  <si>
    <t>2.7e-006</t>
  </si>
  <si>
    <t>333(203)</t>
  </si>
  <si>
    <t>86(71)</t>
  </si>
  <si>
    <t>R.EALKLK.E</t>
  </si>
  <si>
    <t>351.2333</t>
  </si>
  <si>
    <t>700.4520</t>
  </si>
  <si>
    <t>700.4483</t>
  </si>
  <si>
    <t>375.2209</t>
  </si>
  <si>
    <t>748.4272</t>
  </si>
  <si>
    <t>388.7398</t>
  </si>
  <si>
    <t>775.4651</t>
  </si>
  <si>
    <t>195</t>
  </si>
  <si>
    <t>397.2473</t>
  </si>
  <si>
    <t>792.4801</t>
  </si>
  <si>
    <t>321</t>
  </si>
  <si>
    <t>400.7494</t>
  </si>
  <si>
    <t>799.4842</t>
  </si>
  <si>
    <t>360</t>
  </si>
  <si>
    <t>800.4838</t>
  </si>
  <si>
    <t>370</t>
  </si>
  <si>
    <t>417.2501</t>
  </si>
  <si>
    <t>832.4856</t>
  </si>
  <si>
    <t>513</t>
  </si>
  <si>
    <t>417.7253</t>
  </si>
  <si>
    <t>833.4361</t>
  </si>
  <si>
    <t>517</t>
  </si>
  <si>
    <t>843.4495</t>
  </si>
  <si>
    <t>844.4243</t>
  </si>
  <si>
    <t>R.VFTVDHK.L</t>
  </si>
  <si>
    <t>423.2323</t>
  </si>
  <si>
    <t>844.4500</t>
  </si>
  <si>
    <t>844.4443</t>
  </si>
  <si>
    <t>657</t>
  </si>
  <si>
    <t>432.7130</t>
  </si>
  <si>
    <t>863.4115</t>
  </si>
  <si>
    <t>432.7560</t>
  </si>
  <si>
    <t>863.4975</t>
  </si>
  <si>
    <t>761</t>
  </si>
  <si>
    <t>436.7742</t>
  </si>
  <si>
    <t>871.5338</t>
  </si>
  <si>
    <t>809</t>
  </si>
  <si>
    <t>452.7869</t>
  </si>
  <si>
    <t>903.5592</t>
  </si>
  <si>
    <t>456.7539</t>
  </si>
  <si>
    <t>911.4931</t>
  </si>
  <si>
    <t>996</t>
  </si>
  <si>
    <t>457.7718</t>
  </si>
  <si>
    <t>913.5290</t>
  </si>
  <si>
    <t>1011</t>
  </si>
  <si>
    <t>459.2593</t>
  </si>
  <si>
    <t>916.5040</t>
  </si>
  <si>
    <t>1019</t>
  </si>
  <si>
    <t>466.2669</t>
  </si>
  <si>
    <t>930.5192</t>
  </si>
  <si>
    <t>1043</t>
  </si>
  <si>
    <t>485.7664</t>
  </si>
  <si>
    <t>969.5182</t>
  </si>
  <si>
    <t>1289</t>
  </si>
  <si>
    <t>494.2801</t>
  </si>
  <si>
    <t>986.5457</t>
  </si>
  <si>
    <t>1395</t>
  </si>
  <si>
    <t>495.7765</t>
  </si>
  <si>
    <t>989.5384</t>
  </si>
  <si>
    <t>1418</t>
  </si>
  <si>
    <t>498.7443</t>
  </si>
  <si>
    <t>995.4741</t>
  </si>
  <si>
    <t>1448</t>
  </si>
  <si>
    <t>508.7966</t>
  </si>
  <si>
    <t>1015.5786</t>
  </si>
  <si>
    <t>1567</t>
  </si>
  <si>
    <t>512.2989</t>
  </si>
  <si>
    <t>1022.5832</t>
  </si>
  <si>
    <t>1618</t>
  </si>
  <si>
    <t>514.3012</t>
  </si>
  <si>
    <t>1026.5877</t>
  </si>
  <si>
    <t>1657</t>
  </si>
  <si>
    <t>358.5417</t>
  </si>
  <si>
    <t>1072.6032</t>
  </si>
  <si>
    <t>1916</t>
  </si>
  <si>
    <t>537.3096</t>
  </si>
  <si>
    <t>1072.6046</t>
  </si>
  <si>
    <t>1917</t>
  </si>
  <si>
    <t>542.2851</t>
  </si>
  <si>
    <t>1082.5556</t>
  </si>
  <si>
    <t>1953</t>
  </si>
  <si>
    <t>363.8374</t>
  </si>
  <si>
    <t>1088.4905</t>
  </si>
  <si>
    <t>2018</t>
  </si>
  <si>
    <t>545.2526</t>
  </si>
  <si>
    <t>1088.4906</t>
  </si>
  <si>
    <t>2019</t>
  </si>
  <si>
    <t>1089.4947</t>
  </si>
  <si>
    <t>2033</t>
  </si>
  <si>
    <t>546.8216</t>
  </si>
  <si>
    <t>1091.6286</t>
  </si>
  <si>
    <t>555.2736</t>
  </si>
  <si>
    <t>1108.5327</t>
  </si>
  <si>
    <t>2176</t>
  </si>
  <si>
    <t>558.3271</t>
  </si>
  <si>
    <t>1114.6396</t>
  </si>
  <si>
    <t>2243</t>
  </si>
  <si>
    <t>375.5301</t>
  </si>
  <si>
    <t>1123.5684</t>
  </si>
  <si>
    <t>2348</t>
  </si>
  <si>
    <t>562.7916</t>
  </si>
  <si>
    <t>1123.5687</t>
  </si>
  <si>
    <t>2349</t>
  </si>
  <si>
    <t>569.2894</t>
  </si>
  <si>
    <t>1136.5643</t>
  </si>
  <si>
    <t>2472</t>
  </si>
  <si>
    <t>381.8903</t>
  </si>
  <si>
    <t>1142.6491</t>
  </si>
  <si>
    <t>2544</t>
  </si>
  <si>
    <t>572.3321</t>
  </si>
  <si>
    <t>1142.6496</t>
  </si>
  <si>
    <t>2547</t>
  </si>
  <si>
    <t>574.2922</t>
  </si>
  <si>
    <t>1146.5698</t>
  </si>
  <si>
    <t>2555</t>
  </si>
  <si>
    <t>577.2864</t>
  </si>
  <si>
    <t>1152.5583</t>
  </si>
  <si>
    <t>2571</t>
  </si>
  <si>
    <t>2605</t>
  </si>
  <si>
    <t>386.5493</t>
  </si>
  <si>
    <t>1156.6261</t>
  </si>
  <si>
    <t>2606</t>
  </si>
  <si>
    <t>1161.5731</t>
  </si>
  <si>
    <t>2651</t>
  </si>
  <si>
    <t>388.8898</t>
  </si>
  <si>
    <t>1163.6477</t>
  </si>
  <si>
    <t>2685</t>
  </si>
  <si>
    <t>582.8314</t>
  </si>
  <si>
    <t>1163.6483</t>
  </si>
  <si>
    <t>597.3388</t>
  </si>
  <si>
    <t>1192.6631</t>
  </si>
  <si>
    <t>3024</t>
  </si>
  <si>
    <t>598.8549</t>
  </si>
  <si>
    <t>1195.6952</t>
  </si>
  <si>
    <t>2.27</t>
  </si>
  <si>
    <t>3061</t>
  </si>
  <si>
    <t>399.5734</t>
  </si>
  <si>
    <t>1195.6985</t>
  </si>
  <si>
    <t>3063</t>
  </si>
  <si>
    <t>400.8649</t>
  </si>
  <si>
    <t>1199.5730</t>
  </si>
  <si>
    <t>3.89</t>
  </si>
  <si>
    <t>3091</t>
  </si>
  <si>
    <t>600.7940</t>
  </si>
  <si>
    <t>1199.5733</t>
  </si>
  <si>
    <t>3092</t>
  </si>
  <si>
    <t>602.2962</t>
  </si>
  <si>
    <t>1202.5778</t>
  </si>
  <si>
    <t>2.08</t>
  </si>
  <si>
    <t>3146</t>
  </si>
  <si>
    <t>401.8671</t>
  </si>
  <si>
    <t>1202.5795</t>
  </si>
  <si>
    <t>3.43</t>
  </si>
  <si>
    <t>3147</t>
  </si>
  <si>
    <t>605.8532</t>
  </si>
  <si>
    <t>1209.6917</t>
  </si>
  <si>
    <t>3236</t>
  </si>
  <si>
    <t>609.3248</t>
  </si>
  <si>
    <t>1216.6350</t>
  </si>
  <si>
    <t>3282</t>
  </si>
  <si>
    <t>406.5532</t>
  </si>
  <si>
    <t>1216.6377</t>
  </si>
  <si>
    <t>3284</t>
  </si>
  <si>
    <t>R.YISKYE-&gt;M&lt;-NR.D</t>
  </si>
  <si>
    <t>407.1988</t>
  </si>
  <si>
    <t>1218.5747</t>
  </si>
  <si>
    <t>1218.5703</t>
  </si>
  <si>
    <t>3287</t>
  </si>
  <si>
    <t>611.2887</t>
  </si>
  <si>
    <t>1220.5628</t>
  </si>
  <si>
    <t>3289</t>
  </si>
  <si>
    <t>407.8623</t>
  </si>
  <si>
    <t>1220.5650</t>
  </si>
  <si>
    <t>424.5889</t>
  </si>
  <si>
    <t>1270.7450</t>
  </si>
  <si>
    <t>3832</t>
  </si>
  <si>
    <t>645.8412</t>
  </si>
  <si>
    <t>430.8968</t>
  </si>
  <si>
    <t>1289.6687</t>
  </si>
  <si>
    <t>4022</t>
  </si>
  <si>
    <t>650.8023</t>
  </si>
  <si>
    <t>1299.5901</t>
  </si>
  <si>
    <t>4104</t>
  </si>
  <si>
    <t>670.3678</t>
  </si>
  <si>
    <t>1338.7210</t>
  </si>
  <si>
    <t>673.3235</t>
  </si>
  <si>
    <t>1344.6325</t>
  </si>
  <si>
    <t>4516</t>
  </si>
  <si>
    <t>673.3581</t>
  </si>
  <si>
    <t>1344.7016</t>
  </si>
  <si>
    <t>4565</t>
  </si>
  <si>
    <t>681.3311</t>
  </si>
  <si>
    <t>1360.6477</t>
  </si>
  <si>
    <t>4740</t>
  </si>
  <si>
    <t>454.5625</t>
  </si>
  <si>
    <t>1360.6657</t>
  </si>
  <si>
    <t>4742</t>
  </si>
  <si>
    <t>681.3412</t>
  </si>
  <si>
    <t>1360.6678</t>
  </si>
  <si>
    <t>4743</t>
  </si>
  <si>
    <t>474.2478</t>
  </si>
  <si>
    <t>1419.7215</t>
  </si>
  <si>
    <t>5237</t>
  </si>
  <si>
    <t>710.8685</t>
  </si>
  <si>
    <t>1419.7224</t>
  </si>
  <si>
    <t>5240</t>
  </si>
  <si>
    <t>474.5643</t>
  </si>
  <si>
    <t>1420.6710</t>
  </si>
  <si>
    <t>5252</t>
  </si>
  <si>
    <t>711.3430</t>
  </si>
  <si>
    <t>1420.6715</t>
  </si>
  <si>
    <t>5254</t>
  </si>
  <si>
    <t>723.4258</t>
  </si>
  <si>
    <t>1444.8370</t>
  </si>
  <si>
    <t>5463</t>
  </si>
  <si>
    <t>730.4027</t>
  </si>
  <si>
    <t>1458.7909</t>
  </si>
  <si>
    <t>5596</t>
  </si>
  <si>
    <t>735.3890</t>
  </si>
  <si>
    <t>1468.7634</t>
  </si>
  <si>
    <t>5687</t>
  </si>
  <si>
    <t>490.5953</t>
  </si>
  <si>
    <t>1468.7640</t>
  </si>
  <si>
    <t>494.2620</t>
  </si>
  <si>
    <t>1479.7641</t>
  </si>
  <si>
    <t>5828</t>
  </si>
  <si>
    <t>5936</t>
  </si>
  <si>
    <t>499.2828</t>
  </si>
  <si>
    <t>1494.8267</t>
  </si>
  <si>
    <t>5940</t>
  </si>
  <si>
    <t>753.3993</t>
  </si>
  <si>
    <t>1504.7840</t>
  </si>
  <si>
    <t>6054</t>
  </si>
  <si>
    <t>502.6023</t>
  </si>
  <si>
    <t>1504.7850</t>
  </si>
  <si>
    <t>6055</t>
  </si>
  <si>
    <t>512.9498</t>
  </si>
  <si>
    <t>1535.8275</t>
  </si>
  <si>
    <t>6216</t>
  </si>
  <si>
    <t>768.9210</t>
  </si>
  <si>
    <t>6217</t>
  </si>
  <si>
    <t>522.9170</t>
  </si>
  <si>
    <t>1565.7291</t>
  </si>
  <si>
    <t>6489</t>
  </si>
  <si>
    <t>783.8719</t>
  </si>
  <si>
    <t>1565.7293</t>
  </si>
  <si>
    <t>6490</t>
  </si>
  <si>
    <t>532.9369</t>
  </si>
  <si>
    <t>1595.7888</t>
  </si>
  <si>
    <t>6794</t>
  </si>
  <si>
    <t>552.9390</t>
  </si>
  <si>
    <t>1655.7953</t>
  </si>
  <si>
    <t>7253</t>
  </si>
  <si>
    <t>844.8960</t>
  </si>
  <si>
    <t>1687.7774</t>
  </si>
  <si>
    <t>7419</t>
  </si>
  <si>
    <t>564.8937</t>
  </si>
  <si>
    <t>1691.6592</t>
  </si>
  <si>
    <t>7450</t>
  </si>
  <si>
    <t>565.9308</t>
  </si>
  <si>
    <t>1694.7707</t>
  </si>
  <si>
    <t>7461</t>
  </si>
  <si>
    <t>848.3928</t>
  </si>
  <si>
    <t>1694.7710</t>
  </si>
  <si>
    <t>7462</t>
  </si>
  <si>
    <t>889.4727</t>
  </si>
  <si>
    <t>1776.9308</t>
  </si>
  <si>
    <t>9.13</t>
  </si>
  <si>
    <t>7908</t>
  </si>
  <si>
    <t>615.6324</t>
  </si>
  <si>
    <t>1843.8753</t>
  </si>
  <si>
    <t>8159</t>
  </si>
  <si>
    <t>922.9461</t>
  </si>
  <si>
    <t>1843.8777</t>
  </si>
  <si>
    <t>8168</t>
  </si>
  <si>
    <t>953.5173</t>
  </si>
  <si>
    <t>1905.0201</t>
  </si>
  <si>
    <t>8516</t>
  </si>
  <si>
    <t>636.0140</t>
  </si>
  <si>
    <t>8517</t>
  </si>
  <si>
    <t>968.4874</t>
  </si>
  <si>
    <t>1934.9602</t>
  </si>
  <si>
    <t>8708</t>
  </si>
  <si>
    <t>8710</t>
  </si>
  <si>
    <t>700.3524</t>
  </si>
  <si>
    <t>2098.0353</t>
  </si>
  <si>
    <t>9444</t>
  </si>
  <si>
    <t>713.0002</t>
  </si>
  <si>
    <t>2135.9787</t>
  </si>
  <si>
    <t>9662</t>
  </si>
  <si>
    <t>1068.9970</t>
  </si>
  <si>
    <t>2135.9793</t>
  </si>
  <si>
    <t>9664</t>
  </si>
  <si>
    <t>719.7034</t>
  </si>
  <si>
    <t>2156.0885</t>
  </si>
  <si>
    <t>9762</t>
  </si>
  <si>
    <t>1079.0529</t>
  </si>
  <si>
    <t>2156.0912</t>
  </si>
  <si>
    <t>9767</t>
  </si>
  <si>
    <t>9779</t>
  </si>
  <si>
    <t>720.6699</t>
  </si>
  <si>
    <t>2158.9879</t>
  </si>
  <si>
    <t>725.0353</t>
  </si>
  <si>
    <t>2172.0842</t>
  </si>
  <si>
    <t>9826</t>
  </si>
  <si>
    <t>1087.0498</t>
  </si>
  <si>
    <t>2172.0850</t>
  </si>
  <si>
    <t>9827</t>
  </si>
  <si>
    <t>743.0518</t>
  </si>
  <si>
    <t>2226.1336</t>
  </si>
  <si>
    <t>10046</t>
  </si>
  <si>
    <t>765.0689</t>
  </si>
  <si>
    <t>2292.1847</t>
  </si>
  <si>
    <t>10347</t>
  </si>
  <si>
    <t>1147.0997</t>
  </si>
  <si>
    <t>2292.1849</t>
  </si>
  <si>
    <t>10348</t>
  </si>
  <si>
    <t>845.6962</t>
  </si>
  <si>
    <t>2534.0667</t>
  </si>
  <si>
    <t>11089</t>
  </si>
  <si>
    <t>845.6971</t>
  </si>
  <si>
    <t>2534.0694</t>
  </si>
  <si>
    <t>11092</t>
  </si>
  <si>
    <t>634.5261</t>
  </si>
  <si>
    <t>2534.0754</t>
  </si>
  <si>
    <t>11093</t>
  </si>
  <si>
    <t>846.4367</t>
  </si>
  <si>
    <t>2536.2883</t>
  </si>
  <si>
    <t>11108</t>
  </si>
  <si>
    <t>863.7693</t>
  </si>
  <si>
    <t>2588.2860</t>
  </si>
  <si>
    <t>11326</t>
  </si>
  <si>
    <t>650.3279</t>
  </si>
  <si>
    <t>2597.2827</t>
  </si>
  <si>
    <t>11360</t>
  </si>
  <si>
    <t>866.7687</t>
  </si>
  <si>
    <t>2597.2842</t>
  </si>
  <si>
    <t>11361</t>
  </si>
  <si>
    <t>890.7789</t>
  </si>
  <si>
    <t>2669.3148</t>
  </si>
  <si>
    <t>11603</t>
  </si>
  <si>
    <t>1335.6655</t>
  </si>
  <si>
    <t>2669.3165</t>
  </si>
  <si>
    <t>11604</t>
  </si>
  <si>
    <t>1088.2047</t>
  </si>
  <si>
    <t>3261.5923</t>
  </si>
  <si>
    <t>12621</t>
  </si>
  <si>
    <t>1216.2607</t>
  </si>
  <si>
    <t>3645.7604</t>
  </si>
  <si>
    <t>13067</t>
  </si>
  <si>
    <t>13068</t>
  </si>
  <si>
    <t>3874</t>
  </si>
  <si>
    <t>239(146)</t>
  </si>
  <si>
    <t>51(42)</t>
  </si>
  <si>
    <t>18.54</t>
  </si>
  <si>
    <t>69%</t>
  </si>
  <si>
    <t>379.7174</t>
  </si>
  <si>
    <t>757.4201</t>
  </si>
  <si>
    <t>138</t>
  </si>
  <si>
    <t>395.2415</t>
  </si>
  <si>
    <t>788.4685</t>
  </si>
  <si>
    <t>233</t>
  </si>
  <si>
    <t>424.2570</t>
  </si>
  <si>
    <t>846.4995</t>
  </si>
  <si>
    <t>449.7466</t>
  </si>
  <si>
    <t>897.4786</t>
  </si>
  <si>
    <t>1028</t>
  </si>
  <si>
    <t>464.2523</t>
  </si>
  <si>
    <t>926.4901</t>
  </si>
  <si>
    <t>1032</t>
  </si>
  <si>
    <t>487.7353</t>
  </si>
  <si>
    <t>973.4560</t>
  </si>
  <si>
    <t>1459</t>
  </si>
  <si>
    <t>501.7992</t>
  </si>
  <si>
    <t>1001.5839</t>
  </si>
  <si>
    <t>1498</t>
  </si>
  <si>
    <t>507.8168</t>
  </si>
  <si>
    <t>1013.6191</t>
  </si>
  <si>
    <t>1543</t>
  </si>
  <si>
    <t>358.1762</t>
  </si>
  <si>
    <t>1071.5067</t>
  </si>
  <si>
    <t>1911</t>
  </si>
  <si>
    <t>536.7613</t>
  </si>
  <si>
    <t>1071.5080</t>
  </si>
  <si>
    <t>1912</t>
  </si>
  <si>
    <t>1082.5931</t>
  </si>
  <si>
    <t>1960</t>
  </si>
  <si>
    <t>361.8719</t>
  </si>
  <si>
    <t>1082.5938</t>
  </si>
  <si>
    <t>1961</t>
  </si>
  <si>
    <t>569.7561</t>
  </si>
  <si>
    <t>1137.4976</t>
  </si>
  <si>
    <t>2486</t>
  </si>
  <si>
    <t>381.5785</t>
  </si>
  <si>
    <t>1141.7136</t>
  </si>
  <si>
    <t>2537</t>
  </si>
  <si>
    <t>2540</t>
  </si>
  <si>
    <t>582.3222</t>
  </si>
  <si>
    <t>1162.6298</t>
  </si>
  <si>
    <t>2665</t>
  </si>
  <si>
    <t>597.3079</t>
  </si>
  <si>
    <t>1192.6012</t>
  </si>
  <si>
    <t>3009</t>
  </si>
  <si>
    <t>398.5410</t>
  </si>
  <si>
    <t>1192.6013</t>
  </si>
  <si>
    <t>3012</t>
  </si>
  <si>
    <t>625.3166</t>
  </si>
  <si>
    <t>1248.6186</t>
  </si>
  <si>
    <t>3550</t>
  </si>
  <si>
    <t>3558</t>
  </si>
  <si>
    <t>646.3070</t>
  </si>
  <si>
    <t>1290.5995</t>
  </si>
  <si>
    <t>4027</t>
  </si>
  <si>
    <t>647.8599</t>
  </si>
  <si>
    <t>1293.7052</t>
  </si>
  <si>
    <t>435.9124</t>
  </si>
  <si>
    <t>1304.7154</t>
  </si>
  <si>
    <t>4190</t>
  </si>
  <si>
    <t>653.3654</t>
  </si>
  <si>
    <t>1304.7162</t>
  </si>
  <si>
    <t>4193</t>
  </si>
  <si>
    <t>700.3539</t>
  </si>
  <si>
    <t>1398.6932</t>
  </si>
  <si>
    <t>5052</t>
  </si>
  <si>
    <t>708.3516</t>
  </si>
  <si>
    <t>1414.6887</t>
  </si>
  <si>
    <t>710.3533</t>
  </si>
  <si>
    <t>1418.6920</t>
  </si>
  <si>
    <t>5207</t>
  </si>
  <si>
    <t>473.9055</t>
  </si>
  <si>
    <t>1418.6946</t>
  </si>
  <si>
    <t>5217</t>
  </si>
  <si>
    <t>722.3271</t>
  </si>
  <si>
    <t>1442.6396</t>
  </si>
  <si>
    <t>5443</t>
  </si>
  <si>
    <t>732.3021</t>
  </si>
  <si>
    <t>1462.5897</t>
  </si>
  <si>
    <t>739.7695</t>
  </si>
  <si>
    <t>1477.5244</t>
  </si>
  <si>
    <t>5804</t>
  </si>
  <si>
    <t>493.9384</t>
  </si>
  <si>
    <t>1478.7935</t>
  </si>
  <si>
    <t>5820</t>
  </si>
  <si>
    <t>740.4046</t>
  </si>
  <si>
    <t>1478.7946</t>
  </si>
  <si>
    <t>1501.6158</t>
  </si>
  <si>
    <t>6018</t>
  </si>
  <si>
    <t>756.4296</t>
  </si>
  <si>
    <t>1510.8447</t>
  </si>
  <si>
    <t>6081</t>
  </si>
  <si>
    <t>383.9522</t>
  </si>
  <si>
    <t>1531.7795</t>
  </si>
  <si>
    <t>6186</t>
  </si>
  <si>
    <t>766.8979</t>
  </si>
  <si>
    <t>1531.7812</t>
  </si>
  <si>
    <t>6187</t>
  </si>
  <si>
    <t>511.6015</t>
  </si>
  <si>
    <t>1531.7827</t>
  </si>
  <si>
    <t>6189</t>
  </si>
  <si>
    <t>770.4181</t>
  </si>
  <si>
    <t>1538.8216</t>
  </si>
  <si>
    <t>513.9479</t>
  </si>
  <si>
    <t>1538.8220</t>
  </si>
  <si>
    <t>385.7129</t>
  </si>
  <si>
    <t>1538.8225</t>
  </si>
  <si>
    <t>6262</t>
  </si>
  <si>
    <t>773.9539</t>
  </si>
  <si>
    <t>1545.8932</t>
  </si>
  <si>
    <t>6323</t>
  </si>
  <si>
    <t>516.3054</t>
  </si>
  <si>
    <t>1545.8943</t>
  </si>
  <si>
    <t>6325</t>
  </si>
  <si>
    <t>777.8336</t>
  </si>
  <si>
    <t>1553.6527</t>
  </si>
  <si>
    <t>6399</t>
  </si>
  <si>
    <t>523.2545</t>
  </si>
  <si>
    <t>1566.7416</t>
  </si>
  <si>
    <t>784.3793</t>
  </si>
  <si>
    <t>1566.7441</t>
  </si>
  <si>
    <t>6508</t>
  </si>
  <si>
    <t>6588</t>
  </si>
  <si>
    <t>526.2648</t>
  </si>
  <si>
    <t>1575.7725</t>
  </si>
  <si>
    <t>6591</t>
  </si>
  <si>
    <t>547.3207</t>
  </si>
  <si>
    <t>1638.9404</t>
  </si>
  <si>
    <t>820.4777</t>
  </si>
  <si>
    <t>1638.9409</t>
  </si>
  <si>
    <t>7152</t>
  </si>
  <si>
    <t>874.3611</t>
  </si>
  <si>
    <t>1746.7076</t>
  </si>
  <si>
    <t>7741</t>
  </si>
  <si>
    <t>583.8956</t>
  </si>
  <si>
    <t>1748.6649</t>
  </si>
  <si>
    <t>7757</t>
  </si>
  <si>
    <t>605.6171</t>
  </si>
  <si>
    <t>1813.8296</t>
  </si>
  <si>
    <t>8059</t>
  </si>
  <si>
    <t>907.9237</t>
  </si>
  <si>
    <t>1813.8329</t>
  </si>
  <si>
    <t>8060</t>
  </si>
  <si>
    <t>940.9694</t>
  </si>
  <si>
    <t>1879.9243</t>
  </si>
  <si>
    <t>8388</t>
  </si>
  <si>
    <t>627.6490</t>
  </si>
  <si>
    <t>1879.9253</t>
  </si>
  <si>
    <t>8391</t>
  </si>
  <si>
    <t>951.4440</t>
  </si>
  <si>
    <t>476.2264</t>
  </si>
  <si>
    <t>1900.8765</t>
  </si>
  <si>
    <t>634.6329</t>
  </si>
  <si>
    <t>1900.8770</t>
  </si>
  <si>
    <t>8495</t>
  </si>
  <si>
    <t>8531</t>
  </si>
  <si>
    <t>954.4686</t>
  </si>
  <si>
    <t>1906.9226</t>
  </si>
  <si>
    <t>8532</t>
  </si>
  <si>
    <t>643.2731</t>
  </si>
  <si>
    <t>1926.7976</t>
  </si>
  <si>
    <t>8671</t>
  </si>
  <si>
    <t>8673</t>
  </si>
  <si>
    <t>978.4888</t>
  </si>
  <si>
    <t>1954.9630</t>
  </si>
  <si>
    <t>8828</t>
  </si>
  <si>
    <t>652.6617</t>
  </si>
  <si>
    <t>1954.9634</t>
  </si>
  <si>
    <t>8829</t>
  </si>
  <si>
    <t>1010.4937</t>
  </si>
  <si>
    <t>2018.9727</t>
  </si>
  <si>
    <t>9130</t>
  </si>
  <si>
    <t>673.9989</t>
  </si>
  <si>
    <t>2018.9749</t>
  </si>
  <si>
    <t>9137</t>
  </si>
  <si>
    <t>505.7513</t>
  </si>
  <si>
    <t>2018.9760</t>
  </si>
  <si>
    <t>9141</t>
  </si>
  <si>
    <t>529.2299</t>
  </si>
  <si>
    <t>2112.8903</t>
  </si>
  <si>
    <t>9537</t>
  </si>
  <si>
    <t>705.3046</t>
  </si>
  <si>
    <t>2112.8921</t>
  </si>
  <si>
    <t>716.6975</t>
  </si>
  <si>
    <t>2147.0707</t>
  </si>
  <si>
    <t>9729</t>
  </si>
  <si>
    <t>562.7451</t>
  </si>
  <si>
    <t>2246.9511</t>
  </si>
  <si>
    <t>10102</t>
  </si>
  <si>
    <t>749.9912</t>
  </si>
  <si>
    <t>2246.9518</t>
  </si>
  <si>
    <t>820.0683</t>
  </si>
  <si>
    <t>2457.1831</t>
  </si>
  <si>
    <t>10791</t>
  </si>
  <si>
    <t>833.4067</t>
  </si>
  <si>
    <t>2497.1984</t>
  </si>
  <si>
    <t>10898</t>
  </si>
  <si>
    <t>842.0544</t>
  </si>
  <si>
    <t>2523.1413</t>
  </si>
  <si>
    <t>11051</t>
  </si>
  <si>
    <t>509.0415</t>
  </si>
  <si>
    <t>2540.1710</t>
  </si>
  <si>
    <t>4.26</t>
  </si>
  <si>
    <t>11147</t>
  </si>
  <si>
    <t>636.0515</t>
  </si>
  <si>
    <t>2540.1767</t>
  </si>
  <si>
    <t>11151</t>
  </si>
  <si>
    <t>847.7330</t>
  </si>
  <si>
    <t>2540.1771</t>
  </si>
  <si>
    <t>11152</t>
  </si>
  <si>
    <t>1013.4269</t>
  </si>
  <si>
    <t>3037.2588</t>
  </si>
  <si>
    <t>12371</t>
  </si>
  <si>
    <t>3533</t>
  </si>
  <si>
    <t>182(134)</t>
  </si>
  <si>
    <t>52(49)</t>
  </si>
  <si>
    <t>15.10</t>
  </si>
  <si>
    <t>368.2078</t>
  </si>
  <si>
    <t>734.4011</t>
  </si>
  <si>
    <t>381.7147</t>
  </si>
  <si>
    <t>761.4148</t>
  </si>
  <si>
    <t>149</t>
  </si>
  <si>
    <t>851.4071</t>
  </si>
  <si>
    <t>460.2873</t>
  </si>
  <si>
    <t>918.5600</t>
  </si>
  <si>
    <t>1025</t>
  </si>
  <si>
    <t>468.7566</t>
  </si>
  <si>
    <t>935.4986</t>
  </si>
  <si>
    <t>1079</t>
  </si>
  <si>
    <t>1159</t>
  </si>
  <si>
    <t>496.2238</t>
  </si>
  <si>
    <t>990.4329</t>
  </si>
  <si>
    <t>1420</t>
  </si>
  <si>
    <t>519.7533</t>
  </si>
  <si>
    <t>1037.4920</t>
  </si>
  <si>
    <t>1702</t>
  </si>
  <si>
    <t>530.7695</t>
  </si>
  <si>
    <t>1059.5245</t>
  </si>
  <si>
    <t>1860</t>
  </si>
  <si>
    <t>358.5120</t>
  </si>
  <si>
    <t>1072.5141</t>
  </si>
  <si>
    <t>1915</t>
  </si>
  <si>
    <t>1075.5200</t>
  </si>
  <si>
    <t>1924</t>
  </si>
  <si>
    <t>549.2592</t>
  </si>
  <si>
    <t>1096.5039</t>
  </si>
  <si>
    <t>2090</t>
  </si>
  <si>
    <t>560.2713</t>
  </si>
  <si>
    <t>1118.5280</t>
  </si>
  <si>
    <t>2288</t>
  </si>
  <si>
    <t>561.7953</t>
  </si>
  <si>
    <t>1121.5761</t>
  </si>
  <si>
    <t>3.98</t>
  </si>
  <si>
    <t>2325</t>
  </si>
  <si>
    <t>386.1841</t>
  </si>
  <si>
    <t>1155.5304</t>
  </si>
  <si>
    <t>2587</t>
  </si>
  <si>
    <t>583.8001</t>
  </si>
  <si>
    <t>1165.5855</t>
  </si>
  <si>
    <t>2703</t>
  </si>
  <si>
    <t>608.3164</t>
  </si>
  <si>
    <t>1214.6183</t>
  </si>
  <si>
    <t>3276</t>
  </si>
  <si>
    <t>405.8807</t>
  </si>
  <si>
    <t>1214.6204</t>
  </si>
  <si>
    <t>3278</t>
  </si>
  <si>
    <t>417.5532</t>
  </si>
  <si>
    <t>1249.6377</t>
  </si>
  <si>
    <t>3577</t>
  </si>
  <si>
    <t>3578</t>
  </si>
  <si>
    <t>639.3440</t>
  </si>
  <si>
    <t>426.5652</t>
  </si>
  <si>
    <t>1276.6737</t>
  </si>
  <si>
    <t>435.9008</t>
  </si>
  <si>
    <t>1304.6806</t>
  </si>
  <si>
    <t>4181</t>
  </si>
  <si>
    <t>653.3478</t>
  </si>
  <si>
    <t>1304.6810</t>
  </si>
  <si>
    <t>4183</t>
  </si>
  <si>
    <t>4270</t>
  </si>
  <si>
    <t>437.8925</t>
  </si>
  <si>
    <t>4274</t>
  </si>
  <si>
    <t>668.3568</t>
  </si>
  <si>
    <t>1334.6989</t>
  </si>
  <si>
    <t>4465</t>
  </si>
  <si>
    <t>449.5458</t>
  </si>
  <si>
    <t>1345.6155</t>
  </si>
  <si>
    <t>4586</t>
  </si>
  <si>
    <t>673.8155</t>
  </si>
  <si>
    <t>1345.6164</t>
  </si>
  <si>
    <t>4589</t>
  </si>
  <si>
    <t>677.8096</t>
  </si>
  <si>
    <t>1353.6046</t>
  </si>
  <si>
    <t>4667</t>
  </si>
  <si>
    <t>681.8616</t>
  </si>
  <si>
    <t>1361.7087</t>
  </si>
  <si>
    <t>4751</t>
  </si>
  <si>
    <t>455.5828</t>
  </si>
  <si>
    <t>1363.7265</t>
  </si>
  <si>
    <t>4769</t>
  </si>
  <si>
    <t>689.8732</t>
  </si>
  <si>
    <t>1377.7318</t>
  </si>
  <si>
    <t>4804</t>
  </si>
  <si>
    <t>460.2515</t>
  </si>
  <si>
    <t>1377.7327</t>
  </si>
  <si>
    <t>4805</t>
  </si>
  <si>
    <t>695.3458</t>
  </si>
  <si>
    <t>1388.6771</t>
  </si>
  <si>
    <t>4929</t>
  </si>
  <si>
    <t>698.8362</t>
  </si>
  <si>
    <t>1395.6579</t>
  </si>
  <si>
    <t>5031</t>
  </si>
  <si>
    <t>706.8336</t>
  </si>
  <si>
    <t>1411.6526</t>
  </si>
  <si>
    <t>5159</t>
  </si>
  <si>
    <t>483.2272</t>
  </si>
  <si>
    <t>1446.6598</t>
  </si>
  <si>
    <t>5468</t>
  </si>
  <si>
    <t>724.3375</t>
  </si>
  <si>
    <t>1446.6605</t>
  </si>
  <si>
    <t>5469</t>
  </si>
  <si>
    <t>733.8286</t>
  </si>
  <si>
    <t>1465.6427</t>
  </si>
  <si>
    <t>5639</t>
  </si>
  <si>
    <t>734.3540</t>
  </si>
  <si>
    <t>1466.6934</t>
  </si>
  <si>
    <t>5655</t>
  </si>
  <si>
    <t>489.9054</t>
  </si>
  <si>
    <t>1466.6944</t>
  </si>
  <si>
    <t>5656</t>
  </si>
  <si>
    <t>490.2635</t>
  </si>
  <si>
    <t>1467.7686</t>
  </si>
  <si>
    <t>5680</t>
  </si>
  <si>
    <t>741.8581</t>
  </si>
  <si>
    <t>1481.7016</t>
  </si>
  <si>
    <t>5837</t>
  </si>
  <si>
    <t>494.9080</t>
  </si>
  <si>
    <t>1481.7021</t>
  </si>
  <si>
    <t>5839</t>
  </si>
  <si>
    <t>741.8584</t>
  </si>
  <si>
    <t>1481.7022</t>
  </si>
  <si>
    <t>5840</t>
  </si>
  <si>
    <t>494.9082</t>
  </si>
  <si>
    <t>1481.7029</t>
  </si>
  <si>
    <t>5842</t>
  </si>
  <si>
    <t>744.9294</t>
  </si>
  <si>
    <t>1487.8443</t>
  </si>
  <si>
    <t>496.9557</t>
  </si>
  <si>
    <t>1487.8453</t>
  </si>
  <si>
    <t>378.4431</t>
  </si>
  <si>
    <t>1509.7434</t>
  </si>
  <si>
    <t>6077</t>
  </si>
  <si>
    <t>755.8801</t>
  </si>
  <si>
    <t>1509.7456</t>
  </si>
  <si>
    <t>6078</t>
  </si>
  <si>
    <t>6079</t>
  </si>
  <si>
    <t>507.9453</t>
  </si>
  <si>
    <t>1520.8142</t>
  </si>
  <si>
    <t>7.98</t>
  </si>
  <si>
    <t>6116</t>
  </si>
  <si>
    <t>797.8766</t>
  </si>
  <si>
    <t>1593.7386</t>
  </si>
  <si>
    <t>6768</t>
  </si>
  <si>
    <t>532.2540</t>
  </si>
  <si>
    <t>1593.7401</t>
  </si>
  <si>
    <t>6772</t>
  </si>
  <si>
    <t>802.9117</t>
  </si>
  <si>
    <t>1603.8088</t>
  </si>
  <si>
    <t>6855</t>
  </si>
  <si>
    <t>820.8909</t>
  </si>
  <si>
    <t>1639.7672</t>
  </si>
  <si>
    <t>7155</t>
  </si>
  <si>
    <t>547.5966</t>
  </si>
  <si>
    <t>1639.7680</t>
  </si>
  <si>
    <t>822.8643</t>
  </si>
  <si>
    <t>1643.7141</t>
  </si>
  <si>
    <t>858.4550</t>
  </si>
  <si>
    <t>1714.8955</t>
  </si>
  <si>
    <t>7607</t>
  </si>
  <si>
    <t>572.6395</t>
  </si>
  <si>
    <t>1714.8966</t>
  </si>
  <si>
    <t>7608</t>
  </si>
  <si>
    <t>434.9540</t>
  </si>
  <si>
    <t>1735.7869</t>
  </si>
  <si>
    <t>7694</t>
  </si>
  <si>
    <t>579.6030</t>
  </si>
  <si>
    <t>1735.7871</t>
  </si>
  <si>
    <t>879.4392</t>
  </si>
  <si>
    <t>1756.8637</t>
  </si>
  <si>
    <t>440.2234</t>
  </si>
  <si>
    <t>1756.8645</t>
  </si>
  <si>
    <t>586.6288</t>
  </si>
  <si>
    <t>590.2950</t>
  </si>
  <si>
    <t>1767.8633</t>
  </si>
  <si>
    <t>7856</t>
  </si>
  <si>
    <t>884.9390</t>
  </si>
  <si>
    <t>1767.8635</t>
  </si>
  <si>
    <t>7858</t>
  </si>
  <si>
    <t>915.9366</t>
  </si>
  <si>
    <t>1829.8586</t>
  </si>
  <si>
    <t>8110</t>
  </si>
  <si>
    <t>K.GEADA-&gt;M&lt;-SLDGGYLYIAGK.C</t>
  </si>
  <si>
    <t>923.9353</t>
  </si>
  <si>
    <t>1845.8560</t>
  </si>
  <si>
    <t>1845.8455</t>
  </si>
  <si>
    <t>8189</t>
  </si>
  <si>
    <t>647.3213</t>
  </si>
  <si>
    <t>1938.9420</t>
  </si>
  <si>
    <t>8732</t>
  </si>
  <si>
    <t>485.7429</t>
  </si>
  <si>
    <t>1938.9423</t>
  </si>
  <si>
    <t>8733</t>
  </si>
  <si>
    <t>673.3152</t>
  </si>
  <si>
    <t>2016.9239</t>
  </si>
  <si>
    <t>1009.4705</t>
  </si>
  <si>
    <t>2016.9265</t>
  </si>
  <si>
    <t>9094</t>
  </si>
  <si>
    <t>714.0099</t>
  </si>
  <si>
    <t>2139.0078</t>
  </si>
  <si>
    <t>9693</t>
  </si>
  <si>
    <t>735.0333</t>
  </si>
  <si>
    <t>2202.0780</t>
  </si>
  <si>
    <t>9960</t>
  </si>
  <si>
    <t>849.3672</t>
  </si>
  <si>
    <t>2545.0797</t>
  </si>
  <si>
    <t>2.37</t>
  </si>
  <si>
    <t>11164</t>
  </si>
  <si>
    <t>1273.5492</t>
  </si>
  <si>
    <t>2545.0838</t>
  </si>
  <si>
    <t>11166</t>
  </si>
  <si>
    <t>912.1128</t>
  </si>
  <si>
    <t>2733.3167</t>
  </si>
  <si>
    <t>11877</t>
  </si>
  <si>
    <t>3229</t>
  </si>
  <si>
    <t>215(127)</t>
  </si>
  <si>
    <t>47(38)</t>
  </si>
  <si>
    <t>13.92</t>
  </si>
  <si>
    <t>63%</t>
  </si>
  <si>
    <t>495.7849</t>
  </si>
  <si>
    <t>989.5553</t>
  </si>
  <si>
    <t>1419</t>
  </si>
  <si>
    <t>6236</t>
  </si>
  <si>
    <t>365.2181</t>
  </si>
  <si>
    <t>728.4216</t>
  </si>
  <si>
    <t>379.2346</t>
  </si>
  <si>
    <t>756.4547</t>
  </si>
  <si>
    <t>122</t>
  </si>
  <si>
    <t>393.7420</t>
  </si>
  <si>
    <t>785.4695</t>
  </si>
  <si>
    <t>210</t>
  </si>
  <si>
    <t>R.IQEFRK.R</t>
  </si>
  <si>
    <t>410.7399</t>
  </si>
  <si>
    <t>819.4653</t>
  </si>
  <si>
    <t>819.4603</t>
  </si>
  <si>
    <t>472</t>
  </si>
  <si>
    <t>473</t>
  </si>
  <si>
    <t>448.2607</t>
  </si>
  <si>
    <t>894.5069</t>
  </si>
  <si>
    <t>890</t>
  </si>
  <si>
    <t>450.7073</t>
  </si>
  <si>
    <t>899.4001</t>
  </si>
  <si>
    <t>905</t>
  </si>
  <si>
    <t>478.2505</t>
  </si>
  <si>
    <t>954.4865</t>
  </si>
  <si>
    <t>1180</t>
  </si>
  <si>
    <t>1192</t>
  </si>
  <si>
    <t>479.7711</t>
  </si>
  <si>
    <t>957.5276</t>
  </si>
  <si>
    <t>1205</t>
  </si>
  <si>
    <t>480.7673</t>
  </si>
  <si>
    <t>959.5201</t>
  </si>
  <si>
    <t>480.7801</t>
  </si>
  <si>
    <t>959.5456</t>
  </si>
  <si>
    <t>485.2428</t>
  </si>
  <si>
    <t>968.4710</t>
  </si>
  <si>
    <t>1283</t>
  </si>
  <si>
    <t>491.8214</t>
  </si>
  <si>
    <t>981.6282</t>
  </si>
  <si>
    <t>1360</t>
  </si>
  <si>
    <t>492.2409</t>
  </si>
  <si>
    <t>982.4673</t>
  </si>
  <si>
    <t>1364</t>
  </si>
  <si>
    <t>502.7686</t>
  </si>
  <si>
    <t>1003.5227</t>
  </si>
  <si>
    <t>1500</t>
  </si>
  <si>
    <t>503.7723</t>
  </si>
  <si>
    <t>1005.5301</t>
  </si>
  <si>
    <t>1502</t>
  </si>
  <si>
    <t>1588</t>
  </si>
  <si>
    <t>513.2520</t>
  </si>
  <si>
    <t>1024.4895</t>
  </si>
  <si>
    <t>1627</t>
  </si>
  <si>
    <t>352.1963</t>
  </si>
  <si>
    <t>1053.5670</t>
  </si>
  <si>
    <t>1815</t>
  </si>
  <si>
    <t>527.7915</t>
  </si>
  <si>
    <t>1053.5684</t>
  </si>
  <si>
    <t>528.7526</t>
  </si>
  <si>
    <t>1055.4907</t>
  </si>
  <si>
    <t>532.2958</t>
  </si>
  <si>
    <t>1062.5771</t>
  </si>
  <si>
    <t>1882</t>
  </si>
  <si>
    <t>532.7706</t>
  </si>
  <si>
    <t>1063.5266</t>
  </si>
  <si>
    <t>1886</t>
  </si>
  <si>
    <t>533.2545</t>
  </si>
  <si>
    <t>1064.4944</t>
  </si>
  <si>
    <t>543.8214</t>
  </si>
  <si>
    <t>1085.6283</t>
  </si>
  <si>
    <t>1992</t>
  </si>
  <si>
    <t>362.8843</t>
  </si>
  <si>
    <t>1085.6310</t>
  </si>
  <si>
    <t>1995</t>
  </si>
  <si>
    <t>554.8076</t>
  </si>
  <si>
    <t>1107.6007</t>
  </si>
  <si>
    <t>3.84</t>
  </si>
  <si>
    <t>2169</t>
  </si>
  <si>
    <t>565.8534</t>
  </si>
  <si>
    <t>1129.6922</t>
  </si>
  <si>
    <t>2404</t>
  </si>
  <si>
    <t>380.5472</t>
  </si>
  <si>
    <t>1138.6197</t>
  </si>
  <si>
    <t>2502</t>
  </si>
  <si>
    <t>570.3173</t>
  </si>
  <si>
    <t>2503</t>
  </si>
  <si>
    <t>573.8044</t>
  </si>
  <si>
    <t>1145.5942</t>
  </si>
  <si>
    <t>2553</t>
  </si>
  <si>
    <t>581.2777</t>
  </si>
  <si>
    <t>1160.5409</t>
  </si>
  <si>
    <t>2632</t>
  </si>
  <si>
    <t>585.3209</t>
  </si>
  <si>
    <t>1168.6273</t>
  </si>
  <si>
    <t>2785</t>
  </si>
  <si>
    <t>406.1975</t>
  </si>
  <si>
    <t>3280</t>
  </si>
  <si>
    <t>3281</t>
  </si>
  <si>
    <t>618.8547</t>
  </si>
  <si>
    <t>1235.6949</t>
  </si>
  <si>
    <t>3430</t>
  </si>
  <si>
    <t>3860</t>
  </si>
  <si>
    <t>426.5753</t>
  </si>
  <si>
    <t>639.3602</t>
  </si>
  <si>
    <t>1276.7059</t>
  </si>
  <si>
    <t>646.3182</t>
  </si>
  <si>
    <t>1290.6219</t>
  </si>
  <si>
    <t>4032</t>
  </si>
  <si>
    <t>662.8245</t>
  </si>
  <si>
    <t>1323.6345</t>
  </si>
  <si>
    <t>4432</t>
  </si>
  <si>
    <t>670.3329</t>
  </si>
  <si>
    <t>1338.6512</t>
  </si>
  <si>
    <t>4.20</t>
  </si>
  <si>
    <t>4475</t>
  </si>
  <si>
    <t>689.3634</t>
  </si>
  <si>
    <t>1376.7122</t>
  </si>
  <si>
    <t>4786</t>
  </si>
  <si>
    <t>459.9117</t>
  </si>
  <si>
    <t>1376.7133</t>
  </si>
  <si>
    <t>690.3600</t>
  </si>
  <si>
    <t>1378.7054</t>
  </si>
  <si>
    <t>4817</t>
  </si>
  <si>
    <t>691.3326</t>
  </si>
  <si>
    <t>1380.6507</t>
  </si>
  <si>
    <t>4829</t>
  </si>
  <si>
    <t>461.2243</t>
  </si>
  <si>
    <t>1380.6510</t>
  </si>
  <si>
    <t>4830</t>
  </si>
  <si>
    <t>694.8673</t>
  </si>
  <si>
    <t>1387.7201</t>
  </si>
  <si>
    <t>4917</t>
  </si>
  <si>
    <t>716.3688</t>
  </si>
  <si>
    <t>1430.7231</t>
  </si>
  <si>
    <t>5323</t>
  </si>
  <si>
    <t>758.4099</t>
  </si>
  <si>
    <t>1514.8053</t>
  </si>
  <si>
    <t>6088</t>
  </si>
  <si>
    <t>791.4191</t>
  </si>
  <si>
    <t>1580.8236</t>
  </si>
  <si>
    <t>6624</t>
  </si>
  <si>
    <t>527.9497</t>
  </si>
  <si>
    <t>1580.8273</t>
  </si>
  <si>
    <t>6627</t>
  </si>
  <si>
    <t>798.4003</t>
  </si>
  <si>
    <t>1594.7860</t>
  </si>
  <si>
    <t>532.6032</t>
  </si>
  <si>
    <t>1594.7876</t>
  </si>
  <si>
    <t>6787</t>
  </si>
  <si>
    <t>806.3978</t>
  </si>
  <si>
    <t>1610.7811</t>
  </si>
  <si>
    <t>6895</t>
  </si>
  <si>
    <t>554.5919</t>
  </si>
  <si>
    <t>1660.7538</t>
  </si>
  <si>
    <t>7279</t>
  </si>
  <si>
    <t>844.9884</t>
  </si>
  <si>
    <t>1687.9622</t>
  </si>
  <si>
    <t>7424</t>
  </si>
  <si>
    <t>563.6614</t>
  </si>
  <si>
    <t>1687.9625</t>
  </si>
  <si>
    <t>7425</t>
  </si>
  <si>
    <t>851.4286</t>
  </si>
  <si>
    <t>1700.8427</t>
  </si>
  <si>
    <t>7509</t>
  </si>
  <si>
    <t>1714.8492</t>
  </si>
  <si>
    <t>858.4334</t>
  </si>
  <si>
    <t>1714.8523</t>
  </si>
  <si>
    <t>887.9439</t>
  </si>
  <si>
    <t>1773.8731</t>
  </si>
  <si>
    <t>7890</t>
  </si>
  <si>
    <t>615.3226</t>
  </si>
  <si>
    <t>1842.9461</t>
  </si>
  <si>
    <t>956.4394</t>
  </si>
  <si>
    <t>1910.8642</t>
  </si>
  <si>
    <t>8553</t>
  </si>
  <si>
    <t>1028.5209</t>
  </si>
  <si>
    <t>2055.0272</t>
  </si>
  <si>
    <t>9296</t>
  </si>
  <si>
    <t>712.3731</t>
  </si>
  <si>
    <t>2134.0975</t>
  </si>
  <si>
    <t>9646</t>
  </si>
  <si>
    <t>717.7040</t>
  </si>
  <si>
    <t>2150.0903</t>
  </si>
  <si>
    <t>9744</t>
  </si>
  <si>
    <t>753.0388</t>
  </si>
  <si>
    <t>2256.0946</t>
  </si>
  <si>
    <t>1129.0548</t>
  </si>
  <si>
    <t>2256.0951</t>
  </si>
  <si>
    <t>10159</t>
  </si>
  <si>
    <t>1137.0523</t>
  </si>
  <si>
    <t>2272.0899</t>
  </si>
  <si>
    <t>(107)</t>
  </si>
  <si>
    <t>10251</t>
  </si>
  <si>
    <t>787.3923</t>
  </si>
  <si>
    <t>2359.1552</t>
  </si>
  <si>
    <t>10537</t>
  </si>
  <si>
    <t>1183.5370</t>
  </si>
  <si>
    <t>2365.0594</t>
  </si>
  <si>
    <t>789.3620</t>
  </si>
  <si>
    <t>2365.0642</t>
  </si>
  <si>
    <t>10562</t>
  </si>
  <si>
    <t>813.4177</t>
  </si>
  <si>
    <t>2437.2312</t>
  </si>
  <si>
    <t>823.1006</t>
  </si>
  <si>
    <t>2466.2799</t>
  </si>
  <si>
    <t>10819</t>
  </si>
  <si>
    <t>1304.6421</t>
  </si>
  <si>
    <t>2607.2696</t>
  </si>
  <si>
    <t>11394</t>
  </si>
  <si>
    <t>870.0980</t>
  </si>
  <si>
    <t>2607.2721</t>
  </si>
  <si>
    <t>11397</t>
  </si>
  <si>
    <t>911.4544</t>
  </si>
  <si>
    <t>2731.3414</t>
  </si>
  <si>
    <t>11873</t>
  </si>
  <si>
    <t>2210</t>
  </si>
  <si>
    <t>157(89)</t>
  </si>
  <si>
    <t>56(45)</t>
  </si>
  <si>
    <t>1.76</t>
  </si>
  <si>
    <t>360.2101</t>
  </si>
  <si>
    <t>718.4056</t>
  </si>
  <si>
    <t>367.2154</t>
  </si>
  <si>
    <t>732.4162</t>
  </si>
  <si>
    <t>372.2382</t>
  </si>
  <si>
    <t>742.4618</t>
  </si>
  <si>
    <t>383.2123</t>
  </si>
  <si>
    <t>764.4100</t>
  </si>
  <si>
    <t>162</t>
  </si>
  <si>
    <t>389.2184</t>
  </si>
  <si>
    <t>776.4223</t>
  </si>
  <si>
    <t>196</t>
  </si>
  <si>
    <t>846.4446</t>
  </si>
  <si>
    <t>677</t>
  </si>
  <si>
    <t>861.4849</t>
  </si>
  <si>
    <t>753</t>
  </si>
  <si>
    <t>882.5591</t>
  </si>
  <si>
    <t>879</t>
  </si>
  <si>
    <t>910.3860</t>
  </si>
  <si>
    <t>R.VT-&gt;M&lt;-N-&gt;M&lt;-CR.K</t>
  </si>
  <si>
    <t>472.1921</t>
  </si>
  <si>
    <t>942.3697</t>
  </si>
  <si>
    <t>942.3721</t>
  </si>
  <si>
    <t>-2.63</t>
  </si>
  <si>
    <t>484.2399</t>
  </si>
  <si>
    <t>966.4652</t>
  </si>
  <si>
    <t>1266</t>
  </si>
  <si>
    <t>487.8061</t>
  </si>
  <si>
    <t>973.5976</t>
  </si>
  <si>
    <t>1309</t>
  </si>
  <si>
    <t>509.8029</t>
  </si>
  <si>
    <t>1017.5912</t>
  </si>
  <si>
    <t>1578</t>
  </si>
  <si>
    <t>522.7624</t>
  </si>
  <si>
    <t>1043.5102</t>
  </si>
  <si>
    <t>1711</t>
  </si>
  <si>
    <t>550.2971</t>
  </si>
  <si>
    <t>1098.5797</t>
  </si>
  <si>
    <t>2107</t>
  </si>
  <si>
    <t>554.8008</t>
  </si>
  <si>
    <t>1107.5871</t>
  </si>
  <si>
    <t>2163</t>
  </si>
  <si>
    <t>558.8096</t>
  </si>
  <si>
    <t>1115.6046</t>
  </si>
  <si>
    <t>2262</t>
  </si>
  <si>
    <t>566.3255</t>
  </si>
  <si>
    <t>1130.6364</t>
  </si>
  <si>
    <t>2419</t>
  </si>
  <si>
    <t>568.3161</t>
  </si>
  <si>
    <t>1134.6176</t>
  </si>
  <si>
    <t>2445</t>
  </si>
  <si>
    <t>605.8284</t>
  </si>
  <si>
    <t>1209.6423</t>
  </si>
  <si>
    <t>624.3389</t>
  </si>
  <si>
    <t>1246.6633</t>
  </si>
  <si>
    <t>625.8433</t>
  </si>
  <si>
    <t>1249.6720</t>
  </si>
  <si>
    <t>3588</t>
  </si>
  <si>
    <t>638.8070</t>
  </si>
  <si>
    <t>1275.5993</t>
  </si>
  <si>
    <t>644.3522</t>
  </si>
  <si>
    <t>1286.6898</t>
  </si>
  <si>
    <t>3975</t>
  </si>
  <si>
    <t>644.3606</t>
  </si>
  <si>
    <t>1286.7066</t>
  </si>
  <si>
    <t>3983</t>
  </si>
  <si>
    <t>1370.7870</t>
  </si>
  <si>
    <t>469.6000</t>
  </si>
  <si>
    <t>1405.7781</t>
  </si>
  <si>
    <t>5119</t>
  </si>
  <si>
    <t>711.3790</t>
  </si>
  <si>
    <t>1420.7434</t>
  </si>
  <si>
    <t>716.8664</t>
  </si>
  <si>
    <t>1431.7182</t>
  </si>
  <si>
    <t>5329</t>
  </si>
  <si>
    <t>741.3947</t>
  </si>
  <si>
    <t>1480.7749</t>
  </si>
  <si>
    <t>5834</t>
  </si>
  <si>
    <t>762.4037</t>
  </si>
  <si>
    <t>1522.7929</t>
  </si>
  <si>
    <t>513.8939</t>
  </si>
  <si>
    <t>1538.6599</t>
  </si>
  <si>
    <t>6245</t>
  </si>
  <si>
    <t>804.4381</t>
  </si>
  <si>
    <t>1606.8617</t>
  </si>
  <si>
    <t>7100</t>
  </si>
  <si>
    <t>819.4454</t>
  </si>
  <si>
    <t>1636.8763</t>
  </si>
  <si>
    <t>7125</t>
  </si>
  <si>
    <t>546.6344</t>
  </si>
  <si>
    <t>1636.8814</t>
  </si>
  <si>
    <t>7128</t>
  </si>
  <si>
    <t>822.9335</t>
  </si>
  <si>
    <t>1643.8525</t>
  </si>
  <si>
    <t>7190</t>
  </si>
  <si>
    <t>548.9616</t>
  </si>
  <si>
    <t>1643.8630</t>
  </si>
  <si>
    <t>7191</t>
  </si>
  <si>
    <t>854.4576</t>
  </si>
  <si>
    <t>1706.9006</t>
  </si>
  <si>
    <t>7547</t>
  </si>
  <si>
    <t>1722.8945</t>
  </si>
  <si>
    <t>7647</t>
  </si>
  <si>
    <t>897.5214</t>
  </si>
  <si>
    <t>1793.0282</t>
  </si>
  <si>
    <t>7970</t>
  </si>
  <si>
    <t>598.6837</t>
  </si>
  <si>
    <t>1793.0293</t>
  </si>
  <si>
    <t>7971</t>
  </si>
  <si>
    <t>929.3775</t>
  </si>
  <si>
    <t>1856.7404</t>
  </si>
  <si>
    <t>8263</t>
  </si>
  <si>
    <t>951.0268</t>
  </si>
  <si>
    <t>1900.0390</t>
  </si>
  <si>
    <t>8488</t>
  </si>
  <si>
    <t>1900.0449</t>
  </si>
  <si>
    <t>8490</t>
  </si>
  <si>
    <t>641.3814</t>
  </si>
  <si>
    <t>1921.1222</t>
  </si>
  <si>
    <t>8603</t>
  </si>
  <si>
    <t>1990.9051</t>
  </si>
  <si>
    <t>8992</t>
  </si>
  <si>
    <t>664.6431</t>
  </si>
  <si>
    <t>1990.9076</t>
  </si>
  <si>
    <t>8995</t>
  </si>
  <si>
    <t>1001.5055</t>
  </si>
  <si>
    <t>2000.9964</t>
  </si>
  <si>
    <t>9041</t>
  </si>
  <si>
    <t>1027.5649</t>
  </si>
  <si>
    <t>2053.1153</t>
  </si>
  <si>
    <t>9282</t>
  </si>
  <si>
    <t>1029.9712</t>
  </si>
  <si>
    <t>2057.9278</t>
  </si>
  <si>
    <t>9311</t>
  </si>
  <si>
    <t>707.3403</t>
  </si>
  <si>
    <t>2118.9990</t>
  </si>
  <si>
    <t>9579</t>
  </si>
  <si>
    <t>530.7574</t>
  </si>
  <si>
    <t>2119.0005</t>
  </si>
  <si>
    <t>9580</t>
  </si>
  <si>
    <t>9842</t>
  </si>
  <si>
    <t>754.6904</t>
  </si>
  <si>
    <t>2261.0493</t>
  </si>
  <si>
    <t>10200</t>
  </si>
  <si>
    <t>1131.5321</t>
  </si>
  <si>
    <t>2261.0496</t>
  </si>
  <si>
    <t>566.2708</t>
  </si>
  <si>
    <t>2261.0539</t>
  </si>
  <si>
    <t>8.40</t>
  </si>
  <si>
    <t>10206</t>
  </si>
  <si>
    <t>572.0353</t>
  </si>
  <si>
    <t>2284.1123</t>
  </si>
  <si>
    <t>10307</t>
  </si>
  <si>
    <t>762.3785</t>
  </si>
  <si>
    <t>2284.1136</t>
  </si>
  <si>
    <t>6.62</t>
  </si>
  <si>
    <t>10310</t>
  </si>
  <si>
    <t>598.2929</t>
  </si>
  <si>
    <t>2389.1423</t>
  </si>
  <si>
    <t>10621</t>
  </si>
  <si>
    <t>797.3889</t>
  </si>
  <si>
    <t>2389.1449</t>
  </si>
  <si>
    <t>10624</t>
  </si>
  <si>
    <t>835.4075</t>
  </si>
  <si>
    <t>2503.2008</t>
  </si>
  <si>
    <t>10915</t>
  </si>
  <si>
    <t>836.3622</t>
  </si>
  <si>
    <t>2506.0647</t>
  </si>
  <si>
    <t>10927</t>
  </si>
  <si>
    <t>1254.0400</t>
  </si>
  <si>
    <t>2506.0655</t>
  </si>
  <si>
    <t>10928</t>
  </si>
  <si>
    <t>850.4498</t>
  </si>
  <si>
    <t>2548.3277</t>
  </si>
  <si>
    <t>648.8480</t>
  </si>
  <si>
    <t>2591.3630</t>
  </si>
  <si>
    <t>11342</t>
  </si>
  <si>
    <t>2591.3639</t>
  </si>
  <si>
    <t>11343</t>
  </si>
  <si>
    <t>1127.2112</t>
  </si>
  <si>
    <t>3378.6117</t>
  </si>
  <si>
    <t>12765</t>
  </si>
  <si>
    <t>845.6619</t>
  </si>
  <si>
    <t>3378.6184</t>
  </si>
  <si>
    <t>1584.7086</t>
  </si>
  <si>
    <t>4751.1040</t>
  </si>
  <si>
    <t>14155</t>
  </si>
  <si>
    <t>623.3142</t>
  </si>
  <si>
    <t>1244.6137</t>
  </si>
  <si>
    <t>3501</t>
  </si>
  <si>
    <t>631.3120</t>
  </si>
  <si>
    <t>1260.6093</t>
  </si>
  <si>
    <t>663.8542</t>
  </si>
  <si>
    <t>1325.6938</t>
  </si>
  <si>
    <t>4443</t>
  </si>
  <si>
    <t>796.7394</t>
  </si>
  <si>
    <t>2387.1965</t>
  </si>
  <si>
    <t>10612</t>
  </si>
  <si>
    <t>920.4861</t>
  </si>
  <si>
    <t>2758.4364</t>
  </si>
  <si>
    <t>11938</t>
  </si>
  <si>
    <t>114(60)</t>
  </si>
  <si>
    <t>29(22)</t>
  </si>
  <si>
    <t>31%</t>
  </si>
  <si>
    <t>388.2132</t>
  </si>
  <si>
    <t>774.4118</t>
  </si>
  <si>
    <t>7.72</t>
  </si>
  <si>
    <t>418.2313</t>
  </si>
  <si>
    <t>834.4480</t>
  </si>
  <si>
    <t>426.2284</t>
  </si>
  <si>
    <t>850.4422</t>
  </si>
  <si>
    <t>733</t>
  </si>
  <si>
    <t>430.2487</t>
  </si>
  <si>
    <t>858.4828</t>
  </si>
  <si>
    <t>1.97</t>
  </si>
  <si>
    <t>747</t>
  </si>
  <si>
    <t>437.7148</t>
  </si>
  <si>
    <t>873.4151</t>
  </si>
  <si>
    <t>474.2845</t>
  </si>
  <si>
    <t>946.5545</t>
  </si>
  <si>
    <t>1149</t>
  </si>
  <si>
    <t>484.3084</t>
  </si>
  <si>
    <t>966.6023</t>
  </si>
  <si>
    <t>1275</t>
  </si>
  <si>
    <t>R.VVNKADAVR.E</t>
  </si>
  <si>
    <t>486.2881</t>
  </si>
  <si>
    <t>970.5616</t>
  </si>
  <si>
    <t>970.5560</t>
  </si>
  <si>
    <t>486.7798</t>
  </si>
  <si>
    <t>971.5450</t>
  </si>
  <si>
    <t>1297</t>
  </si>
  <si>
    <t>516.2714</t>
  </si>
  <si>
    <t>1030.5283</t>
  </si>
  <si>
    <t>516.2882</t>
  </si>
  <si>
    <t>1030.5619</t>
  </si>
  <si>
    <t>1680</t>
  </si>
  <si>
    <t>561.7635</t>
  </si>
  <si>
    <t>1121.5124</t>
  </si>
  <si>
    <t>2320</t>
  </si>
  <si>
    <t>567.2804</t>
  </si>
  <si>
    <t>1132.5462</t>
  </si>
  <si>
    <t>2431</t>
  </si>
  <si>
    <t>578.8429</t>
  </si>
  <si>
    <t>1155.6712</t>
  </si>
  <si>
    <t>2593</t>
  </si>
  <si>
    <t>597.2997</t>
  </si>
  <si>
    <t>1192.5849</t>
  </si>
  <si>
    <t>3000</t>
  </si>
  <si>
    <t>402.2299</t>
  </si>
  <si>
    <t>1203.6680</t>
  </si>
  <si>
    <t>3161</t>
  </si>
  <si>
    <t>602.8419</t>
  </si>
  <si>
    <t>1203.6692</t>
  </si>
  <si>
    <t>3163</t>
  </si>
  <si>
    <t>605.2977</t>
  </si>
  <si>
    <t>1208.5809</t>
  </si>
  <si>
    <t>3209</t>
  </si>
  <si>
    <t>619.3316</t>
  </si>
  <si>
    <t>1236.6486</t>
  </si>
  <si>
    <t>3442</t>
  </si>
  <si>
    <t>627.3284</t>
  </si>
  <si>
    <t>1252.6422</t>
  </si>
  <si>
    <t>3630</t>
  </si>
  <si>
    <t>3791</t>
  </si>
  <si>
    <t>1267.7323</t>
  </si>
  <si>
    <t>3793</t>
  </si>
  <si>
    <t>661.3484</t>
  </si>
  <si>
    <t>1320.6823</t>
  </si>
  <si>
    <t>441.2350</t>
  </si>
  <si>
    <t>1320.6831</t>
  </si>
  <si>
    <t>4408</t>
  </si>
  <si>
    <t>668.3381</t>
  </si>
  <si>
    <t>1334.6616</t>
  </si>
  <si>
    <t>4461</t>
  </si>
  <si>
    <t>675.3594</t>
  </si>
  <si>
    <t>1348.7042</t>
  </si>
  <si>
    <t>4626</t>
  </si>
  <si>
    <t>701.8948</t>
  </si>
  <si>
    <t>1401.7750</t>
  </si>
  <si>
    <t>5080</t>
  </si>
  <si>
    <t>501.9306</t>
  </si>
  <si>
    <t>1502.7701</t>
  </si>
  <si>
    <t>6033</t>
  </si>
  <si>
    <t>752.3929</t>
  </si>
  <si>
    <t>1502.7713</t>
  </si>
  <si>
    <t>6035</t>
  </si>
  <si>
    <t>527.9598</t>
  </si>
  <si>
    <t>1580.8577</t>
  </si>
  <si>
    <t>6638</t>
  </si>
  <si>
    <t>791.4364</t>
  </si>
  <si>
    <t>1580.8582</t>
  </si>
  <si>
    <t>8.39</t>
  </si>
  <si>
    <t>6639</t>
  </si>
  <si>
    <t>796.9114</t>
  </si>
  <si>
    <t>1591.8083</t>
  </si>
  <si>
    <t>6732</t>
  </si>
  <si>
    <t>855.4368</t>
  </si>
  <si>
    <t>1708.8590</t>
  </si>
  <si>
    <t>116</t>
  </si>
  <si>
    <t>7561</t>
  </si>
  <si>
    <t>570.6272</t>
  </si>
  <si>
    <t>1708.8598</t>
  </si>
  <si>
    <t>7563</t>
  </si>
  <si>
    <t>933.9885</t>
  </si>
  <si>
    <t>1865.9625</t>
  </si>
  <si>
    <t>8316</t>
  </si>
  <si>
    <t>622.9949</t>
  </si>
  <si>
    <t>1865.9628</t>
  </si>
  <si>
    <t>8318</t>
  </si>
  <si>
    <t>869.7645</t>
  </si>
  <si>
    <t>2606.2716</t>
  </si>
  <si>
    <t>11387</t>
  </si>
  <si>
    <t>720.6226</t>
  </si>
  <si>
    <t>2878.4614</t>
  </si>
  <si>
    <t>12155</t>
  </si>
  <si>
    <t>960.4951</t>
  </si>
  <si>
    <t>2878.4635</t>
  </si>
  <si>
    <t>12158</t>
  </si>
  <si>
    <t>930.7416</t>
  </si>
  <si>
    <t>3718.9375</t>
  </si>
  <si>
    <t>13200</t>
  </si>
  <si>
    <t>78(48)</t>
  </si>
  <si>
    <t>387.7004</t>
  </si>
  <si>
    <t>773.3861</t>
  </si>
  <si>
    <t>183</t>
  </si>
  <si>
    <t>401.6834</t>
  </si>
  <si>
    <t>801.3523</t>
  </si>
  <si>
    <t>378</t>
  </si>
  <si>
    <t>408.7166</t>
  </si>
  <si>
    <t>815.4186</t>
  </si>
  <si>
    <t>452</t>
  </si>
  <si>
    <t>424.2244</t>
  </si>
  <si>
    <t>846.4343</t>
  </si>
  <si>
    <t>1153.6127</t>
  </si>
  <si>
    <t>3.06</t>
  </si>
  <si>
    <t>2572</t>
  </si>
  <si>
    <t>577.8160</t>
  </si>
  <si>
    <t>1153.6174</t>
  </si>
  <si>
    <t>2579</t>
  </si>
  <si>
    <t>626.8173</t>
  </si>
  <si>
    <t>1251.6201</t>
  </si>
  <si>
    <t>3611</t>
  </si>
  <si>
    <t>635.3306</t>
  </si>
  <si>
    <t>1268.6466</t>
  </si>
  <si>
    <t>3805</t>
  </si>
  <si>
    <t>669.2713</t>
  </si>
  <si>
    <t>1336.5280</t>
  </si>
  <si>
    <t>4470</t>
  </si>
  <si>
    <t>733.3187</t>
  </si>
  <si>
    <t>1464.6229</t>
  </si>
  <si>
    <t>5628</t>
  </si>
  <si>
    <t>737.9270</t>
  </si>
  <si>
    <t>1473.8394</t>
  </si>
  <si>
    <t>5771</t>
  </si>
  <si>
    <t>492.2880</t>
  </si>
  <si>
    <t>1473.8422</t>
  </si>
  <si>
    <t>5776</t>
  </si>
  <si>
    <t>376.4566</t>
  </si>
  <si>
    <t>1501.7974</t>
  </si>
  <si>
    <t>6025</t>
  </si>
  <si>
    <t>501.6069</t>
  </si>
  <si>
    <t>1501.7989</t>
  </si>
  <si>
    <t>6028</t>
  </si>
  <si>
    <t>808.4258</t>
  </si>
  <si>
    <t>1614.8371</t>
  </si>
  <si>
    <t>6922</t>
  </si>
  <si>
    <t>539.2866</t>
  </si>
  <si>
    <t>1614.8379</t>
  </si>
  <si>
    <t>6923</t>
  </si>
  <si>
    <t>654.3138</t>
  </si>
  <si>
    <t>1959.9195</t>
  </si>
  <si>
    <t>8850</t>
  </si>
  <si>
    <t>1959.9207</t>
  </si>
  <si>
    <t>8852</t>
  </si>
  <si>
    <t>989.4796</t>
  </si>
  <si>
    <t>1976.9447</t>
  </si>
  <si>
    <t>659.9891</t>
  </si>
  <si>
    <t>1976.9456</t>
  </si>
  <si>
    <t>1976.9493</t>
  </si>
  <si>
    <t>8932</t>
  </si>
  <si>
    <t>707.3447</t>
  </si>
  <si>
    <t>2119.0122</t>
  </si>
  <si>
    <t>802.7017</t>
  </si>
  <si>
    <t>2405.0832</t>
  </si>
  <si>
    <t>10666</t>
  </si>
  <si>
    <t>1203.5491</t>
  </si>
  <si>
    <t>2405.0836</t>
  </si>
  <si>
    <t>10668</t>
  </si>
  <si>
    <t>1212</t>
  </si>
  <si>
    <t>101(47)</t>
  </si>
  <si>
    <t>50(30)</t>
  </si>
  <si>
    <t>0.81</t>
  </si>
  <si>
    <t>360.1930</t>
  </si>
  <si>
    <t>718.3714</t>
  </si>
  <si>
    <t>367.6811</t>
  </si>
  <si>
    <t>733.3476</t>
  </si>
  <si>
    <t>408.7246</t>
  </si>
  <si>
    <t>815.4346</t>
  </si>
  <si>
    <t>454</t>
  </si>
  <si>
    <t>415.2399</t>
  </si>
  <si>
    <t>828.4652</t>
  </si>
  <si>
    <t>505</t>
  </si>
  <si>
    <t>426.7392</t>
  </si>
  <si>
    <t>851.4638</t>
  </si>
  <si>
    <t>745</t>
  </si>
  <si>
    <t>868.4750</t>
  </si>
  <si>
    <t>R.VVPEGVKR.E</t>
  </si>
  <si>
    <t>442.2741</t>
  </si>
  <si>
    <t>882.5337</t>
  </si>
  <si>
    <t>882.5287</t>
  </si>
  <si>
    <t>878</t>
  </si>
  <si>
    <t>447.7478</t>
  </si>
  <si>
    <t>893.4810</t>
  </si>
  <si>
    <t>888</t>
  </si>
  <si>
    <t>456.2385</t>
  </si>
  <si>
    <t>910.4625</t>
  </si>
  <si>
    <t>986</t>
  </si>
  <si>
    <t>456.2751</t>
  </si>
  <si>
    <t>910.5357</t>
  </si>
  <si>
    <t>992</t>
  </si>
  <si>
    <t>468.7577</t>
  </si>
  <si>
    <t>935.5008</t>
  </si>
  <si>
    <t>1080</t>
  </si>
  <si>
    <t>474.2357</t>
  </si>
  <si>
    <t>946.4568</t>
  </si>
  <si>
    <t>1146</t>
  </si>
  <si>
    <t>500.2900</t>
  </si>
  <si>
    <t>998.5655</t>
  </si>
  <si>
    <t>1478</t>
  </si>
  <si>
    <t>541.7537</t>
  </si>
  <si>
    <t>1081.4928</t>
  </si>
  <si>
    <t>542.3144</t>
  </si>
  <si>
    <t>1082.6142</t>
  </si>
  <si>
    <t>1963</t>
  </si>
  <si>
    <t>554.7876</t>
  </si>
  <si>
    <t>1107.5606</t>
  </si>
  <si>
    <t>2161</t>
  </si>
  <si>
    <t>379.8630</t>
  </si>
  <si>
    <t>1136.5671</t>
  </si>
  <si>
    <t>582.7895</t>
  </si>
  <si>
    <t>1163.5645</t>
  </si>
  <si>
    <t>2678</t>
  </si>
  <si>
    <t>586.7702</t>
  </si>
  <si>
    <t>1171.5258</t>
  </si>
  <si>
    <t>-9.14</t>
  </si>
  <si>
    <t>2803</t>
  </si>
  <si>
    <t>596.8083</t>
  </si>
  <si>
    <t>1191.6020</t>
  </si>
  <si>
    <t>2994</t>
  </si>
  <si>
    <t>600.2729</t>
  </si>
  <si>
    <t>1198.5312</t>
  </si>
  <si>
    <t>3082</t>
  </si>
  <si>
    <t>600.8325</t>
  </si>
  <si>
    <t>1199.6504</t>
  </si>
  <si>
    <t>3102</t>
  </si>
  <si>
    <t>618.3154</t>
  </si>
  <si>
    <t>1234.6163</t>
  </si>
  <si>
    <t>3420</t>
  </si>
  <si>
    <t>3422</t>
  </si>
  <si>
    <t>626.8886</t>
  </si>
  <si>
    <t>1251.7625</t>
  </si>
  <si>
    <t>628.3225</t>
  </si>
  <si>
    <t>1254.6303</t>
  </si>
  <si>
    <t>3647</t>
  </si>
  <si>
    <t>632.7722</t>
  </si>
  <si>
    <t>1263.5298</t>
  </si>
  <si>
    <t>3744</t>
  </si>
  <si>
    <t>674.3709</t>
  </si>
  <si>
    <t>1346.7273</t>
  </si>
  <si>
    <t>4603</t>
  </si>
  <si>
    <t>454.9153</t>
  </si>
  <si>
    <t>1361.7240</t>
  </si>
  <si>
    <t>4754</t>
  </si>
  <si>
    <t>681.8707</t>
  </si>
  <si>
    <t>1361.7268</t>
  </si>
  <si>
    <t>R.EIEAFGYSSSEYK.R</t>
  </si>
  <si>
    <t>755.3451</t>
  </si>
  <si>
    <t>1508.6756</t>
  </si>
  <si>
    <t>1508.6671</t>
  </si>
  <si>
    <t>6070</t>
  </si>
  <si>
    <t>380.4647</t>
  </si>
  <si>
    <t>1517.8298</t>
  </si>
  <si>
    <t>6093</t>
  </si>
  <si>
    <t>506.9508</t>
  </si>
  <si>
    <t>1517.8306</t>
  </si>
  <si>
    <t>6095</t>
  </si>
  <si>
    <t>768.8761</t>
  </si>
  <si>
    <t>1535.7376</t>
  </si>
  <si>
    <t>6210</t>
  </si>
  <si>
    <t>512.9203</t>
  </si>
  <si>
    <t>1535.7392</t>
  </si>
  <si>
    <t>6212</t>
  </si>
  <si>
    <t>774.4227</t>
  </si>
  <si>
    <t>1546.8309</t>
  </si>
  <si>
    <t>6330</t>
  </si>
  <si>
    <t>777.3737</t>
  </si>
  <si>
    <t>1552.7328</t>
  </si>
  <si>
    <t>6393</t>
  </si>
  <si>
    <t>782.4094</t>
  </si>
  <si>
    <t>1562.8042</t>
  </si>
  <si>
    <t>6474</t>
  </si>
  <si>
    <t>788.8936</t>
  </si>
  <si>
    <t>1575.7727</t>
  </si>
  <si>
    <t>6593</t>
  </si>
  <si>
    <t>1612.7929</t>
  </si>
  <si>
    <t>6907</t>
  </si>
  <si>
    <t>6983</t>
  </si>
  <si>
    <t>555.9320</t>
  </si>
  <si>
    <t>3.51</t>
  </si>
  <si>
    <t>7298</t>
  </si>
  <si>
    <t>833.3959</t>
  </si>
  <si>
    <t>1664.7772</t>
  </si>
  <si>
    <t>7300</t>
  </si>
  <si>
    <t>564.6284</t>
  </si>
  <si>
    <t>1690.8633</t>
  </si>
  <si>
    <t>852.9402</t>
  </si>
  <si>
    <t>1703.8658</t>
  </si>
  <si>
    <t>7521</t>
  </si>
  <si>
    <t>568.9629</t>
  </si>
  <si>
    <t>1703.8668</t>
  </si>
  <si>
    <t>7522</t>
  </si>
  <si>
    <t>607.3273</t>
  </si>
  <si>
    <t>1818.9600</t>
  </si>
  <si>
    <t>8075</t>
  </si>
  <si>
    <t>675.2991</t>
  </si>
  <si>
    <t>2022.8756</t>
  </si>
  <si>
    <t>9160</t>
  </si>
  <si>
    <t>1012.4458</t>
  </si>
  <si>
    <t>2022.8770</t>
  </si>
  <si>
    <t>9161</t>
  </si>
  <si>
    <t>715.0005</t>
  </si>
  <si>
    <t>2141.9796</t>
  </si>
  <si>
    <t>9710</t>
  </si>
  <si>
    <t>786.7010</t>
  </si>
  <si>
    <t>2357.0811</t>
  </si>
  <si>
    <t>10523</t>
  </si>
  <si>
    <t>1266.1082</t>
  </si>
  <si>
    <t>2530.2017</t>
  </si>
  <si>
    <t>11072</t>
  </si>
  <si>
    <t>844.4113</t>
  </si>
  <si>
    <t>2530.2119</t>
  </si>
  <si>
    <t>11073</t>
  </si>
  <si>
    <t>879.1113</t>
  </si>
  <si>
    <t>2634.3122</t>
  </si>
  <si>
    <t>11505</t>
  </si>
  <si>
    <t>K.LSSEESSSGSSHAVMDISLPTGVNANPEDLK.A</t>
  </si>
  <si>
    <t>1053.5033</t>
  </si>
  <si>
    <t>3157.4881</t>
  </si>
  <si>
    <t>3157.4721</t>
  </si>
  <si>
    <t>12506</t>
  </si>
  <si>
    <t>R.DNAEVFYLAGLTFLTNANADDTRENDEPCK.E</t>
  </si>
  <si>
    <t>1135.1841</t>
  </si>
  <si>
    <t>3402.5304</t>
  </si>
  <si>
    <t>3402.5310</t>
  </si>
  <si>
    <t>-0.17</t>
  </si>
  <si>
    <t>12805</t>
  </si>
  <si>
    <t>1212.9125</t>
  </si>
  <si>
    <t>3635.7156</t>
  </si>
  <si>
    <t>13053</t>
  </si>
  <si>
    <t>1200</t>
  </si>
  <si>
    <t>80(42)</t>
  </si>
  <si>
    <t>350.7358</t>
  </si>
  <si>
    <t>699.4569</t>
  </si>
  <si>
    <t>374.1879</t>
  </si>
  <si>
    <t>746.3612</t>
  </si>
  <si>
    <t>374.2258</t>
  </si>
  <si>
    <t>746.4370</t>
  </si>
  <si>
    <t>402.7280</t>
  </si>
  <si>
    <t>803.4414</t>
  </si>
  <si>
    <t>3.20</t>
  </si>
  <si>
    <t>387</t>
  </si>
  <si>
    <t>748</t>
  </si>
  <si>
    <t>440.7265</t>
  </si>
  <si>
    <t>879.4384</t>
  </si>
  <si>
    <t>504.7742</t>
  </si>
  <si>
    <t>1007.5339</t>
  </si>
  <si>
    <t>1504</t>
  </si>
  <si>
    <t>506.7771</t>
  </si>
  <si>
    <t>1011.5397</t>
  </si>
  <si>
    <t>547.7739</t>
  </si>
  <si>
    <t>1093.5333</t>
  </si>
  <si>
    <t>2070</t>
  </si>
  <si>
    <t>1167.6106</t>
  </si>
  <si>
    <t>2767</t>
  </si>
  <si>
    <t>589.8214</t>
  </si>
  <si>
    <t>1177.6281</t>
  </si>
  <si>
    <t>2858</t>
  </si>
  <si>
    <t>400.8852</t>
  </si>
  <si>
    <t>1199.6337</t>
  </si>
  <si>
    <t>3097</t>
  </si>
  <si>
    <t>600.8260</t>
  </si>
  <si>
    <t>3100</t>
  </si>
  <si>
    <t>440.2165</t>
  </si>
  <si>
    <t>4364</t>
  </si>
  <si>
    <t>659.8215</t>
  </si>
  <si>
    <t>1317.6284</t>
  </si>
  <si>
    <t>673.8427</t>
  </si>
  <si>
    <t>1345.6709</t>
  </si>
  <si>
    <t>4592</t>
  </si>
  <si>
    <t>531.9449</t>
  </si>
  <si>
    <t>1592.8130</t>
  </si>
  <si>
    <t>884.9986</t>
  </si>
  <si>
    <t>1767.9826</t>
  </si>
  <si>
    <t>590.3351</t>
  </si>
  <si>
    <t>1767.9834</t>
  </si>
  <si>
    <t>7864</t>
  </si>
  <si>
    <t>682.9999</t>
  </si>
  <si>
    <t>2045.9780</t>
  </si>
  <si>
    <t>9261</t>
  </si>
  <si>
    <t>2045.9799</t>
  </si>
  <si>
    <t>9263</t>
  </si>
  <si>
    <t>1023.9979</t>
  </si>
  <si>
    <t>2045.9812</t>
  </si>
  <si>
    <t>9265</t>
  </si>
  <si>
    <t>K.NLYHSEAFSINFRDAEEAK.K</t>
  </si>
  <si>
    <t>747.6926</t>
  </si>
  <si>
    <t>2240.0561</t>
  </si>
  <si>
    <t>2240.0498</t>
  </si>
  <si>
    <t>10076</t>
  </si>
  <si>
    <t>1190.1287</t>
  </si>
  <si>
    <t>2378.2428</t>
  </si>
  <si>
    <t>10591</t>
  </si>
  <si>
    <t>793.7563</t>
  </si>
  <si>
    <t>2378.2470</t>
  </si>
  <si>
    <t>984</t>
  </si>
  <si>
    <t>96(48)</t>
  </si>
  <si>
    <t>436.1977</t>
  </si>
  <si>
    <t>1305.5712</t>
  </si>
  <si>
    <t>4198</t>
  </si>
  <si>
    <t>653.7933</t>
  </si>
  <si>
    <t>1305.5721</t>
  </si>
  <si>
    <t>4199</t>
  </si>
  <si>
    <t>1029.4744</t>
  </si>
  <si>
    <t>2056.9342</t>
  </si>
  <si>
    <t>9304</t>
  </si>
  <si>
    <t>27(17)</t>
  </si>
  <si>
    <t>1.02</t>
  </si>
  <si>
    <t>361.2355</t>
  </si>
  <si>
    <t>720.4565</t>
  </si>
  <si>
    <t>409.7263</t>
  </si>
  <si>
    <t>817.4380</t>
  </si>
  <si>
    <t>464</t>
  </si>
  <si>
    <t>836.4542</t>
  </si>
  <si>
    <t>527</t>
  </si>
  <si>
    <t>698</t>
  </si>
  <si>
    <t>876</t>
  </si>
  <si>
    <t>1157</t>
  </si>
  <si>
    <t>501.2694</t>
  </si>
  <si>
    <t>1000.5243</t>
  </si>
  <si>
    <t>1485</t>
  </si>
  <si>
    <t>524.2347</t>
  </si>
  <si>
    <t>1046.4548</t>
  </si>
  <si>
    <t>1728</t>
  </si>
  <si>
    <t>524.7725</t>
  </si>
  <si>
    <t>1047.5305</t>
  </si>
  <si>
    <t>1092.5992</t>
  </si>
  <si>
    <t>1092.5993</t>
  </si>
  <si>
    <t>2066</t>
  </si>
  <si>
    <t>373.8659</t>
  </si>
  <si>
    <t>1118.5758</t>
  </si>
  <si>
    <t>2292</t>
  </si>
  <si>
    <t>560.2961</t>
  </si>
  <si>
    <t>1118.5776</t>
  </si>
  <si>
    <t>2294</t>
  </si>
  <si>
    <t>586.3238</t>
  </si>
  <si>
    <t>1170.6331</t>
  </si>
  <si>
    <t>2801</t>
  </si>
  <si>
    <t>597.8027</t>
  </si>
  <si>
    <t>1193.5908</t>
  </si>
  <si>
    <t>3036</t>
  </si>
  <si>
    <t>398.8716</t>
  </si>
  <si>
    <t>3039</t>
  </si>
  <si>
    <t>410.2366</t>
  </si>
  <si>
    <t>1227.6879</t>
  </si>
  <si>
    <t>3327</t>
  </si>
  <si>
    <t>614.8518</t>
  </si>
  <si>
    <t>1227.6889</t>
  </si>
  <si>
    <t>619.3224</t>
  </si>
  <si>
    <t>1236.6302</t>
  </si>
  <si>
    <t>3439</t>
  </si>
  <si>
    <t>621.3273</t>
  </si>
  <si>
    <t>1240.6401</t>
  </si>
  <si>
    <t>3473</t>
  </si>
  <si>
    <t>417.2399</t>
  </si>
  <si>
    <t>1248.6979</t>
  </si>
  <si>
    <t>625.3573</t>
  </si>
  <si>
    <t>1248.7000</t>
  </si>
  <si>
    <t>3570</t>
  </si>
  <si>
    <t>653.3412</t>
  </si>
  <si>
    <t>1304.6679</t>
  </si>
  <si>
    <t>4178</t>
  </si>
  <si>
    <t>663.8347</t>
  </si>
  <si>
    <t>1325.6548</t>
  </si>
  <si>
    <t>455.9154</t>
  </si>
  <si>
    <t>1364.7243</t>
  </si>
  <si>
    <t>733.8519</t>
  </si>
  <si>
    <t>1465.6892</t>
  </si>
  <si>
    <t>5649</t>
  </si>
  <si>
    <t>K.DGTAYHKQPWQAK.I</t>
  </si>
  <si>
    <t>510.5910</t>
  </si>
  <si>
    <t>1528.7513</t>
  </si>
  <si>
    <t>1528.7423</t>
  </si>
  <si>
    <t>6166</t>
  </si>
  <si>
    <t>R.AAYYNLSDEISFR.C</t>
  </si>
  <si>
    <t>774.8741</t>
  </si>
  <si>
    <t>1547.7337</t>
  </si>
  <si>
    <t>1547.7256</t>
  </si>
  <si>
    <t>797.9002</t>
  </si>
  <si>
    <t>1593.7857</t>
  </si>
  <si>
    <t>6778</t>
  </si>
  <si>
    <t>532.2694</t>
  </si>
  <si>
    <t>1593.7864</t>
  </si>
  <si>
    <t>6779</t>
  </si>
  <si>
    <t>828.9216</t>
  </si>
  <si>
    <t>1655.8286</t>
  </si>
  <si>
    <t>7257</t>
  </si>
  <si>
    <t>552.9505</t>
  </si>
  <si>
    <t>1655.8297</t>
  </si>
  <si>
    <t>7258</t>
  </si>
  <si>
    <t>957.9269</t>
  </si>
  <si>
    <t>1913.8393</t>
  </si>
  <si>
    <t>8561</t>
  </si>
  <si>
    <t>751.6931</t>
  </si>
  <si>
    <t>2252.0575</t>
  </si>
  <si>
    <t>10119</t>
  </si>
  <si>
    <t>627</t>
  </si>
  <si>
    <t>54(29)</t>
  </si>
  <si>
    <t>21(16)</t>
  </si>
  <si>
    <t>1.03</t>
  </si>
  <si>
    <t>387.2164</t>
  </si>
  <si>
    <t>772.4183</t>
  </si>
  <si>
    <t>180</t>
  </si>
  <si>
    <t>434.7265</t>
  </si>
  <si>
    <t>867.4384</t>
  </si>
  <si>
    <t>805</t>
  </si>
  <si>
    <t>457.2980</t>
  </si>
  <si>
    <t>912.5815</t>
  </si>
  <si>
    <t>1005</t>
  </si>
  <si>
    <t>499.7776</t>
  </si>
  <si>
    <t>997.5407</t>
  </si>
  <si>
    <t>1469</t>
  </si>
  <si>
    <t>539.7645</t>
  </si>
  <si>
    <t>1077.5145</t>
  </si>
  <si>
    <t>617.8154</t>
  </si>
  <si>
    <t>1233.6162</t>
  </si>
  <si>
    <t>3403</t>
  </si>
  <si>
    <t>418.9053</t>
  </si>
  <si>
    <t>1253.6941</t>
  </si>
  <si>
    <t>3638</t>
  </si>
  <si>
    <t>627.8545</t>
  </si>
  <si>
    <t>3640</t>
  </si>
  <si>
    <t>425.9124</t>
  </si>
  <si>
    <t>1274.7152</t>
  </si>
  <si>
    <t>3865</t>
  </si>
  <si>
    <t>638.3654</t>
  </si>
  <si>
    <t>1274.7162</t>
  </si>
  <si>
    <t>3867</t>
  </si>
  <si>
    <t>655.3733</t>
  </si>
  <si>
    <t>1308.7321</t>
  </si>
  <si>
    <t>437.2517</t>
  </si>
  <si>
    <t>1308.7333</t>
  </si>
  <si>
    <t>4263</t>
  </si>
  <si>
    <t>660.3557</t>
  </si>
  <si>
    <t>1318.6969</t>
  </si>
  <si>
    <t>4374</t>
  </si>
  <si>
    <t>440.8711</t>
  </si>
  <si>
    <t>1319.5914</t>
  </si>
  <si>
    <t>4384</t>
  </si>
  <si>
    <t>450.5549</t>
  </si>
  <si>
    <t>1348.6429</t>
  </si>
  <si>
    <t>675.3287</t>
  </si>
  <si>
    <t>4614</t>
  </si>
  <si>
    <t>810.8721</t>
  </si>
  <si>
    <t>1619.7297</t>
  </si>
  <si>
    <t>6959</t>
  </si>
  <si>
    <t>540.9175</t>
  </si>
  <si>
    <t>1619.7308</t>
  </si>
  <si>
    <t>6961</t>
  </si>
  <si>
    <t>405.9410</t>
  </si>
  <si>
    <t>1619.7348</t>
  </si>
  <si>
    <t>6963</t>
  </si>
  <si>
    <t>833.3984</t>
  </si>
  <si>
    <t>1664.7822</t>
  </si>
  <si>
    <t>7302</t>
  </si>
  <si>
    <t>555.9355</t>
  </si>
  <si>
    <t>1664.7846</t>
  </si>
  <si>
    <t>7303</t>
  </si>
  <si>
    <t>861.9284</t>
  </si>
  <si>
    <t>1721.8423</t>
  </si>
  <si>
    <t>7641</t>
  </si>
  <si>
    <t>603.3026</t>
  </si>
  <si>
    <t>1806.8858</t>
  </si>
  <si>
    <t>904.4512</t>
  </si>
  <si>
    <t>1806.8878</t>
  </si>
  <si>
    <t>8027</t>
  </si>
  <si>
    <t>607.9688</t>
  </si>
  <si>
    <t>1820.8846</t>
  </si>
  <si>
    <t>915.4902</t>
  </si>
  <si>
    <t>1828.9659</t>
  </si>
  <si>
    <t>768.0419</t>
  </si>
  <si>
    <t>2301.1040</t>
  </si>
  <si>
    <t>10369</t>
  </si>
  <si>
    <t>1151.5604</t>
  </si>
  <si>
    <t>2301.1063</t>
  </si>
  <si>
    <t>10370</t>
  </si>
  <si>
    <t>605</t>
  </si>
  <si>
    <t>52(22)</t>
  </si>
  <si>
    <t>26(11)</t>
  </si>
  <si>
    <t>375.2148</t>
  </si>
  <si>
    <t>748.4151</t>
  </si>
  <si>
    <t>435.7420</t>
  </si>
  <si>
    <t>869.4694</t>
  </si>
  <si>
    <t>788</t>
  </si>
  <si>
    <t>437.2203</t>
  </si>
  <si>
    <t>872.4261</t>
  </si>
  <si>
    <t>811</t>
  </si>
  <si>
    <t>442.7840</t>
  </si>
  <si>
    <t>883.5534</t>
  </si>
  <si>
    <t>494.7797</t>
  </si>
  <si>
    <t>987.5448</t>
  </si>
  <si>
    <t>508.7877</t>
  </si>
  <si>
    <t>1015.5609</t>
  </si>
  <si>
    <t>1560</t>
  </si>
  <si>
    <t>508.7943</t>
  </si>
  <si>
    <t>1015.5741</t>
  </si>
  <si>
    <t>7.77</t>
  </si>
  <si>
    <t>1562</t>
  </si>
  <si>
    <t>511.7600</t>
  </si>
  <si>
    <t>1021.5054</t>
  </si>
  <si>
    <t>544.7886</t>
  </si>
  <si>
    <t>1087.5626</t>
  </si>
  <si>
    <t>2011</t>
  </si>
  <si>
    <t>558.7990</t>
  </si>
  <si>
    <t>1115.5835</t>
  </si>
  <si>
    <t>2250</t>
  </si>
  <si>
    <t>1127.5999</t>
  </si>
  <si>
    <t>2387</t>
  </si>
  <si>
    <t>413.5695</t>
  </si>
  <si>
    <t>1237.6866</t>
  </si>
  <si>
    <t>3454</t>
  </si>
  <si>
    <t>622.8457</t>
  </si>
  <si>
    <t>1243.6768</t>
  </si>
  <si>
    <t>3494</t>
  </si>
  <si>
    <t>415.5665</t>
  </si>
  <si>
    <t>1243.6776</t>
  </si>
  <si>
    <t>532.9452</t>
  </si>
  <si>
    <t>1595.8139</t>
  </si>
  <si>
    <t>552.9077</t>
  </si>
  <si>
    <t>1655.7013</t>
  </si>
  <si>
    <t>7248</t>
  </si>
  <si>
    <t>828.8588</t>
  </si>
  <si>
    <t>1655.7030</t>
  </si>
  <si>
    <t>7250</t>
  </si>
  <si>
    <t>852.9324</t>
  </si>
  <si>
    <t>1703.8503</t>
  </si>
  <si>
    <t>7517</t>
  </si>
  <si>
    <t>568.9576</t>
  </si>
  <si>
    <t>1703.8511</t>
  </si>
  <si>
    <t>7519</t>
  </si>
  <si>
    <t>880.4226</t>
  </si>
  <si>
    <t>1758.8307</t>
  </si>
  <si>
    <t>7810</t>
  </si>
  <si>
    <t>900.9288</t>
  </si>
  <si>
    <t>1799.8431</t>
  </si>
  <si>
    <t>7999</t>
  </si>
  <si>
    <t>600.9562</t>
  </si>
  <si>
    <t>1799.8467</t>
  </si>
  <si>
    <t>8005</t>
  </si>
  <si>
    <t>620.9913</t>
  </si>
  <si>
    <t>1859.9522</t>
  </si>
  <si>
    <t>8276</t>
  </si>
  <si>
    <t>627.3228</t>
  </si>
  <si>
    <t>1878.9464</t>
  </si>
  <si>
    <t>8381</t>
  </si>
  <si>
    <t>754.0408</t>
  </si>
  <si>
    <t>2259.1005</t>
  </si>
  <si>
    <t>10171</t>
  </si>
  <si>
    <t>10630</t>
  </si>
  <si>
    <t>839.0972</t>
  </si>
  <si>
    <t>2514.2697</t>
  </si>
  <si>
    <t>629.5752</t>
  </si>
  <si>
    <t>2514.2717</t>
  </si>
  <si>
    <t>10953</t>
  </si>
  <si>
    <t>K.SICEEFSQQADDEGCFTQLVNAK.S</t>
  </si>
  <si>
    <t>892.7278</t>
  </si>
  <si>
    <t>2675.1617</t>
  </si>
  <si>
    <t>2675.1479</t>
  </si>
  <si>
    <t>11618</t>
  </si>
  <si>
    <t>599</t>
  </si>
  <si>
    <t>68(29)</t>
  </si>
  <si>
    <t>23(12)</t>
  </si>
  <si>
    <t>413.2353</t>
  </si>
  <si>
    <t>824.4560</t>
  </si>
  <si>
    <t>491</t>
  </si>
  <si>
    <t>509.2747</t>
  </si>
  <si>
    <t>1016.5348</t>
  </si>
  <si>
    <t>1570</t>
  </si>
  <si>
    <t>513.8040</t>
  </si>
  <si>
    <t>1025.5935</t>
  </si>
  <si>
    <t>1639</t>
  </si>
  <si>
    <t>1785</t>
  </si>
  <si>
    <t>549.7964</t>
  </si>
  <si>
    <t>1097.5782</t>
  </si>
  <si>
    <t>2098</t>
  </si>
  <si>
    <t>R.QKVQELQDK.L</t>
  </si>
  <si>
    <t>558.3095</t>
  </si>
  <si>
    <t>1114.6045</t>
  </si>
  <si>
    <t>1114.5982</t>
  </si>
  <si>
    <t>2241</t>
  </si>
  <si>
    <t>598.8707</t>
  </si>
  <si>
    <t>1195.7268</t>
  </si>
  <si>
    <t>3067</t>
  </si>
  <si>
    <t>406.8649</t>
  </si>
  <si>
    <t>1217.5730</t>
  </si>
  <si>
    <t>3285</t>
  </si>
  <si>
    <t>609.7941</t>
  </si>
  <si>
    <t>1217.5737</t>
  </si>
  <si>
    <t>3286</t>
  </si>
  <si>
    <t>628.3355</t>
  </si>
  <si>
    <t>1254.6563</t>
  </si>
  <si>
    <t>3653</t>
  </si>
  <si>
    <t>420.8737</t>
  </si>
  <si>
    <t>1259.5994</t>
  </si>
  <si>
    <t>3686</t>
  </si>
  <si>
    <t>630.8075</t>
  </si>
  <si>
    <t>1259.6004</t>
  </si>
  <si>
    <t>3689</t>
  </si>
  <si>
    <t>633.8251</t>
  </si>
  <si>
    <t>1265.6356</t>
  </si>
  <si>
    <t>3766</t>
  </si>
  <si>
    <t>637.3533</t>
  </si>
  <si>
    <t>1272.6921</t>
  </si>
  <si>
    <t>3851</t>
  </si>
  <si>
    <t>425.2382</t>
  </si>
  <si>
    <t>1272.6927</t>
  </si>
  <si>
    <t>3852</t>
  </si>
  <si>
    <t>644.8153</t>
  </si>
  <si>
    <t>1287.6161</t>
  </si>
  <si>
    <t>3987</t>
  </si>
  <si>
    <t>649.3678</t>
  </si>
  <si>
    <t>1296.7210</t>
  </si>
  <si>
    <t>433.2487</t>
  </si>
  <si>
    <t>1296.7242</t>
  </si>
  <si>
    <t>653.3289</t>
  </si>
  <si>
    <t>1304.6432</t>
  </si>
  <si>
    <t>4171</t>
  </si>
  <si>
    <t>672.8936</t>
  </si>
  <si>
    <t>1343.7727</t>
  </si>
  <si>
    <t>4508</t>
  </si>
  <si>
    <t>693.3420</t>
  </si>
  <si>
    <t>1384.6695</t>
  </si>
  <si>
    <t>465.5841</t>
  </si>
  <si>
    <t>1393.7305</t>
  </si>
  <si>
    <t>5005</t>
  </si>
  <si>
    <t>697.8734</t>
  </si>
  <si>
    <t>1393.7323</t>
  </si>
  <si>
    <t>5008</t>
  </si>
  <si>
    <t>699.8520</t>
  </si>
  <si>
    <t>1397.6895</t>
  </si>
  <si>
    <t>5046</t>
  </si>
  <si>
    <t>715.8773</t>
  </si>
  <si>
    <t>1429.7400</t>
  </si>
  <si>
    <t>5313</t>
  </si>
  <si>
    <t>477.5873</t>
  </si>
  <si>
    <t>1429.7402</t>
  </si>
  <si>
    <t>5314</t>
  </si>
  <si>
    <t>741.9182</t>
  </si>
  <si>
    <t>1481.8219</t>
  </si>
  <si>
    <t>5844</t>
  </si>
  <si>
    <t>494.9481</t>
  </si>
  <si>
    <t>1481.8224</t>
  </si>
  <si>
    <t>5845</t>
  </si>
  <si>
    <t>788.9183</t>
  </si>
  <si>
    <t>1575.8220</t>
  </si>
  <si>
    <t>6603</t>
  </si>
  <si>
    <t>795.4080</t>
  </si>
  <si>
    <t>1588.8014</t>
  </si>
  <si>
    <t>6704</t>
  </si>
  <si>
    <t>530.6082</t>
  </si>
  <si>
    <t>1588.8028</t>
  </si>
  <si>
    <t>6706</t>
  </si>
  <si>
    <t>557.2966</t>
  </si>
  <si>
    <t>1668.8679</t>
  </si>
  <si>
    <t>7330</t>
  </si>
  <si>
    <t>886.9678</t>
  </si>
  <si>
    <t>1771.9211</t>
  </si>
  <si>
    <t>7882</t>
  </si>
  <si>
    <t>591.6478</t>
  </si>
  <si>
    <t>1771.9215</t>
  </si>
  <si>
    <t>7883</t>
  </si>
  <si>
    <t>551</t>
  </si>
  <si>
    <t>28(17)</t>
  </si>
  <si>
    <t>617.3300</t>
  </si>
  <si>
    <t>1232.6454</t>
  </si>
  <si>
    <t>3392</t>
  </si>
  <si>
    <t>512</t>
  </si>
  <si>
    <t>29(18)</t>
  </si>
  <si>
    <t>0.78</t>
  </si>
  <si>
    <t>417.7167</t>
  </si>
  <si>
    <t>833.4189</t>
  </si>
  <si>
    <t>516</t>
  </si>
  <si>
    <t>424.2702</t>
  </si>
  <si>
    <t>846.5259</t>
  </si>
  <si>
    <t>686</t>
  </si>
  <si>
    <t>435.7296</t>
  </si>
  <si>
    <t>786</t>
  </si>
  <si>
    <t>478.3031</t>
  </si>
  <si>
    <t>954.5916</t>
  </si>
  <si>
    <t>511.2727</t>
  </si>
  <si>
    <t>1020.5309</t>
  </si>
  <si>
    <t>1594</t>
  </si>
  <si>
    <t>519.7789</t>
  </si>
  <si>
    <t>1037.5433</t>
  </si>
  <si>
    <t>533.7927</t>
  </si>
  <si>
    <t>1065.5709</t>
  </si>
  <si>
    <t>1908</t>
  </si>
  <si>
    <t>1075.5044</t>
  </si>
  <si>
    <t>1920</t>
  </si>
  <si>
    <t>736.3956</t>
  </si>
  <si>
    <t>1470.7766</t>
  </si>
  <si>
    <t>5742</t>
  </si>
  <si>
    <t>491.2665</t>
  </si>
  <si>
    <t>1470.7778</t>
  </si>
  <si>
    <t>5745</t>
  </si>
  <si>
    <t>1631.7788</t>
  </si>
  <si>
    <t>7057</t>
  </si>
  <si>
    <t>544.9338</t>
  </si>
  <si>
    <t>1631.7795</t>
  </si>
  <si>
    <t>(69)</t>
  </si>
  <si>
    <t>7058</t>
  </si>
  <si>
    <t>940.4516</t>
  </si>
  <si>
    <t>1878.8886</t>
  </si>
  <si>
    <t>8376</t>
  </si>
  <si>
    <t>33(23)</t>
  </si>
  <si>
    <t>1.09</t>
  </si>
  <si>
    <t>403.7313</t>
  </si>
  <si>
    <t>805.4480</t>
  </si>
  <si>
    <t>435.2234</t>
  </si>
  <si>
    <t>868.4322</t>
  </si>
  <si>
    <t>776</t>
  </si>
  <si>
    <t>1619</t>
  </si>
  <si>
    <t>528.2656</t>
  </si>
  <si>
    <t>1054.5167</t>
  </si>
  <si>
    <t>1824</t>
  </si>
  <si>
    <t>529.8066</t>
  </si>
  <si>
    <t>1057.5986</t>
  </si>
  <si>
    <t>1848</t>
  </si>
  <si>
    <t>556.8054</t>
  </si>
  <si>
    <t>1111.5962</t>
  </si>
  <si>
    <t>4.33</t>
  </si>
  <si>
    <t>2622</t>
  </si>
  <si>
    <t>1182.6079</t>
  </si>
  <si>
    <t>2958</t>
  </si>
  <si>
    <t>438.9078</t>
  </si>
  <si>
    <t>1313.7017</t>
  </si>
  <si>
    <t>4307</t>
  </si>
  <si>
    <t>657.8583</t>
  </si>
  <si>
    <t>1313.7021</t>
  </si>
  <si>
    <t>839.9408</t>
  </si>
  <si>
    <t>1677.8670</t>
  </si>
  <si>
    <t>7391</t>
  </si>
  <si>
    <t>560.2963</t>
  </si>
  <si>
    <t>1677.8672</t>
  </si>
  <si>
    <t>7392</t>
  </si>
  <si>
    <t>2411.2428</t>
  </si>
  <si>
    <t>10688</t>
  </si>
  <si>
    <t>Q2UVX4</t>
    <phoneticPr fontId="2" type="noConversion"/>
  </si>
  <si>
    <t>4537</t>
  </si>
  <si>
    <t>288(189)</t>
  </si>
  <si>
    <t>81(65)</t>
  </si>
  <si>
    <t>748.4262</t>
  </si>
  <si>
    <t>388.7399</t>
  </si>
  <si>
    <t>775.4652</t>
  </si>
  <si>
    <t>219</t>
  </si>
  <si>
    <t>397.2464</t>
  </si>
  <si>
    <t>792.4782</t>
  </si>
  <si>
    <t>400.7502</t>
  </si>
  <si>
    <t>799.4859</t>
  </si>
  <si>
    <t>397</t>
  </si>
  <si>
    <t>401.2493</t>
  </si>
  <si>
    <t>800.4841</t>
  </si>
  <si>
    <t>404</t>
  </si>
  <si>
    <t>403.6970</t>
  </si>
  <si>
    <t>805.3795</t>
  </si>
  <si>
    <t>434</t>
  </si>
  <si>
    <t>417.2504</t>
  </si>
  <si>
    <t>832.4863</t>
  </si>
  <si>
    <t>570</t>
  </si>
  <si>
    <t>833.4360</t>
  </si>
  <si>
    <t>574</t>
  </si>
  <si>
    <t>422.7321</t>
  </si>
  <si>
    <t>843.4496</t>
  </si>
  <si>
    <t>796</t>
  </si>
  <si>
    <t>452.7871</t>
  </si>
  <si>
    <t>903.5596</t>
  </si>
  <si>
    <t>971</t>
  </si>
  <si>
    <t>456.7532</t>
  </si>
  <si>
    <t>911.4918</t>
  </si>
  <si>
    <t>1039</t>
  </si>
  <si>
    <t>459.2589</t>
  </si>
  <si>
    <t>916.5033</t>
  </si>
  <si>
    <t>1048</t>
  </si>
  <si>
    <t>466.2666</t>
  </si>
  <si>
    <t>930.5186</t>
  </si>
  <si>
    <t>1072</t>
  </si>
  <si>
    <t>K.FLNTAKEK.N</t>
  </si>
  <si>
    <t>475.7717</t>
  </si>
  <si>
    <t>949.5288</t>
  </si>
  <si>
    <t>R.EAENLKVR.V</t>
  </si>
  <si>
    <t>479.7721</t>
  </si>
  <si>
    <t>957.5296</t>
  </si>
  <si>
    <t>957.5243</t>
  </si>
  <si>
    <t>1247</t>
  </si>
  <si>
    <t>485.7670</t>
  </si>
  <si>
    <t>969.5194</t>
  </si>
  <si>
    <t>1341</t>
  </si>
  <si>
    <t>1445</t>
  </si>
  <si>
    <t>498.7437</t>
  </si>
  <si>
    <t>995.4728</t>
  </si>
  <si>
    <t>1514</t>
  </si>
  <si>
    <t>1650</t>
  </si>
  <si>
    <t>1022.5833</t>
  </si>
  <si>
    <t>1715</t>
  </si>
  <si>
    <t>514.3017</t>
  </si>
  <si>
    <t>1026.5888</t>
  </si>
  <si>
    <t>1749</t>
  </si>
  <si>
    <t>2020</t>
  </si>
  <si>
    <t>542.2855</t>
  </si>
  <si>
    <t>1082.5564</t>
  </si>
  <si>
    <t>2125</t>
  </si>
  <si>
    <t>545.7541</t>
  </si>
  <si>
    <t>1089.4937</t>
  </si>
  <si>
    <t>2133</t>
  </si>
  <si>
    <t>546.8219</t>
  </si>
  <si>
    <t>1091.6292</t>
  </si>
  <si>
    <t>2158</t>
  </si>
  <si>
    <t>549.8147</t>
  </si>
  <si>
    <t>1097.6148</t>
  </si>
  <si>
    <t>2217</t>
  </si>
  <si>
    <t>555.2744</t>
  </si>
  <si>
    <t>1108.5341</t>
  </si>
  <si>
    <t>2303</t>
  </si>
  <si>
    <t>2385</t>
  </si>
  <si>
    <t>375.5300</t>
  </si>
  <si>
    <t>1123.5683</t>
  </si>
  <si>
    <t>2493</t>
  </si>
  <si>
    <t>2494</t>
  </si>
  <si>
    <t>381.8895</t>
  </si>
  <si>
    <t>1142.6467</t>
  </si>
  <si>
    <t>2734</t>
  </si>
  <si>
    <t>572.3309</t>
  </si>
  <si>
    <t>1142.6473</t>
  </si>
  <si>
    <t>2737</t>
  </si>
  <si>
    <t>574.2929</t>
  </si>
  <si>
    <t>1146.5711</t>
  </si>
  <si>
    <t>2750</t>
  </si>
  <si>
    <t>577.2865</t>
  </si>
  <si>
    <t>1152.5584</t>
  </si>
  <si>
    <t>2774</t>
  </si>
  <si>
    <t>579.3197</t>
  </si>
  <si>
    <t>1156.6248</t>
  </si>
  <si>
    <t>2802</t>
  </si>
  <si>
    <t>386.5492</t>
  </si>
  <si>
    <t>1156.6258</t>
  </si>
  <si>
    <t>581.7929</t>
  </si>
  <si>
    <t>1161.5713</t>
  </si>
  <si>
    <t>2860</t>
  </si>
  <si>
    <t>582.8318</t>
  </si>
  <si>
    <t>1163.6490</t>
  </si>
  <si>
    <t>2896</t>
  </si>
  <si>
    <t>597.3387</t>
  </si>
  <si>
    <t>1192.6628</t>
  </si>
  <si>
    <t>3250</t>
  </si>
  <si>
    <t>399.5729</t>
  </si>
  <si>
    <t>1195.6970</t>
  </si>
  <si>
    <t>3291</t>
  </si>
  <si>
    <t>1199.5722</t>
  </si>
  <si>
    <t>3316</t>
  </si>
  <si>
    <t>600.7934</t>
  </si>
  <si>
    <t>3317</t>
  </si>
  <si>
    <t>1202.5776</t>
  </si>
  <si>
    <t>1.88</t>
  </si>
  <si>
    <t>3373</t>
  </si>
  <si>
    <t>401.8666</t>
  </si>
  <si>
    <t>1202.5780</t>
  </si>
  <si>
    <t>2.21</t>
  </si>
  <si>
    <t>3374</t>
  </si>
  <si>
    <t>605.8531</t>
  </si>
  <si>
    <t>1209.6916</t>
  </si>
  <si>
    <t>404.5587</t>
  </si>
  <si>
    <t>1210.6543</t>
  </si>
  <si>
    <t>3474</t>
  </si>
  <si>
    <t>407.1987</t>
  </si>
  <si>
    <t>1218.5743</t>
  </si>
  <si>
    <t>3513</t>
  </si>
  <si>
    <t>1220.5649</t>
  </si>
  <si>
    <t>3515</t>
  </si>
  <si>
    <t>1220.5652</t>
  </si>
  <si>
    <t>3517</t>
  </si>
  <si>
    <t>621.7833</t>
  </si>
  <si>
    <t>1241.5521</t>
  </si>
  <si>
    <t>3697</t>
  </si>
  <si>
    <t>1270.7438</t>
  </si>
  <si>
    <t>4039</t>
  </si>
  <si>
    <t>645.8410</t>
  </si>
  <si>
    <t>1289.6674</t>
  </si>
  <si>
    <t>4224</t>
  </si>
  <si>
    <t>430.8965</t>
  </si>
  <si>
    <t>1289.6678</t>
  </si>
  <si>
    <t>650.8015</t>
  </si>
  <si>
    <t>1299.5883</t>
  </si>
  <si>
    <t>4316</t>
  </si>
  <si>
    <t>670.3677</t>
  </si>
  <si>
    <t>1338.7208</t>
  </si>
  <si>
    <t>4723</t>
  </si>
  <si>
    <t>673.3234</t>
  </si>
  <si>
    <t>1344.6322</t>
  </si>
  <si>
    <t>4759</t>
  </si>
  <si>
    <t>673.3575</t>
  </si>
  <si>
    <t>1344.7004</t>
  </si>
  <si>
    <t>4794</t>
  </si>
  <si>
    <t>681.3320</t>
  </si>
  <si>
    <t>1360.6494</t>
  </si>
  <si>
    <t>4973</t>
  </si>
  <si>
    <t>1360.6659</t>
  </si>
  <si>
    <t>4976</t>
  </si>
  <si>
    <t>681.3409</t>
  </si>
  <si>
    <t>1360.6672</t>
  </si>
  <si>
    <t>4977</t>
  </si>
  <si>
    <t>474.2475</t>
  </si>
  <si>
    <t>1419.7207</t>
  </si>
  <si>
    <t>5481</t>
  </si>
  <si>
    <t>711.3425</t>
  </si>
  <si>
    <t>1420.6704</t>
  </si>
  <si>
    <t>5487</t>
  </si>
  <si>
    <t>474.5654</t>
  </si>
  <si>
    <t>1420.6745</t>
  </si>
  <si>
    <t>729.3633</t>
  </si>
  <si>
    <t>1456.7120</t>
  </si>
  <si>
    <t>5823</t>
  </si>
  <si>
    <t>1456.7124</t>
  </si>
  <si>
    <t>5824</t>
  </si>
  <si>
    <t>735.3892</t>
  </si>
  <si>
    <t>1468.7639</t>
  </si>
  <si>
    <t>5946</t>
  </si>
  <si>
    <t>494.2619</t>
  </si>
  <si>
    <t>1479.7638</t>
  </si>
  <si>
    <t>6069</t>
  </si>
  <si>
    <t>748.4199</t>
  </si>
  <si>
    <t>1494.8252</t>
  </si>
  <si>
    <t>6202</t>
  </si>
  <si>
    <t>1494.8265</t>
  </si>
  <si>
    <t>(89)</t>
  </si>
  <si>
    <t>6204</t>
  </si>
  <si>
    <t>R.MDKAGQYSSDLRK.C</t>
  </si>
  <si>
    <t>500.2494</t>
  </si>
  <si>
    <t>1497.7264</t>
  </si>
  <si>
    <t>1497.7245</t>
  </si>
  <si>
    <t>1.26</t>
  </si>
  <si>
    <t>6247</t>
  </si>
  <si>
    <t>502.6011</t>
  </si>
  <si>
    <t>1504.7815</t>
  </si>
  <si>
    <t>6319</t>
  </si>
  <si>
    <t>753.3990</t>
  </si>
  <si>
    <t>1504.7834</t>
  </si>
  <si>
    <t>6320</t>
  </si>
  <si>
    <t>6470</t>
  </si>
  <si>
    <t>768.9215</t>
  </si>
  <si>
    <t>1535.8285</t>
  </si>
  <si>
    <t>6471</t>
  </si>
  <si>
    <t>783.8708</t>
  </si>
  <si>
    <t>1565.7270</t>
  </si>
  <si>
    <t>522.9164</t>
  </si>
  <si>
    <t>1565.7275</t>
  </si>
  <si>
    <t>6752</t>
  </si>
  <si>
    <t>532.9367</t>
  </si>
  <si>
    <t>1595.7883</t>
  </si>
  <si>
    <t>7064</t>
  </si>
  <si>
    <t>828.9063</t>
  </si>
  <si>
    <t>1655.7979</t>
  </si>
  <si>
    <t>7569</t>
  </si>
  <si>
    <t>1687.7779</t>
  </si>
  <si>
    <t>7743</t>
  </si>
  <si>
    <t>564.8934</t>
  </si>
  <si>
    <t>1691.6583</t>
  </si>
  <si>
    <t>7761</t>
  </si>
  <si>
    <t>1694.7711</t>
  </si>
  <si>
    <t>7775</t>
  </si>
  <si>
    <t>1694.7727</t>
  </si>
  <si>
    <t>889.4729</t>
  </si>
  <si>
    <t>1776.9312</t>
  </si>
  <si>
    <t>9.41</t>
  </si>
  <si>
    <t>8245</t>
  </si>
  <si>
    <t>615.6327</t>
  </si>
  <si>
    <t>1843.8762</t>
  </si>
  <si>
    <t>8533</t>
  </si>
  <si>
    <t>922.9465</t>
  </si>
  <si>
    <t>1843.8785</t>
  </si>
  <si>
    <t>8540</t>
  </si>
  <si>
    <t>636.0146</t>
  </si>
  <si>
    <t>1905.0221</t>
  </si>
  <si>
    <t>8880</t>
  </si>
  <si>
    <t>953.5193</t>
  </si>
  <si>
    <t>1905.0240</t>
  </si>
  <si>
    <t>8881</t>
  </si>
  <si>
    <t>9073</t>
  </si>
  <si>
    <t>645.9944</t>
  </si>
  <si>
    <t>1934.9613</t>
  </si>
  <si>
    <t>9076</t>
  </si>
  <si>
    <t>713.0001</t>
  </si>
  <si>
    <t>2135.9785</t>
  </si>
  <si>
    <t>10079</t>
  </si>
  <si>
    <t>1068.9978</t>
  </si>
  <si>
    <t>2135.9810</t>
  </si>
  <si>
    <t>1079.0505</t>
  </si>
  <si>
    <t>10164</t>
  </si>
  <si>
    <t>719.7030</t>
  </si>
  <si>
    <t>2156.0872</t>
  </si>
  <si>
    <t>10166</t>
  </si>
  <si>
    <t>1080.4996</t>
  </si>
  <si>
    <t>2158.9847</t>
  </si>
  <si>
    <t>10186</t>
  </si>
  <si>
    <t>10190</t>
  </si>
  <si>
    <t>725.0352</t>
  </si>
  <si>
    <t>2172.0838</t>
  </si>
  <si>
    <t>1087.0494</t>
  </si>
  <si>
    <t>2172.0843</t>
  </si>
  <si>
    <t>10254</t>
  </si>
  <si>
    <t>765.0698</t>
  </si>
  <si>
    <t>2292.1876</t>
  </si>
  <si>
    <t>10789</t>
  </si>
  <si>
    <t>1147.1012</t>
  </si>
  <si>
    <t>2292.1878</t>
  </si>
  <si>
    <t>10790</t>
  </si>
  <si>
    <t>845.6986</t>
  </si>
  <si>
    <t>2534.0740</t>
  </si>
  <si>
    <t>11527</t>
  </si>
  <si>
    <t>634.5259</t>
  </si>
  <si>
    <t>11528</t>
  </si>
  <si>
    <t>2536.2877</t>
  </si>
  <si>
    <t>11541</t>
  </si>
  <si>
    <t>863.7698</t>
  </si>
  <si>
    <t>2588.2877</t>
  </si>
  <si>
    <t>11723</t>
  </si>
  <si>
    <t>11979</t>
  </si>
  <si>
    <t>1216.2605</t>
  </si>
  <si>
    <t>3645.7597</t>
  </si>
  <si>
    <t>13271</t>
  </si>
  <si>
    <t>912.4473</t>
  </si>
  <si>
    <t>3645.7602</t>
  </si>
  <si>
    <t>13272</t>
  </si>
  <si>
    <t>P02769</t>
    <phoneticPr fontId="2" type="noConversion"/>
  </si>
  <si>
    <t>242(149)</t>
  </si>
  <si>
    <t>52(42)</t>
  </si>
  <si>
    <t>16.07</t>
  </si>
  <si>
    <t>71%</t>
  </si>
  <si>
    <t>379.7175</t>
  </si>
  <si>
    <t>757.4204</t>
  </si>
  <si>
    <t>395.2423</t>
  </si>
  <si>
    <t>788.4701</t>
  </si>
  <si>
    <t>263</t>
  </si>
  <si>
    <t>424.2567</t>
  </si>
  <si>
    <t>846.4989</t>
  </si>
  <si>
    <t>449.7456</t>
  </si>
  <si>
    <t>897.4766</t>
  </si>
  <si>
    <t>2.65</t>
  </si>
  <si>
    <t>931</t>
  </si>
  <si>
    <t>921.4858</t>
  </si>
  <si>
    <t>1053</t>
  </si>
  <si>
    <t>464.2527</t>
  </si>
  <si>
    <t>926.4908</t>
  </si>
  <si>
    <t>1059</t>
  </si>
  <si>
    <t>1356</t>
  </si>
  <si>
    <t>499.3031</t>
  </si>
  <si>
    <t>996.5917</t>
  </si>
  <si>
    <t>1527</t>
  </si>
  <si>
    <t>501.7971</t>
  </si>
  <si>
    <t>1001.5797</t>
  </si>
  <si>
    <t>1557</t>
  </si>
  <si>
    <t>507.8162</t>
  </si>
  <si>
    <t>1013.6178</t>
  </si>
  <si>
    <t>1071.5060</t>
  </si>
  <si>
    <t>2014</t>
  </si>
  <si>
    <t>536.7609</t>
  </si>
  <si>
    <t>1071.5072</t>
  </si>
  <si>
    <t>2015</t>
  </si>
  <si>
    <t>542.3041</t>
  </si>
  <si>
    <t>1082.5936</t>
  </si>
  <si>
    <t>361.8721</t>
  </si>
  <si>
    <t>1082.5944</t>
  </si>
  <si>
    <t>2071</t>
  </si>
  <si>
    <t>554.2642</t>
  </si>
  <si>
    <t>1106.5139</t>
  </si>
  <si>
    <t>2277</t>
  </si>
  <si>
    <t>569.7568</t>
  </si>
  <si>
    <t>1137.4990</t>
  </si>
  <si>
    <t>2659</t>
  </si>
  <si>
    <t>381.5784</t>
  </si>
  <si>
    <t>1141.7135</t>
  </si>
  <si>
    <t>2723</t>
  </si>
  <si>
    <t>2726</t>
  </si>
  <si>
    <t>582.3226</t>
  </si>
  <si>
    <t>1162.6306</t>
  </si>
  <si>
    <t>597.3066</t>
  </si>
  <si>
    <t>1192.5986</t>
  </si>
  <si>
    <t>3.14</t>
  </si>
  <si>
    <t>398.5414</t>
  </si>
  <si>
    <t>1192.6022</t>
  </si>
  <si>
    <t>3243</t>
  </si>
  <si>
    <t>625.3168</t>
  </si>
  <si>
    <t>1248.6190</t>
  </si>
  <si>
    <t>3778</t>
  </si>
  <si>
    <t>417.2149</t>
  </si>
  <si>
    <t>1248.6228</t>
  </si>
  <si>
    <t>646.3074</t>
  </si>
  <si>
    <t>1290.6003</t>
  </si>
  <si>
    <t>4233</t>
  </si>
  <si>
    <t>431.2077</t>
  </si>
  <si>
    <t>1290.6014</t>
  </si>
  <si>
    <t>4234</t>
  </si>
  <si>
    <t>647.8592</t>
  </si>
  <si>
    <t>1293.7038</t>
  </si>
  <si>
    <t>4282</t>
  </si>
  <si>
    <t>432.2420</t>
  </si>
  <si>
    <t>1293.7042</t>
  </si>
  <si>
    <t>4283</t>
  </si>
  <si>
    <t>1304.7146</t>
  </si>
  <si>
    <t>4407</t>
  </si>
  <si>
    <t>653.3663</t>
  </si>
  <si>
    <t>1304.7180</t>
  </si>
  <si>
    <t>4414</t>
  </si>
  <si>
    <t>1398.6910</t>
  </si>
  <si>
    <t>5287</t>
  </si>
  <si>
    <t>708.3519</t>
  </si>
  <si>
    <t>1414.6893</t>
  </si>
  <si>
    <t>473.9051</t>
  </si>
  <si>
    <t>1418.6935</t>
  </si>
  <si>
    <t>5454</t>
  </si>
  <si>
    <t>710.3541</t>
  </si>
  <si>
    <t>1418.6936</t>
  </si>
  <si>
    <t>5455</t>
  </si>
  <si>
    <t>722.3267</t>
  </si>
  <si>
    <t>1442.6388</t>
  </si>
  <si>
    <t>732.3019</t>
  </si>
  <si>
    <t>1462.5892</t>
  </si>
  <si>
    <t>5880</t>
  </si>
  <si>
    <t>739.7696</t>
  </si>
  <si>
    <t>1477.5247</t>
  </si>
  <si>
    <t>740.4049</t>
  </si>
  <si>
    <t>1478.7953</t>
  </si>
  <si>
    <t>6065</t>
  </si>
  <si>
    <t>751.8150</t>
  </si>
  <si>
    <t>1501.6154</t>
  </si>
  <si>
    <t>6278</t>
  </si>
  <si>
    <t>756.4291</t>
  </si>
  <si>
    <t>1510.8437</t>
  </si>
  <si>
    <t>766.8976</t>
  </si>
  <si>
    <t>1531.7807</t>
  </si>
  <si>
    <t>6443</t>
  </si>
  <si>
    <t>511.6010</t>
  </si>
  <si>
    <t>6444</t>
  </si>
  <si>
    <t>1531.7831</t>
  </si>
  <si>
    <t>385.7128</t>
  </si>
  <si>
    <t>1538.8221</t>
  </si>
  <si>
    <t>770.4186</t>
  </si>
  <si>
    <t>1538.8226</t>
  </si>
  <si>
    <t>513.9484</t>
  </si>
  <si>
    <t>1538.8235</t>
  </si>
  <si>
    <t>516.3058</t>
  </si>
  <si>
    <t>1545.8955</t>
  </si>
  <si>
    <t>777.8342</t>
  </si>
  <si>
    <t>1553.6539</t>
  </si>
  <si>
    <t>6662</t>
  </si>
  <si>
    <t>784.3798</t>
  </si>
  <si>
    <t>1566.7450</t>
  </si>
  <si>
    <t>6773</t>
  </si>
  <si>
    <t>523.2556</t>
  </si>
  <si>
    <t>6774</t>
  </si>
  <si>
    <t>788.8924</t>
  </si>
  <si>
    <t>1575.7702</t>
  </si>
  <si>
    <t>526.2643</t>
  </si>
  <si>
    <t>1575.7710</t>
  </si>
  <si>
    <t>820.4769</t>
  </si>
  <si>
    <t>1638.9393</t>
  </si>
  <si>
    <t>7460</t>
  </si>
  <si>
    <t>547.3208</t>
  </si>
  <si>
    <t>1638.9406</t>
  </si>
  <si>
    <t>862.9255</t>
  </si>
  <si>
    <t>1723.8364</t>
  </si>
  <si>
    <t>7976</t>
  </si>
  <si>
    <t>874.3619</t>
  </si>
  <si>
    <t>1746.7093</t>
  </si>
  <si>
    <t>583.8958</t>
  </si>
  <si>
    <t>1748.6654</t>
  </si>
  <si>
    <t>8100</t>
  </si>
  <si>
    <t>875.3407</t>
  </si>
  <si>
    <t>1748.6668</t>
  </si>
  <si>
    <t>8102</t>
  </si>
  <si>
    <t>599.2857</t>
  </si>
  <si>
    <t>1794.8353</t>
  </si>
  <si>
    <t>8327</t>
  </si>
  <si>
    <t>907.9242</t>
  </si>
  <si>
    <t>1813.8338</t>
  </si>
  <si>
    <t>8420</t>
  </si>
  <si>
    <t>605.6188</t>
  </si>
  <si>
    <t>1813.8347</t>
  </si>
  <si>
    <t>8421</t>
  </si>
  <si>
    <t>940.9701</t>
  </si>
  <si>
    <t>1879.9257</t>
  </si>
  <si>
    <t>627.6494</t>
  </si>
  <si>
    <t>1879.9264</t>
  </si>
  <si>
    <t>8855</t>
  </si>
  <si>
    <t>634.6320</t>
  </si>
  <si>
    <t>1900.8741</t>
  </si>
  <si>
    <t>8857</t>
  </si>
  <si>
    <t>951.4446</t>
  </si>
  <si>
    <t>1900.8746</t>
  </si>
  <si>
    <t>8858</t>
  </si>
  <si>
    <t>1906.9198</t>
  </si>
  <si>
    <t>8891</t>
  </si>
  <si>
    <t>964.4067</t>
  </si>
  <si>
    <t>1926.7988</t>
  </si>
  <si>
    <t>9039</t>
  </si>
  <si>
    <t>643.2745</t>
  </si>
  <si>
    <t>1926.8018</t>
  </si>
  <si>
    <t>9043</t>
  </si>
  <si>
    <t>978.4890</t>
  </si>
  <si>
    <t>1954.9633</t>
  </si>
  <si>
    <t>9207</t>
  </si>
  <si>
    <t>673.9975</t>
  </si>
  <si>
    <t>2018.9707</t>
  </si>
  <si>
    <t>1010.4928</t>
  </si>
  <si>
    <t>2018.9710</t>
  </si>
  <si>
    <t>505.7504</t>
  </si>
  <si>
    <t>2018.9726</t>
  </si>
  <si>
    <t>529.2304</t>
  </si>
  <si>
    <t>2112.8925</t>
  </si>
  <si>
    <t>9976</t>
  </si>
  <si>
    <t>716.6969</t>
  </si>
  <si>
    <t>2147.0689</t>
  </si>
  <si>
    <t>10133</t>
  </si>
  <si>
    <t>749.9889</t>
  </si>
  <si>
    <t>2246.9448</t>
  </si>
  <si>
    <t>10527</t>
  </si>
  <si>
    <t>562.7438</t>
  </si>
  <si>
    <t>2246.9460</t>
  </si>
  <si>
    <t>1229.5969</t>
  </si>
  <si>
    <t>2457.1793</t>
  </si>
  <si>
    <t>11249</t>
  </si>
  <si>
    <t>820.0689</t>
  </si>
  <si>
    <t>2457.1847</t>
  </si>
  <si>
    <t>842.0563</t>
  </si>
  <si>
    <t>2523.1470</t>
  </si>
  <si>
    <t>11475</t>
  </si>
  <si>
    <t>2540.1711</t>
  </si>
  <si>
    <t>11563</t>
  </si>
  <si>
    <t>11568</t>
  </si>
  <si>
    <t>636.0521</t>
  </si>
  <si>
    <t>2540.1791</t>
  </si>
  <si>
    <t>11570</t>
  </si>
  <si>
    <t>1013.4246</t>
  </si>
  <si>
    <t>3037.2520</t>
  </si>
  <si>
    <t>12656</t>
  </si>
  <si>
    <t>G3X6N3</t>
    <phoneticPr fontId="2" type="noConversion"/>
  </si>
  <si>
    <t>2633</t>
  </si>
  <si>
    <t>136(95)</t>
  </si>
  <si>
    <t>48(40)</t>
  </si>
  <si>
    <t>368.2080</t>
  </si>
  <si>
    <t>734.4015</t>
  </si>
  <si>
    <t>381.7150</t>
  </si>
  <si>
    <t>761.4154</t>
  </si>
  <si>
    <t>426.7114</t>
  </si>
  <si>
    <t>851.4082</t>
  </si>
  <si>
    <t>468.7563</t>
  </si>
  <si>
    <t>935.4980</t>
  </si>
  <si>
    <t>1114</t>
  </si>
  <si>
    <t>475.2363</t>
  </si>
  <si>
    <t>948.4580</t>
  </si>
  <si>
    <t>1196</t>
  </si>
  <si>
    <t>496.2235</t>
  </si>
  <si>
    <t>990.4323</t>
  </si>
  <si>
    <t>1471</t>
  </si>
  <si>
    <t>519.7529</t>
  </si>
  <si>
    <t>1037.4913</t>
  </si>
  <si>
    <t>1794</t>
  </si>
  <si>
    <t>530.7691</t>
  </si>
  <si>
    <t>1059.5236</t>
  </si>
  <si>
    <t>1946</t>
  </si>
  <si>
    <t>538.7665</t>
  </si>
  <si>
    <t>1075.5184</t>
  </si>
  <si>
    <t>2026</t>
  </si>
  <si>
    <t>549.2582</t>
  </si>
  <si>
    <t>1096.5019</t>
  </si>
  <si>
    <t>2208</t>
  </si>
  <si>
    <t>560.2715</t>
  </si>
  <si>
    <t>1118.5284</t>
  </si>
  <si>
    <t>2430</t>
  </si>
  <si>
    <t>561.7956</t>
  </si>
  <si>
    <t>1121.5766</t>
  </si>
  <si>
    <t>2463</t>
  </si>
  <si>
    <t>374.8664</t>
  </si>
  <si>
    <t>1121.5773</t>
  </si>
  <si>
    <t>2464</t>
  </si>
  <si>
    <t>386.1845</t>
  </si>
  <si>
    <t>2791</t>
  </si>
  <si>
    <t>583.8005</t>
  </si>
  <si>
    <t>1165.5864</t>
  </si>
  <si>
    <t>2911</t>
  </si>
  <si>
    <t>625.8259</t>
  </si>
  <si>
    <t>1249.6373</t>
  </si>
  <si>
    <t>639.3436</t>
  </si>
  <si>
    <t>1276.6727</t>
  </si>
  <si>
    <t>4103</t>
  </si>
  <si>
    <t>1276.6738</t>
  </si>
  <si>
    <t>4105</t>
  </si>
  <si>
    <t>653.3468</t>
  </si>
  <si>
    <t>1304.6790</t>
  </si>
  <si>
    <t>4398</t>
  </si>
  <si>
    <t>1304.6799</t>
  </si>
  <si>
    <t>4399</t>
  </si>
  <si>
    <t>4503</t>
  </si>
  <si>
    <t>4706</t>
  </si>
  <si>
    <t>449.5459</t>
  </si>
  <si>
    <t>1345.6158</t>
  </si>
  <si>
    <t>4824</t>
  </si>
  <si>
    <t>673.8153</t>
  </si>
  <si>
    <t>1345.6161</t>
  </si>
  <si>
    <t>677.8116</t>
  </si>
  <si>
    <t>1353.6087</t>
  </si>
  <si>
    <t>681.8619</t>
  </si>
  <si>
    <t>1361.7092</t>
  </si>
  <si>
    <t>4991</t>
  </si>
  <si>
    <t>1363.7257</t>
  </si>
  <si>
    <t>689.8730</t>
  </si>
  <si>
    <t>1377.7314</t>
  </si>
  <si>
    <t>5043</t>
  </si>
  <si>
    <t>695.3445</t>
  </si>
  <si>
    <t>1388.6745</t>
  </si>
  <si>
    <t>5163</t>
  </si>
  <si>
    <t>698.8372</t>
  </si>
  <si>
    <t>1395.6599</t>
  </si>
  <si>
    <t>706.8329</t>
  </si>
  <si>
    <t>1411.6513</t>
  </si>
  <si>
    <t>5398</t>
  </si>
  <si>
    <t>724.3371</t>
  </si>
  <si>
    <t>1446.6596</t>
  </si>
  <si>
    <t>5715</t>
  </si>
  <si>
    <t>733.8281</t>
  </si>
  <si>
    <t>1465.6417</t>
  </si>
  <si>
    <t>5903</t>
  </si>
  <si>
    <t>734.3556</t>
  </si>
  <si>
    <t>1466.6966</t>
  </si>
  <si>
    <t>5915</t>
  </si>
  <si>
    <t>490.2637</t>
  </si>
  <si>
    <t>1467.7693</t>
  </si>
  <si>
    <t>1481.7023</t>
  </si>
  <si>
    <t>6080</t>
  </si>
  <si>
    <t>741.8588</t>
  </si>
  <si>
    <t>1481.7030</t>
  </si>
  <si>
    <t>496.9551</t>
  </si>
  <si>
    <t>1487.8433</t>
  </si>
  <si>
    <t>6122</t>
  </si>
  <si>
    <t>6123</t>
  </si>
  <si>
    <t>1509.7425</t>
  </si>
  <si>
    <t>6342</t>
  </si>
  <si>
    <t>755.8799</t>
  </si>
  <si>
    <t>1509.7452</t>
  </si>
  <si>
    <t>6344</t>
  </si>
  <si>
    <t>504.2557</t>
  </si>
  <si>
    <t>1509.7453</t>
  </si>
  <si>
    <t>797.8777</t>
  </si>
  <si>
    <t>1593.7408</t>
  </si>
  <si>
    <t>532.2548</t>
  </si>
  <si>
    <t>1593.7425</t>
  </si>
  <si>
    <t>7045</t>
  </si>
  <si>
    <t>802.9111</t>
  </si>
  <si>
    <t>1603.8076</t>
  </si>
  <si>
    <t>820.8910</t>
  </si>
  <si>
    <t>1639.7675</t>
  </si>
  <si>
    <t>7469</t>
  </si>
  <si>
    <t>547.5967</t>
  </si>
  <si>
    <t>7472</t>
  </si>
  <si>
    <t>822.8640</t>
  </si>
  <si>
    <t>1643.7135</t>
  </si>
  <si>
    <t>7491</t>
  </si>
  <si>
    <t>572.6398</t>
  </si>
  <si>
    <t>1714.8975</t>
  </si>
  <si>
    <t>7930</t>
  </si>
  <si>
    <t>858.4561</t>
  </si>
  <si>
    <t>1714.8977</t>
  </si>
  <si>
    <t>7931</t>
  </si>
  <si>
    <t>434.9538</t>
  </si>
  <si>
    <t>1735.7861</t>
  </si>
  <si>
    <t>8033</t>
  </si>
  <si>
    <t>579.6028</t>
  </si>
  <si>
    <t>1735.7867</t>
  </si>
  <si>
    <t>586.6283</t>
  </si>
  <si>
    <t>1756.8631</t>
  </si>
  <si>
    <t>8131</t>
  </si>
  <si>
    <t>1756.8639</t>
  </si>
  <si>
    <t>8133</t>
  </si>
  <si>
    <t>440.2235</t>
  </si>
  <si>
    <t>1756.8648</t>
  </si>
  <si>
    <t>8135</t>
  </si>
  <si>
    <t>590.2947</t>
  </si>
  <si>
    <t>1767.8622</t>
  </si>
  <si>
    <t>8199</t>
  </si>
  <si>
    <t>884.9402</t>
  </si>
  <si>
    <t>1767.8658</t>
  </si>
  <si>
    <t>8200</t>
  </si>
  <si>
    <t>915.9368</t>
  </si>
  <si>
    <t>1829.8590</t>
  </si>
  <si>
    <t>8481</t>
  </si>
  <si>
    <t>923.9374</t>
  </si>
  <si>
    <t>1845.8603</t>
  </si>
  <si>
    <t>647.3198</t>
  </si>
  <si>
    <t>1938.9375</t>
  </si>
  <si>
    <t>2.30</t>
  </si>
  <si>
    <t>9107</t>
  </si>
  <si>
    <t>9108</t>
  </si>
  <si>
    <t>1009.4709</t>
  </si>
  <si>
    <t>2016.9272</t>
  </si>
  <si>
    <t>673.3167</t>
  </si>
  <si>
    <t>2016.9283</t>
  </si>
  <si>
    <t>9508</t>
  </si>
  <si>
    <t>714.0084</t>
  </si>
  <si>
    <t>2139.0033</t>
  </si>
  <si>
    <t>735.0338</t>
  </si>
  <si>
    <t>2202.0796</t>
  </si>
  <si>
    <t>10390</t>
  </si>
  <si>
    <t>849.3669</t>
  </si>
  <si>
    <t>2545.0790</t>
  </si>
  <si>
    <t>11586</t>
  </si>
  <si>
    <t>912.1129</t>
  </si>
  <si>
    <t>2733.3169</t>
  </si>
  <si>
    <t>12223</t>
  </si>
  <si>
    <t>379.2342</t>
  </si>
  <si>
    <t>756.4539</t>
  </si>
  <si>
    <t>136</t>
  </si>
  <si>
    <t>393.7423</t>
  </si>
  <si>
    <t>785.4701</t>
  </si>
  <si>
    <t>240</t>
  </si>
  <si>
    <t>820.4493</t>
  </si>
  <si>
    <t>894.5062</t>
  </si>
  <si>
    <t>2.97</t>
  </si>
  <si>
    <t>923</t>
  </si>
  <si>
    <t>450.7070</t>
  </si>
  <si>
    <t>899.3994</t>
  </si>
  <si>
    <t>940</t>
  </si>
  <si>
    <t>478.2513</t>
  </si>
  <si>
    <t>954.4881</t>
  </si>
  <si>
    <t>1218</t>
  </si>
  <si>
    <t>956.5567</t>
  </si>
  <si>
    <t>1230</t>
  </si>
  <si>
    <t>957.5277</t>
  </si>
  <si>
    <t>1245</t>
  </si>
  <si>
    <t>480.7670</t>
  </si>
  <si>
    <t>959.5194</t>
  </si>
  <si>
    <t>1257</t>
  </si>
  <si>
    <t>480.7791</t>
  </si>
  <si>
    <t>959.5436</t>
  </si>
  <si>
    <t>1259</t>
  </si>
  <si>
    <t>483.7284</t>
  </si>
  <si>
    <t>965.4422</t>
  </si>
  <si>
    <t>491.8209</t>
  </si>
  <si>
    <t>981.6272</t>
  </si>
  <si>
    <t>1411</t>
  </si>
  <si>
    <t>492.2405</t>
  </si>
  <si>
    <t>982.4665</t>
  </si>
  <si>
    <t>1003.5238</t>
  </si>
  <si>
    <t>1571</t>
  </si>
  <si>
    <t>503.7729</t>
  </si>
  <si>
    <t>1005.5312</t>
  </si>
  <si>
    <t>1580</t>
  </si>
  <si>
    <t>510.7749</t>
  </si>
  <si>
    <t>1019.5352</t>
  </si>
  <si>
    <t>513.2524</t>
  </si>
  <si>
    <t>1024.4903</t>
  </si>
  <si>
    <t>1725</t>
  </si>
  <si>
    <t>352.1958</t>
  </si>
  <si>
    <t>1053.5657</t>
  </si>
  <si>
    <t>1.49</t>
  </si>
  <si>
    <t>1898</t>
  </si>
  <si>
    <t>527.7920</t>
  </si>
  <si>
    <t>1053.5694</t>
  </si>
  <si>
    <t>1900</t>
  </si>
  <si>
    <t>528.7534</t>
  </si>
  <si>
    <t>1055.4922</t>
  </si>
  <si>
    <t>1918</t>
  </si>
  <si>
    <t>532.2949</t>
  </si>
  <si>
    <t>1062.5753</t>
  </si>
  <si>
    <t>1977</t>
  </si>
  <si>
    <t>532.7703</t>
  </si>
  <si>
    <t>1063.5260</t>
  </si>
  <si>
    <t>1983</t>
  </si>
  <si>
    <t>533.2544</t>
  </si>
  <si>
    <t>1064.4942</t>
  </si>
  <si>
    <t>1991</t>
  </si>
  <si>
    <t>2291</t>
  </si>
  <si>
    <t>1129.6927</t>
  </si>
  <si>
    <t>2564</t>
  </si>
  <si>
    <t>380.5466</t>
  </si>
  <si>
    <t>1138.6181</t>
  </si>
  <si>
    <t>2672</t>
  </si>
  <si>
    <t>570.3164</t>
  </si>
  <si>
    <t>1138.6183</t>
  </si>
  <si>
    <t>2674</t>
  </si>
  <si>
    <t>2747</t>
  </si>
  <si>
    <t>581.2775</t>
  </si>
  <si>
    <t>1160.5404</t>
  </si>
  <si>
    <t>3.52</t>
  </si>
  <si>
    <t>2840</t>
  </si>
  <si>
    <t>585.3206</t>
  </si>
  <si>
    <t>1168.6266</t>
  </si>
  <si>
    <t>3018</t>
  </si>
  <si>
    <t>608.7930</t>
  </si>
  <si>
    <t>1215.5715</t>
  </si>
  <si>
    <t>3506</t>
  </si>
  <si>
    <t>406.1979</t>
  </si>
  <si>
    <t>1215.5718</t>
  </si>
  <si>
    <t>618.8555</t>
  </si>
  <si>
    <t>1235.6965</t>
  </si>
  <si>
    <t>3644</t>
  </si>
  <si>
    <t>638.3191</t>
  </si>
  <si>
    <t>1274.6236</t>
  </si>
  <si>
    <t>639.3599</t>
  </si>
  <si>
    <t>4110</t>
  </si>
  <si>
    <t>426.5759</t>
  </si>
  <si>
    <t>1276.7058</t>
  </si>
  <si>
    <t>646.3184</t>
  </si>
  <si>
    <t>1290.6222</t>
  </si>
  <si>
    <t>4246</t>
  </si>
  <si>
    <t>670.3325</t>
  </si>
  <si>
    <t>1338.6504</t>
  </si>
  <si>
    <t>4719</t>
  </si>
  <si>
    <t>689.3628</t>
  </si>
  <si>
    <t>1376.7111</t>
  </si>
  <si>
    <t>5030</t>
  </si>
  <si>
    <t>459.9124</t>
  </si>
  <si>
    <t>1376.7155</t>
  </si>
  <si>
    <t>5033</t>
  </si>
  <si>
    <t>461.2238</t>
  </si>
  <si>
    <t>5065</t>
  </si>
  <si>
    <t>691.3334</t>
  </si>
  <si>
    <t>1380.6522</t>
  </si>
  <si>
    <t>5066</t>
  </si>
  <si>
    <t>694.8681</t>
  </si>
  <si>
    <t>1387.7216</t>
  </si>
  <si>
    <t>5158</t>
  </si>
  <si>
    <t>5562</t>
  </si>
  <si>
    <t>789.8856</t>
  </si>
  <si>
    <t>1577.7567</t>
  </si>
  <si>
    <t>6876</t>
  </si>
  <si>
    <t>791.4210</t>
  </si>
  <si>
    <t>1580.8274</t>
  </si>
  <si>
    <t>6894</t>
  </si>
  <si>
    <t>527.9507</t>
  </si>
  <si>
    <t>1580.8302</t>
  </si>
  <si>
    <t>6900</t>
  </si>
  <si>
    <t>798.4004</t>
  </si>
  <si>
    <t>1594.7862</t>
  </si>
  <si>
    <t>7053</t>
  </si>
  <si>
    <t>532.6030</t>
  </si>
  <si>
    <t>1594.7873</t>
  </si>
  <si>
    <t>R.ESRVQYTVCIWR.T</t>
  </si>
  <si>
    <t>798.9010</t>
  </si>
  <si>
    <t>1595.7874</t>
  </si>
  <si>
    <t>1595.7878</t>
  </si>
  <si>
    <t>-0.25</t>
  </si>
  <si>
    <t>7063</t>
  </si>
  <si>
    <t>806.3984</t>
  </si>
  <si>
    <t>1610.7823</t>
  </si>
  <si>
    <t>7180</t>
  </si>
  <si>
    <t>554.5914</t>
  </si>
  <si>
    <t>1660.7523</t>
  </si>
  <si>
    <t>844.9895</t>
  </si>
  <si>
    <t>1687.9644</t>
  </si>
  <si>
    <t>7747</t>
  </si>
  <si>
    <t>572.6243</t>
  </si>
  <si>
    <t>1714.8510</t>
  </si>
  <si>
    <t>7923</t>
  </si>
  <si>
    <t>858.4332</t>
  </si>
  <si>
    <t>1714.8518</t>
  </si>
  <si>
    <t>7924</t>
  </si>
  <si>
    <t>8524</t>
  </si>
  <si>
    <t>1028.5206</t>
  </si>
  <si>
    <t>2055.0267</t>
  </si>
  <si>
    <t>9726</t>
  </si>
  <si>
    <t>10073</t>
  </si>
  <si>
    <t>753.0389</t>
  </si>
  <si>
    <t>2256.0948</t>
  </si>
  <si>
    <t>10605</t>
  </si>
  <si>
    <t>1129.0558</t>
  </si>
  <si>
    <t>2256.0970</t>
  </si>
  <si>
    <t>10607</t>
  </si>
  <si>
    <t>1137.0521</t>
  </si>
  <si>
    <t>2272.0897</t>
  </si>
  <si>
    <t>787.3922</t>
  </si>
  <si>
    <t>2359.1546</t>
  </si>
  <si>
    <t>11011</t>
  </si>
  <si>
    <t>1183.5346</t>
  </si>
  <si>
    <t>2365.0545</t>
  </si>
  <si>
    <t>0.57</t>
  </si>
  <si>
    <t>11036</t>
  </si>
  <si>
    <t>870.0968</t>
  </si>
  <si>
    <t>2607.2686</t>
  </si>
  <si>
    <t>Q7SIH1</t>
    <phoneticPr fontId="2" type="noConversion"/>
  </si>
  <si>
    <t>150(86)</t>
  </si>
  <si>
    <t>50(40)</t>
  </si>
  <si>
    <t>360.2098</t>
  </si>
  <si>
    <t>718.4050</t>
  </si>
  <si>
    <t>732.4168</t>
  </si>
  <si>
    <t>742.4628</t>
  </si>
  <si>
    <t>746.4376</t>
  </si>
  <si>
    <t>383.2128</t>
  </si>
  <si>
    <t>764.4110</t>
  </si>
  <si>
    <t>182</t>
  </si>
  <si>
    <t>389.2183</t>
  </si>
  <si>
    <t>776.4221</t>
  </si>
  <si>
    <t>220</t>
  </si>
  <si>
    <t>424.2293</t>
  </si>
  <si>
    <t>846.4441</t>
  </si>
  <si>
    <t>727</t>
  </si>
  <si>
    <t>431.7496</t>
  </si>
  <si>
    <t>861.4846</t>
  </si>
  <si>
    <t>792</t>
  </si>
  <si>
    <t>438.2602</t>
  </si>
  <si>
    <t>874.5059</t>
  </si>
  <si>
    <t>873</t>
  </si>
  <si>
    <t>442.2866</t>
  </si>
  <si>
    <t>882.5586</t>
  </si>
  <si>
    <t>918</t>
  </si>
  <si>
    <t>456.1999</t>
  </si>
  <si>
    <t>910.3853</t>
  </si>
  <si>
    <t>3.27</t>
  </si>
  <si>
    <t>1017</t>
  </si>
  <si>
    <t>966.4636</t>
  </si>
  <si>
    <t>1318</t>
  </si>
  <si>
    <t>487.8060</t>
  </si>
  <si>
    <t>973.5974</t>
  </si>
  <si>
    <t>1358</t>
  </si>
  <si>
    <t>509.8024</t>
  </si>
  <si>
    <t>1017.5902</t>
  </si>
  <si>
    <t>522.7623</t>
  </si>
  <si>
    <t>1043.5100</t>
  </si>
  <si>
    <t>1804</t>
  </si>
  <si>
    <t>550.2966</t>
  </si>
  <si>
    <t>1098.5787</t>
  </si>
  <si>
    <t>2225</t>
  </si>
  <si>
    <t>554.8011</t>
  </si>
  <si>
    <t>1107.5876</t>
  </si>
  <si>
    <t>558.8086</t>
  </si>
  <si>
    <t>1115.6027</t>
  </si>
  <si>
    <t>2398</t>
  </si>
  <si>
    <t>566.3248</t>
  </si>
  <si>
    <t>1130.6351</t>
  </si>
  <si>
    <t>2576</t>
  </si>
  <si>
    <t>568.3162</t>
  </si>
  <si>
    <t>1134.6179</t>
  </si>
  <si>
    <t>4.11</t>
  </si>
  <si>
    <t>2609</t>
  </si>
  <si>
    <t>416.5610</t>
  </si>
  <si>
    <t>1246.6613</t>
  </si>
  <si>
    <t>624.3381</t>
  </si>
  <si>
    <t>1246.6617</t>
  </si>
  <si>
    <t>3773</t>
  </si>
  <si>
    <t>625.8430</t>
  </si>
  <si>
    <t>1249.6715</t>
  </si>
  <si>
    <t>638.8075</t>
  </si>
  <si>
    <t>1275.6004</t>
  </si>
  <si>
    <t>4081</t>
  </si>
  <si>
    <t>426.2079</t>
  </si>
  <si>
    <t>1275.6018</t>
  </si>
  <si>
    <t>4084</t>
  </si>
  <si>
    <t>644.3520</t>
  </si>
  <si>
    <t>1286.6894</t>
  </si>
  <si>
    <t>4187</t>
  </si>
  <si>
    <t>644.3621</t>
  </si>
  <si>
    <t>1286.7097</t>
  </si>
  <si>
    <t>4196</t>
  </si>
  <si>
    <t>662.8249</t>
  </si>
  <si>
    <t>1323.6352</t>
  </si>
  <si>
    <t>711.3778</t>
  </si>
  <si>
    <t>5497</t>
  </si>
  <si>
    <t>1431.7187</t>
  </si>
  <si>
    <t>5565</t>
  </si>
  <si>
    <t>741.3949</t>
  </si>
  <si>
    <t>1480.7752</t>
  </si>
  <si>
    <t>6075</t>
  </si>
  <si>
    <t>762.4072</t>
  </si>
  <si>
    <t>1522.7999</t>
  </si>
  <si>
    <t>513.8945</t>
  </si>
  <si>
    <t>1538.6616</t>
  </si>
  <si>
    <t>6500</t>
  </si>
  <si>
    <t>770.3391</t>
  </si>
  <si>
    <t>1538.6635</t>
  </si>
  <si>
    <t>6502</t>
  </si>
  <si>
    <t>818.9258</t>
  </si>
  <si>
    <t>1635.8370</t>
  </si>
  <si>
    <t>7428</t>
  </si>
  <si>
    <t>819.4457</t>
  </si>
  <si>
    <t>1636.8769</t>
  </si>
  <si>
    <t>7439</t>
  </si>
  <si>
    <t>546.6335</t>
  </si>
  <si>
    <t>1636.8788</t>
  </si>
  <si>
    <t>7440</t>
  </si>
  <si>
    <t>822.9375</t>
  </si>
  <si>
    <t>1643.8604</t>
  </si>
  <si>
    <t>7496</t>
  </si>
  <si>
    <t>897.5212</t>
  </si>
  <si>
    <t>1793.0278</t>
  </si>
  <si>
    <t>598.6833</t>
  </si>
  <si>
    <t>1793.0280</t>
  </si>
  <si>
    <t>929.3767</t>
  </si>
  <si>
    <t>1856.7387</t>
  </si>
  <si>
    <t>8635</t>
  </si>
  <si>
    <t>951.0278</t>
  </si>
  <si>
    <t>1900.0411</t>
  </si>
  <si>
    <t>8853</t>
  </si>
  <si>
    <t>634.3547</t>
  </si>
  <si>
    <t>1900.0424</t>
  </si>
  <si>
    <t>8854</t>
  </si>
  <si>
    <t>641.3819</t>
  </si>
  <si>
    <t>1921.1239</t>
  </si>
  <si>
    <t>8976</t>
  </si>
  <si>
    <t>996.4591</t>
  </si>
  <si>
    <t>1990.9037</t>
  </si>
  <si>
    <t>9387</t>
  </si>
  <si>
    <t>664.6420</t>
  </si>
  <si>
    <t>1990.9043</t>
  </si>
  <si>
    <t>9389</t>
  </si>
  <si>
    <t>1001.5052</t>
  </si>
  <si>
    <t>2000.9958</t>
  </si>
  <si>
    <t>9445</t>
  </si>
  <si>
    <t>668.0059</t>
  </si>
  <si>
    <t>2000.9959</t>
  </si>
  <si>
    <t>9446</t>
  </si>
  <si>
    <t>1029.9672</t>
  </si>
  <si>
    <t>2057.9198</t>
  </si>
  <si>
    <t>9735</t>
  </si>
  <si>
    <t>707.3382</t>
  </si>
  <si>
    <t>2118.9928</t>
  </si>
  <si>
    <t>10003</t>
  </si>
  <si>
    <t>530.7571</t>
  </si>
  <si>
    <t>2118.9992</t>
  </si>
  <si>
    <t>754.6889</t>
  </si>
  <si>
    <t>2261.0449</t>
  </si>
  <si>
    <t>10631</t>
  </si>
  <si>
    <t>1131.5298</t>
  </si>
  <si>
    <t>2261.0450</t>
  </si>
  <si>
    <t>10632</t>
  </si>
  <si>
    <t>762.3789</t>
  </si>
  <si>
    <t>2284.1149</t>
  </si>
  <si>
    <t>10751</t>
  </si>
  <si>
    <t>572.0363</t>
  </si>
  <si>
    <t>2284.1162</t>
  </si>
  <si>
    <t>10753</t>
  </si>
  <si>
    <t>797.3880</t>
  </si>
  <si>
    <t>2389.1422</t>
  </si>
  <si>
    <t>11104</t>
  </si>
  <si>
    <t>598.2940</t>
  </si>
  <si>
    <t>2389.1467</t>
  </si>
  <si>
    <t>835.4074</t>
  </si>
  <si>
    <t>2503.2004</t>
  </si>
  <si>
    <t>11362</t>
  </si>
  <si>
    <t>836.3617</t>
  </si>
  <si>
    <t>2506.0632</t>
  </si>
  <si>
    <t>11373</t>
  </si>
  <si>
    <t>850.4495</t>
  </si>
  <si>
    <t>2548.3266</t>
  </si>
  <si>
    <t>11609</t>
  </si>
  <si>
    <t>864.7946</t>
  </si>
  <si>
    <t>2591.3620</t>
  </si>
  <si>
    <t>11739</t>
  </si>
  <si>
    <t>648.8484</t>
  </si>
  <si>
    <t>2591.3647</t>
  </si>
  <si>
    <t>845.6606</t>
  </si>
  <si>
    <t>3378.6135</t>
  </si>
  <si>
    <t>13000</t>
  </si>
  <si>
    <t>1127.2153</t>
  </si>
  <si>
    <t>3378.6242</t>
  </si>
  <si>
    <t>13001</t>
  </si>
  <si>
    <t>623.3143</t>
  </si>
  <si>
    <t>1244.6141</t>
  </si>
  <si>
    <t>3725</t>
  </si>
  <si>
    <t>631.3111</t>
  </si>
  <si>
    <t>1260.6076</t>
  </si>
  <si>
    <t>3923</t>
  </si>
  <si>
    <t>663.8544</t>
  </si>
  <si>
    <t>1325.6943</t>
  </si>
  <si>
    <t>4676</t>
  </si>
  <si>
    <t>876.9905</t>
  </si>
  <si>
    <t>1751.9664</t>
  </si>
  <si>
    <t>8120</t>
  </si>
  <si>
    <t>796.7402</t>
  </si>
  <si>
    <t>2387.1987</t>
  </si>
  <si>
    <t>B0JYN6</t>
    <phoneticPr fontId="2" type="noConversion"/>
  </si>
  <si>
    <t>86(61)</t>
  </si>
  <si>
    <t>363.7203</t>
  </si>
  <si>
    <t>725.4261</t>
  </si>
  <si>
    <t>387.7003</t>
  </si>
  <si>
    <t>801.3522</t>
  </si>
  <si>
    <t>408.7160</t>
  </si>
  <si>
    <t>815.4175</t>
  </si>
  <si>
    <t>498</t>
  </si>
  <si>
    <t>424.2241</t>
  </si>
  <si>
    <t>846.4336</t>
  </si>
  <si>
    <t>2777</t>
  </si>
  <si>
    <t>1153.6158</t>
  </si>
  <si>
    <t>2782</t>
  </si>
  <si>
    <t>1251.6200</t>
  </si>
  <si>
    <t>3835</t>
  </si>
  <si>
    <t>3996</t>
  </si>
  <si>
    <t>635.3303</t>
  </si>
  <si>
    <t>1268.6460</t>
  </si>
  <si>
    <t>4001</t>
  </si>
  <si>
    <t>669.2712</t>
  </si>
  <si>
    <t>1336.5278</t>
  </si>
  <si>
    <t>489.2155</t>
  </si>
  <si>
    <t>1464.6246</t>
  </si>
  <si>
    <t>5893</t>
  </si>
  <si>
    <t>6014</t>
  </si>
  <si>
    <t>737.9271</t>
  </si>
  <si>
    <t>1473.8396</t>
  </si>
  <si>
    <t>6015</t>
  </si>
  <si>
    <t>376.4564</t>
  </si>
  <si>
    <t>6287</t>
  </si>
  <si>
    <t>501.6068</t>
  </si>
  <si>
    <t>1501.7986</t>
  </si>
  <si>
    <t>6291</t>
  </si>
  <si>
    <t>751.9070</t>
  </si>
  <si>
    <t>1501.7995</t>
  </si>
  <si>
    <t>6293</t>
  </si>
  <si>
    <t>808.4242</t>
  </si>
  <si>
    <t>1614.8338</t>
  </si>
  <si>
    <t>7218</t>
  </si>
  <si>
    <t>539.2869</t>
  </si>
  <si>
    <t>1614.8388</t>
  </si>
  <si>
    <t>7225</t>
  </si>
  <si>
    <t>980.9684</t>
  </si>
  <si>
    <t>1959.9223</t>
  </si>
  <si>
    <t>654.3152</t>
  </si>
  <si>
    <t>1959.9237</t>
  </si>
  <si>
    <t>9229</t>
  </si>
  <si>
    <t>495.2437</t>
  </si>
  <si>
    <t>9312</t>
  </si>
  <si>
    <t>9314</t>
  </si>
  <si>
    <t>659.9895</t>
  </si>
  <si>
    <t>1976.9467</t>
  </si>
  <si>
    <t>4.67</t>
  </si>
  <si>
    <t>9315</t>
  </si>
  <si>
    <t>707.3428</t>
  </si>
  <si>
    <t>2119.0067</t>
  </si>
  <si>
    <t>10010</t>
  </si>
  <si>
    <t>1203.5476</t>
  </si>
  <si>
    <t>2405.0807</t>
  </si>
  <si>
    <t>11138</t>
  </si>
  <si>
    <t>802.7014</t>
  </si>
  <si>
    <t>2405.0822</t>
  </si>
  <si>
    <t>11139</t>
  </si>
  <si>
    <t>P34955</t>
    <phoneticPr fontId="2" type="noConversion"/>
  </si>
  <si>
    <t>1408</t>
  </si>
  <si>
    <t>103(50)</t>
  </si>
  <si>
    <t>22(16)</t>
  </si>
  <si>
    <t>350.7356</t>
  </si>
  <si>
    <t>699.4566</t>
  </si>
  <si>
    <t>374.1880</t>
  </si>
  <si>
    <t>746.3614</t>
  </si>
  <si>
    <t>746.4367</t>
  </si>
  <si>
    <t>382.1842</t>
  </si>
  <si>
    <t>762.3539</t>
  </si>
  <si>
    <t>2.96</t>
  </si>
  <si>
    <t>171</t>
  </si>
  <si>
    <t>173</t>
  </si>
  <si>
    <t>402.7290</t>
  </si>
  <si>
    <t>803.4434</t>
  </si>
  <si>
    <t>428</t>
  </si>
  <si>
    <t>430.7419</t>
  </si>
  <si>
    <t>859.4691</t>
  </si>
  <si>
    <t>787</t>
  </si>
  <si>
    <t>893</t>
  </si>
  <si>
    <t>913.5303</t>
  </si>
  <si>
    <t>1042</t>
  </si>
  <si>
    <t>504.7738</t>
  </si>
  <si>
    <t>1007.5331</t>
  </si>
  <si>
    <t>1011.5393</t>
  </si>
  <si>
    <t>1608</t>
  </si>
  <si>
    <t>365.5177</t>
  </si>
  <si>
    <t>1093.5312</t>
  </si>
  <si>
    <t>2178</t>
  </si>
  <si>
    <t>547.7730</t>
  </si>
  <si>
    <t>1093.5315</t>
  </si>
  <si>
    <t>2628</t>
  </si>
  <si>
    <t>584.8112</t>
  </si>
  <si>
    <t>1167.6078</t>
  </si>
  <si>
    <t>2960</t>
  </si>
  <si>
    <t>589.8213</t>
  </si>
  <si>
    <t>1177.6280</t>
  </si>
  <si>
    <t>400.8856</t>
  </si>
  <si>
    <t>1199.6349</t>
  </si>
  <si>
    <t>600.8252</t>
  </si>
  <si>
    <t>1199.6358</t>
  </si>
  <si>
    <t>640.3323</t>
  </si>
  <si>
    <t>1278.6501</t>
  </si>
  <si>
    <t>1317.6283</t>
  </si>
  <si>
    <t>4590</t>
  </si>
  <si>
    <t>449.5639</t>
  </si>
  <si>
    <t>1345.6700</t>
  </si>
  <si>
    <t>4827</t>
  </si>
  <si>
    <t>4828</t>
  </si>
  <si>
    <t>700.3981</t>
  </si>
  <si>
    <t>1398.7816</t>
  </si>
  <si>
    <t>5294</t>
  </si>
  <si>
    <t>797.4136</t>
  </si>
  <si>
    <t>1592.8126</t>
  </si>
  <si>
    <t>7016</t>
  </si>
  <si>
    <t>1592.8128</t>
  </si>
  <si>
    <t>7019</t>
  </si>
  <si>
    <t>884.9995</t>
  </si>
  <si>
    <t>1767.9845</t>
  </si>
  <si>
    <t>8207</t>
  </si>
  <si>
    <t>590.3362</t>
  </si>
  <si>
    <t>1767.9869</t>
  </si>
  <si>
    <t>8209</t>
  </si>
  <si>
    <t>793.7571</t>
  </si>
  <si>
    <t>2378.2496</t>
  </si>
  <si>
    <t>F1N1I6</t>
    <phoneticPr fontId="2" type="noConversion"/>
  </si>
  <si>
    <t>1367</t>
  </si>
  <si>
    <t>24(19)</t>
  </si>
  <si>
    <t>27%</t>
  </si>
  <si>
    <t>139</t>
  </si>
  <si>
    <t>387.2160</t>
  </si>
  <si>
    <t>772.4174</t>
  </si>
  <si>
    <t>206</t>
  </si>
  <si>
    <t>867.4381</t>
  </si>
  <si>
    <t>813</t>
  </si>
  <si>
    <t>436.7660</t>
  </si>
  <si>
    <t>871.5174</t>
  </si>
  <si>
    <t>849</t>
  </si>
  <si>
    <t>457.2971</t>
  </si>
  <si>
    <t>912.5797</t>
  </si>
  <si>
    <t>1034</t>
  </si>
  <si>
    <t>1536</t>
  </si>
  <si>
    <t>539.7649</t>
  </si>
  <si>
    <t>1077.5152</t>
  </si>
  <si>
    <t>2032</t>
  </si>
  <si>
    <t>617.8142</t>
  </si>
  <si>
    <t>1233.6137</t>
  </si>
  <si>
    <t>2.90</t>
  </si>
  <si>
    <t>418.9051</t>
  </si>
  <si>
    <t>1253.6934</t>
  </si>
  <si>
    <t>3864</t>
  </si>
  <si>
    <t>627.8541</t>
  </si>
  <si>
    <t>1253.6937</t>
  </si>
  <si>
    <t>638.3651</t>
  </si>
  <si>
    <t>1274.7157</t>
  </si>
  <si>
    <t>4076</t>
  </si>
  <si>
    <t>425.9125</t>
  </si>
  <si>
    <t>655.3728</t>
  </si>
  <si>
    <t>1308.7310</t>
  </si>
  <si>
    <t>437.2515</t>
  </si>
  <si>
    <t>1308.7328</t>
  </si>
  <si>
    <t>4494</t>
  </si>
  <si>
    <t>660.3547</t>
  </si>
  <si>
    <t>1318.6948</t>
  </si>
  <si>
    <t>4604</t>
  </si>
  <si>
    <t>660.8018</t>
  </si>
  <si>
    <t>1319.5890</t>
  </si>
  <si>
    <t>4617</t>
  </si>
  <si>
    <t>4619</t>
  </si>
  <si>
    <t>1348.6415</t>
  </si>
  <si>
    <t>4849</t>
  </si>
  <si>
    <t>675.3281</t>
  </si>
  <si>
    <t>1348.6417</t>
  </si>
  <si>
    <t>4850</t>
  </si>
  <si>
    <t>K.RYIETDPANRDR.R</t>
  </si>
  <si>
    <t>502.5886</t>
  </si>
  <si>
    <t>1504.7441</t>
  </si>
  <si>
    <t>1504.7382</t>
  </si>
  <si>
    <t>R.YIETDPANRDRR.T</t>
  </si>
  <si>
    <t>753.3807</t>
  </si>
  <si>
    <t>1504.7469</t>
  </si>
  <si>
    <t>6317</t>
  </si>
  <si>
    <t>810.8737</t>
  </si>
  <si>
    <t>1619.7329</t>
  </si>
  <si>
    <t>7254</t>
  </si>
  <si>
    <t>540.9183</t>
  </si>
  <si>
    <t>1619.7330</t>
  </si>
  <si>
    <t>7255</t>
  </si>
  <si>
    <t>405.9409</t>
  </si>
  <si>
    <t>1619.7345</t>
  </si>
  <si>
    <t>7259</t>
  </si>
  <si>
    <t>555.9343</t>
  </si>
  <si>
    <t>1664.7812</t>
  </si>
  <si>
    <t>7621</t>
  </si>
  <si>
    <t>833.3986</t>
  </si>
  <si>
    <t>1664.7827</t>
  </si>
  <si>
    <t>7622</t>
  </si>
  <si>
    <t>861.9286</t>
  </si>
  <si>
    <t>1721.8427</t>
  </si>
  <si>
    <t>1806.8860</t>
  </si>
  <si>
    <t>8385</t>
  </si>
  <si>
    <t>904.4509</t>
  </si>
  <si>
    <t>1806.8873</t>
  </si>
  <si>
    <t>906.9775</t>
  </si>
  <si>
    <t>1811.9405</t>
  </si>
  <si>
    <t>8411</t>
  </si>
  <si>
    <t>607.9686</t>
  </si>
  <si>
    <t>1820.8841</t>
  </si>
  <si>
    <t>8440</t>
  </si>
  <si>
    <t>456.2285</t>
  </si>
  <si>
    <t>1820.8851</t>
  </si>
  <si>
    <t>8441</t>
  </si>
  <si>
    <t>911.4502</t>
  </si>
  <si>
    <t>1820.8858</t>
  </si>
  <si>
    <t>8442</t>
  </si>
  <si>
    <t>915.4903</t>
  </si>
  <si>
    <t>1828.9660</t>
  </si>
  <si>
    <t>768.0415</t>
  </si>
  <si>
    <t>2301.1027</t>
  </si>
  <si>
    <t>10823</t>
  </si>
  <si>
    <t>1151.5587</t>
  </si>
  <si>
    <t>2301.1029</t>
  </si>
  <si>
    <t>10824</t>
  </si>
  <si>
    <t>791.0466</t>
  </si>
  <si>
    <t>2370.1181</t>
  </si>
  <si>
    <t>11048</t>
  </si>
  <si>
    <t>K4JF16</t>
    <phoneticPr fontId="2" type="noConversion"/>
  </si>
  <si>
    <t>953</t>
  </si>
  <si>
    <t>91(48)</t>
  </si>
  <si>
    <t>33(24)</t>
  </si>
  <si>
    <t>1.34</t>
  </si>
  <si>
    <t>436.1976</t>
  </si>
  <si>
    <t>1305.5709</t>
  </si>
  <si>
    <t>4417</t>
  </si>
  <si>
    <t>653.7935</t>
  </si>
  <si>
    <t>1305.5725</t>
  </si>
  <si>
    <t>4418</t>
  </si>
  <si>
    <t>1029.4757</t>
  </si>
  <si>
    <t>2056.9369</t>
  </si>
  <si>
    <t>9733</t>
  </si>
  <si>
    <t>A6QPP2</t>
    <phoneticPr fontId="2" type="noConversion"/>
  </si>
  <si>
    <t>48(29)</t>
  </si>
  <si>
    <t>17(12)</t>
  </si>
  <si>
    <t>1.37</t>
  </si>
  <si>
    <t>417.7162</t>
  </si>
  <si>
    <t>833.4179</t>
  </si>
  <si>
    <t>573</t>
  </si>
  <si>
    <t>424.2706</t>
  </si>
  <si>
    <t>846.5266</t>
  </si>
  <si>
    <t>435.7299</t>
  </si>
  <si>
    <t>869.4452</t>
  </si>
  <si>
    <t>478.3035</t>
  </si>
  <si>
    <t>954.5924</t>
  </si>
  <si>
    <t>1223</t>
  </si>
  <si>
    <t>493.7869</t>
  </si>
  <si>
    <t>985.5592</t>
  </si>
  <si>
    <t>511.2729</t>
  </si>
  <si>
    <t>1020.5312</t>
  </si>
  <si>
    <t>1686</t>
  </si>
  <si>
    <t>1037.5435</t>
  </si>
  <si>
    <t>529.2857</t>
  </si>
  <si>
    <t>1056.5569</t>
  </si>
  <si>
    <t>1922</t>
  </si>
  <si>
    <t>2010</t>
  </si>
  <si>
    <t>538.7585</t>
  </si>
  <si>
    <t>1075.5025</t>
  </si>
  <si>
    <t>2023</t>
  </si>
  <si>
    <t>645.3562</t>
  </si>
  <si>
    <t>1288.6978</t>
  </si>
  <si>
    <t>4208</t>
  </si>
  <si>
    <t>R.DDGGGEPESMEPR.W</t>
  </si>
  <si>
    <t>688.2778</t>
  </si>
  <si>
    <t>1374.5410</t>
  </si>
  <si>
    <t>1374.5358</t>
  </si>
  <si>
    <t>5023</t>
  </si>
  <si>
    <t>696.3845</t>
  </si>
  <si>
    <t>1390.7544</t>
  </si>
  <si>
    <t>736.3939</t>
  </si>
  <si>
    <t>1470.7732</t>
  </si>
  <si>
    <t>5983</t>
  </si>
  <si>
    <t>491.2661</t>
  </si>
  <si>
    <t>1470.7763</t>
  </si>
  <si>
    <t>5988</t>
  </si>
  <si>
    <t>779.9345</t>
  </si>
  <si>
    <t>1557.8545</t>
  </si>
  <si>
    <t>1.90</t>
  </si>
  <si>
    <t>6695</t>
  </si>
  <si>
    <t>816.8960</t>
  </si>
  <si>
    <t>1631.7774</t>
  </si>
  <si>
    <t>7378</t>
  </si>
  <si>
    <t>544.9334</t>
  </si>
  <si>
    <t>1631.7782</t>
  </si>
  <si>
    <t>940.4523</t>
  </si>
  <si>
    <t>1878.8901</t>
  </si>
  <si>
    <t>119</t>
  </si>
  <si>
    <t>8738</t>
  </si>
  <si>
    <t>627.3056</t>
  </si>
  <si>
    <t>1878.8950</t>
  </si>
  <si>
    <t>8.94</t>
  </si>
  <si>
    <t>8739</t>
  </si>
  <si>
    <t>F1MMD7</t>
    <phoneticPr fontId="2" type="noConversion"/>
  </si>
  <si>
    <t>773</t>
  </si>
  <si>
    <t>67(38)</t>
  </si>
  <si>
    <t>23(19)</t>
  </si>
  <si>
    <t>1.01</t>
  </si>
  <si>
    <t>388.2130</t>
  </si>
  <si>
    <t>774.4114</t>
  </si>
  <si>
    <t>216</t>
  </si>
  <si>
    <t>418.2306</t>
  </si>
  <si>
    <t>834.4466</t>
  </si>
  <si>
    <t>577</t>
  </si>
  <si>
    <t>426.2271</t>
  </si>
  <si>
    <t>850.4397</t>
  </si>
  <si>
    <t>3.09</t>
  </si>
  <si>
    <t>430.2484</t>
  </si>
  <si>
    <t>858.4823</t>
  </si>
  <si>
    <t>437.7149</t>
  </si>
  <si>
    <t>873.4153</t>
  </si>
  <si>
    <t>863</t>
  </si>
  <si>
    <t>474.2844</t>
  </si>
  <si>
    <t>946.5543</t>
  </si>
  <si>
    <t>1186</t>
  </si>
  <si>
    <t>484.3089</t>
  </si>
  <si>
    <t>966.6032</t>
  </si>
  <si>
    <t>486.7811</t>
  </si>
  <si>
    <t>971.5476</t>
  </si>
  <si>
    <t>516.2722</t>
  </si>
  <si>
    <t>1030.5298</t>
  </si>
  <si>
    <t>1769</t>
  </si>
  <si>
    <t>516.2878</t>
  </si>
  <si>
    <t>1030.5611</t>
  </si>
  <si>
    <t>1774</t>
  </si>
  <si>
    <t>567.2790</t>
  </si>
  <si>
    <t>1132.5434</t>
  </si>
  <si>
    <t>2.99</t>
  </si>
  <si>
    <t>2592</t>
  </si>
  <si>
    <t>597.3009</t>
  </si>
  <si>
    <t>1192.5872</t>
  </si>
  <si>
    <t>3227</t>
  </si>
  <si>
    <t>602.8409</t>
  </si>
  <si>
    <t>1203.6672</t>
  </si>
  <si>
    <t>3397</t>
  </si>
  <si>
    <t>3448</t>
  </si>
  <si>
    <t>619.3319</t>
  </si>
  <si>
    <t>1236.6491</t>
  </si>
  <si>
    <t>3657</t>
  </si>
  <si>
    <t>634.8731</t>
  </si>
  <si>
    <t>1267.7317</t>
  </si>
  <si>
    <t>3992</t>
  </si>
  <si>
    <t>423.5848</t>
  </si>
  <si>
    <t>1267.7327</t>
  </si>
  <si>
    <t>661.3479</t>
  </si>
  <si>
    <t>1320.6812</t>
  </si>
  <si>
    <t>4642</t>
  </si>
  <si>
    <t>441.2344</t>
  </si>
  <si>
    <t>1320.6814</t>
  </si>
  <si>
    <t>4644</t>
  </si>
  <si>
    <t>668.3395</t>
  </si>
  <si>
    <t>1334.6645</t>
  </si>
  <si>
    <t>4703</t>
  </si>
  <si>
    <t>675.3590</t>
  </si>
  <si>
    <t>1348.7033</t>
  </si>
  <si>
    <t>4859</t>
  </si>
  <si>
    <t>701.8946</t>
  </si>
  <si>
    <t>1401.7746</t>
  </si>
  <si>
    <t>5317</t>
  </si>
  <si>
    <t>752.3928</t>
  </si>
  <si>
    <t>1502.7711</t>
  </si>
  <si>
    <t>6301</t>
  </si>
  <si>
    <t>501.9310</t>
  </si>
  <si>
    <t>1502.7712</t>
  </si>
  <si>
    <t>6302</t>
  </si>
  <si>
    <t>791.4352</t>
  </si>
  <si>
    <t>1580.8558</t>
  </si>
  <si>
    <t>6905</t>
  </si>
  <si>
    <t>855.4358</t>
  </si>
  <si>
    <t>1708.8571</t>
  </si>
  <si>
    <t>7889</t>
  </si>
  <si>
    <t>622.9947</t>
  </si>
  <si>
    <t>1865.9624</t>
  </si>
  <si>
    <t>8678</t>
  </si>
  <si>
    <t>933.9886</t>
  </si>
  <si>
    <t>1865.9626</t>
  </si>
  <si>
    <t>8679</t>
  </si>
  <si>
    <t>960.4946</t>
  </si>
  <si>
    <t>2878.4621</t>
  </si>
  <si>
    <t>12466</t>
  </si>
  <si>
    <t>720.6229</t>
  </si>
  <si>
    <t>2878.4626</t>
  </si>
  <si>
    <t>P06868</t>
    <phoneticPr fontId="2" type="noConversion"/>
  </si>
  <si>
    <t>Plasminogen OS=Bos taurus GN=PLG PE=1 SV=2</t>
  </si>
  <si>
    <t>93894</t>
  </si>
  <si>
    <t>766</t>
  </si>
  <si>
    <t>73(43)</t>
  </si>
  <si>
    <t>32(25)</t>
  </si>
  <si>
    <t>1.36</t>
  </si>
  <si>
    <t>P06868_uniprot</t>
  </si>
  <si>
    <t>K.NTPVFR.M</t>
  </si>
  <si>
    <t>367.2043</t>
  </si>
  <si>
    <t>732.3941</t>
  </si>
  <si>
    <t>732.3919</t>
  </si>
  <si>
    <t>R.DVILYEK.R</t>
  </si>
  <si>
    <t>440.2471</t>
  </si>
  <si>
    <t>878.4797</t>
  </si>
  <si>
    <t>878.4749</t>
  </si>
  <si>
    <t>R.AFQYHSK.E</t>
  </si>
  <si>
    <t>440.7206</t>
  </si>
  <si>
    <t>879.4265</t>
  </si>
  <si>
    <t>879.4239</t>
  </si>
  <si>
    <t>891</t>
  </si>
  <si>
    <t>R.IYLLECK.T</t>
  </si>
  <si>
    <t>469.7573</t>
  </si>
  <si>
    <t>937.5001</t>
  </si>
  <si>
    <t>937.4943</t>
  </si>
  <si>
    <t>1128</t>
  </si>
  <si>
    <t>K.VILGAHNEK.V</t>
  </si>
  <si>
    <t>490.7819</t>
  </si>
  <si>
    <t>979.5493</t>
  </si>
  <si>
    <t>979.5451</t>
  </si>
  <si>
    <t>1382</t>
  </si>
  <si>
    <t>R.TPENFPCK.N</t>
  </si>
  <si>
    <t>496.7311</t>
  </si>
  <si>
    <t>991.4476</t>
  </si>
  <si>
    <t>991.4433</t>
  </si>
  <si>
    <t>1480</t>
  </si>
  <si>
    <t>R.WEFCNLK.K</t>
  </si>
  <si>
    <t>498.7371</t>
  </si>
  <si>
    <t>995.4597</t>
  </si>
  <si>
    <t>995.4535</t>
  </si>
  <si>
    <t>1512</t>
  </si>
  <si>
    <t>K.LSRPAIITK.E</t>
  </si>
  <si>
    <t>499.8241</t>
  </si>
  <si>
    <t>997.6336</t>
  </si>
  <si>
    <t>997.6284</t>
  </si>
  <si>
    <t>R.WSEQTPHK.H</t>
  </si>
  <si>
    <t>506.7481</t>
  </si>
  <si>
    <t>1011.4817</t>
  </si>
  <si>
    <t>1011.4774</t>
  </si>
  <si>
    <t>1602</t>
  </si>
  <si>
    <t>K.RIYLLECK.T</t>
  </si>
  <si>
    <t>547.8077</t>
  </si>
  <si>
    <t>1093.6009</t>
  </si>
  <si>
    <t>1093.5954</t>
  </si>
  <si>
    <t>K.NLEENYCR.N</t>
  </si>
  <si>
    <t>549.2402</t>
  </si>
  <si>
    <t>1096.4658</t>
  </si>
  <si>
    <t>1096.4607</t>
  </si>
  <si>
    <t>K.WSATSPHVPK.F</t>
  </si>
  <si>
    <t>555.2936</t>
  </si>
  <si>
    <t>1108.5726</t>
  </si>
  <si>
    <t>1108.5665</t>
  </si>
  <si>
    <t>2306</t>
  </si>
  <si>
    <t>R.WEFCDIPR.C</t>
  </si>
  <si>
    <t>561.7585</t>
  </si>
  <si>
    <t>1121.5024</t>
  </si>
  <si>
    <t>1121.4964</t>
  </si>
  <si>
    <t>2456</t>
  </si>
  <si>
    <t>R.CTTPPPSSGPK.Y</t>
  </si>
  <si>
    <t>564.7749</t>
  </si>
  <si>
    <t>1127.5352</t>
  </si>
  <si>
    <t>1127.5281</t>
  </si>
  <si>
    <t>2526</t>
  </si>
  <si>
    <t>K.EAHLPVIENK.V</t>
  </si>
  <si>
    <t>383.8829</t>
  </si>
  <si>
    <t>1148.6270</t>
  </si>
  <si>
    <t>1148.6189</t>
  </si>
  <si>
    <t>2766</t>
  </si>
  <si>
    <t>575.3209</t>
  </si>
  <si>
    <t>1148.6272</t>
  </si>
  <si>
    <t>R.MRDVILYEK.R</t>
  </si>
  <si>
    <t>583.8182</t>
  </si>
  <si>
    <t>1165.6218</t>
  </si>
  <si>
    <t>1165.6165</t>
  </si>
  <si>
    <t>2918</t>
  </si>
  <si>
    <t>R.EQSVQEIPVSR.L</t>
  </si>
  <si>
    <t>636.3352</t>
  </si>
  <si>
    <t>1270.6559</t>
  </si>
  <si>
    <t>1270.6517</t>
  </si>
  <si>
    <t>4030</t>
  </si>
  <si>
    <t>K.SPWCYTTDPR.V</t>
  </si>
  <si>
    <t>641.7828</t>
  </si>
  <si>
    <t>1281.5510</t>
  </si>
  <si>
    <t>1281.5448</t>
  </si>
  <si>
    <t>4134</t>
  </si>
  <si>
    <t>K.CEEETDFVCR.A</t>
  </si>
  <si>
    <t>672.7666</t>
  </si>
  <si>
    <t>1343.5186</t>
  </si>
  <si>
    <t>1343.5122</t>
  </si>
  <si>
    <t>4752</t>
  </si>
  <si>
    <t>K.VCNRNEYLDGR.V</t>
  </si>
  <si>
    <t>698.3283</t>
  </si>
  <si>
    <t>1394.6419</t>
  </si>
  <si>
    <t>1394.6361</t>
  </si>
  <si>
    <t>465.8890</t>
  </si>
  <si>
    <t>1394.6451</t>
  </si>
  <si>
    <t>K.EQQCVVMAENSK.N</t>
  </si>
  <si>
    <t>711.8226</t>
  </si>
  <si>
    <t>1421.6307</t>
  </si>
  <si>
    <t>1421.6279</t>
  </si>
  <si>
    <t>1.99</t>
  </si>
  <si>
    <t>5502</t>
  </si>
  <si>
    <t>K.FPLAGLEENYCR.N</t>
  </si>
  <si>
    <t>734.8530</t>
  </si>
  <si>
    <t>1467.6915</t>
  </si>
  <si>
    <t>1467.6816</t>
  </si>
  <si>
    <t>5927</t>
  </si>
  <si>
    <t>K.APWCYTTNSEVR.W</t>
  </si>
  <si>
    <t>742.3383</t>
  </si>
  <si>
    <t>1482.6620</t>
  </si>
  <si>
    <t>1482.6562</t>
  </si>
  <si>
    <t>6083</t>
  </si>
  <si>
    <t>K.VREQSVQEIPVSR.L</t>
  </si>
  <si>
    <t>763.9219</t>
  </si>
  <si>
    <t>1525.8292</t>
  </si>
  <si>
    <t>1525.8212</t>
  </si>
  <si>
    <t>6404</t>
  </si>
  <si>
    <t>509.6184</t>
  </si>
  <si>
    <t>1525.8333</t>
  </si>
  <si>
    <t>6406</t>
  </si>
  <si>
    <t>R.VSPYVPWIEETMR.R</t>
  </si>
  <si>
    <t>803.9042</t>
  </si>
  <si>
    <t>1605.7938</t>
  </si>
  <si>
    <t>1605.7861</t>
  </si>
  <si>
    <t>K.NLEENYCRNPNGEK.A</t>
  </si>
  <si>
    <t>868.8890</t>
  </si>
  <si>
    <t>1735.7634</t>
  </si>
  <si>
    <t>1735.7583</t>
  </si>
  <si>
    <t>8031</t>
  </si>
  <si>
    <t>K.NYGGTVAVTESGHTCQR.W</t>
  </si>
  <si>
    <t>918.9217</t>
  </si>
  <si>
    <t>1835.8289</t>
  </si>
  <si>
    <t>1835.8221</t>
  </si>
  <si>
    <t>612.9505</t>
  </si>
  <si>
    <t>1835.8297</t>
  </si>
  <si>
    <t>R.NPDADKSPWCYTTDPR.V</t>
  </si>
  <si>
    <t>961.9260</t>
  </si>
  <si>
    <t>1921.8375</t>
  </si>
  <si>
    <t>1921.8265</t>
  </si>
  <si>
    <t>8981</t>
  </si>
  <si>
    <t>641.6202</t>
  </si>
  <si>
    <t>1921.8389</t>
  </si>
  <si>
    <t>8982</t>
  </si>
  <si>
    <t>R.NPDGDVNGPWCYTMNPR.K</t>
  </si>
  <si>
    <t>996.9237</t>
  </si>
  <si>
    <t>1991.8329</t>
  </si>
  <si>
    <t>1991.8254</t>
  </si>
  <si>
    <t>9409</t>
  </si>
  <si>
    <t>R.NPDGEPRPWCFTTDPQKR.W</t>
  </si>
  <si>
    <t>734.3518</t>
  </si>
  <si>
    <t>2200.0334</t>
  </si>
  <si>
    <t>2200.0120</t>
  </si>
  <si>
    <t>R.SVEDCAAKCEEETDFVCR.A</t>
  </si>
  <si>
    <t>735.6380</t>
  </si>
  <si>
    <t>2203.8922</t>
  </si>
  <si>
    <t>2203.8820</t>
  </si>
  <si>
    <t>10395</t>
  </si>
  <si>
    <t>R.NPDNDENGPWCYTTDPDKR.Y</t>
  </si>
  <si>
    <t>765.3233</t>
  </si>
  <si>
    <t>2292.9481</t>
  </si>
  <si>
    <t>2292.9342</t>
  </si>
  <si>
    <t>10794</t>
  </si>
  <si>
    <t>F1N045</t>
    <phoneticPr fontId="2" type="noConversion"/>
  </si>
  <si>
    <t>Complement component C7 OS=Bos taurus GN=C7 PE=4 SV=1</t>
  </si>
  <si>
    <t>96123</t>
  </si>
  <si>
    <t>50(33)</t>
  </si>
  <si>
    <t>23(17)</t>
  </si>
  <si>
    <t>F1N045_uniprot</t>
  </si>
  <si>
    <t>K.WSPEVK.D</t>
  </si>
  <si>
    <t>373.1997</t>
  </si>
  <si>
    <t>744.3849</t>
  </si>
  <si>
    <t>744.3806</t>
  </si>
  <si>
    <t>K.CQPWEK.L</t>
  </si>
  <si>
    <t>424.1946</t>
  </si>
  <si>
    <t>846.3747</t>
  </si>
  <si>
    <t>846.3694</t>
  </si>
  <si>
    <t>723</t>
  </si>
  <si>
    <t>K.NIMYTCK.E</t>
  </si>
  <si>
    <t>465.2174</t>
  </si>
  <si>
    <t>928.4203</t>
  </si>
  <si>
    <t>928.4146</t>
  </si>
  <si>
    <t>1063</t>
  </si>
  <si>
    <t>K.VTISCSGGR.S</t>
  </si>
  <si>
    <t>468.7341</t>
  </si>
  <si>
    <t>935.4537</t>
  </si>
  <si>
    <t>935.4495</t>
  </si>
  <si>
    <t>1113</t>
  </si>
  <si>
    <t>R.ILPLTVCK.M</t>
  </si>
  <si>
    <t>472.2877</t>
  </si>
  <si>
    <t>942.5609</t>
  </si>
  <si>
    <t>942.5572</t>
  </si>
  <si>
    <t>1144</t>
  </si>
  <si>
    <t>K.FCSSPPALK.D</t>
  </si>
  <si>
    <t>503.7569</t>
  </si>
  <si>
    <t>1005.4992</t>
  </si>
  <si>
    <t>1005.4953</t>
  </si>
  <si>
    <t>K.FDFHSEDK.R</t>
  </si>
  <si>
    <t>512.7246</t>
  </si>
  <si>
    <t>1023.4345</t>
  </si>
  <si>
    <t>1023.4298</t>
  </si>
  <si>
    <t>1717</t>
  </si>
  <si>
    <t>R.CFSGQCISK.S</t>
  </si>
  <si>
    <t>543.7415</t>
  </si>
  <si>
    <t>1085.4684</t>
  </si>
  <si>
    <t>1085.4634</t>
  </si>
  <si>
    <t>2088</t>
  </si>
  <si>
    <t>K.VIFHMDSEK.V</t>
  </si>
  <si>
    <t>553.2737</t>
  </si>
  <si>
    <t>1104.5328</t>
  </si>
  <si>
    <t>1104.5274</t>
  </si>
  <si>
    <t>2264</t>
  </si>
  <si>
    <t>K.CTTMEEVLK.S</t>
  </si>
  <si>
    <t>555.7655</t>
  </si>
  <si>
    <t>1109.5164</t>
  </si>
  <si>
    <t>1109.5097</t>
  </si>
  <si>
    <t>2323</t>
  </si>
  <si>
    <t>R.GYNALTGQFR.N</t>
  </si>
  <si>
    <t>563.7877</t>
  </si>
  <si>
    <t>1125.5608</t>
  </si>
  <si>
    <t>2513</t>
  </si>
  <si>
    <t>K.MHVLQCQGR.N</t>
  </si>
  <si>
    <t>2.15</t>
  </si>
  <si>
    <t>376.8533</t>
  </si>
  <si>
    <t>1127.5381</t>
  </si>
  <si>
    <t>1127.5328</t>
  </si>
  <si>
    <t>2527</t>
  </si>
  <si>
    <t>K.-&gt;M&lt;-HVLQCQGR.N</t>
  </si>
  <si>
    <t>1143.5336</t>
  </si>
  <si>
    <t>1143.5277</t>
  </si>
  <si>
    <t>572.7745</t>
  </si>
  <si>
    <t>1143.5344</t>
  </si>
  <si>
    <t>2743</t>
  </si>
  <si>
    <t>K.FDFHSEDKR.K</t>
  </si>
  <si>
    <t>394.1866</t>
  </si>
  <si>
    <t>1179.5379</t>
  </si>
  <si>
    <t>1179.5309</t>
  </si>
  <si>
    <t>3114</t>
  </si>
  <si>
    <t>R.ESCTLPASAEK.A</t>
  </si>
  <si>
    <t>596.7825</t>
  </si>
  <si>
    <t>1191.5505</t>
  </si>
  <si>
    <t>1191.5441</t>
  </si>
  <si>
    <t>3218</t>
  </si>
  <si>
    <t>K.SVSENEGNLLR.G</t>
  </si>
  <si>
    <t>609.3132</t>
  </si>
  <si>
    <t>1216.6118</t>
  </si>
  <si>
    <t>1216.6048</t>
  </si>
  <si>
    <t>3509</t>
  </si>
  <si>
    <t>K.EGYSLVGDPVAR.C</t>
  </si>
  <si>
    <t>631.8255</t>
  </si>
  <si>
    <t>1261.6364</t>
  </si>
  <si>
    <t>1261.6303</t>
  </si>
  <si>
    <t>3936</t>
  </si>
  <si>
    <t>K.FDFHSEDKRK.C</t>
  </si>
  <si>
    <t>436.8836</t>
  </si>
  <si>
    <t>1307.6290</t>
  </si>
  <si>
    <t>1307.6258</t>
  </si>
  <si>
    <t>4472</t>
  </si>
  <si>
    <t>K.VYSGDGRDFYR.L</t>
  </si>
  <si>
    <t>667.8149</t>
  </si>
  <si>
    <t>1333.6153</t>
  </si>
  <si>
    <t>1333.6051</t>
  </si>
  <si>
    <t>4701</t>
  </si>
  <si>
    <t>R.QCEDGELEHLR.L</t>
  </si>
  <si>
    <t>693.3116</t>
  </si>
  <si>
    <t>1384.6087</t>
  </si>
  <si>
    <t>1384.6041</t>
  </si>
  <si>
    <t>5133</t>
  </si>
  <si>
    <t>R.EQTMTECEAGVLR.C</t>
  </si>
  <si>
    <t>762.3506</t>
  </si>
  <si>
    <t>1522.6867</t>
  </si>
  <si>
    <t>1522.6756</t>
  </si>
  <si>
    <t>6386</t>
  </si>
  <si>
    <t>R.EQT-&gt;M&lt;-TECEAGVLR.C</t>
  </si>
  <si>
    <t>770.3479</t>
  </si>
  <si>
    <t>1538.6812</t>
  </si>
  <si>
    <t>1538.6705</t>
  </si>
  <si>
    <t>K.DGFVQDEGATFPVGK.N</t>
  </si>
  <si>
    <t>783.8801</t>
  </si>
  <si>
    <t>1565.7457</t>
  </si>
  <si>
    <t>1565.7362</t>
  </si>
  <si>
    <t>K.MPYECGSSLGVCAR.D</t>
  </si>
  <si>
    <t>793.8470</t>
  </si>
  <si>
    <t>1585.6795</t>
  </si>
  <si>
    <t>1585.6687</t>
  </si>
  <si>
    <t>6948</t>
  </si>
  <si>
    <t>R.SLEGPSTFLCSSSLK.W</t>
  </si>
  <si>
    <t>806.8998</t>
  </si>
  <si>
    <t>1611.7851</t>
  </si>
  <si>
    <t>1611.7814</t>
  </si>
  <si>
    <t>7189</t>
  </si>
  <si>
    <t>Q29RQ1</t>
    <phoneticPr fontId="2" type="noConversion"/>
  </si>
  <si>
    <t>Complement component C7 OS=Bos taurus GN=C7 PE=2 SV=1</t>
  </si>
  <si>
    <t>96223</t>
  </si>
  <si>
    <t>729</t>
  </si>
  <si>
    <t>51(33)</t>
  </si>
  <si>
    <t>Q29RQ1_uniprot</t>
  </si>
  <si>
    <t>R.QCEDEELEHLR.L</t>
  </si>
  <si>
    <t>729.3237</t>
  </si>
  <si>
    <t>1456.6328</t>
  </si>
  <si>
    <t>1456.6252</t>
  </si>
  <si>
    <t>5816</t>
  </si>
  <si>
    <t>486.5519</t>
  </si>
  <si>
    <t>1456.6337</t>
  </si>
  <si>
    <t>5817</t>
  </si>
  <si>
    <t>F1MYN5</t>
    <phoneticPr fontId="2" type="noConversion"/>
  </si>
  <si>
    <t>676</t>
  </si>
  <si>
    <t>42(29)</t>
  </si>
  <si>
    <t>419.2237</t>
  </si>
  <si>
    <t>836.4329</t>
  </si>
  <si>
    <t>582</t>
  </si>
  <si>
    <t>1492</t>
  </si>
  <si>
    <t>574.7756</t>
  </si>
  <si>
    <t>1147.5366</t>
  </si>
  <si>
    <t>583.7526</t>
  </si>
  <si>
    <t>1165.4907</t>
  </si>
  <si>
    <t>3065</t>
  </si>
  <si>
    <t>3381</t>
  </si>
  <si>
    <t>614.2994</t>
  </si>
  <si>
    <t>1226.5843</t>
  </si>
  <si>
    <t>3538</t>
  </si>
  <si>
    <t>622.2969</t>
  </si>
  <si>
    <t>1242.5793</t>
  </si>
  <si>
    <t>622.2985</t>
  </si>
  <si>
    <t>1242.5824</t>
  </si>
  <si>
    <t>441.5376</t>
  </si>
  <si>
    <t>1321.5911</t>
  </si>
  <si>
    <t>4650</t>
  </si>
  <si>
    <t>729.8143</t>
  </si>
  <si>
    <t>1457.6140</t>
  </si>
  <si>
    <t>5836</t>
  </si>
  <si>
    <t>775.4268</t>
  </si>
  <si>
    <t>1548.8390</t>
  </si>
  <si>
    <t>517.2876</t>
  </si>
  <si>
    <t>1548.8410</t>
  </si>
  <si>
    <t>538.9123</t>
  </si>
  <si>
    <t>1613.7152</t>
  </si>
  <si>
    <t>7203</t>
  </si>
  <si>
    <t>807.8651</t>
  </si>
  <si>
    <t>1613.7155</t>
  </si>
  <si>
    <t>7204</t>
  </si>
  <si>
    <t>540.6193</t>
  </si>
  <si>
    <t>1618.8361</t>
  </si>
  <si>
    <t>7251</t>
  </si>
  <si>
    <t>655.6318</t>
  </si>
  <si>
    <t>1963.8735</t>
  </si>
  <si>
    <t>9252</t>
  </si>
  <si>
    <t>982.9442</t>
  </si>
  <si>
    <t>1963.8739</t>
  </si>
  <si>
    <t>9254</t>
  </si>
  <si>
    <t>1003.9573</t>
  </si>
  <si>
    <t>2005.9000</t>
  </si>
  <si>
    <t>9460</t>
  </si>
  <si>
    <t>669.6409</t>
  </si>
  <si>
    <t>2005.9008</t>
  </si>
  <si>
    <t>9461</t>
  </si>
  <si>
    <t>761.0103</t>
  </si>
  <si>
    <t>2280.0089</t>
  </si>
  <si>
    <t>10733</t>
  </si>
  <si>
    <t>988.9471</t>
  </si>
  <si>
    <t>3951.7595</t>
  </si>
  <si>
    <t>13649</t>
  </si>
  <si>
    <t>1318.2615</t>
  </si>
  <si>
    <t>3951.7626</t>
  </si>
  <si>
    <t>13650</t>
  </si>
  <si>
    <t>P50448</t>
    <phoneticPr fontId="2" type="noConversion"/>
  </si>
  <si>
    <t>566</t>
  </si>
  <si>
    <t>1.22</t>
  </si>
  <si>
    <t>403.7317</t>
  </si>
  <si>
    <t>805.4489</t>
  </si>
  <si>
    <t>436</t>
  </si>
  <si>
    <t>435.2224</t>
  </si>
  <si>
    <t>868.4303</t>
  </si>
  <si>
    <t>512.7411</t>
  </si>
  <si>
    <t>1023.4676</t>
  </si>
  <si>
    <t>1718</t>
  </si>
  <si>
    <t>528.2643</t>
  </si>
  <si>
    <t>1054.5141</t>
  </si>
  <si>
    <t>529.8053</t>
  </si>
  <si>
    <t>1057.5960</t>
  </si>
  <si>
    <t>1057.5968</t>
  </si>
  <si>
    <t>1934</t>
  </si>
  <si>
    <t>556.8062</t>
  </si>
  <si>
    <t>1111.5979</t>
  </si>
  <si>
    <t>2352</t>
  </si>
  <si>
    <t>579.8082</t>
  </si>
  <si>
    <t>1157.6019</t>
  </si>
  <si>
    <t>592.3122</t>
  </si>
  <si>
    <t>1182.6098</t>
  </si>
  <si>
    <t>395.2110</t>
  </si>
  <si>
    <t>1182.6113</t>
  </si>
  <si>
    <t>657.8594</t>
  </si>
  <si>
    <t>1313.7042</t>
  </si>
  <si>
    <t>4540</t>
  </si>
  <si>
    <t>438.9087</t>
  </si>
  <si>
    <t>4541</t>
  </si>
  <si>
    <t>7717</t>
  </si>
  <si>
    <t>839.9412</t>
  </si>
  <si>
    <t>1677.8679</t>
  </si>
  <si>
    <t>7718</t>
  </si>
  <si>
    <t>11154</t>
  </si>
  <si>
    <t>K.YSFMR.I</t>
  </si>
  <si>
    <t>352.1675</t>
  </si>
  <si>
    <t>702.3204</t>
  </si>
  <si>
    <t>702.3159</t>
  </si>
  <si>
    <t>K.DAAFLKK.L</t>
  </si>
  <si>
    <t>396.7360</t>
  </si>
  <si>
    <t>791.4574</t>
  </si>
  <si>
    <t>791.4541</t>
  </si>
  <si>
    <t>272</t>
  </si>
  <si>
    <t>R.SLLQPNK.F</t>
  </si>
  <si>
    <t>400.2388</t>
  </si>
  <si>
    <t>798.4630</t>
  </si>
  <si>
    <t>798.4599</t>
  </si>
  <si>
    <t>393</t>
  </si>
  <si>
    <t>R.KPYNFLK.Y</t>
  </si>
  <si>
    <t>455.2660</t>
  </si>
  <si>
    <t>908.5174</t>
  </si>
  <si>
    <t>908.5120</t>
  </si>
  <si>
    <t>1006</t>
  </si>
  <si>
    <t>562.7775</t>
  </si>
  <si>
    <t>1123.5405</t>
  </si>
  <si>
    <t>570.7750</t>
  </si>
  <si>
    <t>1139.5354</t>
  </si>
  <si>
    <t>602.2720</t>
  </si>
  <si>
    <t>1202.5294</t>
  </si>
  <si>
    <t>3370</t>
  </si>
  <si>
    <t>403.8575</t>
  </si>
  <si>
    <t>1208.5506</t>
  </si>
  <si>
    <t>640.7864</t>
  </si>
  <si>
    <t>1279.5582</t>
  </si>
  <si>
    <t>4129</t>
  </si>
  <si>
    <t>682.8447</t>
  </si>
  <si>
    <t>1363.6748</t>
  </si>
  <si>
    <t>727.8369</t>
  </si>
  <si>
    <t>1453.6593</t>
  </si>
  <si>
    <t>5774</t>
  </si>
  <si>
    <t>485.5605</t>
  </si>
  <si>
    <t>1453.6597</t>
  </si>
  <si>
    <t>541.2773</t>
  </si>
  <si>
    <t>1620.8100</t>
  </si>
  <si>
    <t>7274</t>
  </si>
  <si>
    <t>R.EK-&gt;M&lt;-ETAGVTSAEIQK.C</t>
  </si>
  <si>
    <t>546.6092</t>
  </si>
  <si>
    <t>1636.8057</t>
  </si>
  <si>
    <t>1636.7978</t>
  </si>
  <si>
    <t>7437</t>
  </si>
  <si>
    <t>848.4294</t>
  </si>
  <si>
    <t>1694.8443</t>
  </si>
  <si>
    <t>641.6074</t>
  </si>
  <si>
    <t>1921.8003</t>
  </si>
  <si>
    <t>8979</t>
  </si>
  <si>
    <t>982.9536</t>
  </si>
  <si>
    <t>1963.8927</t>
  </si>
  <si>
    <t>9259</t>
  </si>
  <si>
    <t>655.6395</t>
  </si>
  <si>
    <t>1963.8968</t>
  </si>
  <si>
    <t>754.7127</t>
  </si>
  <si>
    <t>2261.1163</t>
  </si>
  <si>
    <t>10643</t>
  </si>
  <si>
    <t>761.7079</t>
  </si>
  <si>
    <t>2282.1020</t>
  </si>
  <si>
    <t>10740</t>
  </si>
  <si>
    <t>F1MNW4</t>
    <phoneticPr fontId="2" type="noConversion"/>
  </si>
  <si>
    <t>Inter-alpha-trypsin inhibitor heavy chain H2 OS=Bos taurus GN=ITIH2 PE=4 SV=2</t>
  </si>
  <si>
    <t>37(20)</t>
  </si>
  <si>
    <t>F1MNW4_uniprot</t>
  </si>
  <si>
    <t>K.GKTAGLVR.S</t>
  </si>
  <si>
    <t>401.2533</t>
  </si>
  <si>
    <t>800.4920</t>
  </si>
  <si>
    <t>800.4868</t>
  </si>
  <si>
    <t>407</t>
  </si>
  <si>
    <t>410.7625</t>
  </si>
  <si>
    <t>819.5105</t>
  </si>
  <si>
    <t>521</t>
  </si>
  <si>
    <t>423.2423</t>
  </si>
  <si>
    <t>844.4700</t>
  </si>
  <si>
    <t>705</t>
  </si>
  <si>
    <t>434.2403</t>
  </si>
  <si>
    <t>866.4660</t>
  </si>
  <si>
    <t>808</t>
  </si>
  <si>
    <t>463.2797</t>
  </si>
  <si>
    <t>924.5449</t>
  </si>
  <si>
    <t>1057</t>
  </si>
  <si>
    <t>R.ALDMEDFK.T</t>
  </si>
  <si>
    <t>484.7259</t>
  </si>
  <si>
    <t>967.4372</t>
  </si>
  <si>
    <t>967.4321</t>
  </si>
  <si>
    <t>1327</t>
  </si>
  <si>
    <t>487.2899</t>
  </si>
  <si>
    <t>972.5652</t>
  </si>
  <si>
    <t>1354</t>
  </si>
  <si>
    <t>495.2649</t>
  </si>
  <si>
    <t>988.5152</t>
  </si>
  <si>
    <t>R.SLAPTAATKR.K</t>
  </si>
  <si>
    <t>508.3023</t>
  </si>
  <si>
    <t>1014.5899</t>
  </si>
  <si>
    <t>1014.5822</t>
  </si>
  <si>
    <t>1634</t>
  </si>
  <si>
    <t>K.MKQTVEAMK.T</t>
  </si>
  <si>
    <t>533.2769</t>
  </si>
  <si>
    <t>1064.5393</t>
  </si>
  <si>
    <t>1064.5358</t>
  </si>
  <si>
    <t>587.2839</t>
  </si>
  <si>
    <t>1172.5532</t>
  </si>
  <si>
    <t>3044</t>
  </si>
  <si>
    <t>645.8473</t>
  </si>
  <si>
    <t>1289.6800</t>
  </si>
  <si>
    <t>683.3574</t>
  </si>
  <si>
    <t>1364.7003</t>
  </si>
  <si>
    <t>5010</t>
  </si>
  <si>
    <t>710.3701</t>
  </si>
  <si>
    <t>1418.7257</t>
  </si>
  <si>
    <t>473.9160</t>
  </si>
  <si>
    <t>1418.7260</t>
  </si>
  <si>
    <t>498.6058</t>
  </si>
  <si>
    <t>1492.7955</t>
  </si>
  <si>
    <t>6162</t>
  </si>
  <si>
    <t>773.8699</t>
  </si>
  <si>
    <t>1545.7252</t>
  </si>
  <si>
    <t>6582</t>
  </si>
  <si>
    <t>791.9353</t>
  </si>
  <si>
    <t>1581.8560</t>
  </si>
  <si>
    <t>6919</t>
  </si>
  <si>
    <t>605.9545</t>
  </si>
  <si>
    <t>1814.8418</t>
  </si>
  <si>
    <t>641.3270</t>
  </si>
  <si>
    <t>1920.9591</t>
  </si>
  <si>
    <t>8971</t>
  </si>
  <si>
    <t>961.4868</t>
  </si>
  <si>
    <t>8972</t>
  </si>
  <si>
    <t>R.ALD-&gt;M&lt;-EDFKTEVSIAPGAK.V</t>
  </si>
  <si>
    <t>646.6594</t>
  </si>
  <si>
    <t>1936.9564</t>
  </si>
  <si>
    <t>1936.9452</t>
  </si>
  <si>
    <t>817.0529</t>
  </si>
  <si>
    <t>2448.1368</t>
  </si>
  <si>
    <t>3.07</t>
  </si>
  <si>
    <t>F1MY85</t>
    <phoneticPr fontId="2" type="noConversion"/>
  </si>
  <si>
    <t>51(21)</t>
  </si>
  <si>
    <t>31(14)</t>
  </si>
  <si>
    <t>408.7252</t>
  </si>
  <si>
    <t>815.4358</t>
  </si>
  <si>
    <t>8.34</t>
  </si>
  <si>
    <t>499</t>
  </si>
  <si>
    <t>415.2400</t>
  </si>
  <si>
    <t>828.4655</t>
  </si>
  <si>
    <t>555</t>
  </si>
  <si>
    <t>426.7386</t>
  </si>
  <si>
    <t>851.4626</t>
  </si>
  <si>
    <t>447.7477</t>
  </si>
  <si>
    <t>893.4809</t>
  </si>
  <si>
    <t>921</t>
  </si>
  <si>
    <t>456.2387</t>
  </si>
  <si>
    <t>910.4629</t>
  </si>
  <si>
    <t>1018</t>
  </si>
  <si>
    <t>456.2719</t>
  </si>
  <si>
    <t>910.5293</t>
  </si>
  <si>
    <t>-1.83</t>
  </si>
  <si>
    <t>1020</t>
  </si>
  <si>
    <t>474.2360</t>
  </si>
  <si>
    <t>946.4574</t>
  </si>
  <si>
    <t>500.2896</t>
  </si>
  <si>
    <t>998.5645</t>
  </si>
  <si>
    <t>1546</t>
  </si>
  <si>
    <t>532.8064</t>
  </si>
  <si>
    <t>1063.5982</t>
  </si>
  <si>
    <t>1985</t>
  </si>
  <si>
    <t>582.7894</t>
  </si>
  <si>
    <t>1163.5643</t>
  </si>
  <si>
    <t>2889</t>
  </si>
  <si>
    <t>596.8095</t>
  </si>
  <si>
    <t>1191.6045</t>
  </si>
  <si>
    <t>3220</t>
  </si>
  <si>
    <t>600.8329</t>
  </si>
  <si>
    <t>1199.6513</t>
  </si>
  <si>
    <t>3634</t>
  </si>
  <si>
    <t>412.5467</t>
  </si>
  <si>
    <t>1234.6182</t>
  </si>
  <si>
    <t>3637</t>
  </si>
  <si>
    <t>3847</t>
  </si>
  <si>
    <t>632.7723</t>
  </si>
  <si>
    <t>1263.5300</t>
  </si>
  <si>
    <t>3948</t>
  </si>
  <si>
    <t>454.9158</t>
  </si>
  <si>
    <t>1361.7257</t>
  </si>
  <si>
    <t>4994</t>
  </si>
  <si>
    <t>681.8715</t>
  </si>
  <si>
    <t>1361.7285</t>
  </si>
  <si>
    <t>4995</t>
  </si>
  <si>
    <t>506.9510</t>
  </si>
  <si>
    <t>1517.8312</t>
  </si>
  <si>
    <t>6357</t>
  </si>
  <si>
    <t>774.4218</t>
  </si>
  <si>
    <t>1546.8291</t>
  </si>
  <si>
    <t>6597</t>
  </si>
  <si>
    <t>777.3738</t>
  </si>
  <si>
    <t>1552.7330</t>
  </si>
  <si>
    <t>6654</t>
  </si>
  <si>
    <t>788.8940</t>
  </si>
  <si>
    <t>1575.7734</t>
  </si>
  <si>
    <t>807.4050</t>
  </si>
  <si>
    <t>1612.7954</t>
  </si>
  <si>
    <t>7196</t>
  </si>
  <si>
    <t>541.5793</t>
  </si>
  <si>
    <t>1621.7160</t>
  </si>
  <si>
    <t>833.3967</t>
  </si>
  <si>
    <t>7619</t>
  </si>
  <si>
    <t>7620</t>
  </si>
  <si>
    <t>852.9411</t>
  </si>
  <si>
    <t>1703.8676</t>
  </si>
  <si>
    <t>7848</t>
  </si>
  <si>
    <t>568.9635</t>
  </si>
  <si>
    <t>1703.8687</t>
  </si>
  <si>
    <t>7852</t>
  </si>
  <si>
    <t>675.2974</t>
  </si>
  <si>
    <t>2022.8704</t>
  </si>
  <si>
    <t>9576</t>
  </si>
  <si>
    <t>1012.4448</t>
  </si>
  <si>
    <t>9578</t>
  </si>
  <si>
    <t>786.7012</t>
  </si>
  <si>
    <t>2357.0819</t>
  </si>
  <si>
    <t>11000</t>
  </si>
  <si>
    <t>844.4123</t>
  </si>
  <si>
    <t>2530.2152</t>
  </si>
  <si>
    <t>11501</t>
  </si>
  <si>
    <t>1053.5045</t>
  </si>
  <si>
    <t>3157.4917</t>
  </si>
  <si>
    <t>12774</t>
  </si>
  <si>
    <t>1212.9064</t>
  </si>
  <si>
    <t>3635.6973</t>
  </si>
  <si>
    <t>13260</t>
  </si>
  <si>
    <t>Q3MHN2</t>
    <phoneticPr fontId="2" type="noConversion"/>
  </si>
  <si>
    <t>32(20)</t>
  </si>
  <si>
    <t>19(12)</t>
  </si>
  <si>
    <t>28%</t>
  </si>
  <si>
    <t>K.MFLHVK.G</t>
  </si>
  <si>
    <t>387.7227</t>
  </si>
  <si>
    <t>773.4308</t>
  </si>
  <si>
    <t>773.4258</t>
  </si>
  <si>
    <t>841.4515</t>
  </si>
  <si>
    <t>0.0067</t>
  </si>
  <si>
    <t>434.7437</t>
  </si>
  <si>
    <t>867.4728</t>
  </si>
  <si>
    <t>0.00012</t>
  </si>
  <si>
    <t>814</t>
  </si>
  <si>
    <t>K.GVACEIKK.-</t>
  </si>
  <si>
    <t>452.7524</t>
  </si>
  <si>
    <t>903.4903</t>
  </si>
  <si>
    <t>903.4848</t>
  </si>
  <si>
    <t>0.066</t>
  </si>
  <si>
    <t>967</t>
  </si>
  <si>
    <t>491.2688</t>
  </si>
  <si>
    <t>980.5231</t>
  </si>
  <si>
    <t>0.00029</t>
  </si>
  <si>
    <t>1394</t>
  </si>
  <si>
    <t>516.2744</t>
  </si>
  <si>
    <t>1030.5341</t>
  </si>
  <si>
    <t>1.7e-005</t>
  </si>
  <si>
    <t>1772</t>
  </si>
  <si>
    <t>525.2830</t>
  </si>
  <si>
    <t>1048.5515</t>
  </si>
  <si>
    <t>1857</t>
  </si>
  <si>
    <t>555.3171</t>
  </si>
  <si>
    <t>1108.6196</t>
  </si>
  <si>
    <t>0.32</t>
  </si>
  <si>
    <t>578.7963</t>
  </si>
  <si>
    <t>1155.5780</t>
  </si>
  <si>
    <t>6.6e-007</t>
  </si>
  <si>
    <t>2792</t>
  </si>
  <si>
    <t>416.8829</t>
  </si>
  <si>
    <t>1247.6269</t>
  </si>
  <si>
    <t>3776</t>
  </si>
  <si>
    <t>418.5651</t>
  </si>
  <si>
    <t>1252.6735</t>
  </si>
  <si>
    <t>0.24</t>
  </si>
  <si>
    <t>3855</t>
  </si>
  <si>
    <t>635.3993</t>
  </si>
  <si>
    <t>1268.7840</t>
  </si>
  <si>
    <t>0.65</t>
  </si>
  <si>
    <t>4021</t>
  </si>
  <si>
    <t>1300.6782</t>
  </si>
  <si>
    <t>0.00037</t>
  </si>
  <si>
    <t>434.5679</t>
  </si>
  <si>
    <t>1300.6819</t>
  </si>
  <si>
    <t>1.3e-005</t>
  </si>
  <si>
    <t>654.3209</t>
  </si>
  <si>
    <t>1306.6273</t>
  </si>
  <si>
    <t>4.8e-005</t>
  </si>
  <si>
    <t>4458</t>
  </si>
  <si>
    <t>694.3396</t>
  </si>
  <si>
    <t>1386.6646</t>
  </si>
  <si>
    <t>8.2e-005</t>
  </si>
  <si>
    <t>5149</t>
  </si>
  <si>
    <t>728.3641</t>
  </si>
  <si>
    <t>1454.7136</t>
  </si>
  <si>
    <t>2.3e-007</t>
  </si>
  <si>
    <t>734.8773</t>
  </si>
  <si>
    <t>1467.7400</t>
  </si>
  <si>
    <t>2.7e-005</t>
  </si>
  <si>
    <t>5933</t>
  </si>
  <si>
    <t>490.2541</t>
  </si>
  <si>
    <t>1467.7406</t>
  </si>
  <si>
    <t>7.2e-005</t>
  </si>
  <si>
    <t>5934</t>
  </si>
  <si>
    <t>437.4785</t>
  </si>
  <si>
    <t>1745.8847</t>
  </si>
  <si>
    <t>1.8</t>
  </si>
  <si>
    <t>8079</t>
  </si>
  <si>
    <t>459.2148</t>
  </si>
  <si>
    <t>1832.8301</t>
  </si>
  <si>
    <t>0.0078</t>
  </si>
  <si>
    <t>26(17)</t>
  </si>
  <si>
    <t>0.086</t>
  </si>
  <si>
    <t>375.2147</t>
  </si>
  <si>
    <t>748.4149</t>
  </si>
  <si>
    <t>0.0062</t>
  </si>
  <si>
    <t>0.0019</t>
  </si>
  <si>
    <t>0.053</t>
  </si>
  <si>
    <t>830</t>
  </si>
  <si>
    <t>437.2201</t>
  </si>
  <si>
    <t>872.4256</t>
  </si>
  <si>
    <t>0.77</t>
  </si>
  <si>
    <t>855</t>
  </si>
  <si>
    <t>442.7841</t>
  </si>
  <si>
    <t>883.5536</t>
  </si>
  <si>
    <t>920</t>
  </si>
  <si>
    <t>489.2811</t>
  </si>
  <si>
    <t>976.5477</t>
  </si>
  <si>
    <t>1.4</t>
  </si>
  <si>
    <t>491.8217</t>
  </si>
  <si>
    <t>981.6289</t>
  </si>
  <si>
    <t>494.7807</t>
  </si>
  <si>
    <t>987.5468</t>
  </si>
  <si>
    <t>0.022</t>
  </si>
  <si>
    <t>1453</t>
  </si>
  <si>
    <t>508.7874</t>
  </si>
  <si>
    <t>1015.5601</t>
  </si>
  <si>
    <t>0.00036</t>
  </si>
  <si>
    <t>508.7935</t>
  </si>
  <si>
    <t>1015.5724</t>
  </si>
  <si>
    <t>0.0012</t>
  </si>
  <si>
    <t>1646</t>
  </si>
  <si>
    <t>511.7608</t>
  </si>
  <si>
    <t>1021.5070</t>
  </si>
  <si>
    <t>1694</t>
  </si>
  <si>
    <t>541.7994</t>
  </si>
  <si>
    <t>1081.5843</t>
  </si>
  <si>
    <t>2056</t>
  </si>
  <si>
    <t>544.7882</t>
  </si>
  <si>
    <t>1087.5619</t>
  </si>
  <si>
    <t>0.0033</t>
  </si>
  <si>
    <t>2113</t>
  </si>
  <si>
    <t>0.082</t>
  </si>
  <si>
    <t>2396</t>
  </si>
  <si>
    <t>564.8070</t>
  </si>
  <si>
    <t>1127.5993</t>
  </si>
  <si>
    <t>5.8e-005</t>
  </si>
  <si>
    <t>2530</t>
  </si>
  <si>
    <t>395.5517</t>
  </si>
  <si>
    <t>1183.6333</t>
  </si>
  <si>
    <t>6.8</t>
  </si>
  <si>
    <t>3194</t>
  </si>
  <si>
    <t>413.5694</t>
  </si>
  <si>
    <t>1237.6864</t>
  </si>
  <si>
    <t>0.1</t>
  </si>
  <si>
    <t>3671</t>
  </si>
  <si>
    <t>619.8505</t>
  </si>
  <si>
    <t>1237.6865</t>
  </si>
  <si>
    <t>4.3</t>
  </si>
  <si>
    <t>3672</t>
  </si>
  <si>
    <t>415.5667</t>
  </si>
  <si>
    <t>1243.6784</t>
  </si>
  <si>
    <t>0.037</t>
  </si>
  <si>
    <t>3723</t>
  </si>
  <si>
    <t>1243.6795</t>
  </si>
  <si>
    <t>0.032</t>
  </si>
  <si>
    <t>3724</t>
  </si>
  <si>
    <t>420.8997</t>
  </si>
  <si>
    <t>1259.6772</t>
  </si>
  <si>
    <t>3914</t>
  </si>
  <si>
    <t>664.7788</t>
  </si>
  <si>
    <t>1327.5431</t>
  </si>
  <si>
    <t>0.0081</t>
  </si>
  <si>
    <t>4692</t>
  </si>
  <si>
    <t>532.9447</t>
  </si>
  <si>
    <t>1595.8123</t>
  </si>
  <si>
    <t>7065</t>
  </si>
  <si>
    <t>552.9078</t>
  </si>
  <si>
    <t>1655.7015</t>
  </si>
  <si>
    <t>0.12</t>
  </si>
  <si>
    <t>7564</t>
  </si>
  <si>
    <t>852.9320</t>
  </si>
  <si>
    <t>1703.8493</t>
  </si>
  <si>
    <t>0.001</t>
  </si>
  <si>
    <t>7844</t>
  </si>
  <si>
    <t>568.9573</t>
  </si>
  <si>
    <t>1703.8500</t>
  </si>
  <si>
    <t>7845</t>
  </si>
  <si>
    <t>880.4203</t>
  </si>
  <si>
    <t>1758.8261</t>
  </si>
  <si>
    <t>8150</t>
  </si>
  <si>
    <t>600.9553</t>
  </si>
  <si>
    <t>1799.8440</t>
  </si>
  <si>
    <t>3.5e-008</t>
  </si>
  <si>
    <t>8357</t>
  </si>
  <si>
    <t>900.9293</t>
  </si>
  <si>
    <t>2.3e-010</t>
  </si>
  <si>
    <t>8358</t>
  </si>
  <si>
    <t>839.0970</t>
  </si>
  <si>
    <t>2514.2691</t>
  </si>
  <si>
    <t>0.0006</t>
  </si>
  <si>
    <t>11404</t>
  </si>
  <si>
    <t>629.5747</t>
  </si>
  <si>
    <t>0.0035</t>
  </si>
  <si>
    <t>11405</t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</si>
</sst>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charset val="134"/>
      <scheme val="minor"/>
    </font>
    <font>
      <sz val="9"/>
      <name val="等线"/>
      <charset val="134"/>
    </font>
    <font>
      <sz val="9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sz val="11"/>
      <color rgb="FF778899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0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/>
    <xf numFmtId="0" fontId="1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D:\GO-protein%20corona\LC-MSMS\research\protein\Q29443.html" TargetMode="External"/><Relationship Id="rId18" Type="http://schemas.openxmlformats.org/officeDocument/2006/relationships/hyperlink" Target="http://www.uniprot.org/uniprot/P34955" TargetMode="External"/><Relationship Id="rId26" Type="http://schemas.openxmlformats.org/officeDocument/2006/relationships/hyperlink" Target="http://www.uniprot.org/uniprot/F1MMD7" TargetMode="External"/><Relationship Id="rId39" Type="http://schemas.openxmlformats.org/officeDocument/2006/relationships/hyperlink" Target="file:///D:\GO-protein%20corona\LC-MSMS\research\protein\Q9N2I2.html" TargetMode="External"/><Relationship Id="rId3" Type="http://schemas.openxmlformats.org/officeDocument/2006/relationships/hyperlink" Target="file:///D:\GO-protein%20corona\LC-MSMS\research\protein\G3X7A5.html" TargetMode="External"/><Relationship Id="rId21" Type="http://schemas.openxmlformats.org/officeDocument/2006/relationships/hyperlink" Target="file:///D:\GO-protein%20corona\LC-MSMS\research\protein\P12763.html" TargetMode="External"/><Relationship Id="rId34" Type="http://schemas.openxmlformats.org/officeDocument/2006/relationships/hyperlink" Target="http://www.uniprot.org/uniprot/Q95121" TargetMode="External"/><Relationship Id="rId42" Type="http://schemas.openxmlformats.org/officeDocument/2006/relationships/hyperlink" Target="http://www.uniprot.org/uniprot/F1N1I6" TargetMode="External"/><Relationship Id="rId47" Type="http://schemas.openxmlformats.org/officeDocument/2006/relationships/hyperlink" Target="file:///D:\GO-protein%20corona\LC-MSMS\research\protein\K4JDR8.html" TargetMode="External"/><Relationship Id="rId50" Type="http://schemas.openxmlformats.org/officeDocument/2006/relationships/hyperlink" Target="http://www.uniprot.org/uniprot/P50448" TargetMode="External"/><Relationship Id="rId7" Type="http://schemas.openxmlformats.org/officeDocument/2006/relationships/hyperlink" Target="file:///D:\GO-protein%20corona\LC-MSMS\research\protein\B0JYQ0.html" TargetMode="External"/><Relationship Id="rId12" Type="http://schemas.openxmlformats.org/officeDocument/2006/relationships/hyperlink" Target="http://www.uniprot.org/uniprot/G3X6N3" TargetMode="External"/><Relationship Id="rId17" Type="http://schemas.openxmlformats.org/officeDocument/2006/relationships/hyperlink" Target="file:///D:\GO-protein%20corona\LC-MSMS\research\protein\P34955.html" TargetMode="External"/><Relationship Id="rId25" Type="http://schemas.openxmlformats.org/officeDocument/2006/relationships/hyperlink" Target="file:///D:\GO-protein%20corona\LC-MSMS\research\protein\F1MMD7.html" TargetMode="External"/><Relationship Id="rId33" Type="http://schemas.openxmlformats.org/officeDocument/2006/relationships/hyperlink" Target="file:///D:\GO-protein%20corona\LC-MSMS\research\protein\Q95121.html" TargetMode="External"/><Relationship Id="rId38" Type="http://schemas.openxmlformats.org/officeDocument/2006/relationships/hyperlink" Target="http://www.uniprot.org/uniprot/A5D7S8" TargetMode="External"/><Relationship Id="rId46" Type="http://schemas.openxmlformats.org/officeDocument/2006/relationships/hyperlink" Target="http://www.uniprot.org/uniprot/A6QPP2" TargetMode="External"/><Relationship Id="rId2" Type="http://schemas.openxmlformats.org/officeDocument/2006/relationships/hyperlink" Target="http://www.uniprot.org/uniprot/Q2UVX4" TargetMode="External"/><Relationship Id="rId16" Type="http://schemas.openxmlformats.org/officeDocument/2006/relationships/hyperlink" Target="http://www.uniprot.org/uniprot/F1MY85" TargetMode="External"/><Relationship Id="rId20" Type="http://schemas.openxmlformats.org/officeDocument/2006/relationships/hyperlink" Target="http://www.uniprot.org/uniprot/B0JYN6" TargetMode="External"/><Relationship Id="rId29" Type="http://schemas.openxmlformats.org/officeDocument/2006/relationships/hyperlink" Target="file:///D:\GO-protein%20corona\LC-MSMS\research\protein\P81187.html" TargetMode="External"/><Relationship Id="rId41" Type="http://schemas.openxmlformats.org/officeDocument/2006/relationships/hyperlink" Target="file:///D:\GO-protein%20corona\LC-MSMS\research\protein\F1N1I6.html" TargetMode="External"/><Relationship Id="rId54" Type="http://schemas.openxmlformats.org/officeDocument/2006/relationships/hyperlink" Target="http://www.uniprot.org/uniprot/F1MJK3" TargetMode="External"/><Relationship Id="rId1" Type="http://schemas.openxmlformats.org/officeDocument/2006/relationships/hyperlink" Target="file:///D:\GO-protein%20corona\LC-MSMS\research\protein\Q2UVX4.html" TargetMode="External"/><Relationship Id="rId6" Type="http://schemas.openxmlformats.org/officeDocument/2006/relationships/hyperlink" Target="http://www.uniprot.org/uniprot/P02769" TargetMode="External"/><Relationship Id="rId11" Type="http://schemas.openxmlformats.org/officeDocument/2006/relationships/hyperlink" Target="file:///D:\GO-protein%20corona\LC-MSMS\research\protein\G3X6N3.html" TargetMode="External"/><Relationship Id="rId24" Type="http://schemas.openxmlformats.org/officeDocument/2006/relationships/hyperlink" Target="http://www.uniprot.org/uniprot/K4JF16" TargetMode="External"/><Relationship Id="rId32" Type="http://schemas.openxmlformats.org/officeDocument/2006/relationships/hyperlink" Target="http://www.uniprot.org/uniprot/P01030" TargetMode="External"/><Relationship Id="rId37" Type="http://schemas.openxmlformats.org/officeDocument/2006/relationships/hyperlink" Target="file:///D:\GO-protein%20corona\LC-MSMS\research\protein\A5D7S8.html" TargetMode="External"/><Relationship Id="rId40" Type="http://schemas.openxmlformats.org/officeDocument/2006/relationships/hyperlink" Target="http://www.uniprot.org/uniprot/Q9N2I2" TargetMode="External"/><Relationship Id="rId45" Type="http://schemas.openxmlformats.org/officeDocument/2006/relationships/hyperlink" Target="file:///D:\GO-protein%20corona\LC-MSMS\research\protein\A6QPP2.html" TargetMode="External"/><Relationship Id="rId53" Type="http://schemas.openxmlformats.org/officeDocument/2006/relationships/hyperlink" Target="file:///D:\GO-protein%20corona\LC-MSMS\research\protein\F1MJK3.html" TargetMode="External"/><Relationship Id="rId5" Type="http://schemas.openxmlformats.org/officeDocument/2006/relationships/hyperlink" Target="file:///D:\GO-protein%20corona\LC-MSMS\research\protein\P02769.html" TargetMode="External"/><Relationship Id="rId15" Type="http://schemas.openxmlformats.org/officeDocument/2006/relationships/hyperlink" Target="file:///D:\GO-protein%20corona\LC-MSMS\research\protein\F1MY85.html" TargetMode="External"/><Relationship Id="rId23" Type="http://schemas.openxmlformats.org/officeDocument/2006/relationships/hyperlink" Target="file:///D:\GO-protein%20corona\LC-MSMS\research\protein\K4JF16.html" TargetMode="External"/><Relationship Id="rId28" Type="http://schemas.openxmlformats.org/officeDocument/2006/relationships/hyperlink" Target="http://www.uniprot.org/uniprot/Q5EA67" TargetMode="External"/><Relationship Id="rId36" Type="http://schemas.openxmlformats.org/officeDocument/2006/relationships/hyperlink" Target="http://www.uniprot.org/uniprot/F1MYN5" TargetMode="External"/><Relationship Id="rId49" Type="http://schemas.openxmlformats.org/officeDocument/2006/relationships/hyperlink" Target="file:///D:\GO-protein%20corona\LC-MSMS\research\protein\P50448.html" TargetMode="External"/><Relationship Id="rId10" Type="http://schemas.openxmlformats.org/officeDocument/2006/relationships/hyperlink" Target="http://www.uniprot.org/uniprot/Q7SIH1" TargetMode="External"/><Relationship Id="rId19" Type="http://schemas.openxmlformats.org/officeDocument/2006/relationships/hyperlink" Target="file:///D:\GO-protein%20corona\LC-MSMS\research\protein\B0JYN6.html" TargetMode="External"/><Relationship Id="rId31" Type="http://schemas.openxmlformats.org/officeDocument/2006/relationships/hyperlink" Target="file:///D:\GO-protein%20corona\LC-MSMS\research\protein\P01030.html" TargetMode="External"/><Relationship Id="rId44" Type="http://schemas.openxmlformats.org/officeDocument/2006/relationships/hyperlink" Target="http://www.uniprot.org/uniprot/Q2KJF1" TargetMode="External"/><Relationship Id="rId52" Type="http://schemas.openxmlformats.org/officeDocument/2006/relationships/hyperlink" Target="http://www.uniprot.org/uniprot/Q3MHN2" TargetMode="External"/><Relationship Id="rId4" Type="http://schemas.openxmlformats.org/officeDocument/2006/relationships/hyperlink" Target="http://www.uniprot.org/uniprot/G3X7A5" TargetMode="External"/><Relationship Id="rId9" Type="http://schemas.openxmlformats.org/officeDocument/2006/relationships/hyperlink" Target="file:///D:\GO-protein%20corona\LC-MSMS\research\protein\Q7SIH1.html" TargetMode="External"/><Relationship Id="rId14" Type="http://schemas.openxmlformats.org/officeDocument/2006/relationships/hyperlink" Target="http://www.uniprot.org/uniprot/Q29443" TargetMode="External"/><Relationship Id="rId22" Type="http://schemas.openxmlformats.org/officeDocument/2006/relationships/hyperlink" Target="http://www.uniprot.org/uniprot/P12763" TargetMode="External"/><Relationship Id="rId27" Type="http://schemas.openxmlformats.org/officeDocument/2006/relationships/hyperlink" Target="file:///D:\GO-protein%20corona\LC-MSMS\research\protein\Q5EA67.html" TargetMode="External"/><Relationship Id="rId30" Type="http://schemas.openxmlformats.org/officeDocument/2006/relationships/hyperlink" Target="http://www.uniprot.org/uniprot/P81187" TargetMode="External"/><Relationship Id="rId35" Type="http://schemas.openxmlformats.org/officeDocument/2006/relationships/hyperlink" Target="file:///D:\GO-protein%20corona\LC-MSMS\research\protein\F1MYN5.html" TargetMode="External"/><Relationship Id="rId43" Type="http://schemas.openxmlformats.org/officeDocument/2006/relationships/hyperlink" Target="file:///D:\GO-protein%20corona\LC-MSMS\research\protein\Q2KJF1.html" TargetMode="External"/><Relationship Id="rId48" Type="http://schemas.openxmlformats.org/officeDocument/2006/relationships/hyperlink" Target="http://www.uniprot.org/uniprot/K4JDR8" TargetMode="External"/><Relationship Id="rId8" Type="http://schemas.openxmlformats.org/officeDocument/2006/relationships/hyperlink" Target="http://www.uniprot.org/uniprot/B0JYQ0" TargetMode="External"/><Relationship Id="rId51" Type="http://schemas.openxmlformats.org/officeDocument/2006/relationships/hyperlink" Target="file:///D:\GO-protein%20corona\LC-MSMS\research\protein\Q3MHN2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niprot.org/uniprot/F1MJK3" TargetMode="External"/><Relationship Id="rId21" Type="http://schemas.openxmlformats.org/officeDocument/2006/relationships/hyperlink" Target="file:///D:\GO-protein%20corona\LC-MSMS\research\protein\V6F9A2.html" TargetMode="External"/><Relationship Id="rId34" Type="http://schemas.openxmlformats.org/officeDocument/2006/relationships/hyperlink" Target="http://www.uniprot.org/uniprot/K4JDR8" TargetMode="External"/><Relationship Id="rId42" Type="http://schemas.openxmlformats.org/officeDocument/2006/relationships/hyperlink" Target="http://www.uniprot.org/uniprot/A6QPP2" TargetMode="External"/><Relationship Id="rId47" Type="http://schemas.openxmlformats.org/officeDocument/2006/relationships/hyperlink" Target="file:///D:\GO-protein%20corona\LC-MSMS\research\protein\F1MYN5.html" TargetMode="External"/><Relationship Id="rId50" Type="http://schemas.openxmlformats.org/officeDocument/2006/relationships/hyperlink" Target="http://www.uniprot.org/uniprot/A5D7S8" TargetMode="External"/><Relationship Id="rId55" Type="http://schemas.openxmlformats.org/officeDocument/2006/relationships/hyperlink" Target="file:///D:\GO-protein%20corona\LC-MSMS\research\protein\P00735.html" TargetMode="External"/><Relationship Id="rId63" Type="http://schemas.openxmlformats.org/officeDocument/2006/relationships/hyperlink" Target="file:///D:\GO-protein%20corona\LC-MSMS\research\protein\F1MMP5.html" TargetMode="External"/><Relationship Id="rId68" Type="http://schemas.openxmlformats.org/officeDocument/2006/relationships/hyperlink" Target="http://www.uniprot.org/uniprot/Q3SZV7" TargetMode="External"/><Relationship Id="rId76" Type="http://schemas.openxmlformats.org/officeDocument/2006/relationships/hyperlink" Target="http://www.uniprot.org/uniprot/Q32PJ2" TargetMode="External"/><Relationship Id="rId84" Type="http://schemas.openxmlformats.org/officeDocument/2006/relationships/hyperlink" Target="http://www.uniprot.org/uniprot/Q5XQN5" TargetMode="External"/><Relationship Id="rId89" Type="http://schemas.openxmlformats.org/officeDocument/2006/relationships/hyperlink" Target="file:///D:\GO-protein%20corona\LC-MSMS\research\protein\F1N5M2.html" TargetMode="External"/><Relationship Id="rId97" Type="http://schemas.openxmlformats.org/officeDocument/2006/relationships/hyperlink" Target="file:///D:\GO-protein%20corona\LC-MSMS\research\protein\Q28178.html" TargetMode="External"/><Relationship Id="rId7" Type="http://schemas.openxmlformats.org/officeDocument/2006/relationships/hyperlink" Target="file:///D:\GO-protein%20corona\LC-MSMS\research\protein\B0JYQ0.html" TargetMode="External"/><Relationship Id="rId71" Type="http://schemas.openxmlformats.org/officeDocument/2006/relationships/hyperlink" Target="file:///D:\GO-protein%20corona\LC-MSMS\research\protein\Q28107.html" TargetMode="External"/><Relationship Id="rId92" Type="http://schemas.openxmlformats.org/officeDocument/2006/relationships/hyperlink" Target="http://www.uniprot.org/uniprot/I7CT57" TargetMode="External"/><Relationship Id="rId2" Type="http://schemas.openxmlformats.org/officeDocument/2006/relationships/hyperlink" Target="http://www.uniprot.org/uniprot/Q7SIH1" TargetMode="External"/><Relationship Id="rId16" Type="http://schemas.openxmlformats.org/officeDocument/2006/relationships/hyperlink" Target="http://www.uniprot.org/uniprot/F1MY85" TargetMode="External"/><Relationship Id="rId29" Type="http://schemas.openxmlformats.org/officeDocument/2006/relationships/hyperlink" Target="file:///D:\GO-protein%20corona\LC-MSMS\research\protein\B0JYN6.html" TargetMode="External"/><Relationship Id="rId11" Type="http://schemas.openxmlformats.org/officeDocument/2006/relationships/hyperlink" Target="file:///D:\GO-protein%20corona\LC-MSMS\research\protein\G3X6N3.html" TargetMode="External"/><Relationship Id="rId24" Type="http://schemas.openxmlformats.org/officeDocument/2006/relationships/hyperlink" Target="http://www.uniprot.org/uniprot/P15497" TargetMode="External"/><Relationship Id="rId32" Type="http://schemas.openxmlformats.org/officeDocument/2006/relationships/hyperlink" Target="http://www.uniprot.org/uniprot/P12763" TargetMode="External"/><Relationship Id="rId37" Type="http://schemas.openxmlformats.org/officeDocument/2006/relationships/hyperlink" Target="file:///D:\GO-protein%20corona\LC-MSMS\research\protein\P81187.html" TargetMode="External"/><Relationship Id="rId40" Type="http://schemas.openxmlformats.org/officeDocument/2006/relationships/hyperlink" Target="http://www.uniprot.org/uniprot/Q9N2I2" TargetMode="External"/><Relationship Id="rId45" Type="http://schemas.openxmlformats.org/officeDocument/2006/relationships/hyperlink" Target="file:///D:\GO-protein%20corona\LC-MSMS\research\protein\F1N1I6.html" TargetMode="External"/><Relationship Id="rId53" Type="http://schemas.openxmlformats.org/officeDocument/2006/relationships/hyperlink" Target="file:///D:\GO-protein%20corona\LC-MSMS\research\protein\P17690.html" TargetMode="External"/><Relationship Id="rId58" Type="http://schemas.openxmlformats.org/officeDocument/2006/relationships/hyperlink" Target="http://www.uniprot.org/uniprot/A5D7R6" TargetMode="External"/><Relationship Id="rId66" Type="http://schemas.openxmlformats.org/officeDocument/2006/relationships/hyperlink" Target="http://www.uniprot.org/uniprot/Q3MHN2" TargetMode="External"/><Relationship Id="rId74" Type="http://schemas.openxmlformats.org/officeDocument/2006/relationships/hyperlink" Target="http://www.uniprot.org/uniprot/F1N3Q7" TargetMode="External"/><Relationship Id="rId79" Type="http://schemas.openxmlformats.org/officeDocument/2006/relationships/hyperlink" Target="file:///D:\GO-protein%20corona\LC-MSMS\research\protein\P02081.html" TargetMode="External"/><Relationship Id="rId87" Type="http://schemas.openxmlformats.org/officeDocument/2006/relationships/hyperlink" Target="file:///D:\GO-protein%20corona\LC-MSMS\research\protein\P35445.html" TargetMode="External"/><Relationship Id="rId5" Type="http://schemas.openxmlformats.org/officeDocument/2006/relationships/hyperlink" Target="file:///D:\GO-protein%20corona\LC-MSMS\research\protein\P02769.html" TargetMode="External"/><Relationship Id="rId61" Type="http://schemas.openxmlformats.org/officeDocument/2006/relationships/hyperlink" Target="file:///D:\GO-protein%20corona\LC-MSMS\research\protein\Q0VCM5.html" TargetMode="External"/><Relationship Id="rId82" Type="http://schemas.openxmlformats.org/officeDocument/2006/relationships/hyperlink" Target="http://www.uniprot.org/uniprot/A5D7M6" TargetMode="External"/><Relationship Id="rId90" Type="http://schemas.openxmlformats.org/officeDocument/2006/relationships/hyperlink" Target="http://www.uniprot.org/uniprot/F1N5M2" TargetMode="External"/><Relationship Id="rId95" Type="http://schemas.openxmlformats.org/officeDocument/2006/relationships/hyperlink" Target="file:///D:\GO-protein%20corona\LC-MSMS\research\protein\F1N3A1.html" TargetMode="External"/><Relationship Id="rId19" Type="http://schemas.openxmlformats.org/officeDocument/2006/relationships/hyperlink" Target="file:///D:\GO-protein%20corona\LC-MSMS\research\protein\Q5EA67.html" TargetMode="External"/><Relationship Id="rId14" Type="http://schemas.openxmlformats.org/officeDocument/2006/relationships/hyperlink" Target="http://www.uniprot.org/uniprot/K4JF16" TargetMode="External"/><Relationship Id="rId22" Type="http://schemas.openxmlformats.org/officeDocument/2006/relationships/hyperlink" Target="http://www.uniprot.org/uniprot/V6F9A2" TargetMode="External"/><Relationship Id="rId27" Type="http://schemas.openxmlformats.org/officeDocument/2006/relationships/hyperlink" Target="file:///D:\GO-protein%20corona\LC-MSMS\research\protein\P01030.html" TargetMode="External"/><Relationship Id="rId30" Type="http://schemas.openxmlformats.org/officeDocument/2006/relationships/hyperlink" Target="http://www.uniprot.org/uniprot/B0JYN6" TargetMode="External"/><Relationship Id="rId35" Type="http://schemas.openxmlformats.org/officeDocument/2006/relationships/hyperlink" Target="file:///D:\GO-protein%20corona\LC-MSMS\research\protein\Q95121.html" TargetMode="External"/><Relationship Id="rId43" Type="http://schemas.openxmlformats.org/officeDocument/2006/relationships/hyperlink" Target="file:///D:\GO-protein%20corona\LC-MSMS\research\protein\F1MSZ6.html" TargetMode="External"/><Relationship Id="rId48" Type="http://schemas.openxmlformats.org/officeDocument/2006/relationships/hyperlink" Target="http://www.uniprot.org/uniprot/F1MYN5" TargetMode="External"/><Relationship Id="rId56" Type="http://schemas.openxmlformats.org/officeDocument/2006/relationships/hyperlink" Target="http://www.uniprot.org/uniprot/P00735" TargetMode="External"/><Relationship Id="rId64" Type="http://schemas.openxmlformats.org/officeDocument/2006/relationships/hyperlink" Target="http://www.uniprot.org/uniprot/F1MMP5" TargetMode="External"/><Relationship Id="rId69" Type="http://schemas.openxmlformats.org/officeDocument/2006/relationships/hyperlink" Target="file:///D:\GO-protein%20corona\LC-MSMS\research\protein\P56652.html" TargetMode="External"/><Relationship Id="rId77" Type="http://schemas.openxmlformats.org/officeDocument/2006/relationships/hyperlink" Target="file:///D:\GO-protein%20corona\LC-MSMS\research\protein\P06394.html" TargetMode="External"/><Relationship Id="rId8" Type="http://schemas.openxmlformats.org/officeDocument/2006/relationships/hyperlink" Target="http://www.uniprot.org/uniprot/B0JYQ0" TargetMode="External"/><Relationship Id="rId51" Type="http://schemas.openxmlformats.org/officeDocument/2006/relationships/hyperlink" Target="file:///D:\GO-protein%20corona\LC-MSMS\research\protein\P50448.html" TargetMode="External"/><Relationship Id="rId72" Type="http://schemas.openxmlformats.org/officeDocument/2006/relationships/hyperlink" Target="http://www.uniprot.org/uniprot/Q28107" TargetMode="External"/><Relationship Id="rId80" Type="http://schemas.openxmlformats.org/officeDocument/2006/relationships/hyperlink" Target="http://www.uniprot.org/uniprot/P02081" TargetMode="External"/><Relationship Id="rId85" Type="http://schemas.openxmlformats.org/officeDocument/2006/relationships/hyperlink" Target="file:///D:\GO-protein%20corona\LC-MSMS\research\protein\F1MTZ9.html" TargetMode="External"/><Relationship Id="rId93" Type="http://schemas.openxmlformats.org/officeDocument/2006/relationships/hyperlink" Target="file:///D:\GO-protein%20corona\LC-MSMS\research\protein\Q28194.html" TargetMode="External"/><Relationship Id="rId98" Type="http://schemas.openxmlformats.org/officeDocument/2006/relationships/hyperlink" Target="http://www.uniprot.org/uniprot/Q28178" TargetMode="External"/><Relationship Id="rId3" Type="http://schemas.openxmlformats.org/officeDocument/2006/relationships/hyperlink" Target="file:///D:\GO-protein%20corona\LC-MSMS\research\protein\Q2UVX4.html" TargetMode="External"/><Relationship Id="rId12" Type="http://schemas.openxmlformats.org/officeDocument/2006/relationships/hyperlink" Target="http://www.uniprot.org/uniprot/G3X6N3" TargetMode="External"/><Relationship Id="rId17" Type="http://schemas.openxmlformats.org/officeDocument/2006/relationships/hyperlink" Target="file:///D:\GO-protein%20corona\LC-MSMS\research\protein\P34955.html" TargetMode="External"/><Relationship Id="rId25" Type="http://schemas.openxmlformats.org/officeDocument/2006/relationships/hyperlink" Target="file:///D:\GO-protein%20corona\LC-MSMS\research\protein\F1MJK3.html" TargetMode="External"/><Relationship Id="rId33" Type="http://schemas.openxmlformats.org/officeDocument/2006/relationships/hyperlink" Target="file:///D:\GO-protein%20corona\LC-MSMS\research\protein\K4JDR8.html" TargetMode="External"/><Relationship Id="rId38" Type="http://schemas.openxmlformats.org/officeDocument/2006/relationships/hyperlink" Target="http://www.uniprot.org/uniprot/P81187" TargetMode="External"/><Relationship Id="rId46" Type="http://schemas.openxmlformats.org/officeDocument/2006/relationships/hyperlink" Target="http://www.uniprot.org/uniprot/F1N1I6" TargetMode="External"/><Relationship Id="rId59" Type="http://schemas.openxmlformats.org/officeDocument/2006/relationships/hyperlink" Target="file:///D:\GO-protein%20corona\LC-MSMS\research\protein\Q2HJF0.html" TargetMode="External"/><Relationship Id="rId67" Type="http://schemas.openxmlformats.org/officeDocument/2006/relationships/hyperlink" Target="file:///D:\GO-protein%20corona\LC-MSMS\research\protein\Q3SZV7.html" TargetMode="External"/><Relationship Id="rId20" Type="http://schemas.openxmlformats.org/officeDocument/2006/relationships/hyperlink" Target="http://www.uniprot.org/uniprot/Q5EA67" TargetMode="External"/><Relationship Id="rId41" Type="http://schemas.openxmlformats.org/officeDocument/2006/relationships/hyperlink" Target="file:///D:\GO-protein%20corona\LC-MSMS\research\protein\A6QPP2.html" TargetMode="External"/><Relationship Id="rId54" Type="http://schemas.openxmlformats.org/officeDocument/2006/relationships/hyperlink" Target="http://www.uniprot.org/uniprot/P17690" TargetMode="External"/><Relationship Id="rId62" Type="http://schemas.openxmlformats.org/officeDocument/2006/relationships/hyperlink" Target="http://www.uniprot.org/uniprot/Q0VCM5" TargetMode="External"/><Relationship Id="rId70" Type="http://schemas.openxmlformats.org/officeDocument/2006/relationships/hyperlink" Target="http://www.uniprot.org/uniprot/P56652" TargetMode="External"/><Relationship Id="rId75" Type="http://schemas.openxmlformats.org/officeDocument/2006/relationships/hyperlink" Target="file:///D:\GO-protein%20corona\LC-MSMS\research\protein\Q32PJ2.html" TargetMode="External"/><Relationship Id="rId83" Type="http://schemas.openxmlformats.org/officeDocument/2006/relationships/hyperlink" Target="file:///D:\GO-protein%20corona\LC-MSMS\research\protein\Q5XQN5.html" TargetMode="External"/><Relationship Id="rId88" Type="http://schemas.openxmlformats.org/officeDocument/2006/relationships/hyperlink" Target="http://www.uniprot.org/uniprot/P35445" TargetMode="External"/><Relationship Id="rId91" Type="http://schemas.openxmlformats.org/officeDocument/2006/relationships/hyperlink" Target="file:///D:\GO-protein%20corona\LC-MSMS\research\protein\I7CT57.html" TargetMode="External"/><Relationship Id="rId96" Type="http://schemas.openxmlformats.org/officeDocument/2006/relationships/hyperlink" Target="http://www.uniprot.org/uniprot/F1N3A1" TargetMode="External"/><Relationship Id="rId1" Type="http://schemas.openxmlformats.org/officeDocument/2006/relationships/hyperlink" Target="file:///D:\GO-protein%20corona\LC-MSMS\research\protein\Q7SIH1.html" TargetMode="External"/><Relationship Id="rId6" Type="http://schemas.openxmlformats.org/officeDocument/2006/relationships/hyperlink" Target="http://www.uniprot.org/uniprot/P02769" TargetMode="External"/><Relationship Id="rId15" Type="http://schemas.openxmlformats.org/officeDocument/2006/relationships/hyperlink" Target="file:///D:\GO-protein%20corona\LC-MSMS\research\protein\F1MY85.html" TargetMode="External"/><Relationship Id="rId23" Type="http://schemas.openxmlformats.org/officeDocument/2006/relationships/hyperlink" Target="file:///D:\GO-protein%20corona\LC-MSMS\research\protein\P15497.html" TargetMode="External"/><Relationship Id="rId28" Type="http://schemas.openxmlformats.org/officeDocument/2006/relationships/hyperlink" Target="http://www.uniprot.org/uniprot/P01030" TargetMode="External"/><Relationship Id="rId36" Type="http://schemas.openxmlformats.org/officeDocument/2006/relationships/hyperlink" Target="http://www.uniprot.org/uniprot/Q95121" TargetMode="External"/><Relationship Id="rId49" Type="http://schemas.openxmlformats.org/officeDocument/2006/relationships/hyperlink" Target="file:///D:\GO-protein%20corona\LC-MSMS\research\protein\A5D7S8.html" TargetMode="External"/><Relationship Id="rId57" Type="http://schemas.openxmlformats.org/officeDocument/2006/relationships/hyperlink" Target="file:///D:\GO-protein%20corona\LC-MSMS\research\protein\A5D7R6.html" TargetMode="External"/><Relationship Id="rId10" Type="http://schemas.openxmlformats.org/officeDocument/2006/relationships/hyperlink" Target="http://www.uniprot.org/uniprot/Q29443" TargetMode="External"/><Relationship Id="rId31" Type="http://schemas.openxmlformats.org/officeDocument/2006/relationships/hyperlink" Target="file:///D:\GO-protein%20corona\LC-MSMS\research\protein\P12763.html" TargetMode="External"/><Relationship Id="rId44" Type="http://schemas.openxmlformats.org/officeDocument/2006/relationships/hyperlink" Target="http://www.uniprot.org/uniprot/F1MSZ6" TargetMode="External"/><Relationship Id="rId52" Type="http://schemas.openxmlformats.org/officeDocument/2006/relationships/hyperlink" Target="http://www.uniprot.org/uniprot/P50448" TargetMode="External"/><Relationship Id="rId60" Type="http://schemas.openxmlformats.org/officeDocument/2006/relationships/hyperlink" Target="http://www.uniprot.org/uniprot/Q2HJF0" TargetMode="External"/><Relationship Id="rId65" Type="http://schemas.openxmlformats.org/officeDocument/2006/relationships/hyperlink" Target="file:///D:\GO-protein%20corona\LC-MSMS\research\protein\Q3MHN2.html" TargetMode="External"/><Relationship Id="rId73" Type="http://schemas.openxmlformats.org/officeDocument/2006/relationships/hyperlink" Target="file:///D:\GO-protein%20corona\LC-MSMS\research\protein\F1N3Q7.html" TargetMode="External"/><Relationship Id="rId78" Type="http://schemas.openxmlformats.org/officeDocument/2006/relationships/hyperlink" Target="http://www.uniprot.org/uniprot/P06394" TargetMode="External"/><Relationship Id="rId81" Type="http://schemas.openxmlformats.org/officeDocument/2006/relationships/hyperlink" Target="file:///D:\GO-protein%20corona\LC-MSMS\research\protein\A5D7M6.html" TargetMode="External"/><Relationship Id="rId86" Type="http://schemas.openxmlformats.org/officeDocument/2006/relationships/hyperlink" Target="http://www.uniprot.org/uniprot/F1MTZ9" TargetMode="External"/><Relationship Id="rId94" Type="http://schemas.openxmlformats.org/officeDocument/2006/relationships/hyperlink" Target="http://www.uniprot.org/uniprot/Q28194" TargetMode="External"/><Relationship Id="rId4" Type="http://schemas.openxmlformats.org/officeDocument/2006/relationships/hyperlink" Target="http://www.uniprot.org/uniprot/Q2UVX4" TargetMode="External"/><Relationship Id="rId9" Type="http://schemas.openxmlformats.org/officeDocument/2006/relationships/hyperlink" Target="file:///D:\GO-protein%20corona\LC-MSMS\research\protein\Q29443.html" TargetMode="External"/><Relationship Id="rId13" Type="http://schemas.openxmlformats.org/officeDocument/2006/relationships/hyperlink" Target="file:///D:\GO-protein%20corona\LC-MSMS\research\protein\K4JF16.html" TargetMode="External"/><Relationship Id="rId18" Type="http://schemas.openxmlformats.org/officeDocument/2006/relationships/hyperlink" Target="http://www.uniprot.org/uniprot/P34955" TargetMode="External"/><Relationship Id="rId39" Type="http://schemas.openxmlformats.org/officeDocument/2006/relationships/hyperlink" Target="file:///D:\GO-protein%20corona\LC-MSMS\research\protein\Q9N2I2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prot.org/uniprot/G3X6N3" TargetMode="External"/><Relationship Id="rId13" Type="http://schemas.openxmlformats.org/officeDocument/2006/relationships/hyperlink" Target="file:///D:\GO-protein%20corona\LC-MSMS\research\protein\Q5EA67.html" TargetMode="External"/><Relationship Id="rId18" Type="http://schemas.openxmlformats.org/officeDocument/2006/relationships/hyperlink" Target="http://www.uniprot.org/uniprot/P12763" TargetMode="External"/><Relationship Id="rId26" Type="http://schemas.openxmlformats.org/officeDocument/2006/relationships/hyperlink" Target="http://www.uniprot.org/uniprot/P81187" TargetMode="External"/><Relationship Id="rId39" Type="http://schemas.openxmlformats.org/officeDocument/2006/relationships/hyperlink" Target="file:///D:\GO-protein%20corona\LC-MSMS\research\protein\P50448.html" TargetMode="External"/><Relationship Id="rId3" Type="http://schemas.openxmlformats.org/officeDocument/2006/relationships/hyperlink" Target="file:///D:\GO-protein%20corona\LC-MSMS\research\protein\G3X7A5.html" TargetMode="External"/><Relationship Id="rId21" Type="http://schemas.openxmlformats.org/officeDocument/2006/relationships/hyperlink" Target="file:///D:\GO-protein%20corona\LC-MSMS\research\protein\P34955.html" TargetMode="External"/><Relationship Id="rId34" Type="http://schemas.openxmlformats.org/officeDocument/2006/relationships/hyperlink" Target="http://www.uniprot.org/uniprot/P15497" TargetMode="External"/><Relationship Id="rId7" Type="http://schemas.openxmlformats.org/officeDocument/2006/relationships/hyperlink" Target="file:///D:\GO-protein%20corona\LC-MSMS\research\protein\G3X6N3.html" TargetMode="External"/><Relationship Id="rId12" Type="http://schemas.openxmlformats.org/officeDocument/2006/relationships/hyperlink" Target="http://www.uniprot.org/uniprot/Q7SIH1" TargetMode="External"/><Relationship Id="rId17" Type="http://schemas.openxmlformats.org/officeDocument/2006/relationships/hyperlink" Target="file:///D:\GO-protein%20corona\LC-MSMS\research\protein\P12763.html" TargetMode="External"/><Relationship Id="rId25" Type="http://schemas.openxmlformats.org/officeDocument/2006/relationships/hyperlink" Target="file:///D:\GO-protein%20corona\LC-MSMS\research\protein\P81187.html" TargetMode="External"/><Relationship Id="rId33" Type="http://schemas.openxmlformats.org/officeDocument/2006/relationships/hyperlink" Target="file:///D:\GO-protein%20corona\LC-MSMS\research\protein\P15497.html" TargetMode="External"/><Relationship Id="rId38" Type="http://schemas.openxmlformats.org/officeDocument/2006/relationships/hyperlink" Target="http://www.uniprot.org/uniprot/A6QPP2" TargetMode="External"/><Relationship Id="rId2" Type="http://schemas.openxmlformats.org/officeDocument/2006/relationships/hyperlink" Target="http://www.uniprot.org/uniprot/Q2UVX4" TargetMode="External"/><Relationship Id="rId16" Type="http://schemas.openxmlformats.org/officeDocument/2006/relationships/hyperlink" Target="http://www.uniprot.org/uniprot/B0JYN6" TargetMode="External"/><Relationship Id="rId20" Type="http://schemas.openxmlformats.org/officeDocument/2006/relationships/hyperlink" Target="http://www.uniprot.org/uniprot/F1MY85" TargetMode="External"/><Relationship Id="rId29" Type="http://schemas.openxmlformats.org/officeDocument/2006/relationships/hyperlink" Target="file:///D:\GO-protein%20corona\LC-MSMS\research\protein\F1MJK3.html" TargetMode="External"/><Relationship Id="rId1" Type="http://schemas.openxmlformats.org/officeDocument/2006/relationships/hyperlink" Target="file:///D:\GO-protein%20corona\LC-MSMS\research\protein\Q2UVX4.html" TargetMode="External"/><Relationship Id="rId6" Type="http://schemas.openxmlformats.org/officeDocument/2006/relationships/hyperlink" Target="http://www.uniprot.org/uniprot/P02769" TargetMode="External"/><Relationship Id="rId11" Type="http://schemas.openxmlformats.org/officeDocument/2006/relationships/hyperlink" Target="file:///D:\GO-protein%20corona\LC-MSMS\research\protein\Q7SIH1.html" TargetMode="External"/><Relationship Id="rId24" Type="http://schemas.openxmlformats.org/officeDocument/2006/relationships/hyperlink" Target="http://www.uniprot.org/uniprot/K4JF16" TargetMode="External"/><Relationship Id="rId32" Type="http://schemas.openxmlformats.org/officeDocument/2006/relationships/hyperlink" Target="http://www.uniprot.org/uniprot/V6F9A2" TargetMode="External"/><Relationship Id="rId37" Type="http://schemas.openxmlformats.org/officeDocument/2006/relationships/hyperlink" Target="file:///D:\GO-protein%20corona\LC-MSMS\research\protein\A6QPP2.html" TargetMode="External"/><Relationship Id="rId40" Type="http://schemas.openxmlformats.org/officeDocument/2006/relationships/hyperlink" Target="http://www.uniprot.org/uniprot/P50448" TargetMode="External"/><Relationship Id="rId5" Type="http://schemas.openxmlformats.org/officeDocument/2006/relationships/hyperlink" Target="file:///D:\GO-protein%20corona\LC-MSMS\research\protein\P02769.html" TargetMode="External"/><Relationship Id="rId15" Type="http://schemas.openxmlformats.org/officeDocument/2006/relationships/hyperlink" Target="file:///D:\GO-protein%20corona\LC-MSMS\research\protein\B0JYN6.html" TargetMode="External"/><Relationship Id="rId23" Type="http://schemas.openxmlformats.org/officeDocument/2006/relationships/hyperlink" Target="file:///D:\GO-protein%20corona\LC-MSMS\research\protein\K4JF16.html" TargetMode="External"/><Relationship Id="rId28" Type="http://schemas.openxmlformats.org/officeDocument/2006/relationships/hyperlink" Target="http://www.uniprot.org/uniprot/F1N1I6" TargetMode="External"/><Relationship Id="rId36" Type="http://schemas.openxmlformats.org/officeDocument/2006/relationships/hyperlink" Target="http://www.uniprot.org/uniprot/K4JDR8" TargetMode="External"/><Relationship Id="rId10" Type="http://schemas.openxmlformats.org/officeDocument/2006/relationships/hyperlink" Target="http://www.uniprot.org/uniprot/B0JYQ0" TargetMode="External"/><Relationship Id="rId19" Type="http://schemas.openxmlformats.org/officeDocument/2006/relationships/hyperlink" Target="file:///D:\GO-protein%20corona\LC-MSMS\research\protein\F1MY85.html" TargetMode="External"/><Relationship Id="rId31" Type="http://schemas.openxmlformats.org/officeDocument/2006/relationships/hyperlink" Target="file:///D:\GO-protein%20corona\LC-MSMS\research\protein\V6F9A2.html" TargetMode="External"/><Relationship Id="rId4" Type="http://schemas.openxmlformats.org/officeDocument/2006/relationships/hyperlink" Target="http://www.uniprot.org/uniprot/G3X7A5" TargetMode="External"/><Relationship Id="rId9" Type="http://schemas.openxmlformats.org/officeDocument/2006/relationships/hyperlink" Target="file:///D:\GO-protein%20corona\LC-MSMS\research\protein\B0JYQ0.html" TargetMode="External"/><Relationship Id="rId14" Type="http://schemas.openxmlformats.org/officeDocument/2006/relationships/hyperlink" Target="http://www.uniprot.org/uniprot/Q5EA67" TargetMode="External"/><Relationship Id="rId22" Type="http://schemas.openxmlformats.org/officeDocument/2006/relationships/hyperlink" Target="http://www.uniprot.org/uniprot/P34955" TargetMode="External"/><Relationship Id="rId27" Type="http://schemas.openxmlformats.org/officeDocument/2006/relationships/hyperlink" Target="file:///D:\GO-protein%20corona\LC-MSMS\research\protein\F1N1I6.html" TargetMode="External"/><Relationship Id="rId30" Type="http://schemas.openxmlformats.org/officeDocument/2006/relationships/hyperlink" Target="http://www.uniprot.org/uniprot/F1MJK3" TargetMode="External"/><Relationship Id="rId35" Type="http://schemas.openxmlformats.org/officeDocument/2006/relationships/hyperlink" Target="file:///D:\GO-protein%20corona\LC-MSMS\research\protein\K4JDR8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prot.org/uniprot/G3X6N3" TargetMode="External"/><Relationship Id="rId13" Type="http://schemas.openxmlformats.org/officeDocument/2006/relationships/hyperlink" Target="file:///D:\GO-protein%20corona\LC-MSMS\research\protein\P12763.html" TargetMode="External"/><Relationship Id="rId18" Type="http://schemas.openxmlformats.org/officeDocument/2006/relationships/hyperlink" Target="http://www.uniprot.org/uniprot/F1N1I6" TargetMode="External"/><Relationship Id="rId26" Type="http://schemas.openxmlformats.org/officeDocument/2006/relationships/hyperlink" Target="http://www.uniprot.org/uniprot/Q5EA67" TargetMode="External"/><Relationship Id="rId39" Type="http://schemas.openxmlformats.org/officeDocument/2006/relationships/hyperlink" Target="file:///D:\GO-protein%20corona\LC-MSMS\research\protein\F1MNW4.html" TargetMode="External"/><Relationship Id="rId3" Type="http://schemas.openxmlformats.org/officeDocument/2006/relationships/hyperlink" Target="file:///D:\GO-protein%20corona\LC-MSMS\research\protein\G3X7A5.html" TargetMode="External"/><Relationship Id="rId21" Type="http://schemas.openxmlformats.org/officeDocument/2006/relationships/hyperlink" Target="file:///D:\GO-protein%20corona\LC-MSMS\research\protein\A6QPP2.html" TargetMode="External"/><Relationship Id="rId34" Type="http://schemas.openxmlformats.org/officeDocument/2006/relationships/hyperlink" Target="http://www.uniprot.org/uniprot/F1MYN5" TargetMode="External"/><Relationship Id="rId42" Type="http://schemas.openxmlformats.org/officeDocument/2006/relationships/hyperlink" Target="http://www.uniprot.org/uniprot/F1MY85" TargetMode="External"/><Relationship Id="rId7" Type="http://schemas.openxmlformats.org/officeDocument/2006/relationships/hyperlink" Target="file:///D:\GO-protein%20corona\LC-MSMS\research\protein\G3X6N3.html" TargetMode="External"/><Relationship Id="rId12" Type="http://schemas.openxmlformats.org/officeDocument/2006/relationships/hyperlink" Target="http://www.uniprot.org/uniprot/B0JYN6" TargetMode="External"/><Relationship Id="rId17" Type="http://schemas.openxmlformats.org/officeDocument/2006/relationships/hyperlink" Target="file:///D:\GO-protein%20corona\LC-MSMS\research\protein\F1N1I6.html" TargetMode="External"/><Relationship Id="rId25" Type="http://schemas.openxmlformats.org/officeDocument/2006/relationships/hyperlink" Target="file:///D:\GO-protein%20corona\LC-MSMS\research\protein\Q5EA67.html" TargetMode="External"/><Relationship Id="rId33" Type="http://schemas.openxmlformats.org/officeDocument/2006/relationships/hyperlink" Target="file:///D:\GO-protein%20corona\LC-MSMS\research\protein\F1MYN5.html" TargetMode="External"/><Relationship Id="rId38" Type="http://schemas.openxmlformats.org/officeDocument/2006/relationships/hyperlink" Target="http://www.uniprot.org/uniprot/P50448" TargetMode="External"/><Relationship Id="rId46" Type="http://schemas.openxmlformats.org/officeDocument/2006/relationships/hyperlink" Target="http://www.uniprot.org/uniprot/F1MJK3" TargetMode="External"/><Relationship Id="rId2" Type="http://schemas.openxmlformats.org/officeDocument/2006/relationships/hyperlink" Target="http://www.uniprot.org/uniprot/Q2UVX4" TargetMode="External"/><Relationship Id="rId16" Type="http://schemas.openxmlformats.org/officeDocument/2006/relationships/hyperlink" Target="http://www.uniprot.org/uniprot/P34955" TargetMode="External"/><Relationship Id="rId20" Type="http://schemas.openxmlformats.org/officeDocument/2006/relationships/hyperlink" Target="http://www.uniprot.org/uniprot/K4JF16" TargetMode="External"/><Relationship Id="rId29" Type="http://schemas.openxmlformats.org/officeDocument/2006/relationships/hyperlink" Target="file:///D:\GO-protein%20corona\LC-MSMS\research\protein\F1N045.html" TargetMode="External"/><Relationship Id="rId41" Type="http://schemas.openxmlformats.org/officeDocument/2006/relationships/hyperlink" Target="file:///D:\GO-protein%20corona\LC-MSMS\research\protein\F1MY85.html" TargetMode="External"/><Relationship Id="rId1" Type="http://schemas.openxmlformats.org/officeDocument/2006/relationships/hyperlink" Target="file:///D:\GO-protein%20corona\LC-MSMS\research\protein\Q2UVX4.html" TargetMode="External"/><Relationship Id="rId6" Type="http://schemas.openxmlformats.org/officeDocument/2006/relationships/hyperlink" Target="http://www.uniprot.org/uniprot/P02769" TargetMode="External"/><Relationship Id="rId11" Type="http://schemas.openxmlformats.org/officeDocument/2006/relationships/hyperlink" Target="file:///D:\GO-protein%20corona\LC-MSMS\research\protein\B0JYN6.html" TargetMode="External"/><Relationship Id="rId24" Type="http://schemas.openxmlformats.org/officeDocument/2006/relationships/hyperlink" Target="http://www.uniprot.org/uniprot/F1MMD7" TargetMode="External"/><Relationship Id="rId32" Type="http://schemas.openxmlformats.org/officeDocument/2006/relationships/hyperlink" Target="http://www.uniprot.org/uniprot/Q29RQ1" TargetMode="External"/><Relationship Id="rId37" Type="http://schemas.openxmlformats.org/officeDocument/2006/relationships/hyperlink" Target="file:///D:\GO-protein%20corona\LC-MSMS\research\protein\P50448.html" TargetMode="External"/><Relationship Id="rId40" Type="http://schemas.openxmlformats.org/officeDocument/2006/relationships/hyperlink" Target="http://www.uniprot.org/uniprot/F1MNW4" TargetMode="External"/><Relationship Id="rId45" Type="http://schemas.openxmlformats.org/officeDocument/2006/relationships/hyperlink" Target="file:///D:\GO-protein%20corona\LC-MSMS\research\protein\F1MJK3.html" TargetMode="External"/><Relationship Id="rId5" Type="http://schemas.openxmlformats.org/officeDocument/2006/relationships/hyperlink" Target="file:///D:\GO-protein%20corona\LC-MSMS\research\protein\P02769.html" TargetMode="External"/><Relationship Id="rId15" Type="http://schemas.openxmlformats.org/officeDocument/2006/relationships/hyperlink" Target="file:///D:\GO-protein%20corona\LC-MSMS\research\protein\P34955.html" TargetMode="External"/><Relationship Id="rId23" Type="http://schemas.openxmlformats.org/officeDocument/2006/relationships/hyperlink" Target="file:///D:\GO-protein%20corona\LC-MSMS\research\protein\F1MMD7.html" TargetMode="External"/><Relationship Id="rId28" Type="http://schemas.openxmlformats.org/officeDocument/2006/relationships/hyperlink" Target="http://www.uniprot.org/uniprot/P06868" TargetMode="External"/><Relationship Id="rId36" Type="http://schemas.openxmlformats.org/officeDocument/2006/relationships/hyperlink" Target="http://www.uniprot.org/uniprot/A5D7S8" TargetMode="External"/><Relationship Id="rId10" Type="http://schemas.openxmlformats.org/officeDocument/2006/relationships/hyperlink" Target="http://www.uniprot.org/uniprot/Q7SIH1" TargetMode="External"/><Relationship Id="rId19" Type="http://schemas.openxmlformats.org/officeDocument/2006/relationships/hyperlink" Target="file:///D:\GO-protein%20corona\LC-MSMS\research\protein\K4JF16.html" TargetMode="External"/><Relationship Id="rId31" Type="http://schemas.openxmlformats.org/officeDocument/2006/relationships/hyperlink" Target="file:///D:\GO-protein%20corona\LC-MSMS\research\protein\Q29RQ1.html" TargetMode="External"/><Relationship Id="rId44" Type="http://schemas.openxmlformats.org/officeDocument/2006/relationships/hyperlink" Target="http://www.uniprot.org/uniprot/Q3MHN2" TargetMode="External"/><Relationship Id="rId4" Type="http://schemas.openxmlformats.org/officeDocument/2006/relationships/hyperlink" Target="http://www.uniprot.org/uniprot/G3X7A5" TargetMode="External"/><Relationship Id="rId9" Type="http://schemas.openxmlformats.org/officeDocument/2006/relationships/hyperlink" Target="file:///D:\GO-protein%20corona\LC-MSMS\research\protein\Q7SIH1.html" TargetMode="External"/><Relationship Id="rId14" Type="http://schemas.openxmlformats.org/officeDocument/2006/relationships/hyperlink" Target="http://www.uniprot.org/uniprot/P12763" TargetMode="External"/><Relationship Id="rId22" Type="http://schemas.openxmlformats.org/officeDocument/2006/relationships/hyperlink" Target="http://www.uniprot.org/uniprot/A6QPP2" TargetMode="External"/><Relationship Id="rId27" Type="http://schemas.openxmlformats.org/officeDocument/2006/relationships/hyperlink" Target="file:///D:\GO-protein%20corona\LC-MSMS\research\protein\P06868.html" TargetMode="External"/><Relationship Id="rId30" Type="http://schemas.openxmlformats.org/officeDocument/2006/relationships/hyperlink" Target="http://www.uniprot.org/uniprot/F1N045" TargetMode="External"/><Relationship Id="rId35" Type="http://schemas.openxmlformats.org/officeDocument/2006/relationships/hyperlink" Target="file:///D:\GO-protein%20corona\LC-MSMS\research\protein\A5D7S8.html" TargetMode="External"/><Relationship Id="rId43" Type="http://schemas.openxmlformats.org/officeDocument/2006/relationships/hyperlink" Target="file:///D:\GO-protein%20corona\LC-MSMS\research\protein\Q3MHN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63"/>
  <sheetViews>
    <sheetView topLeftCell="A795" workbookViewId="0">
      <selection activeCell="B1257" sqref="B1257"/>
    </sheetView>
  </sheetViews>
  <sheetFormatPr defaultColWidth="8.6640625" defaultRowHeight="13.8" outlineLevelRow="1"/>
  <cols>
    <col min="1" max="1" width="8.6640625" style="2"/>
    <col min="2" max="2" width="21.21875" style="2" customWidth="1"/>
    <col min="3" max="10" width="8.6640625" style="2"/>
    <col min="11" max="11" width="8.109375" style="2" bestFit="1" customWidth="1"/>
    <col min="12" max="12" width="8.44140625" style="2" bestFit="1" customWidth="1"/>
    <col min="13" max="14" width="8.109375" style="2" bestFit="1" customWidth="1"/>
    <col min="15" max="16384" width="8.6640625" style="2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>
      <c r="A2" s="3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3" t="s">
        <v>20</v>
      </c>
      <c r="K2" s="2">
        <f>330/C2</f>
        <v>1.7490393533854511E-3</v>
      </c>
      <c r="L2" s="2">
        <f>K2/$K$1257*100</f>
        <v>5.8187903475145566</v>
      </c>
      <c r="M2" s="2">
        <v>-0.34899999999999998</v>
      </c>
      <c r="N2" s="2">
        <v>6.41</v>
      </c>
    </row>
    <row r="3" spans="1:14" hidden="1" outlineLevel="1">
      <c r="A3" s="3" t="s">
        <v>21</v>
      </c>
      <c r="B3" s="4" t="s">
        <v>22</v>
      </c>
      <c r="C3" s="4" t="s">
        <v>23</v>
      </c>
      <c r="D3" s="4" t="s">
        <v>15</v>
      </c>
      <c r="E3" s="4" t="s">
        <v>16</v>
      </c>
      <c r="F3" s="4" t="s">
        <v>17</v>
      </c>
      <c r="G3" s="4" t="s">
        <v>24</v>
      </c>
      <c r="H3" s="4" t="s">
        <v>19</v>
      </c>
      <c r="I3" s="3" t="s">
        <v>25</v>
      </c>
      <c r="L3" s="2">
        <f t="shared" ref="L3:L66" si="0">K3/$K$1257*100</f>
        <v>0</v>
      </c>
    </row>
    <row r="4" spans="1:14" hidden="1" outlineLevel="1">
      <c r="B4" s="1" t="s">
        <v>26</v>
      </c>
      <c r="C4" s="1" t="s">
        <v>27</v>
      </c>
      <c r="D4" s="1" t="s">
        <v>4</v>
      </c>
      <c r="E4" s="1" t="s">
        <v>28</v>
      </c>
      <c r="F4" s="1" t="s">
        <v>29</v>
      </c>
      <c r="G4" s="1" t="s">
        <v>30</v>
      </c>
      <c r="H4" s="1" t="s">
        <v>31</v>
      </c>
      <c r="I4" s="1" t="s">
        <v>32</v>
      </c>
      <c r="J4" s="1" t="s">
        <v>33</v>
      </c>
      <c r="K4" s="1" t="s">
        <v>3</v>
      </c>
      <c r="L4" s="2" t="e">
        <f t="shared" si="0"/>
        <v>#VALUE!</v>
      </c>
      <c r="M4" s="1" t="s">
        <v>34</v>
      </c>
      <c r="N4" s="1" t="s">
        <v>35</v>
      </c>
    </row>
    <row r="5" spans="1:14" hidden="1" outlineLevel="1">
      <c r="B5" s="5" t="s">
        <v>36</v>
      </c>
      <c r="C5" s="5" t="s">
        <v>37</v>
      </c>
      <c r="D5" s="5" t="s">
        <v>38</v>
      </c>
      <c r="E5" s="5"/>
      <c r="F5" s="5" t="s">
        <v>39</v>
      </c>
      <c r="G5" s="5" t="s">
        <v>40</v>
      </c>
      <c r="H5" s="5" t="s">
        <v>41</v>
      </c>
      <c r="I5" s="5" t="s">
        <v>42</v>
      </c>
      <c r="J5" s="5" t="s">
        <v>38</v>
      </c>
      <c r="K5" s="5" t="s">
        <v>43</v>
      </c>
      <c r="L5" s="2">
        <f t="shared" si="0"/>
        <v>99805.478983391731</v>
      </c>
      <c r="M5" s="5" t="s">
        <v>38</v>
      </c>
      <c r="N5" s="5" t="s">
        <v>44</v>
      </c>
    </row>
    <row r="6" spans="1:14" hidden="1" outlineLevel="1">
      <c r="B6" s="5" t="s">
        <v>45</v>
      </c>
      <c r="C6" s="5" t="s">
        <v>37</v>
      </c>
      <c r="D6" s="5" t="s">
        <v>46</v>
      </c>
      <c r="E6" s="5"/>
      <c r="F6" s="5" t="s">
        <v>47</v>
      </c>
      <c r="G6" s="5" t="s">
        <v>48</v>
      </c>
      <c r="H6" s="5" t="s">
        <v>49</v>
      </c>
      <c r="I6" s="5" t="s">
        <v>50</v>
      </c>
      <c r="J6" s="5" t="s">
        <v>51</v>
      </c>
      <c r="K6" s="5" t="s">
        <v>52</v>
      </c>
      <c r="L6" s="2">
        <f t="shared" si="0"/>
        <v>119766.57478007008</v>
      </c>
      <c r="M6" s="5" t="s">
        <v>38</v>
      </c>
      <c r="N6" s="5" t="s">
        <v>53</v>
      </c>
    </row>
    <row r="7" spans="1:14" hidden="1" outlineLevel="1">
      <c r="B7" s="5" t="s">
        <v>54</v>
      </c>
      <c r="C7" s="5" t="s">
        <v>37</v>
      </c>
      <c r="D7" s="5" t="s">
        <v>55</v>
      </c>
      <c r="E7" s="5"/>
      <c r="F7" s="5" t="s">
        <v>56</v>
      </c>
      <c r="G7" s="5" t="s">
        <v>57</v>
      </c>
      <c r="H7" s="5" t="s">
        <v>58</v>
      </c>
      <c r="I7" s="5" t="s">
        <v>59</v>
      </c>
      <c r="J7" s="5" t="s">
        <v>51</v>
      </c>
      <c r="K7" s="5" t="s">
        <v>60</v>
      </c>
      <c r="L7" s="2">
        <f t="shared" si="0"/>
        <v>136400.82127730202</v>
      </c>
      <c r="M7" s="5" t="s">
        <v>38</v>
      </c>
      <c r="N7" s="5" t="s">
        <v>61</v>
      </c>
    </row>
    <row r="8" spans="1:14" hidden="1" outlineLevel="1">
      <c r="B8" s="5" t="s">
        <v>62</v>
      </c>
      <c r="C8" s="5" t="s">
        <v>37</v>
      </c>
      <c r="D8" s="5" t="s">
        <v>63</v>
      </c>
      <c r="E8" s="5"/>
      <c r="F8" s="5" t="s">
        <v>64</v>
      </c>
      <c r="G8" s="5" t="s">
        <v>65</v>
      </c>
      <c r="H8" s="5" t="s">
        <v>66</v>
      </c>
      <c r="I8" s="5" t="s">
        <v>67</v>
      </c>
      <c r="J8" s="5" t="s">
        <v>51</v>
      </c>
      <c r="K8" s="5" t="s">
        <v>68</v>
      </c>
      <c r="L8" s="2">
        <f t="shared" si="0"/>
        <v>189630.41006844427</v>
      </c>
      <c r="M8" s="5" t="s">
        <v>38</v>
      </c>
      <c r="N8" s="5" t="s">
        <v>69</v>
      </c>
    </row>
    <row r="9" spans="1:14" hidden="1" outlineLevel="1">
      <c r="B9" s="5" t="s">
        <v>70</v>
      </c>
      <c r="C9" s="5" t="s">
        <v>37</v>
      </c>
      <c r="D9" s="5" t="s">
        <v>63</v>
      </c>
      <c r="E9" s="5"/>
      <c r="F9" s="5" t="s">
        <v>71</v>
      </c>
      <c r="G9" s="5" t="s">
        <v>72</v>
      </c>
      <c r="H9" s="5" t="s">
        <v>73</v>
      </c>
      <c r="I9" s="5" t="s">
        <v>74</v>
      </c>
      <c r="J9" s="5" t="s">
        <v>51</v>
      </c>
      <c r="K9" s="5" t="s">
        <v>75</v>
      </c>
      <c r="L9" s="2">
        <f t="shared" si="0"/>
        <v>89824.931085052565</v>
      </c>
      <c r="M9" s="5" t="s">
        <v>38</v>
      </c>
      <c r="N9" s="5" t="s">
        <v>76</v>
      </c>
    </row>
    <row r="10" spans="1:14" hidden="1" outlineLevel="1">
      <c r="B10" s="5" t="s">
        <v>77</v>
      </c>
      <c r="C10" s="5" t="s">
        <v>37</v>
      </c>
      <c r="D10" s="5" t="s">
        <v>46</v>
      </c>
      <c r="E10" s="5"/>
      <c r="F10" s="5" t="s">
        <v>78</v>
      </c>
      <c r="G10" s="5" t="s">
        <v>79</v>
      </c>
      <c r="H10" s="5" t="s">
        <v>80</v>
      </c>
      <c r="I10" s="5" t="s">
        <v>81</v>
      </c>
      <c r="J10" s="5" t="s">
        <v>51</v>
      </c>
      <c r="K10" s="5" t="s">
        <v>82</v>
      </c>
      <c r="L10" s="2">
        <f t="shared" si="0"/>
        <v>113112.87618117729</v>
      </c>
      <c r="M10" s="5" t="s">
        <v>38</v>
      </c>
      <c r="N10" s="5" t="s">
        <v>83</v>
      </c>
    </row>
    <row r="11" spans="1:14" hidden="1" outlineLevel="1">
      <c r="B11" s="5" t="s">
        <v>84</v>
      </c>
      <c r="C11" s="5" t="s">
        <v>37</v>
      </c>
      <c r="D11" s="5" t="s">
        <v>55</v>
      </c>
      <c r="E11" s="5"/>
      <c r="F11" s="5" t="s">
        <v>85</v>
      </c>
      <c r="G11" s="5" t="s">
        <v>86</v>
      </c>
      <c r="H11" s="5" t="s">
        <v>87</v>
      </c>
      <c r="I11" s="5" t="s">
        <v>88</v>
      </c>
      <c r="J11" s="5" t="s">
        <v>51</v>
      </c>
      <c r="K11" s="5" t="s">
        <v>89</v>
      </c>
      <c r="L11" s="2">
        <f t="shared" si="0"/>
        <v>93151.780384498939</v>
      </c>
      <c r="M11" s="5" t="s">
        <v>38</v>
      </c>
      <c r="N11" s="5" t="s">
        <v>90</v>
      </c>
    </row>
    <row r="12" spans="1:14" hidden="1" outlineLevel="1">
      <c r="B12" s="5" t="s">
        <v>91</v>
      </c>
      <c r="C12" s="5" t="s">
        <v>37</v>
      </c>
      <c r="D12" s="5" t="s">
        <v>46</v>
      </c>
      <c r="E12" s="5"/>
      <c r="F12" s="5" t="s">
        <v>92</v>
      </c>
      <c r="G12" s="5" t="s">
        <v>93</v>
      </c>
      <c r="H12" s="5" t="s">
        <v>94</v>
      </c>
      <c r="I12" s="5" t="s">
        <v>95</v>
      </c>
      <c r="J12" s="5" t="s">
        <v>51</v>
      </c>
      <c r="K12" s="5" t="s">
        <v>96</v>
      </c>
      <c r="L12" s="2">
        <f t="shared" si="0"/>
        <v>153035.06777453399</v>
      </c>
      <c r="M12" s="5" t="s">
        <v>38</v>
      </c>
      <c r="N12" s="5" t="s">
        <v>97</v>
      </c>
    </row>
    <row r="13" spans="1:14" hidden="1" outlineLevel="1">
      <c r="B13" s="5" t="s">
        <v>98</v>
      </c>
      <c r="C13" s="5" t="s">
        <v>37</v>
      </c>
      <c r="D13" s="5" t="s">
        <v>46</v>
      </c>
      <c r="E13" s="5"/>
      <c r="F13" s="5" t="s">
        <v>99</v>
      </c>
      <c r="G13" s="5" t="s">
        <v>100</v>
      </c>
      <c r="H13" s="5" t="s">
        <v>101</v>
      </c>
      <c r="I13" s="5" t="s">
        <v>102</v>
      </c>
      <c r="J13" s="5" t="s">
        <v>51</v>
      </c>
      <c r="K13" s="5" t="s">
        <v>103</v>
      </c>
      <c r="L13" s="2">
        <f t="shared" si="0"/>
        <v>129747.12267840926</v>
      </c>
      <c r="M13" s="5" t="s">
        <v>38</v>
      </c>
      <c r="N13" s="5" t="s">
        <v>104</v>
      </c>
    </row>
    <row r="14" spans="1:14" hidden="1" outlineLevel="1">
      <c r="B14" s="5" t="s">
        <v>105</v>
      </c>
      <c r="C14" s="5" t="s">
        <v>37</v>
      </c>
      <c r="D14" s="5" t="s">
        <v>38</v>
      </c>
      <c r="E14" s="5"/>
      <c r="F14" s="5" t="s">
        <v>106</v>
      </c>
      <c r="G14" s="5" t="s">
        <v>107</v>
      </c>
      <c r="H14" s="5" t="s">
        <v>108</v>
      </c>
      <c r="I14" s="5" t="s">
        <v>109</v>
      </c>
      <c r="J14" s="5" t="s">
        <v>51</v>
      </c>
      <c r="K14" s="5" t="s">
        <v>110</v>
      </c>
      <c r="L14" s="2">
        <f t="shared" si="0"/>
        <v>53229.588791142261</v>
      </c>
      <c r="M14" s="5" t="s">
        <v>38</v>
      </c>
      <c r="N14" s="5" t="s">
        <v>111</v>
      </c>
    </row>
    <row r="15" spans="1:14" hidden="1" outlineLevel="1">
      <c r="B15" s="5" t="s">
        <v>112</v>
      </c>
      <c r="C15" s="5" t="s">
        <v>37</v>
      </c>
      <c r="D15" s="5" t="s">
        <v>46</v>
      </c>
      <c r="E15" s="5"/>
      <c r="F15" s="5" t="s">
        <v>113</v>
      </c>
      <c r="G15" s="5" t="s">
        <v>114</v>
      </c>
      <c r="H15" s="5" t="s">
        <v>115</v>
      </c>
      <c r="I15" s="5" t="s">
        <v>116</v>
      </c>
      <c r="J15" s="5" t="s">
        <v>51</v>
      </c>
      <c r="K15" s="5" t="s">
        <v>117</v>
      </c>
      <c r="L15" s="2">
        <f t="shared" si="0"/>
        <v>116439.72548062367</v>
      </c>
      <c r="M15" s="5" t="s">
        <v>38</v>
      </c>
      <c r="N15" s="5" t="s">
        <v>118</v>
      </c>
    </row>
    <row r="16" spans="1:14" hidden="1" outlineLevel="1">
      <c r="B16" s="5" t="s">
        <v>119</v>
      </c>
      <c r="C16" s="5" t="s">
        <v>37</v>
      </c>
      <c r="D16" s="5" t="s">
        <v>38</v>
      </c>
      <c r="E16" s="5" t="s">
        <v>120</v>
      </c>
      <c r="F16" s="5" t="s">
        <v>121</v>
      </c>
      <c r="G16" s="5" t="s">
        <v>122</v>
      </c>
      <c r="H16" s="5" t="s">
        <v>123</v>
      </c>
      <c r="I16" s="5" t="s">
        <v>124</v>
      </c>
      <c r="J16" s="5" t="s">
        <v>51</v>
      </c>
      <c r="K16" s="5" t="s">
        <v>125</v>
      </c>
      <c r="L16" s="2">
        <f t="shared" si="0"/>
        <v>-93151.780384498939</v>
      </c>
      <c r="M16" s="5" t="s">
        <v>38</v>
      </c>
      <c r="N16" s="5" t="s">
        <v>126</v>
      </c>
    </row>
    <row r="17" spans="2:14" hidden="1" outlineLevel="1">
      <c r="B17" s="5" t="s">
        <v>127</v>
      </c>
      <c r="C17" s="5" t="s">
        <v>37</v>
      </c>
      <c r="D17" s="5" t="s">
        <v>63</v>
      </c>
      <c r="E17" s="5"/>
      <c r="F17" s="5" t="s">
        <v>128</v>
      </c>
      <c r="G17" s="5" t="s">
        <v>129</v>
      </c>
      <c r="H17" s="5" t="s">
        <v>130</v>
      </c>
      <c r="I17" s="5" t="s">
        <v>131</v>
      </c>
      <c r="J17" s="5" t="s">
        <v>38</v>
      </c>
      <c r="K17" s="5" t="s">
        <v>132</v>
      </c>
      <c r="L17" s="2">
        <f t="shared" si="0"/>
        <v>109786.0268817309</v>
      </c>
      <c r="M17" s="5" t="s">
        <v>38</v>
      </c>
      <c r="N17" s="5" t="s">
        <v>133</v>
      </c>
    </row>
    <row r="18" spans="2:14" hidden="1" outlineLevel="1">
      <c r="B18" s="5" t="s">
        <v>134</v>
      </c>
      <c r="C18" s="5" t="s">
        <v>37</v>
      </c>
      <c r="D18" s="5" t="s">
        <v>63</v>
      </c>
      <c r="E18" s="5"/>
      <c r="F18" s="5" t="s">
        <v>135</v>
      </c>
      <c r="G18" s="5" t="s">
        <v>136</v>
      </c>
      <c r="H18" s="5" t="s">
        <v>137</v>
      </c>
      <c r="I18" s="5" t="s">
        <v>138</v>
      </c>
      <c r="J18" s="5" t="s">
        <v>51</v>
      </c>
      <c r="K18" s="5" t="s">
        <v>139</v>
      </c>
      <c r="L18" s="2">
        <f t="shared" si="0"/>
        <v>126420.27337896285</v>
      </c>
      <c r="M18" s="5" t="s">
        <v>38</v>
      </c>
      <c r="N18" s="5" t="s">
        <v>140</v>
      </c>
    </row>
    <row r="19" spans="2:14" hidden="1" outlineLevel="1">
      <c r="B19" s="5" t="s">
        <v>141</v>
      </c>
      <c r="C19" s="5" t="s">
        <v>37</v>
      </c>
      <c r="D19" s="5" t="s">
        <v>142</v>
      </c>
      <c r="E19" s="5"/>
      <c r="F19" s="5" t="s">
        <v>143</v>
      </c>
      <c r="G19" s="5" t="s">
        <v>144</v>
      </c>
      <c r="H19" s="5" t="s">
        <v>145</v>
      </c>
      <c r="I19" s="5" t="s">
        <v>146</v>
      </c>
      <c r="J19" s="5" t="s">
        <v>51</v>
      </c>
      <c r="K19" s="5" t="s">
        <v>139</v>
      </c>
      <c r="L19" s="2">
        <f t="shared" si="0"/>
        <v>126420.27337896285</v>
      </c>
      <c r="M19" s="5" t="s">
        <v>38</v>
      </c>
      <c r="N19" s="5" t="s">
        <v>147</v>
      </c>
    </row>
    <row r="20" spans="2:14" hidden="1" outlineLevel="1">
      <c r="B20" s="5" t="s">
        <v>148</v>
      </c>
      <c r="C20" s="5" t="s">
        <v>37</v>
      </c>
      <c r="D20" s="5" t="s">
        <v>55</v>
      </c>
      <c r="E20" s="5"/>
      <c r="F20" s="5" t="s">
        <v>149</v>
      </c>
      <c r="G20" s="5" t="s">
        <v>150</v>
      </c>
      <c r="H20" s="5" t="s">
        <v>151</v>
      </c>
      <c r="I20" s="5" t="s">
        <v>152</v>
      </c>
      <c r="J20" s="5" t="s">
        <v>51</v>
      </c>
      <c r="K20" s="5" t="s">
        <v>96</v>
      </c>
      <c r="L20" s="2">
        <f t="shared" si="0"/>
        <v>153035.06777453399</v>
      </c>
      <c r="M20" s="5" t="s">
        <v>38</v>
      </c>
      <c r="N20" s="5" t="s">
        <v>153</v>
      </c>
    </row>
    <row r="21" spans="2:14" hidden="1" outlineLevel="1">
      <c r="B21" s="5" t="s">
        <v>154</v>
      </c>
      <c r="C21" s="5" t="s">
        <v>37</v>
      </c>
      <c r="D21" s="5" t="s">
        <v>38</v>
      </c>
      <c r="E21" s="5"/>
      <c r="F21" s="5" t="s">
        <v>155</v>
      </c>
      <c r="G21" s="5" t="s">
        <v>156</v>
      </c>
      <c r="H21" s="5" t="s">
        <v>157</v>
      </c>
      <c r="I21" s="5" t="s">
        <v>158</v>
      </c>
      <c r="J21" s="5" t="s">
        <v>38</v>
      </c>
      <c r="K21" s="5" t="s">
        <v>159</v>
      </c>
      <c r="L21" s="2">
        <f t="shared" si="0"/>
        <v>83171.232486159774</v>
      </c>
      <c r="M21" s="5" t="s">
        <v>38</v>
      </c>
      <c r="N21" s="5" t="s">
        <v>160</v>
      </c>
    </row>
    <row r="22" spans="2:14" hidden="1" outlineLevel="1">
      <c r="B22" s="5" t="s">
        <v>161</v>
      </c>
      <c r="C22" s="5" t="s">
        <v>37</v>
      </c>
      <c r="D22" s="5" t="s">
        <v>38</v>
      </c>
      <c r="E22" s="5" t="s">
        <v>162</v>
      </c>
      <c r="F22" s="5" t="s">
        <v>163</v>
      </c>
      <c r="G22" s="5" t="s">
        <v>164</v>
      </c>
      <c r="H22" s="5" t="s">
        <v>165</v>
      </c>
      <c r="I22" s="5" t="s">
        <v>166</v>
      </c>
      <c r="J22" s="5" t="s">
        <v>51</v>
      </c>
      <c r="K22" s="5" t="s">
        <v>167</v>
      </c>
      <c r="L22" s="2">
        <f t="shared" si="0"/>
        <v>179649.86217010513</v>
      </c>
      <c r="M22" s="5" t="s">
        <v>38</v>
      </c>
      <c r="N22" s="5" t="s">
        <v>168</v>
      </c>
    </row>
    <row r="23" spans="2:14" hidden="1" outlineLevel="1">
      <c r="B23" s="5" t="s">
        <v>169</v>
      </c>
      <c r="C23" s="5" t="s">
        <v>37</v>
      </c>
      <c r="D23" s="5" t="s">
        <v>55</v>
      </c>
      <c r="E23" s="5"/>
      <c r="F23" s="5" t="s">
        <v>170</v>
      </c>
      <c r="G23" s="5" t="s">
        <v>171</v>
      </c>
      <c r="H23" s="5" t="s">
        <v>172</v>
      </c>
      <c r="I23" s="5" t="s">
        <v>173</v>
      </c>
      <c r="J23" s="5" t="s">
        <v>51</v>
      </c>
      <c r="K23" s="5" t="s">
        <v>174</v>
      </c>
      <c r="L23" s="2">
        <f t="shared" si="0"/>
        <v>-163015.61567287316</v>
      </c>
      <c r="M23" s="5" t="s">
        <v>38</v>
      </c>
      <c r="N23" s="5" t="s">
        <v>175</v>
      </c>
    </row>
    <row r="24" spans="2:14" hidden="1" outlineLevel="1">
      <c r="B24" s="5" t="s">
        <v>176</v>
      </c>
      <c r="C24" s="5" t="s">
        <v>37</v>
      </c>
      <c r="D24" s="5" t="s">
        <v>38</v>
      </c>
      <c r="E24" s="5"/>
      <c r="F24" s="5" t="s">
        <v>177</v>
      </c>
      <c r="G24" s="5" t="s">
        <v>178</v>
      </c>
      <c r="H24" s="5" t="s">
        <v>179</v>
      </c>
      <c r="I24" s="5" t="s">
        <v>180</v>
      </c>
      <c r="J24" s="5" t="s">
        <v>38</v>
      </c>
      <c r="K24" s="5" t="s">
        <v>181</v>
      </c>
      <c r="L24" s="2">
        <f t="shared" si="0"/>
        <v>103132.32828283812</v>
      </c>
      <c r="M24" s="5" t="s">
        <v>38</v>
      </c>
      <c r="N24" s="5" t="s">
        <v>182</v>
      </c>
    </row>
    <row r="25" spans="2:14" hidden="1" outlineLevel="1">
      <c r="B25" s="5" t="s">
        <v>183</v>
      </c>
      <c r="C25" s="5" t="s">
        <v>37</v>
      </c>
      <c r="D25" s="5" t="s">
        <v>38</v>
      </c>
      <c r="E25" s="5"/>
      <c r="F25" s="5" t="s">
        <v>184</v>
      </c>
      <c r="G25" s="5" t="s">
        <v>185</v>
      </c>
      <c r="H25" s="5" t="s">
        <v>186</v>
      </c>
      <c r="I25" s="5" t="s">
        <v>187</v>
      </c>
      <c r="J25" s="5" t="s">
        <v>51</v>
      </c>
      <c r="K25" s="5" t="s">
        <v>188</v>
      </c>
      <c r="L25" s="2">
        <f t="shared" si="0"/>
        <v>156361.91707398035</v>
      </c>
      <c r="M25" s="5" t="s">
        <v>38</v>
      </c>
      <c r="N25" s="5" t="s">
        <v>189</v>
      </c>
    </row>
    <row r="26" spans="2:14" hidden="1" outlineLevel="1">
      <c r="B26" s="5" t="s">
        <v>190</v>
      </c>
      <c r="C26" s="5" t="s">
        <v>37</v>
      </c>
      <c r="D26" s="5" t="s">
        <v>142</v>
      </c>
      <c r="E26" s="5"/>
      <c r="F26" s="5" t="s">
        <v>191</v>
      </c>
      <c r="G26" s="5" t="s">
        <v>192</v>
      </c>
      <c r="H26" s="5" t="s">
        <v>193</v>
      </c>
      <c r="I26" s="5" t="s">
        <v>194</v>
      </c>
      <c r="J26" s="5" t="s">
        <v>38</v>
      </c>
      <c r="K26" s="5" t="s">
        <v>195</v>
      </c>
      <c r="L26" s="2">
        <f t="shared" si="0"/>
        <v>186303.56076899788</v>
      </c>
      <c r="M26" s="5" t="s">
        <v>38</v>
      </c>
      <c r="N26" s="5" t="s">
        <v>196</v>
      </c>
    </row>
    <row r="27" spans="2:14" hidden="1" outlineLevel="1">
      <c r="B27" s="5" t="s">
        <v>197</v>
      </c>
      <c r="C27" s="5" t="s">
        <v>37</v>
      </c>
      <c r="D27" s="5" t="s">
        <v>46</v>
      </c>
      <c r="E27" s="5"/>
      <c r="F27" s="5" t="s">
        <v>198</v>
      </c>
      <c r="G27" s="5" t="s">
        <v>199</v>
      </c>
      <c r="H27" s="5" t="s">
        <v>200</v>
      </c>
      <c r="I27" s="5" t="s">
        <v>201</v>
      </c>
      <c r="J27" s="5" t="s">
        <v>51</v>
      </c>
      <c r="K27" s="5" t="s">
        <v>60</v>
      </c>
      <c r="L27" s="2">
        <f t="shared" si="0"/>
        <v>136400.82127730202</v>
      </c>
      <c r="M27" s="5" t="s">
        <v>38</v>
      </c>
      <c r="N27" s="5" t="s">
        <v>202</v>
      </c>
    </row>
    <row r="28" spans="2:14" hidden="1" outlineLevel="1">
      <c r="B28" s="5" t="s">
        <v>203</v>
      </c>
      <c r="C28" s="5" t="s">
        <v>37</v>
      </c>
      <c r="D28" s="5" t="s">
        <v>55</v>
      </c>
      <c r="E28" s="5"/>
      <c r="F28" s="5" t="s">
        <v>204</v>
      </c>
      <c r="G28" s="5" t="s">
        <v>205</v>
      </c>
      <c r="H28" s="5" t="s">
        <v>206</v>
      </c>
      <c r="I28" s="5" t="s">
        <v>207</v>
      </c>
      <c r="J28" s="5" t="s">
        <v>51</v>
      </c>
      <c r="K28" s="5" t="s">
        <v>208</v>
      </c>
      <c r="L28" s="2">
        <f t="shared" si="0"/>
        <v>169669.31427176594</v>
      </c>
      <c r="M28" s="5" t="s">
        <v>38</v>
      </c>
      <c r="N28" s="5" t="s">
        <v>209</v>
      </c>
    </row>
    <row r="29" spans="2:14" hidden="1" outlineLevel="1">
      <c r="B29" s="5" t="s">
        <v>210</v>
      </c>
      <c r="C29" s="5" t="s">
        <v>37</v>
      </c>
      <c r="D29" s="5" t="s">
        <v>55</v>
      </c>
      <c r="E29" s="5"/>
      <c r="F29" s="5" t="s">
        <v>211</v>
      </c>
      <c r="G29" s="5" t="s">
        <v>212</v>
      </c>
      <c r="H29" s="5" t="s">
        <v>213</v>
      </c>
      <c r="I29" s="5" t="s">
        <v>214</v>
      </c>
      <c r="J29" s="5" t="s">
        <v>38</v>
      </c>
      <c r="K29" s="5" t="s">
        <v>215</v>
      </c>
      <c r="L29" s="2">
        <f t="shared" si="0"/>
        <v>123093.42407951647</v>
      </c>
      <c r="M29" s="5" t="s">
        <v>38</v>
      </c>
      <c r="N29" s="5" t="s">
        <v>216</v>
      </c>
    </row>
    <row r="30" spans="2:14" hidden="1" outlineLevel="1">
      <c r="B30" s="5" t="s">
        <v>217</v>
      </c>
      <c r="C30" s="5" t="s">
        <v>37</v>
      </c>
      <c r="D30" s="5" t="s">
        <v>38</v>
      </c>
      <c r="E30" s="5"/>
      <c r="F30" s="5" t="s">
        <v>218</v>
      </c>
      <c r="G30" s="5" t="s">
        <v>219</v>
      </c>
      <c r="H30" s="5" t="s">
        <v>220</v>
      </c>
      <c r="I30" s="5" t="s">
        <v>221</v>
      </c>
      <c r="J30" s="5" t="s">
        <v>38</v>
      </c>
      <c r="K30" s="5" t="s">
        <v>222</v>
      </c>
      <c r="L30" s="2">
        <f t="shared" si="0"/>
        <v>-119766.57478007008</v>
      </c>
      <c r="M30" s="5" t="s">
        <v>38</v>
      </c>
      <c r="N30" s="5" t="s">
        <v>223</v>
      </c>
    </row>
    <row r="31" spans="2:14" hidden="1" outlineLevel="1">
      <c r="B31" s="5" t="s">
        <v>217</v>
      </c>
      <c r="C31" s="5" t="s">
        <v>37</v>
      </c>
      <c r="D31" s="5" t="s">
        <v>38</v>
      </c>
      <c r="E31" s="5"/>
      <c r="F31" s="5" t="s">
        <v>224</v>
      </c>
      <c r="G31" s="5" t="s">
        <v>225</v>
      </c>
      <c r="H31" s="5" t="s">
        <v>220</v>
      </c>
      <c r="I31" s="5" t="s">
        <v>226</v>
      </c>
      <c r="J31" s="5" t="s">
        <v>38</v>
      </c>
      <c r="K31" s="5" t="s">
        <v>96</v>
      </c>
      <c r="L31" s="2">
        <f t="shared" si="0"/>
        <v>153035.06777453399</v>
      </c>
      <c r="M31" s="5" t="s">
        <v>38</v>
      </c>
      <c r="N31" s="5" t="s">
        <v>227</v>
      </c>
    </row>
    <row r="32" spans="2:14" hidden="1" outlineLevel="1">
      <c r="B32" s="5" t="s">
        <v>228</v>
      </c>
      <c r="C32" s="5" t="s">
        <v>37</v>
      </c>
      <c r="D32" s="5" t="s">
        <v>46</v>
      </c>
      <c r="E32" s="5"/>
      <c r="F32" s="5" t="s">
        <v>229</v>
      </c>
      <c r="G32" s="5" t="s">
        <v>230</v>
      </c>
      <c r="H32" s="5" t="s">
        <v>231</v>
      </c>
      <c r="I32" s="5" t="s">
        <v>232</v>
      </c>
      <c r="J32" s="5" t="s">
        <v>51</v>
      </c>
      <c r="K32" s="5" t="s">
        <v>68</v>
      </c>
      <c r="L32" s="2">
        <f t="shared" si="0"/>
        <v>189630.41006844427</v>
      </c>
      <c r="M32" s="5" t="s">
        <v>38</v>
      </c>
      <c r="N32" s="5" t="s">
        <v>233</v>
      </c>
    </row>
    <row r="33" spans="2:14" hidden="1" outlineLevel="1">
      <c r="B33" s="5" t="s">
        <v>234</v>
      </c>
      <c r="C33" s="5" t="s">
        <v>37</v>
      </c>
      <c r="D33" s="5" t="s">
        <v>38</v>
      </c>
      <c r="E33" s="5"/>
      <c r="F33" s="5" t="s">
        <v>235</v>
      </c>
      <c r="G33" s="5" t="s">
        <v>236</v>
      </c>
      <c r="H33" s="5" t="s">
        <v>237</v>
      </c>
      <c r="I33" s="5" t="s">
        <v>238</v>
      </c>
      <c r="J33" s="5" t="s">
        <v>38</v>
      </c>
      <c r="K33" s="5" t="s">
        <v>239</v>
      </c>
      <c r="L33" s="2">
        <f t="shared" si="0"/>
        <v>69863.835288374205</v>
      </c>
      <c r="M33" s="5" t="s">
        <v>38</v>
      </c>
      <c r="N33" s="5" t="s">
        <v>240</v>
      </c>
    </row>
    <row r="34" spans="2:14" hidden="1" outlineLevel="1">
      <c r="B34" s="5" t="s">
        <v>241</v>
      </c>
      <c r="C34" s="5" t="s">
        <v>37</v>
      </c>
      <c r="D34" s="5" t="s">
        <v>38</v>
      </c>
      <c r="E34" s="5"/>
      <c r="F34" s="5" t="s">
        <v>242</v>
      </c>
      <c r="G34" s="5" t="s">
        <v>243</v>
      </c>
      <c r="H34" s="5" t="s">
        <v>244</v>
      </c>
      <c r="I34" s="5" t="s">
        <v>245</v>
      </c>
      <c r="J34" s="5" t="s">
        <v>51</v>
      </c>
      <c r="K34" s="5" t="s">
        <v>103</v>
      </c>
      <c r="L34" s="2">
        <f t="shared" si="0"/>
        <v>129747.12267840926</v>
      </c>
      <c r="M34" s="5" t="s">
        <v>38</v>
      </c>
      <c r="N34" s="5" t="s">
        <v>246</v>
      </c>
    </row>
    <row r="35" spans="2:14" hidden="1" outlineLevel="1">
      <c r="B35" s="5" t="s">
        <v>247</v>
      </c>
      <c r="C35" s="5" t="s">
        <v>37</v>
      </c>
      <c r="D35" s="5" t="s">
        <v>38</v>
      </c>
      <c r="E35" s="5"/>
      <c r="F35" s="5" t="s">
        <v>248</v>
      </c>
      <c r="G35" s="5" t="s">
        <v>249</v>
      </c>
      <c r="H35" s="5" t="s">
        <v>250</v>
      </c>
      <c r="I35" s="5" t="s">
        <v>251</v>
      </c>
      <c r="J35" s="5" t="s">
        <v>51</v>
      </c>
      <c r="K35" s="5" t="s">
        <v>252</v>
      </c>
      <c r="L35" s="2">
        <f t="shared" si="0"/>
        <v>56556.438090588643</v>
      </c>
      <c r="M35" s="5" t="s">
        <v>38</v>
      </c>
      <c r="N35" s="5" t="s">
        <v>253</v>
      </c>
    </row>
    <row r="36" spans="2:14" hidden="1" outlineLevel="1">
      <c r="B36" s="5" t="s">
        <v>254</v>
      </c>
      <c r="C36" s="5" t="s">
        <v>37</v>
      </c>
      <c r="D36" s="5" t="s">
        <v>55</v>
      </c>
      <c r="E36" s="5"/>
      <c r="F36" s="5" t="s">
        <v>255</v>
      </c>
      <c r="G36" s="5" t="s">
        <v>256</v>
      </c>
      <c r="H36" s="5" t="s">
        <v>257</v>
      </c>
      <c r="I36" s="5" t="s">
        <v>258</v>
      </c>
      <c r="J36" s="5" t="s">
        <v>51</v>
      </c>
      <c r="K36" s="5" t="s">
        <v>259</v>
      </c>
      <c r="L36" s="2">
        <f t="shared" si="0"/>
        <v>149708.2184750876</v>
      </c>
      <c r="M36" s="5" t="s">
        <v>38</v>
      </c>
      <c r="N36" s="5" t="s">
        <v>260</v>
      </c>
    </row>
    <row r="37" spans="2:14" hidden="1" outlineLevel="1">
      <c r="B37" s="5" t="s">
        <v>261</v>
      </c>
      <c r="C37" s="5" t="s">
        <v>37</v>
      </c>
      <c r="D37" s="5" t="s">
        <v>55</v>
      </c>
      <c r="E37" s="5"/>
      <c r="F37" s="5" t="s">
        <v>262</v>
      </c>
      <c r="G37" s="5" t="s">
        <v>263</v>
      </c>
      <c r="H37" s="5" t="s">
        <v>264</v>
      </c>
      <c r="I37" s="5" t="s">
        <v>152</v>
      </c>
      <c r="J37" s="5" t="s">
        <v>38</v>
      </c>
      <c r="K37" s="5" t="s">
        <v>215</v>
      </c>
      <c r="L37" s="2">
        <f t="shared" si="0"/>
        <v>123093.42407951647</v>
      </c>
      <c r="M37" s="5" t="s">
        <v>38</v>
      </c>
      <c r="N37" s="5" t="s">
        <v>265</v>
      </c>
    </row>
    <row r="38" spans="2:14" hidden="1" outlineLevel="1">
      <c r="B38" s="5" t="s">
        <v>266</v>
      </c>
      <c r="C38" s="5" t="s">
        <v>37</v>
      </c>
      <c r="D38" s="5" t="s">
        <v>38</v>
      </c>
      <c r="E38" s="5"/>
      <c r="F38" s="5" t="s">
        <v>267</v>
      </c>
      <c r="G38" s="5" t="s">
        <v>268</v>
      </c>
      <c r="H38" s="5" t="s">
        <v>269</v>
      </c>
      <c r="I38" s="5" t="s">
        <v>270</v>
      </c>
      <c r="J38" s="5" t="s">
        <v>38</v>
      </c>
      <c r="K38" s="5" t="s">
        <v>271</v>
      </c>
      <c r="L38" s="2">
        <f t="shared" si="0"/>
        <v>-73190.684587820608</v>
      </c>
      <c r="M38" s="5" t="s">
        <v>38</v>
      </c>
      <c r="N38" s="5" t="s">
        <v>272</v>
      </c>
    </row>
    <row r="39" spans="2:14" hidden="1" outlineLevel="1">
      <c r="B39" s="5" t="s">
        <v>266</v>
      </c>
      <c r="C39" s="5" t="s">
        <v>37</v>
      </c>
      <c r="D39" s="5" t="s">
        <v>38</v>
      </c>
      <c r="E39" s="5"/>
      <c r="F39" s="5" t="s">
        <v>273</v>
      </c>
      <c r="G39" s="5" t="s">
        <v>274</v>
      </c>
      <c r="H39" s="5" t="s">
        <v>269</v>
      </c>
      <c r="I39" s="5" t="s">
        <v>275</v>
      </c>
      <c r="J39" s="5" t="s">
        <v>38</v>
      </c>
      <c r="K39" s="5" t="s">
        <v>82</v>
      </c>
      <c r="L39" s="2">
        <f t="shared" si="0"/>
        <v>113112.87618117729</v>
      </c>
      <c r="M39" s="5" t="s">
        <v>38</v>
      </c>
      <c r="N39" s="5" t="s">
        <v>276</v>
      </c>
    </row>
    <row r="40" spans="2:14" hidden="1" outlineLevel="1">
      <c r="B40" s="5" t="s">
        <v>277</v>
      </c>
      <c r="C40" s="5" t="s">
        <v>37</v>
      </c>
      <c r="D40" s="5" t="s">
        <v>63</v>
      </c>
      <c r="E40" s="5"/>
      <c r="F40" s="5" t="s">
        <v>278</v>
      </c>
      <c r="G40" s="5" t="s">
        <v>279</v>
      </c>
      <c r="H40" s="5" t="s">
        <v>280</v>
      </c>
      <c r="I40" s="5" t="s">
        <v>281</v>
      </c>
      <c r="J40" s="5" t="s">
        <v>51</v>
      </c>
      <c r="K40" s="5" t="s">
        <v>282</v>
      </c>
      <c r="L40" s="2">
        <f t="shared" si="0"/>
        <v>-106459.17758228452</v>
      </c>
      <c r="M40" s="5" t="s">
        <v>38</v>
      </c>
      <c r="N40" s="5" t="s">
        <v>283</v>
      </c>
    </row>
    <row r="41" spans="2:14" hidden="1" outlineLevel="1">
      <c r="B41" s="5" t="s">
        <v>284</v>
      </c>
      <c r="C41" s="5" t="s">
        <v>37</v>
      </c>
      <c r="D41" s="5" t="s">
        <v>46</v>
      </c>
      <c r="E41" s="5"/>
      <c r="F41" s="5" t="s">
        <v>285</v>
      </c>
      <c r="G41" s="5" t="s">
        <v>286</v>
      </c>
      <c r="H41" s="5" t="s">
        <v>287</v>
      </c>
      <c r="I41" s="5" t="s">
        <v>288</v>
      </c>
      <c r="J41" s="5" t="s">
        <v>38</v>
      </c>
      <c r="K41" s="5" t="s">
        <v>289</v>
      </c>
      <c r="L41" s="2">
        <f t="shared" si="0"/>
        <v>159688.76637342677</v>
      </c>
      <c r="M41" s="5" t="s">
        <v>38</v>
      </c>
      <c r="N41" s="5" t="s">
        <v>290</v>
      </c>
    </row>
    <row r="42" spans="2:14" hidden="1" outlineLevel="1">
      <c r="B42" s="5" t="s">
        <v>284</v>
      </c>
      <c r="C42" s="5" t="s">
        <v>37</v>
      </c>
      <c r="D42" s="5" t="s">
        <v>46</v>
      </c>
      <c r="E42" s="5"/>
      <c r="F42" s="5" t="s">
        <v>291</v>
      </c>
      <c r="G42" s="5" t="s">
        <v>292</v>
      </c>
      <c r="H42" s="5" t="s">
        <v>287</v>
      </c>
      <c r="I42" s="5" t="s">
        <v>293</v>
      </c>
      <c r="J42" s="5" t="s">
        <v>38</v>
      </c>
      <c r="K42" s="5" t="s">
        <v>294</v>
      </c>
      <c r="L42" s="2">
        <f t="shared" si="0"/>
        <v>-136400.82127730202</v>
      </c>
      <c r="M42" s="5" t="s">
        <v>38</v>
      </c>
      <c r="N42" s="5" t="s">
        <v>295</v>
      </c>
    </row>
    <row r="43" spans="2:14" hidden="1" outlineLevel="1">
      <c r="B43" s="5" t="s">
        <v>296</v>
      </c>
      <c r="C43" s="5" t="s">
        <v>37</v>
      </c>
      <c r="D43" s="5" t="s">
        <v>38</v>
      </c>
      <c r="E43" s="5"/>
      <c r="F43" s="5" t="s">
        <v>297</v>
      </c>
      <c r="G43" s="5" t="s">
        <v>298</v>
      </c>
      <c r="H43" s="5" t="s">
        <v>299</v>
      </c>
      <c r="I43" s="5" t="s">
        <v>300</v>
      </c>
      <c r="J43" s="5" t="s">
        <v>51</v>
      </c>
      <c r="K43" s="5" t="s">
        <v>301</v>
      </c>
      <c r="L43" s="2">
        <f t="shared" si="0"/>
        <v>106459.17758228452</v>
      </c>
      <c r="M43" s="5" t="s">
        <v>38</v>
      </c>
      <c r="N43" s="5" t="s">
        <v>302</v>
      </c>
    </row>
    <row r="44" spans="2:14" hidden="1" outlineLevel="1">
      <c r="B44" s="5" t="s">
        <v>303</v>
      </c>
      <c r="C44" s="5" t="s">
        <v>37</v>
      </c>
      <c r="D44" s="5" t="s">
        <v>38</v>
      </c>
      <c r="E44" s="5" t="s">
        <v>120</v>
      </c>
      <c r="F44" s="5" t="s">
        <v>304</v>
      </c>
      <c r="G44" s="5" t="s">
        <v>305</v>
      </c>
      <c r="H44" s="5" t="s">
        <v>306</v>
      </c>
      <c r="I44" s="5" t="s">
        <v>95</v>
      </c>
      <c r="J44" s="5" t="s">
        <v>51</v>
      </c>
      <c r="K44" s="5" t="s">
        <v>139</v>
      </c>
      <c r="L44" s="2">
        <f t="shared" si="0"/>
        <v>126420.27337896285</v>
      </c>
      <c r="M44" s="5" t="s">
        <v>38</v>
      </c>
      <c r="N44" s="5" t="s">
        <v>307</v>
      </c>
    </row>
    <row r="45" spans="2:14" hidden="1" outlineLevel="1">
      <c r="B45" s="5" t="s">
        <v>308</v>
      </c>
      <c r="C45" s="5" t="s">
        <v>37</v>
      </c>
      <c r="D45" s="5" t="s">
        <v>46</v>
      </c>
      <c r="E45" s="5"/>
      <c r="F45" s="5" t="s">
        <v>309</v>
      </c>
      <c r="G45" s="5" t="s">
        <v>310</v>
      </c>
      <c r="H45" s="5" t="s">
        <v>311</v>
      </c>
      <c r="I45" s="5" t="s">
        <v>312</v>
      </c>
      <c r="J45" s="5" t="s">
        <v>55</v>
      </c>
      <c r="K45" s="5" t="s">
        <v>208</v>
      </c>
      <c r="L45" s="2">
        <f t="shared" si="0"/>
        <v>169669.31427176594</v>
      </c>
      <c r="M45" s="5" t="s">
        <v>38</v>
      </c>
      <c r="N45" s="5" t="s">
        <v>313</v>
      </c>
    </row>
    <row r="46" spans="2:14" hidden="1" outlineLevel="1">
      <c r="B46" s="5" t="s">
        <v>308</v>
      </c>
      <c r="C46" s="5" t="s">
        <v>37</v>
      </c>
      <c r="D46" s="5" t="s">
        <v>46</v>
      </c>
      <c r="E46" s="5"/>
      <c r="F46" s="5" t="s">
        <v>314</v>
      </c>
      <c r="G46" s="5" t="s">
        <v>315</v>
      </c>
      <c r="H46" s="5" t="s">
        <v>311</v>
      </c>
      <c r="I46" s="5" t="s">
        <v>316</v>
      </c>
      <c r="J46" s="5" t="s">
        <v>55</v>
      </c>
      <c r="K46" s="5" t="s">
        <v>317</v>
      </c>
      <c r="L46" s="2">
        <f t="shared" si="0"/>
        <v>-113112.87618117729</v>
      </c>
      <c r="M46" s="5" t="s">
        <v>38</v>
      </c>
      <c r="N46" s="5" t="s">
        <v>318</v>
      </c>
    </row>
    <row r="47" spans="2:14" hidden="1" outlineLevel="1">
      <c r="B47" s="5" t="s">
        <v>319</v>
      </c>
      <c r="C47" s="5" t="s">
        <v>37</v>
      </c>
      <c r="D47" s="5" t="s">
        <v>46</v>
      </c>
      <c r="E47" s="5"/>
      <c r="F47" s="5" t="s">
        <v>320</v>
      </c>
      <c r="G47" s="5" t="s">
        <v>321</v>
      </c>
      <c r="H47" s="5" t="s">
        <v>322</v>
      </c>
      <c r="I47" s="5" t="s">
        <v>323</v>
      </c>
      <c r="J47" s="5" t="s">
        <v>51</v>
      </c>
      <c r="K47" s="5" t="s">
        <v>324</v>
      </c>
      <c r="L47" s="2">
        <f t="shared" si="0"/>
        <v>139727.67057674841</v>
      </c>
      <c r="M47" s="5" t="s">
        <v>38</v>
      </c>
      <c r="N47" s="5" t="s">
        <v>325</v>
      </c>
    </row>
    <row r="48" spans="2:14" hidden="1" outlineLevel="1">
      <c r="B48" s="5" t="s">
        <v>326</v>
      </c>
      <c r="C48" s="5" t="s">
        <v>37</v>
      </c>
      <c r="D48" s="5" t="s">
        <v>55</v>
      </c>
      <c r="E48" s="5"/>
      <c r="F48" s="5" t="s">
        <v>327</v>
      </c>
      <c r="G48" s="5" t="s">
        <v>328</v>
      </c>
      <c r="H48" s="5" t="s">
        <v>329</v>
      </c>
      <c r="I48" s="5" t="s">
        <v>330</v>
      </c>
      <c r="J48" s="5" t="s">
        <v>51</v>
      </c>
      <c r="K48" s="5" t="s">
        <v>331</v>
      </c>
      <c r="L48" s="2">
        <f t="shared" si="0"/>
        <v>-109786.0268817309</v>
      </c>
      <c r="M48" s="5" t="s">
        <v>38</v>
      </c>
      <c r="N48" s="5" t="s">
        <v>332</v>
      </c>
    </row>
    <row r="49" spans="2:14" hidden="1" outlineLevel="1">
      <c r="B49" s="5" t="s">
        <v>326</v>
      </c>
      <c r="C49" s="5" t="s">
        <v>37</v>
      </c>
      <c r="D49" s="5" t="s">
        <v>46</v>
      </c>
      <c r="E49" s="5"/>
      <c r="F49" s="5" t="s">
        <v>333</v>
      </c>
      <c r="G49" s="5" t="s">
        <v>334</v>
      </c>
      <c r="H49" s="5" t="s">
        <v>329</v>
      </c>
      <c r="I49" s="5" t="s">
        <v>335</v>
      </c>
      <c r="J49" s="5" t="s">
        <v>51</v>
      </c>
      <c r="K49" s="5" t="s">
        <v>336</v>
      </c>
      <c r="L49" s="2">
        <f t="shared" si="0"/>
        <v>206264.65656567624</v>
      </c>
      <c r="M49" s="5" t="s">
        <v>38</v>
      </c>
      <c r="N49" s="5" t="s">
        <v>337</v>
      </c>
    </row>
    <row r="50" spans="2:14" hidden="1" outlineLevel="1">
      <c r="B50" s="5" t="s">
        <v>338</v>
      </c>
      <c r="C50" s="5" t="s">
        <v>37</v>
      </c>
      <c r="D50" s="5" t="s">
        <v>46</v>
      </c>
      <c r="E50" s="5" t="s">
        <v>162</v>
      </c>
      <c r="F50" s="5" t="s">
        <v>339</v>
      </c>
      <c r="G50" s="5" t="s">
        <v>340</v>
      </c>
      <c r="H50" s="5" t="s">
        <v>341</v>
      </c>
      <c r="I50" s="5" t="s">
        <v>342</v>
      </c>
      <c r="J50" s="5" t="s">
        <v>51</v>
      </c>
      <c r="K50" s="5" t="s">
        <v>343</v>
      </c>
      <c r="L50" s="2">
        <f t="shared" si="0"/>
        <v>-156361.91707398035</v>
      </c>
      <c r="M50" s="5" t="s">
        <v>38</v>
      </c>
      <c r="N50" s="5" t="s">
        <v>344</v>
      </c>
    </row>
    <row r="51" spans="2:14" hidden="1" outlineLevel="1">
      <c r="B51" s="5" t="s">
        <v>345</v>
      </c>
      <c r="C51" s="5" t="s">
        <v>37</v>
      </c>
      <c r="D51" s="5" t="s">
        <v>55</v>
      </c>
      <c r="E51" s="5"/>
      <c r="F51" s="5" t="s">
        <v>346</v>
      </c>
      <c r="G51" s="5" t="s">
        <v>347</v>
      </c>
      <c r="H51" s="5" t="s">
        <v>348</v>
      </c>
      <c r="I51" s="5" t="s">
        <v>349</v>
      </c>
      <c r="J51" s="5" t="s">
        <v>51</v>
      </c>
      <c r="K51" s="5" t="s">
        <v>350</v>
      </c>
      <c r="L51" s="2">
        <f t="shared" si="0"/>
        <v>163015.61567287316</v>
      </c>
      <c r="M51" s="5" t="s">
        <v>38</v>
      </c>
      <c r="N51" s="5" t="s">
        <v>351</v>
      </c>
    </row>
    <row r="52" spans="2:14" hidden="1" outlineLevel="1">
      <c r="B52" s="5" t="s">
        <v>345</v>
      </c>
      <c r="C52" s="5" t="s">
        <v>37</v>
      </c>
      <c r="D52" s="5" t="s">
        <v>55</v>
      </c>
      <c r="E52" s="5"/>
      <c r="F52" s="5" t="s">
        <v>352</v>
      </c>
      <c r="G52" s="5" t="s">
        <v>353</v>
      </c>
      <c r="H52" s="5" t="s">
        <v>348</v>
      </c>
      <c r="I52" s="5" t="s">
        <v>354</v>
      </c>
      <c r="J52" s="5" t="s">
        <v>51</v>
      </c>
      <c r="K52" s="5" t="s">
        <v>355</v>
      </c>
      <c r="L52" s="2">
        <f t="shared" si="0"/>
        <v>-43249.040892803081</v>
      </c>
      <c r="M52" s="5" t="s">
        <v>38</v>
      </c>
      <c r="N52" s="5" t="s">
        <v>356</v>
      </c>
    </row>
    <row r="53" spans="2:14" hidden="1" outlineLevel="1">
      <c r="B53" s="5" t="s">
        <v>357</v>
      </c>
      <c r="C53" s="5" t="s">
        <v>37</v>
      </c>
      <c r="D53" s="5" t="s">
        <v>55</v>
      </c>
      <c r="E53" s="5"/>
      <c r="F53" s="5" t="s">
        <v>358</v>
      </c>
      <c r="G53" s="5" t="s">
        <v>359</v>
      </c>
      <c r="H53" s="5" t="s">
        <v>360</v>
      </c>
      <c r="I53" s="5" t="s">
        <v>361</v>
      </c>
      <c r="J53" s="5" t="s">
        <v>38</v>
      </c>
      <c r="K53" s="5" t="s">
        <v>324</v>
      </c>
      <c r="L53" s="2">
        <f t="shared" si="0"/>
        <v>139727.67057674841</v>
      </c>
      <c r="M53" s="5" t="s">
        <v>38</v>
      </c>
      <c r="N53" s="5" t="s">
        <v>362</v>
      </c>
    </row>
    <row r="54" spans="2:14" hidden="1" outlineLevel="1">
      <c r="B54" s="5" t="s">
        <v>357</v>
      </c>
      <c r="C54" s="5" t="s">
        <v>37</v>
      </c>
      <c r="D54" s="5" t="s">
        <v>38</v>
      </c>
      <c r="E54" s="5"/>
      <c r="F54" s="5" t="s">
        <v>363</v>
      </c>
      <c r="G54" s="5" t="s">
        <v>364</v>
      </c>
      <c r="H54" s="5" t="s">
        <v>360</v>
      </c>
      <c r="I54" s="5" t="s">
        <v>365</v>
      </c>
      <c r="J54" s="5" t="s">
        <v>38</v>
      </c>
      <c r="K54" s="5" t="s">
        <v>271</v>
      </c>
      <c r="L54" s="2">
        <f t="shared" si="0"/>
        <v>-73190.684587820608</v>
      </c>
      <c r="M54" s="5" t="s">
        <v>38</v>
      </c>
      <c r="N54" s="5" t="s">
        <v>366</v>
      </c>
    </row>
    <row r="55" spans="2:14" hidden="1" outlineLevel="1">
      <c r="B55" s="5" t="s">
        <v>367</v>
      </c>
      <c r="C55" s="5" t="s">
        <v>37</v>
      </c>
      <c r="D55" s="5" t="s">
        <v>38</v>
      </c>
      <c r="E55" s="5"/>
      <c r="F55" s="5" t="s">
        <v>368</v>
      </c>
      <c r="G55" s="5" t="s">
        <v>369</v>
      </c>
      <c r="H55" s="5" t="s">
        <v>370</v>
      </c>
      <c r="I55" s="5" t="s">
        <v>371</v>
      </c>
      <c r="J55" s="5" t="s">
        <v>38</v>
      </c>
      <c r="K55" s="5" t="s">
        <v>301</v>
      </c>
      <c r="L55" s="2">
        <f t="shared" si="0"/>
        <v>106459.17758228452</v>
      </c>
      <c r="M55" s="5" t="s">
        <v>38</v>
      </c>
      <c r="N55" s="5" t="s">
        <v>372</v>
      </c>
    </row>
    <row r="56" spans="2:14" hidden="1" outlineLevel="1">
      <c r="B56" s="5" t="s">
        <v>373</v>
      </c>
      <c r="C56" s="5" t="s">
        <v>37</v>
      </c>
      <c r="D56" s="5" t="s">
        <v>374</v>
      </c>
      <c r="E56" s="5"/>
      <c r="F56" s="5" t="s">
        <v>375</v>
      </c>
      <c r="G56" s="5" t="s">
        <v>376</v>
      </c>
      <c r="H56" s="5" t="s">
        <v>377</v>
      </c>
      <c r="I56" s="5" t="s">
        <v>378</v>
      </c>
      <c r="J56" s="5" t="s">
        <v>51</v>
      </c>
      <c r="K56" s="5" t="s">
        <v>379</v>
      </c>
      <c r="L56" s="2">
        <f t="shared" si="0"/>
        <v>192957.25936789069</v>
      </c>
      <c r="M56" s="5" t="s">
        <v>38</v>
      </c>
      <c r="N56" s="5" t="s">
        <v>380</v>
      </c>
    </row>
    <row r="57" spans="2:14" hidden="1" outlineLevel="1">
      <c r="B57" s="6" t="s">
        <v>381</v>
      </c>
      <c r="C57" s="6" t="s">
        <v>37</v>
      </c>
      <c r="D57" s="6" t="s">
        <v>38</v>
      </c>
      <c r="E57" s="6"/>
      <c r="F57" s="6" t="s">
        <v>382</v>
      </c>
      <c r="G57" s="6" t="s">
        <v>383</v>
      </c>
      <c r="H57" s="6" t="s">
        <v>384</v>
      </c>
      <c r="I57" s="6" t="s">
        <v>385</v>
      </c>
      <c r="J57" s="6" t="s">
        <v>38</v>
      </c>
      <c r="K57" s="6" t="s">
        <v>374</v>
      </c>
      <c r="L57" s="2">
        <f t="shared" si="0"/>
        <v>16634.246497231954</v>
      </c>
      <c r="M57" s="6" t="s">
        <v>55</v>
      </c>
      <c r="N57" s="6" t="s">
        <v>386</v>
      </c>
    </row>
    <row r="58" spans="2:14" hidden="1" outlineLevel="1">
      <c r="B58" s="5" t="s">
        <v>387</v>
      </c>
      <c r="C58" s="5" t="s">
        <v>37</v>
      </c>
      <c r="D58" s="5" t="s">
        <v>55</v>
      </c>
      <c r="E58" s="5"/>
      <c r="F58" s="5" t="s">
        <v>388</v>
      </c>
      <c r="G58" s="5" t="s">
        <v>389</v>
      </c>
      <c r="H58" s="5" t="s">
        <v>390</v>
      </c>
      <c r="I58" s="5" t="s">
        <v>391</v>
      </c>
      <c r="J58" s="5" t="s">
        <v>51</v>
      </c>
      <c r="K58" s="5" t="s">
        <v>167</v>
      </c>
      <c r="L58" s="2">
        <f t="shared" si="0"/>
        <v>179649.86217010513</v>
      </c>
      <c r="M58" s="5" t="s">
        <v>38</v>
      </c>
      <c r="N58" s="5" t="s">
        <v>392</v>
      </c>
    </row>
    <row r="59" spans="2:14" hidden="1" outlineLevel="1">
      <c r="B59" s="5" t="s">
        <v>387</v>
      </c>
      <c r="C59" s="5" t="s">
        <v>37</v>
      </c>
      <c r="D59" s="5" t="s">
        <v>46</v>
      </c>
      <c r="E59" s="5"/>
      <c r="F59" s="5" t="s">
        <v>393</v>
      </c>
      <c r="G59" s="5" t="s">
        <v>394</v>
      </c>
      <c r="H59" s="5" t="s">
        <v>390</v>
      </c>
      <c r="I59" s="5" t="s">
        <v>395</v>
      </c>
      <c r="J59" s="5" t="s">
        <v>51</v>
      </c>
      <c r="K59" s="5" t="s">
        <v>396</v>
      </c>
      <c r="L59" s="2">
        <f t="shared" si="0"/>
        <v>-129747.12267840926</v>
      </c>
      <c r="M59" s="5" t="s">
        <v>38</v>
      </c>
      <c r="N59" s="5" t="s">
        <v>397</v>
      </c>
    </row>
    <row r="60" spans="2:14" hidden="1" outlineLevel="1">
      <c r="B60" s="5" t="s">
        <v>398</v>
      </c>
      <c r="C60" s="5" t="s">
        <v>37</v>
      </c>
      <c r="D60" s="5" t="s">
        <v>55</v>
      </c>
      <c r="E60" s="5"/>
      <c r="F60" s="5" t="s">
        <v>399</v>
      </c>
      <c r="G60" s="5" t="s">
        <v>400</v>
      </c>
      <c r="H60" s="5" t="s">
        <v>401</v>
      </c>
      <c r="I60" s="5" t="s">
        <v>402</v>
      </c>
      <c r="J60" s="5" t="s">
        <v>51</v>
      </c>
      <c r="K60" s="5" t="s">
        <v>139</v>
      </c>
      <c r="L60" s="2">
        <f t="shared" si="0"/>
        <v>126420.27337896285</v>
      </c>
      <c r="M60" s="5" t="s">
        <v>38</v>
      </c>
      <c r="N60" s="5" t="s">
        <v>403</v>
      </c>
    </row>
    <row r="61" spans="2:14" hidden="1" outlineLevel="1">
      <c r="B61" s="5" t="s">
        <v>404</v>
      </c>
      <c r="C61" s="5" t="s">
        <v>37</v>
      </c>
      <c r="D61" s="5" t="s">
        <v>38</v>
      </c>
      <c r="E61" s="5" t="s">
        <v>120</v>
      </c>
      <c r="F61" s="5" t="s">
        <v>405</v>
      </c>
      <c r="G61" s="5" t="s">
        <v>406</v>
      </c>
      <c r="H61" s="5" t="s">
        <v>407</v>
      </c>
      <c r="I61" s="5" t="s">
        <v>408</v>
      </c>
      <c r="J61" s="5" t="s">
        <v>51</v>
      </c>
      <c r="K61" s="5" t="s">
        <v>409</v>
      </c>
      <c r="L61" s="2">
        <f t="shared" si="0"/>
        <v>-69863.835288374205</v>
      </c>
      <c r="M61" s="5" t="s">
        <v>38</v>
      </c>
      <c r="N61" s="5" t="s">
        <v>410</v>
      </c>
    </row>
    <row r="62" spans="2:14" hidden="1" outlineLevel="1">
      <c r="B62" s="5" t="s">
        <v>411</v>
      </c>
      <c r="C62" s="5" t="s">
        <v>37</v>
      </c>
      <c r="D62" s="5" t="s">
        <v>55</v>
      </c>
      <c r="E62" s="5"/>
      <c r="F62" s="5" t="s">
        <v>412</v>
      </c>
      <c r="G62" s="5" t="s">
        <v>413</v>
      </c>
      <c r="H62" s="5" t="s">
        <v>414</v>
      </c>
      <c r="I62" s="5" t="s">
        <v>415</v>
      </c>
      <c r="J62" s="5" t="s">
        <v>55</v>
      </c>
      <c r="K62" s="5" t="s">
        <v>259</v>
      </c>
      <c r="L62" s="2">
        <f t="shared" si="0"/>
        <v>149708.2184750876</v>
      </c>
      <c r="M62" s="5" t="s">
        <v>38</v>
      </c>
      <c r="N62" s="5" t="s">
        <v>416</v>
      </c>
    </row>
    <row r="63" spans="2:14" hidden="1" outlineLevel="1">
      <c r="B63" s="5" t="s">
        <v>417</v>
      </c>
      <c r="C63" s="5" t="s">
        <v>37</v>
      </c>
      <c r="D63" s="5" t="s">
        <v>55</v>
      </c>
      <c r="E63" s="5"/>
      <c r="F63" s="5" t="s">
        <v>418</v>
      </c>
      <c r="G63" s="5" t="s">
        <v>419</v>
      </c>
      <c r="H63" s="5" t="s">
        <v>420</v>
      </c>
      <c r="I63" s="5" t="s">
        <v>421</v>
      </c>
      <c r="J63" s="5" t="s">
        <v>38</v>
      </c>
      <c r="K63" s="5" t="s">
        <v>379</v>
      </c>
      <c r="L63" s="2">
        <f t="shared" si="0"/>
        <v>192957.25936789069</v>
      </c>
      <c r="M63" s="5" t="s">
        <v>38</v>
      </c>
      <c r="N63" s="5" t="s">
        <v>422</v>
      </c>
    </row>
    <row r="64" spans="2:14" hidden="1" outlineLevel="1">
      <c r="B64" s="5" t="s">
        <v>417</v>
      </c>
      <c r="C64" s="5" t="s">
        <v>37</v>
      </c>
      <c r="D64" s="5" t="s">
        <v>38</v>
      </c>
      <c r="E64" s="5"/>
      <c r="F64" s="5" t="s">
        <v>423</v>
      </c>
      <c r="G64" s="5" t="s">
        <v>424</v>
      </c>
      <c r="H64" s="5" t="s">
        <v>420</v>
      </c>
      <c r="I64" s="5" t="s">
        <v>425</v>
      </c>
      <c r="J64" s="5" t="s">
        <v>38</v>
      </c>
      <c r="K64" s="5" t="s">
        <v>426</v>
      </c>
      <c r="L64" s="2">
        <f t="shared" si="0"/>
        <v>-139727.67057674841</v>
      </c>
      <c r="M64" s="5" t="s">
        <v>38</v>
      </c>
      <c r="N64" s="5" t="s">
        <v>427</v>
      </c>
    </row>
    <row r="65" spans="2:14" hidden="1" outlineLevel="1">
      <c r="B65" s="5" t="s">
        <v>428</v>
      </c>
      <c r="C65" s="5" t="s">
        <v>37</v>
      </c>
      <c r="D65" s="5" t="s">
        <v>38</v>
      </c>
      <c r="E65" s="5"/>
      <c r="F65" s="5" t="s">
        <v>429</v>
      </c>
      <c r="G65" s="5" t="s">
        <v>430</v>
      </c>
      <c r="H65" s="5" t="s">
        <v>431</v>
      </c>
      <c r="I65" s="5" t="s">
        <v>432</v>
      </c>
      <c r="J65" s="5" t="s">
        <v>51</v>
      </c>
      <c r="K65" s="5" t="s">
        <v>301</v>
      </c>
      <c r="L65" s="2">
        <f t="shared" si="0"/>
        <v>106459.17758228452</v>
      </c>
      <c r="M65" s="5" t="s">
        <v>38</v>
      </c>
      <c r="N65" s="5" t="s">
        <v>433</v>
      </c>
    </row>
    <row r="66" spans="2:14" hidden="1" outlineLevel="1">
      <c r="B66" s="5" t="s">
        <v>434</v>
      </c>
      <c r="C66" s="5" t="s">
        <v>37</v>
      </c>
      <c r="D66" s="5" t="s">
        <v>63</v>
      </c>
      <c r="E66" s="5"/>
      <c r="F66" s="5" t="s">
        <v>435</v>
      </c>
      <c r="G66" s="5" t="s">
        <v>436</v>
      </c>
      <c r="H66" s="5" t="s">
        <v>437</v>
      </c>
      <c r="I66" s="5" t="s">
        <v>207</v>
      </c>
      <c r="J66" s="5" t="s">
        <v>51</v>
      </c>
      <c r="K66" s="5" t="s">
        <v>438</v>
      </c>
      <c r="L66" s="2">
        <f t="shared" si="0"/>
        <v>252840.54675792571</v>
      </c>
      <c r="M66" s="5" t="s">
        <v>38</v>
      </c>
      <c r="N66" s="5" t="s">
        <v>439</v>
      </c>
    </row>
    <row r="67" spans="2:14" hidden="1" outlineLevel="1">
      <c r="B67" s="5" t="s">
        <v>440</v>
      </c>
      <c r="C67" s="5" t="s">
        <v>37</v>
      </c>
      <c r="D67" s="5" t="s">
        <v>374</v>
      </c>
      <c r="E67" s="5"/>
      <c r="F67" s="5" t="s">
        <v>441</v>
      </c>
      <c r="G67" s="5" t="s">
        <v>442</v>
      </c>
      <c r="H67" s="5" t="s">
        <v>443</v>
      </c>
      <c r="I67" s="5" t="s">
        <v>444</v>
      </c>
      <c r="J67" s="5" t="s">
        <v>51</v>
      </c>
      <c r="K67" s="5" t="s">
        <v>379</v>
      </c>
      <c r="L67" s="2">
        <f t="shared" ref="L67:L130" si="1">K67/$K$1257*100</f>
        <v>192957.25936789069</v>
      </c>
      <c r="M67" s="5" t="s">
        <v>38</v>
      </c>
      <c r="N67" s="5" t="s">
        <v>445</v>
      </c>
    </row>
    <row r="68" spans="2:14" hidden="1" outlineLevel="1">
      <c r="B68" s="5" t="s">
        <v>446</v>
      </c>
      <c r="C68" s="5" t="s">
        <v>37</v>
      </c>
      <c r="D68" s="5" t="s">
        <v>447</v>
      </c>
      <c r="E68" s="5"/>
      <c r="F68" s="5" t="s">
        <v>448</v>
      </c>
      <c r="G68" s="5" t="s">
        <v>449</v>
      </c>
      <c r="H68" s="5" t="s">
        <v>450</v>
      </c>
      <c r="I68" s="5" t="s">
        <v>451</v>
      </c>
      <c r="J68" s="5" t="s">
        <v>51</v>
      </c>
      <c r="K68" s="5" t="s">
        <v>452</v>
      </c>
      <c r="L68" s="2">
        <f t="shared" si="1"/>
        <v>232879.45096124735</v>
      </c>
      <c r="M68" s="5" t="s">
        <v>38</v>
      </c>
      <c r="N68" s="5" t="s">
        <v>453</v>
      </c>
    </row>
    <row r="69" spans="2:14" hidden="1" outlineLevel="1">
      <c r="B69" s="5" t="s">
        <v>454</v>
      </c>
      <c r="C69" s="5" t="s">
        <v>37</v>
      </c>
      <c r="D69" s="5" t="s">
        <v>55</v>
      </c>
      <c r="E69" s="5"/>
      <c r="F69" s="5" t="s">
        <v>455</v>
      </c>
      <c r="G69" s="5" t="s">
        <v>456</v>
      </c>
      <c r="H69" s="5" t="s">
        <v>457</v>
      </c>
      <c r="I69" s="5" t="s">
        <v>458</v>
      </c>
      <c r="J69" s="5" t="s">
        <v>51</v>
      </c>
      <c r="K69" s="5" t="s">
        <v>459</v>
      </c>
      <c r="L69" s="2">
        <f t="shared" si="1"/>
        <v>202937.80726622985</v>
      </c>
      <c r="M69" s="5" t="s">
        <v>38</v>
      </c>
      <c r="N69" s="5" t="s">
        <v>460</v>
      </c>
    </row>
    <row r="70" spans="2:14" hidden="1" outlineLevel="1">
      <c r="B70" s="5" t="s">
        <v>461</v>
      </c>
      <c r="C70" s="5" t="s">
        <v>37</v>
      </c>
      <c r="D70" s="5" t="s">
        <v>38</v>
      </c>
      <c r="E70" s="5"/>
      <c r="F70" s="5" t="s">
        <v>462</v>
      </c>
      <c r="G70" s="5" t="s">
        <v>463</v>
      </c>
      <c r="H70" s="5" t="s">
        <v>464</v>
      </c>
      <c r="I70" s="5" t="s">
        <v>465</v>
      </c>
      <c r="J70" s="5" t="s">
        <v>38</v>
      </c>
      <c r="K70" s="5" t="s">
        <v>466</v>
      </c>
      <c r="L70" s="2">
        <f t="shared" si="1"/>
        <v>-166342.46497231955</v>
      </c>
      <c r="M70" s="5" t="s">
        <v>38</v>
      </c>
      <c r="N70" s="5" t="s">
        <v>467</v>
      </c>
    </row>
    <row r="71" spans="2:14" hidden="1" outlineLevel="1">
      <c r="B71" s="5" t="s">
        <v>461</v>
      </c>
      <c r="C71" s="5" t="s">
        <v>37</v>
      </c>
      <c r="D71" s="5" t="s">
        <v>38</v>
      </c>
      <c r="E71" s="5"/>
      <c r="F71" s="5" t="s">
        <v>468</v>
      </c>
      <c r="G71" s="5" t="s">
        <v>469</v>
      </c>
      <c r="H71" s="5" t="s">
        <v>464</v>
      </c>
      <c r="I71" s="5" t="s">
        <v>470</v>
      </c>
      <c r="J71" s="5" t="s">
        <v>38</v>
      </c>
      <c r="K71" s="5" t="s">
        <v>167</v>
      </c>
      <c r="L71" s="2">
        <f t="shared" si="1"/>
        <v>179649.86217010513</v>
      </c>
      <c r="M71" s="5" t="s">
        <v>38</v>
      </c>
      <c r="N71" s="5" t="s">
        <v>471</v>
      </c>
    </row>
    <row r="72" spans="2:14" hidden="1" outlineLevel="1">
      <c r="B72" s="5" t="s">
        <v>472</v>
      </c>
      <c r="C72" s="5" t="s">
        <v>37</v>
      </c>
      <c r="D72" s="5" t="s">
        <v>38</v>
      </c>
      <c r="E72" s="5"/>
      <c r="F72" s="5" t="s">
        <v>473</v>
      </c>
      <c r="G72" s="5" t="s">
        <v>474</v>
      </c>
      <c r="H72" s="5" t="s">
        <v>475</v>
      </c>
      <c r="I72" s="5" t="s">
        <v>476</v>
      </c>
      <c r="J72" s="5" t="s">
        <v>38</v>
      </c>
      <c r="K72" s="5" t="s">
        <v>477</v>
      </c>
      <c r="L72" s="2">
        <f t="shared" si="1"/>
        <v>29941.643695017519</v>
      </c>
      <c r="M72" s="5" t="s">
        <v>38</v>
      </c>
      <c r="N72" s="5" t="s">
        <v>478</v>
      </c>
    </row>
    <row r="73" spans="2:14" hidden="1" outlineLevel="1">
      <c r="B73" s="5" t="s">
        <v>479</v>
      </c>
      <c r="C73" s="5" t="s">
        <v>37</v>
      </c>
      <c r="D73" s="5" t="s">
        <v>55</v>
      </c>
      <c r="E73" s="5"/>
      <c r="F73" s="5" t="s">
        <v>480</v>
      </c>
      <c r="G73" s="5" t="s">
        <v>481</v>
      </c>
      <c r="H73" s="5" t="s">
        <v>482</v>
      </c>
      <c r="I73" s="5" t="s">
        <v>483</v>
      </c>
      <c r="J73" s="5" t="s">
        <v>51</v>
      </c>
      <c r="K73" s="5" t="s">
        <v>484</v>
      </c>
      <c r="L73" s="2">
        <f t="shared" si="1"/>
        <v>199610.95796678346</v>
      </c>
      <c r="M73" s="5" t="s">
        <v>38</v>
      </c>
      <c r="N73" s="5" t="s">
        <v>485</v>
      </c>
    </row>
    <row r="74" spans="2:14" hidden="1" outlineLevel="1">
      <c r="B74" s="5" t="s">
        <v>486</v>
      </c>
      <c r="C74" s="5" t="s">
        <v>37</v>
      </c>
      <c r="D74" s="5" t="s">
        <v>55</v>
      </c>
      <c r="E74" s="5"/>
      <c r="F74" s="5" t="s">
        <v>487</v>
      </c>
      <c r="G74" s="5" t="s">
        <v>488</v>
      </c>
      <c r="H74" s="5" t="s">
        <v>489</v>
      </c>
      <c r="I74" s="5" t="s">
        <v>490</v>
      </c>
      <c r="J74" s="5" t="s">
        <v>51</v>
      </c>
      <c r="K74" s="5" t="s">
        <v>181</v>
      </c>
      <c r="L74" s="2">
        <f t="shared" si="1"/>
        <v>103132.32828283812</v>
      </c>
      <c r="M74" s="5" t="s">
        <v>38</v>
      </c>
      <c r="N74" s="5" t="s">
        <v>491</v>
      </c>
    </row>
    <row r="75" spans="2:14" hidden="1" outlineLevel="1">
      <c r="B75" s="5" t="s">
        <v>492</v>
      </c>
      <c r="C75" s="5" t="s">
        <v>37</v>
      </c>
      <c r="D75" s="5" t="s">
        <v>55</v>
      </c>
      <c r="E75" s="5"/>
      <c r="F75" s="5" t="s">
        <v>493</v>
      </c>
      <c r="G75" s="5" t="s">
        <v>494</v>
      </c>
      <c r="H75" s="5" t="s">
        <v>495</v>
      </c>
      <c r="I75" s="5" t="s">
        <v>496</v>
      </c>
      <c r="J75" s="5" t="s">
        <v>51</v>
      </c>
      <c r="K75" s="5" t="s">
        <v>497</v>
      </c>
      <c r="L75" s="2">
        <f t="shared" si="1"/>
        <v>-159688.76637342677</v>
      </c>
      <c r="M75" s="5" t="s">
        <v>38</v>
      </c>
      <c r="N75" s="5" t="s">
        <v>498</v>
      </c>
    </row>
    <row r="76" spans="2:14" hidden="1" outlineLevel="1">
      <c r="B76" s="5" t="s">
        <v>492</v>
      </c>
      <c r="C76" s="5" t="s">
        <v>37</v>
      </c>
      <c r="D76" s="5" t="s">
        <v>46</v>
      </c>
      <c r="E76" s="5"/>
      <c r="F76" s="5" t="s">
        <v>499</v>
      </c>
      <c r="G76" s="5" t="s">
        <v>500</v>
      </c>
      <c r="H76" s="5" t="s">
        <v>495</v>
      </c>
      <c r="I76" s="5" t="s">
        <v>501</v>
      </c>
      <c r="J76" s="5" t="s">
        <v>51</v>
      </c>
      <c r="K76" s="5" t="s">
        <v>502</v>
      </c>
      <c r="L76" s="2">
        <f t="shared" si="1"/>
        <v>306070.13554906799</v>
      </c>
      <c r="M76" s="5" t="s">
        <v>38</v>
      </c>
      <c r="N76" s="5" t="s">
        <v>503</v>
      </c>
    </row>
    <row r="77" spans="2:14" hidden="1" outlineLevel="1">
      <c r="B77" s="5" t="s">
        <v>504</v>
      </c>
      <c r="C77" s="5" t="s">
        <v>37</v>
      </c>
      <c r="D77" s="5" t="s">
        <v>38</v>
      </c>
      <c r="E77" s="5"/>
      <c r="F77" s="5" t="s">
        <v>505</v>
      </c>
      <c r="G77" s="5" t="s">
        <v>506</v>
      </c>
      <c r="H77" s="5" t="s">
        <v>507</v>
      </c>
      <c r="I77" s="5" t="s">
        <v>421</v>
      </c>
      <c r="J77" s="5" t="s">
        <v>51</v>
      </c>
      <c r="K77" s="5" t="s">
        <v>294</v>
      </c>
      <c r="L77" s="2">
        <f t="shared" si="1"/>
        <v>-136400.82127730202</v>
      </c>
      <c r="M77" s="5" t="s">
        <v>38</v>
      </c>
      <c r="N77" s="5" t="s">
        <v>508</v>
      </c>
    </row>
    <row r="78" spans="2:14" hidden="1" outlineLevel="1">
      <c r="B78" s="5" t="s">
        <v>504</v>
      </c>
      <c r="C78" s="5" t="s">
        <v>37</v>
      </c>
      <c r="D78" s="5" t="s">
        <v>55</v>
      </c>
      <c r="E78" s="5"/>
      <c r="F78" s="5" t="s">
        <v>509</v>
      </c>
      <c r="G78" s="5" t="s">
        <v>510</v>
      </c>
      <c r="H78" s="5" t="s">
        <v>507</v>
      </c>
      <c r="I78" s="5" t="s">
        <v>511</v>
      </c>
      <c r="J78" s="5" t="s">
        <v>51</v>
      </c>
      <c r="K78" s="5" t="s">
        <v>512</v>
      </c>
      <c r="L78" s="2">
        <f t="shared" si="1"/>
        <v>239533.14956014015</v>
      </c>
      <c r="M78" s="5" t="s">
        <v>38</v>
      </c>
      <c r="N78" s="5" t="s">
        <v>513</v>
      </c>
    </row>
    <row r="79" spans="2:14" hidden="1" outlineLevel="1">
      <c r="B79" s="5" t="s">
        <v>514</v>
      </c>
      <c r="C79" s="5" t="s">
        <v>37</v>
      </c>
      <c r="D79" s="5" t="s">
        <v>38</v>
      </c>
      <c r="E79" s="5"/>
      <c r="F79" s="5" t="s">
        <v>515</v>
      </c>
      <c r="G79" s="5" t="s">
        <v>516</v>
      </c>
      <c r="H79" s="5" t="s">
        <v>517</v>
      </c>
      <c r="I79" s="5" t="s">
        <v>518</v>
      </c>
      <c r="J79" s="5" t="s">
        <v>55</v>
      </c>
      <c r="K79" s="5" t="s">
        <v>477</v>
      </c>
      <c r="L79" s="2">
        <f t="shared" si="1"/>
        <v>29941.643695017519</v>
      </c>
      <c r="M79" s="5" t="s">
        <v>38</v>
      </c>
      <c r="N79" s="5" t="s">
        <v>519</v>
      </c>
    </row>
    <row r="80" spans="2:14" hidden="1" outlineLevel="1">
      <c r="B80" s="5" t="s">
        <v>520</v>
      </c>
      <c r="C80" s="5" t="s">
        <v>37</v>
      </c>
      <c r="D80" s="5" t="s">
        <v>521</v>
      </c>
      <c r="E80" s="5"/>
      <c r="F80" s="5" t="s">
        <v>522</v>
      </c>
      <c r="G80" s="5" t="s">
        <v>523</v>
      </c>
      <c r="H80" s="5" t="s">
        <v>524</v>
      </c>
      <c r="I80" s="5" t="s">
        <v>525</v>
      </c>
      <c r="J80" s="5" t="s">
        <v>51</v>
      </c>
      <c r="K80" s="5" t="s">
        <v>526</v>
      </c>
      <c r="L80" s="2">
        <f t="shared" si="1"/>
        <v>212918.35516456905</v>
      </c>
      <c r="M80" s="5" t="s">
        <v>38</v>
      </c>
      <c r="N80" s="5" t="s">
        <v>527</v>
      </c>
    </row>
    <row r="81" spans="2:14" hidden="1" outlineLevel="1">
      <c r="B81" s="5" t="s">
        <v>528</v>
      </c>
      <c r="C81" s="5" t="s">
        <v>37</v>
      </c>
      <c r="D81" s="5" t="s">
        <v>38</v>
      </c>
      <c r="E81" s="5"/>
      <c r="F81" s="5" t="s">
        <v>529</v>
      </c>
      <c r="G81" s="5" t="s">
        <v>530</v>
      </c>
      <c r="H81" s="5" t="s">
        <v>531</v>
      </c>
      <c r="I81" s="5" t="s">
        <v>532</v>
      </c>
      <c r="J81" s="5" t="s">
        <v>38</v>
      </c>
      <c r="K81" s="5" t="s">
        <v>110</v>
      </c>
      <c r="L81" s="2">
        <f t="shared" si="1"/>
        <v>53229.588791142261</v>
      </c>
      <c r="M81" s="5" t="s">
        <v>38</v>
      </c>
      <c r="N81" s="5" t="s">
        <v>533</v>
      </c>
    </row>
    <row r="82" spans="2:14" hidden="1" outlineLevel="1">
      <c r="B82" s="5" t="s">
        <v>534</v>
      </c>
      <c r="C82" s="5" t="s">
        <v>37</v>
      </c>
      <c r="D82" s="5" t="s">
        <v>46</v>
      </c>
      <c r="E82" s="5"/>
      <c r="F82" s="5" t="s">
        <v>535</v>
      </c>
      <c r="G82" s="5" t="s">
        <v>536</v>
      </c>
      <c r="H82" s="5" t="s">
        <v>537</v>
      </c>
      <c r="I82" s="5" t="s">
        <v>538</v>
      </c>
      <c r="J82" s="5" t="s">
        <v>38</v>
      </c>
      <c r="K82" s="5" t="s">
        <v>502</v>
      </c>
      <c r="L82" s="2">
        <f t="shared" si="1"/>
        <v>306070.13554906799</v>
      </c>
      <c r="M82" s="5" t="s">
        <v>38</v>
      </c>
      <c r="N82" s="5" t="s">
        <v>539</v>
      </c>
    </row>
    <row r="83" spans="2:14" hidden="1" outlineLevel="1">
      <c r="B83" s="5" t="s">
        <v>534</v>
      </c>
      <c r="C83" s="5" t="s">
        <v>37</v>
      </c>
      <c r="D83" s="5" t="s">
        <v>540</v>
      </c>
      <c r="E83" s="5"/>
      <c r="F83" s="5" t="s">
        <v>541</v>
      </c>
      <c r="G83" s="5" t="s">
        <v>542</v>
      </c>
      <c r="H83" s="5" t="s">
        <v>537</v>
      </c>
      <c r="I83" s="5" t="s">
        <v>281</v>
      </c>
      <c r="J83" s="5" t="s">
        <v>38</v>
      </c>
      <c r="K83" s="5" t="s">
        <v>543</v>
      </c>
      <c r="L83" s="2">
        <f t="shared" si="1"/>
        <v>-306070.13554906799</v>
      </c>
      <c r="M83" s="5" t="s">
        <v>38</v>
      </c>
      <c r="N83" s="5" t="s">
        <v>544</v>
      </c>
    </row>
    <row r="84" spans="2:14" hidden="1" outlineLevel="1">
      <c r="B84" s="5" t="s">
        <v>545</v>
      </c>
      <c r="C84" s="5" t="s">
        <v>37</v>
      </c>
      <c r="D84" s="5" t="s">
        <v>55</v>
      </c>
      <c r="E84" s="5"/>
      <c r="F84" s="5" t="s">
        <v>546</v>
      </c>
      <c r="G84" s="5" t="s">
        <v>547</v>
      </c>
      <c r="H84" s="5" t="s">
        <v>548</v>
      </c>
      <c r="I84" s="5" t="s">
        <v>549</v>
      </c>
      <c r="J84" s="5" t="s">
        <v>51</v>
      </c>
      <c r="K84" s="5" t="s">
        <v>550</v>
      </c>
      <c r="L84" s="2">
        <f t="shared" si="1"/>
        <v>196284.10866733707</v>
      </c>
      <c r="M84" s="5" t="s">
        <v>38</v>
      </c>
      <c r="N84" s="5" t="s">
        <v>551</v>
      </c>
    </row>
    <row r="85" spans="2:14" hidden="1" outlineLevel="1">
      <c r="B85" s="5" t="s">
        <v>545</v>
      </c>
      <c r="C85" s="5" t="s">
        <v>37</v>
      </c>
      <c r="D85" s="5" t="s">
        <v>55</v>
      </c>
      <c r="E85" s="5"/>
      <c r="F85" s="5" t="s">
        <v>552</v>
      </c>
      <c r="G85" s="5" t="s">
        <v>553</v>
      </c>
      <c r="H85" s="5" t="s">
        <v>548</v>
      </c>
      <c r="I85" s="5" t="s">
        <v>554</v>
      </c>
      <c r="J85" s="5" t="s">
        <v>51</v>
      </c>
      <c r="K85" s="5" t="s">
        <v>282</v>
      </c>
      <c r="L85" s="2">
        <f t="shared" si="1"/>
        <v>-106459.17758228452</v>
      </c>
      <c r="M85" s="5" t="s">
        <v>38</v>
      </c>
      <c r="N85" s="5" t="s">
        <v>555</v>
      </c>
    </row>
    <row r="86" spans="2:14" hidden="1" outlineLevel="1">
      <c r="B86" s="5" t="s">
        <v>556</v>
      </c>
      <c r="C86" s="5" t="s">
        <v>37</v>
      </c>
      <c r="D86" s="5" t="s">
        <v>38</v>
      </c>
      <c r="E86" s="5"/>
      <c r="F86" s="5" t="s">
        <v>557</v>
      </c>
      <c r="G86" s="5" t="s">
        <v>558</v>
      </c>
      <c r="H86" s="5" t="s">
        <v>559</v>
      </c>
      <c r="I86" s="5" t="s">
        <v>560</v>
      </c>
      <c r="J86" s="5" t="s">
        <v>38</v>
      </c>
      <c r="K86" s="5" t="s">
        <v>561</v>
      </c>
      <c r="L86" s="2">
        <f t="shared" si="1"/>
        <v>-79844.383186713385</v>
      </c>
      <c r="M86" s="5" t="s">
        <v>38</v>
      </c>
      <c r="N86" s="5" t="s">
        <v>562</v>
      </c>
    </row>
    <row r="87" spans="2:14" hidden="1" outlineLevel="1">
      <c r="B87" s="5" t="s">
        <v>556</v>
      </c>
      <c r="C87" s="5" t="s">
        <v>37</v>
      </c>
      <c r="D87" s="5" t="s">
        <v>55</v>
      </c>
      <c r="E87" s="5"/>
      <c r="F87" s="5" t="s">
        <v>563</v>
      </c>
      <c r="G87" s="5" t="s">
        <v>564</v>
      </c>
      <c r="H87" s="5" t="s">
        <v>559</v>
      </c>
      <c r="I87" s="5" t="s">
        <v>565</v>
      </c>
      <c r="J87" s="5" t="s">
        <v>38</v>
      </c>
      <c r="K87" s="5" t="s">
        <v>512</v>
      </c>
      <c r="L87" s="2">
        <f t="shared" si="1"/>
        <v>239533.14956014015</v>
      </c>
      <c r="M87" s="5" t="s">
        <v>38</v>
      </c>
      <c r="N87" s="5" t="s">
        <v>566</v>
      </c>
    </row>
    <row r="88" spans="2:14" hidden="1" outlineLevel="1">
      <c r="B88" s="5" t="s">
        <v>567</v>
      </c>
      <c r="C88" s="5" t="s">
        <v>37</v>
      </c>
      <c r="D88" s="5" t="s">
        <v>55</v>
      </c>
      <c r="E88" s="5"/>
      <c r="F88" s="5" t="s">
        <v>568</v>
      </c>
      <c r="G88" s="5" t="s">
        <v>569</v>
      </c>
      <c r="H88" s="5" t="s">
        <v>570</v>
      </c>
      <c r="I88" s="5" t="s">
        <v>571</v>
      </c>
      <c r="J88" s="5" t="s">
        <v>38</v>
      </c>
      <c r="K88" s="5" t="s">
        <v>572</v>
      </c>
      <c r="L88" s="2">
        <f t="shared" si="1"/>
        <v>-123093.42407951647</v>
      </c>
      <c r="M88" s="5" t="s">
        <v>38</v>
      </c>
      <c r="N88" s="5" t="s">
        <v>573</v>
      </c>
    </row>
    <row r="89" spans="2:14" hidden="1" outlineLevel="1">
      <c r="B89" s="5" t="s">
        <v>567</v>
      </c>
      <c r="C89" s="5" t="s">
        <v>37</v>
      </c>
      <c r="D89" s="5" t="s">
        <v>38</v>
      </c>
      <c r="E89" s="5"/>
      <c r="F89" s="5" t="s">
        <v>574</v>
      </c>
      <c r="G89" s="5" t="s">
        <v>575</v>
      </c>
      <c r="H89" s="5" t="s">
        <v>570</v>
      </c>
      <c r="I89" s="5" t="s">
        <v>576</v>
      </c>
      <c r="J89" s="5" t="s">
        <v>38</v>
      </c>
      <c r="K89" s="5" t="s">
        <v>324</v>
      </c>
      <c r="L89" s="2">
        <f t="shared" si="1"/>
        <v>139727.67057674841</v>
      </c>
      <c r="M89" s="5" t="s">
        <v>38</v>
      </c>
      <c r="N89" s="5" t="s">
        <v>577</v>
      </c>
    </row>
    <row r="90" spans="2:14" hidden="1" outlineLevel="1">
      <c r="B90" s="5" t="s">
        <v>578</v>
      </c>
      <c r="C90" s="5" t="s">
        <v>37</v>
      </c>
      <c r="D90" s="5" t="s">
        <v>38</v>
      </c>
      <c r="E90" s="5"/>
      <c r="F90" s="5" t="s">
        <v>579</v>
      </c>
      <c r="G90" s="5" t="s">
        <v>580</v>
      </c>
      <c r="H90" s="5" t="s">
        <v>581</v>
      </c>
      <c r="I90" s="5" t="s">
        <v>582</v>
      </c>
      <c r="J90" s="5" t="s">
        <v>55</v>
      </c>
      <c r="K90" s="5" t="s">
        <v>583</v>
      </c>
      <c r="L90" s="2">
        <f t="shared" si="1"/>
        <v>39922.191593356692</v>
      </c>
      <c r="M90" s="5" t="s">
        <v>38</v>
      </c>
      <c r="N90" s="5" t="s">
        <v>584</v>
      </c>
    </row>
    <row r="91" spans="2:14" hidden="1" outlineLevel="1">
      <c r="B91" s="5" t="s">
        <v>585</v>
      </c>
      <c r="C91" s="5" t="s">
        <v>37</v>
      </c>
      <c r="D91" s="5" t="s">
        <v>55</v>
      </c>
      <c r="E91" s="5"/>
      <c r="F91" s="5" t="s">
        <v>586</v>
      </c>
      <c r="G91" s="5" t="s">
        <v>587</v>
      </c>
      <c r="H91" s="5" t="s">
        <v>588</v>
      </c>
      <c r="I91" s="5" t="s">
        <v>532</v>
      </c>
      <c r="J91" s="5" t="s">
        <v>38</v>
      </c>
      <c r="K91" s="5" t="s">
        <v>117</v>
      </c>
      <c r="L91" s="2">
        <f t="shared" si="1"/>
        <v>116439.72548062367</v>
      </c>
      <c r="M91" s="5" t="s">
        <v>38</v>
      </c>
      <c r="N91" s="5" t="s">
        <v>589</v>
      </c>
    </row>
    <row r="92" spans="2:14" hidden="1" outlineLevel="1">
      <c r="B92" s="5" t="s">
        <v>585</v>
      </c>
      <c r="C92" s="5" t="s">
        <v>37</v>
      </c>
      <c r="D92" s="5" t="s">
        <v>55</v>
      </c>
      <c r="E92" s="5"/>
      <c r="F92" s="5" t="s">
        <v>590</v>
      </c>
      <c r="G92" s="5" t="s">
        <v>591</v>
      </c>
      <c r="H92" s="5" t="s">
        <v>588</v>
      </c>
      <c r="I92" s="5" t="s">
        <v>592</v>
      </c>
      <c r="J92" s="5" t="s">
        <v>38</v>
      </c>
      <c r="K92" s="5" t="s">
        <v>593</v>
      </c>
      <c r="L92" s="2">
        <f t="shared" si="1"/>
        <v>-36595.342293910304</v>
      </c>
      <c r="M92" s="5" t="s">
        <v>38</v>
      </c>
      <c r="N92" s="5" t="s">
        <v>594</v>
      </c>
    </row>
    <row r="93" spans="2:14" hidden="1" outlineLevel="1">
      <c r="B93" s="5" t="s">
        <v>595</v>
      </c>
      <c r="C93" s="5" t="s">
        <v>37</v>
      </c>
      <c r="D93" s="5" t="s">
        <v>55</v>
      </c>
      <c r="E93" s="5"/>
      <c r="F93" s="5" t="s">
        <v>596</v>
      </c>
      <c r="G93" s="5" t="s">
        <v>597</v>
      </c>
      <c r="H93" s="5" t="s">
        <v>598</v>
      </c>
      <c r="I93" s="5" t="s">
        <v>599</v>
      </c>
      <c r="J93" s="5" t="s">
        <v>51</v>
      </c>
      <c r="K93" s="5" t="s">
        <v>600</v>
      </c>
      <c r="L93" s="2">
        <f t="shared" si="1"/>
        <v>362626.57363965659</v>
      </c>
      <c r="M93" s="5" t="s">
        <v>38</v>
      </c>
      <c r="N93" s="5" t="s">
        <v>601</v>
      </c>
    </row>
    <row r="94" spans="2:14" hidden="1" outlineLevel="1">
      <c r="B94" s="5" t="s">
        <v>602</v>
      </c>
      <c r="C94" s="5" t="s">
        <v>37</v>
      </c>
      <c r="D94" s="5" t="s">
        <v>46</v>
      </c>
      <c r="E94" s="5"/>
      <c r="F94" s="5" t="s">
        <v>603</v>
      </c>
      <c r="G94" s="5" t="s">
        <v>604</v>
      </c>
      <c r="H94" s="5" t="s">
        <v>605</v>
      </c>
      <c r="I94" s="5" t="s">
        <v>606</v>
      </c>
      <c r="J94" s="5" t="s">
        <v>51</v>
      </c>
      <c r="K94" s="5" t="s">
        <v>607</v>
      </c>
      <c r="L94" s="2">
        <f t="shared" si="1"/>
        <v>279455.34115349682</v>
      </c>
      <c r="M94" s="5" t="s">
        <v>38</v>
      </c>
      <c r="N94" s="5" t="s">
        <v>608</v>
      </c>
    </row>
    <row r="95" spans="2:14" hidden="1" outlineLevel="1">
      <c r="B95" s="5" t="s">
        <v>602</v>
      </c>
      <c r="C95" s="5" t="s">
        <v>37</v>
      </c>
      <c r="D95" s="5" t="s">
        <v>55</v>
      </c>
      <c r="E95" s="5"/>
      <c r="F95" s="5" t="s">
        <v>609</v>
      </c>
      <c r="G95" s="5" t="s">
        <v>610</v>
      </c>
      <c r="H95" s="5" t="s">
        <v>605</v>
      </c>
      <c r="I95" s="5" t="s">
        <v>611</v>
      </c>
      <c r="J95" s="5" t="s">
        <v>51</v>
      </c>
      <c r="K95" s="5" t="s">
        <v>612</v>
      </c>
      <c r="L95" s="2">
        <f t="shared" si="1"/>
        <v>-89824.931085052565</v>
      </c>
      <c r="M95" s="5" t="s">
        <v>38</v>
      </c>
      <c r="N95" s="5" t="s">
        <v>613</v>
      </c>
    </row>
    <row r="96" spans="2:14" hidden="1" outlineLevel="1">
      <c r="B96" s="5" t="s">
        <v>614</v>
      </c>
      <c r="C96" s="5" t="s">
        <v>37</v>
      </c>
      <c r="D96" s="5" t="s">
        <v>38</v>
      </c>
      <c r="E96" s="5"/>
      <c r="F96" s="5" t="s">
        <v>615</v>
      </c>
      <c r="G96" s="5" t="s">
        <v>616</v>
      </c>
      <c r="H96" s="5" t="s">
        <v>617</v>
      </c>
      <c r="I96" s="5" t="s">
        <v>618</v>
      </c>
      <c r="J96" s="5" t="s">
        <v>38</v>
      </c>
      <c r="K96" s="5" t="s">
        <v>142</v>
      </c>
      <c r="L96" s="2">
        <f t="shared" si="1"/>
        <v>19961.095796678346</v>
      </c>
      <c r="M96" s="5" t="s">
        <v>38</v>
      </c>
      <c r="N96" s="5" t="s">
        <v>619</v>
      </c>
    </row>
    <row r="97" spans="2:14" hidden="1" outlineLevel="1">
      <c r="B97" s="5" t="s">
        <v>620</v>
      </c>
      <c r="C97" s="5" t="s">
        <v>37</v>
      </c>
      <c r="D97" s="5" t="s">
        <v>38</v>
      </c>
      <c r="E97" s="5"/>
      <c r="F97" s="5" t="s">
        <v>621</v>
      </c>
      <c r="G97" s="5" t="s">
        <v>622</v>
      </c>
      <c r="H97" s="5" t="s">
        <v>623</v>
      </c>
      <c r="I97" s="5" t="s">
        <v>624</v>
      </c>
      <c r="J97" s="5" t="s">
        <v>51</v>
      </c>
      <c r="K97" s="5" t="s">
        <v>239</v>
      </c>
      <c r="L97" s="2">
        <f t="shared" si="1"/>
        <v>69863.835288374205</v>
      </c>
      <c r="M97" s="5" t="s">
        <v>38</v>
      </c>
      <c r="N97" s="5" t="s">
        <v>625</v>
      </c>
    </row>
    <row r="98" spans="2:14" hidden="1" outlineLevel="1">
      <c r="B98" s="5" t="s">
        <v>626</v>
      </c>
      <c r="C98" s="5" t="s">
        <v>37</v>
      </c>
      <c r="D98" s="5" t="s">
        <v>55</v>
      </c>
      <c r="E98" s="5"/>
      <c r="F98" s="5" t="s">
        <v>627</v>
      </c>
      <c r="G98" s="5" t="s">
        <v>628</v>
      </c>
      <c r="H98" s="5" t="s">
        <v>629</v>
      </c>
      <c r="I98" s="5" t="s">
        <v>630</v>
      </c>
      <c r="J98" s="5" t="s">
        <v>51</v>
      </c>
      <c r="K98" s="5" t="s">
        <v>631</v>
      </c>
      <c r="L98" s="2">
        <f t="shared" si="1"/>
        <v>66536.985988927816</v>
      </c>
      <c r="M98" s="5" t="s">
        <v>38</v>
      </c>
      <c r="N98" s="5" t="s">
        <v>632</v>
      </c>
    </row>
    <row r="99" spans="2:14" hidden="1" outlineLevel="1">
      <c r="B99" s="5" t="s">
        <v>633</v>
      </c>
      <c r="C99" s="5" t="s">
        <v>37</v>
      </c>
      <c r="D99" s="5" t="s">
        <v>63</v>
      </c>
      <c r="E99" s="5"/>
      <c r="F99" s="5" t="s">
        <v>634</v>
      </c>
      <c r="G99" s="5" t="s">
        <v>635</v>
      </c>
      <c r="H99" s="5" t="s">
        <v>636</v>
      </c>
      <c r="I99" s="5" t="s">
        <v>560</v>
      </c>
      <c r="J99" s="5" t="s">
        <v>51</v>
      </c>
      <c r="K99" s="5" t="s">
        <v>637</v>
      </c>
      <c r="L99" s="2">
        <f t="shared" si="1"/>
        <v>-179649.86217010513</v>
      </c>
      <c r="M99" s="5" t="s">
        <v>38</v>
      </c>
      <c r="N99" s="5" t="s">
        <v>638</v>
      </c>
    </row>
    <row r="100" spans="2:14" hidden="1" outlineLevel="1">
      <c r="B100" s="5" t="s">
        <v>633</v>
      </c>
      <c r="C100" s="5" t="s">
        <v>37</v>
      </c>
      <c r="D100" s="5" t="s">
        <v>639</v>
      </c>
      <c r="E100" s="5"/>
      <c r="F100" s="5" t="s">
        <v>640</v>
      </c>
      <c r="G100" s="5" t="s">
        <v>641</v>
      </c>
      <c r="H100" s="5" t="s">
        <v>636</v>
      </c>
      <c r="I100" s="5" t="s">
        <v>642</v>
      </c>
      <c r="J100" s="5" t="s">
        <v>51</v>
      </c>
      <c r="K100" s="5" t="s">
        <v>643</v>
      </c>
      <c r="L100" s="2">
        <f t="shared" si="1"/>
        <v>276128.49185405043</v>
      </c>
      <c r="M100" s="5" t="s">
        <v>38</v>
      </c>
      <c r="N100" s="5" t="s">
        <v>644</v>
      </c>
    </row>
    <row r="101" spans="2:14" hidden="1" outlineLevel="1">
      <c r="B101" s="5" t="s">
        <v>645</v>
      </c>
      <c r="C101" s="5" t="s">
        <v>37</v>
      </c>
      <c r="D101" s="5" t="s">
        <v>38</v>
      </c>
      <c r="E101" s="5"/>
      <c r="F101" s="5" t="s">
        <v>646</v>
      </c>
      <c r="G101" s="5" t="s">
        <v>647</v>
      </c>
      <c r="H101" s="5" t="s">
        <v>648</v>
      </c>
      <c r="I101" s="5" t="s">
        <v>649</v>
      </c>
      <c r="J101" s="5" t="s">
        <v>38</v>
      </c>
      <c r="K101" s="5" t="s">
        <v>459</v>
      </c>
      <c r="L101" s="2">
        <f t="shared" si="1"/>
        <v>202937.80726622985</v>
      </c>
      <c r="M101" s="5" t="s">
        <v>38</v>
      </c>
      <c r="N101" s="5" t="s">
        <v>650</v>
      </c>
    </row>
    <row r="102" spans="2:14" hidden="1" outlineLevel="1">
      <c r="B102" s="5" t="s">
        <v>651</v>
      </c>
      <c r="C102" s="5" t="s">
        <v>37</v>
      </c>
      <c r="D102" s="5" t="s">
        <v>55</v>
      </c>
      <c r="E102" s="5"/>
      <c r="F102" s="5" t="s">
        <v>652</v>
      </c>
      <c r="G102" s="5" t="s">
        <v>653</v>
      </c>
      <c r="H102" s="5" t="s">
        <v>654</v>
      </c>
      <c r="I102" s="5" t="s">
        <v>655</v>
      </c>
      <c r="J102" s="5" t="s">
        <v>51</v>
      </c>
      <c r="K102" s="5" t="s">
        <v>396</v>
      </c>
      <c r="L102" s="2">
        <f t="shared" si="1"/>
        <v>-129747.12267840926</v>
      </c>
      <c r="M102" s="5" t="s">
        <v>38</v>
      </c>
      <c r="N102" s="5" t="s">
        <v>656</v>
      </c>
    </row>
    <row r="103" spans="2:14" hidden="1" outlineLevel="1">
      <c r="B103" s="5" t="s">
        <v>651</v>
      </c>
      <c r="C103" s="5" t="s">
        <v>37</v>
      </c>
      <c r="D103" s="5" t="s">
        <v>521</v>
      </c>
      <c r="E103" s="5"/>
      <c r="F103" s="5" t="s">
        <v>657</v>
      </c>
      <c r="G103" s="5" t="s">
        <v>658</v>
      </c>
      <c r="H103" s="5" t="s">
        <v>654</v>
      </c>
      <c r="I103" s="5" t="s">
        <v>238</v>
      </c>
      <c r="J103" s="5" t="s">
        <v>51</v>
      </c>
      <c r="K103" s="5" t="s">
        <v>659</v>
      </c>
      <c r="L103" s="2">
        <f t="shared" si="1"/>
        <v>236206.30026069377</v>
      </c>
      <c r="M103" s="5" t="s">
        <v>38</v>
      </c>
      <c r="N103" s="5" t="s">
        <v>660</v>
      </c>
    </row>
    <row r="104" spans="2:14" hidden="1" outlineLevel="1">
      <c r="B104" s="5" t="s">
        <v>661</v>
      </c>
      <c r="C104" s="5" t="s">
        <v>37</v>
      </c>
      <c r="D104" s="5" t="s">
        <v>38</v>
      </c>
      <c r="E104" s="5"/>
      <c r="F104" s="5" t="s">
        <v>662</v>
      </c>
      <c r="G104" s="5" t="s">
        <v>663</v>
      </c>
      <c r="H104" s="5" t="s">
        <v>664</v>
      </c>
      <c r="I104" s="5" t="s">
        <v>665</v>
      </c>
      <c r="J104" s="5" t="s">
        <v>38</v>
      </c>
      <c r="K104" s="5" t="s">
        <v>259</v>
      </c>
      <c r="L104" s="2">
        <f t="shared" si="1"/>
        <v>149708.2184750876</v>
      </c>
      <c r="M104" s="5" t="s">
        <v>38</v>
      </c>
      <c r="N104" s="5" t="s">
        <v>666</v>
      </c>
    </row>
    <row r="105" spans="2:14" hidden="1" outlineLevel="1">
      <c r="B105" s="5" t="s">
        <v>667</v>
      </c>
      <c r="C105" s="5" t="s">
        <v>37</v>
      </c>
      <c r="D105" s="5" t="s">
        <v>38</v>
      </c>
      <c r="E105" s="5"/>
      <c r="F105" s="5" t="s">
        <v>668</v>
      </c>
      <c r="G105" s="5" t="s">
        <v>669</v>
      </c>
      <c r="H105" s="5" t="s">
        <v>670</v>
      </c>
      <c r="I105" s="5" t="s">
        <v>671</v>
      </c>
      <c r="J105" s="5" t="s">
        <v>51</v>
      </c>
      <c r="K105" s="5" t="s">
        <v>55</v>
      </c>
      <c r="L105" s="2">
        <f t="shared" si="1"/>
        <v>6653.6985988927827</v>
      </c>
      <c r="M105" s="5" t="s">
        <v>38</v>
      </c>
      <c r="N105" s="5" t="s">
        <v>672</v>
      </c>
    </row>
    <row r="106" spans="2:14" hidden="1" outlineLevel="1">
      <c r="B106" s="5" t="s">
        <v>667</v>
      </c>
      <c r="C106" s="5" t="s">
        <v>37</v>
      </c>
      <c r="D106" s="5" t="s">
        <v>38</v>
      </c>
      <c r="E106" s="5"/>
      <c r="F106" s="5" t="s">
        <v>673</v>
      </c>
      <c r="G106" s="5" t="s">
        <v>674</v>
      </c>
      <c r="H106" s="5" t="s">
        <v>670</v>
      </c>
      <c r="I106" s="5" t="s">
        <v>675</v>
      </c>
      <c r="J106" s="5" t="s">
        <v>51</v>
      </c>
      <c r="K106" s="5" t="s">
        <v>676</v>
      </c>
      <c r="L106" s="2">
        <f t="shared" si="1"/>
        <v>-3326.8492994463913</v>
      </c>
      <c r="M106" s="5" t="s">
        <v>38</v>
      </c>
      <c r="N106" s="5" t="s">
        <v>677</v>
      </c>
    </row>
    <row r="107" spans="2:14" hidden="1" outlineLevel="1">
      <c r="B107" s="5" t="s">
        <v>678</v>
      </c>
      <c r="C107" s="5" t="s">
        <v>37</v>
      </c>
      <c r="D107" s="5" t="s">
        <v>63</v>
      </c>
      <c r="E107" s="5"/>
      <c r="F107" s="5" t="s">
        <v>679</v>
      </c>
      <c r="G107" s="5" t="s">
        <v>680</v>
      </c>
      <c r="H107" s="5" t="s">
        <v>681</v>
      </c>
      <c r="I107" s="5" t="s">
        <v>682</v>
      </c>
      <c r="J107" s="5" t="s">
        <v>51</v>
      </c>
      <c r="K107" s="5" t="s">
        <v>612</v>
      </c>
      <c r="L107" s="2">
        <f t="shared" si="1"/>
        <v>-89824.931085052565</v>
      </c>
      <c r="M107" s="5" t="s">
        <v>38</v>
      </c>
      <c r="N107" s="5" t="s">
        <v>683</v>
      </c>
    </row>
    <row r="108" spans="2:14" hidden="1" outlineLevel="1">
      <c r="B108" s="5" t="s">
        <v>678</v>
      </c>
      <c r="C108" s="5" t="s">
        <v>37</v>
      </c>
      <c r="D108" s="5" t="s">
        <v>521</v>
      </c>
      <c r="E108" s="5"/>
      <c r="F108" s="5" t="s">
        <v>684</v>
      </c>
      <c r="G108" s="5" t="s">
        <v>685</v>
      </c>
      <c r="H108" s="5" t="s">
        <v>681</v>
      </c>
      <c r="I108" s="5" t="s">
        <v>686</v>
      </c>
      <c r="J108" s="5" t="s">
        <v>51</v>
      </c>
      <c r="K108" s="5" t="s">
        <v>687</v>
      </c>
      <c r="L108" s="2">
        <f t="shared" si="1"/>
        <v>266147.94395571126</v>
      </c>
      <c r="M108" s="5" t="s">
        <v>38</v>
      </c>
      <c r="N108" s="5" t="s">
        <v>688</v>
      </c>
    </row>
    <row r="109" spans="2:14" hidden="1" outlineLevel="1">
      <c r="B109" s="5" t="s">
        <v>689</v>
      </c>
      <c r="C109" s="5" t="s">
        <v>37</v>
      </c>
      <c r="D109" s="5" t="s">
        <v>63</v>
      </c>
      <c r="E109" s="5"/>
      <c r="F109" s="5" t="s">
        <v>690</v>
      </c>
      <c r="G109" s="5" t="s">
        <v>691</v>
      </c>
      <c r="H109" s="5" t="s">
        <v>692</v>
      </c>
      <c r="I109" s="5" t="s">
        <v>693</v>
      </c>
      <c r="J109" s="5" t="s">
        <v>51</v>
      </c>
      <c r="K109" s="5" t="s">
        <v>694</v>
      </c>
      <c r="L109" s="2">
        <f t="shared" si="1"/>
        <v>-272801.64255460404</v>
      </c>
      <c r="M109" s="5" t="s">
        <v>38</v>
      </c>
      <c r="N109" s="5" t="s">
        <v>695</v>
      </c>
    </row>
    <row r="110" spans="2:14" hidden="1" outlineLevel="1">
      <c r="B110" s="5" t="s">
        <v>689</v>
      </c>
      <c r="C110" s="5" t="s">
        <v>37</v>
      </c>
      <c r="D110" s="5" t="s">
        <v>374</v>
      </c>
      <c r="E110" s="5"/>
      <c r="F110" s="5" t="s">
        <v>696</v>
      </c>
      <c r="G110" s="5" t="s">
        <v>697</v>
      </c>
      <c r="H110" s="5" t="s">
        <v>692</v>
      </c>
      <c r="I110" s="5" t="s">
        <v>698</v>
      </c>
      <c r="J110" s="5" t="s">
        <v>51</v>
      </c>
      <c r="K110" s="5" t="s">
        <v>699</v>
      </c>
      <c r="L110" s="2">
        <f t="shared" si="1"/>
        <v>382587.66943633498</v>
      </c>
      <c r="M110" s="5" t="s">
        <v>38</v>
      </c>
      <c r="N110" s="5" t="s">
        <v>700</v>
      </c>
    </row>
    <row r="111" spans="2:14" hidden="1" outlineLevel="1">
      <c r="B111" s="5" t="s">
        <v>701</v>
      </c>
      <c r="C111" s="5" t="s">
        <v>37</v>
      </c>
      <c r="D111" s="5" t="s">
        <v>63</v>
      </c>
      <c r="E111" s="5"/>
      <c r="F111" s="5" t="s">
        <v>702</v>
      </c>
      <c r="G111" s="5" t="s">
        <v>703</v>
      </c>
      <c r="H111" s="5" t="s">
        <v>704</v>
      </c>
      <c r="I111" s="5" t="s">
        <v>705</v>
      </c>
      <c r="J111" s="5" t="s">
        <v>51</v>
      </c>
      <c r="K111" s="5" t="s">
        <v>706</v>
      </c>
      <c r="L111" s="2">
        <f t="shared" si="1"/>
        <v>345992.32714242465</v>
      </c>
      <c r="M111" s="5" t="s">
        <v>38</v>
      </c>
      <c r="N111" s="5" t="s">
        <v>707</v>
      </c>
    </row>
    <row r="112" spans="2:14" hidden="1" outlineLevel="1">
      <c r="B112" s="5" t="s">
        <v>701</v>
      </c>
      <c r="C112" s="5" t="s">
        <v>37</v>
      </c>
      <c r="D112" s="5" t="s">
        <v>46</v>
      </c>
      <c r="E112" s="5"/>
      <c r="F112" s="5" t="s">
        <v>708</v>
      </c>
      <c r="G112" s="5" t="s">
        <v>709</v>
      </c>
      <c r="H112" s="5" t="s">
        <v>704</v>
      </c>
      <c r="I112" s="5" t="s">
        <v>710</v>
      </c>
      <c r="J112" s="5" t="s">
        <v>51</v>
      </c>
      <c r="K112" s="5" t="s">
        <v>711</v>
      </c>
      <c r="L112" s="2">
        <f t="shared" si="1"/>
        <v>-133073.97197785563</v>
      </c>
      <c r="M112" s="5" t="s">
        <v>38</v>
      </c>
      <c r="N112" s="5" t="s">
        <v>712</v>
      </c>
    </row>
    <row r="113" spans="2:14" hidden="1" outlineLevel="1">
      <c r="B113" s="5" t="s">
        <v>713</v>
      </c>
      <c r="C113" s="5" t="s">
        <v>37</v>
      </c>
      <c r="D113" s="5" t="s">
        <v>63</v>
      </c>
      <c r="E113" s="5" t="s">
        <v>120</v>
      </c>
      <c r="F113" s="5" t="s">
        <v>714</v>
      </c>
      <c r="G113" s="5" t="s">
        <v>715</v>
      </c>
      <c r="H113" s="5" t="s">
        <v>716</v>
      </c>
      <c r="I113" s="5" t="s">
        <v>717</v>
      </c>
      <c r="J113" s="5" t="s">
        <v>51</v>
      </c>
      <c r="K113" s="5" t="s">
        <v>718</v>
      </c>
      <c r="L113" s="2">
        <f t="shared" si="1"/>
        <v>-192957.25936789069</v>
      </c>
      <c r="M113" s="5" t="s">
        <v>38</v>
      </c>
      <c r="N113" s="5" t="s">
        <v>719</v>
      </c>
    </row>
    <row r="114" spans="2:14" hidden="1" outlineLevel="1">
      <c r="B114" s="5" t="s">
        <v>713</v>
      </c>
      <c r="C114" s="5" t="s">
        <v>37</v>
      </c>
      <c r="D114" s="5" t="s">
        <v>55</v>
      </c>
      <c r="E114" s="5" t="s">
        <v>120</v>
      </c>
      <c r="F114" s="5" t="s">
        <v>720</v>
      </c>
      <c r="G114" s="5" t="s">
        <v>721</v>
      </c>
      <c r="H114" s="5" t="s">
        <v>716</v>
      </c>
      <c r="I114" s="5" t="s">
        <v>722</v>
      </c>
      <c r="J114" s="5" t="s">
        <v>51</v>
      </c>
      <c r="K114" s="5" t="s">
        <v>174</v>
      </c>
      <c r="L114" s="2">
        <f t="shared" si="1"/>
        <v>-163015.61567287316</v>
      </c>
      <c r="M114" s="5" t="s">
        <v>38</v>
      </c>
      <c r="N114" s="5" t="s">
        <v>723</v>
      </c>
    </row>
    <row r="115" spans="2:14" hidden="1" outlineLevel="1">
      <c r="B115" s="5" t="s">
        <v>724</v>
      </c>
      <c r="C115" s="5" t="s">
        <v>37</v>
      </c>
      <c r="D115" s="5" t="s">
        <v>540</v>
      </c>
      <c r="E115" s="5"/>
      <c r="F115" s="5" t="s">
        <v>725</v>
      </c>
      <c r="G115" s="5" t="s">
        <v>726</v>
      </c>
      <c r="H115" s="5" t="s">
        <v>727</v>
      </c>
      <c r="I115" s="5" t="s">
        <v>476</v>
      </c>
      <c r="J115" s="5" t="s">
        <v>51</v>
      </c>
      <c r="K115" s="5" t="s">
        <v>728</v>
      </c>
      <c r="L115" s="2">
        <f t="shared" si="1"/>
        <v>-236206.30026069377</v>
      </c>
      <c r="M115" s="5" t="s">
        <v>38</v>
      </c>
      <c r="N115" s="5" t="s">
        <v>729</v>
      </c>
    </row>
    <row r="116" spans="2:14" hidden="1" outlineLevel="1">
      <c r="B116" s="5" t="s">
        <v>724</v>
      </c>
      <c r="C116" s="5" t="s">
        <v>37</v>
      </c>
      <c r="D116" s="5" t="s">
        <v>55</v>
      </c>
      <c r="E116" s="5"/>
      <c r="F116" s="5" t="s">
        <v>730</v>
      </c>
      <c r="G116" s="5" t="s">
        <v>731</v>
      </c>
      <c r="H116" s="5" t="s">
        <v>727</v>
      </c>
      <c r="I116" s="5" t="s">
        <v>732</v>
      </c>
      <c r="J116" s="5" t="s">
        <v>51</v>
      </c>
      <c r="K116" s="5" t="s">
        <v>733</v>
      </c>
      <c r="L116" s="2">
        <f t="shared" si="1"/>
        <v>296089.58765072882</v>
      </c>
      <c r="M116" s="5" t="s">
        <v>38</v>
      </c>
      <c r="N116" s="5" t="s">
        <v>734</v>
      </c>
    </row>
    <row r="117" spans="2:14" hidden="1" outlineLevel="1">
      <c r="B117" s="5" t="s">
        <v>735</v>
      </c>
      <c r="C117" s="5" t="s">
        <v>37</v>
      </c>
      <c r="D117" s="5" t="s">
        <v>38</v>
      </c>
      <c r="E117" s="5"/>
      <c r="F117" s="5" t="s">
        <v>736</v>
      </c>
      <c r="G117" s="5" t="s">
        <v>737</v>
      </c>
      <c r="H117" s="5" t="s">
        <v>738</v>
      </c>
      <c r="I117" s="5" t="s">
        <v>739</v>
      </c>
      <c r="J117" s="5" t="s">
        <v>38</v>
      </c>
      <c r="K117" s="5" t="s">
        <v>740</v>
      </c>
      <c r="L117" s="2">
        <f t="shared" si="1"/>
        <v>-6653.6985988927827</v>
      </c>
      <c r="M117" s="5" t="s">
        <v>38</v>
      </c>
      <c r="N117" s="5" t="s">
        <v>741</v>
      </c>
    </row>
    <row r="118" spans="2:14" hidden="1" outlineLevel="1">
      <c r="B118" s="5" t="s">
        <v>742</v>
      </c>
      <c r="C118" s="5" t="s">
        <v>37</v>
      </c>
      <c r="D118" s="5" t="s">
        <v>55</v>
      </c>
      <c r="E118" s="5" t="s">
        <v>120</v>
      </c>
      <c r="F118" s="5" t="s">
        <v>743</v>
      </c>
      <c r="G118" s="5" t="s">
        <v>744</v>
      </c>
      <c r="H118" s="5" t="s">
        <v>745</v>
      </c>
      <c r="I118" s="5" t="s">
        <v>576</v>
      </c>
      <c r="J118" s="5" t="s">
        <v>38</v>
      </c>
      <c r="K118" s="5" t="s">
        <v>746</v>
      </c>
      <c r="L118" s="2">
        <f t="shared" si="1"/>
        <v>33268.492994463908</v>
      </c>
      <c r="M118" s="5" t="s">
        <v>38</v>
      </c>
      <c r="N118" s="5" t="s">
        <v>747</v>
      </c>
    </row>
    <row r="119" spans="2:14" hidden="1" outlineLevel="1">
      <c r="B119" s="5" t="s">
        <v>748</v>
      </c>
      <c r="C119" s="5" t="s">
        <v>37</v>
      </c>
      <c r="D119" s="5" t="s">
        <v>38</v>
      </c>
      <c r="E119" s="5"/>
      <c r="F119" s="5" t="s">
        <v>749</v>
      </c>
      <c r="G119" s="5" t="s">
        <v>750</v>
      </c>
      <c r="H119" s="5" t="s">
        <v>751</v>
      </c>
      <c r="I119" s="5" t="s">
        <v>752</v>
      </c>
      <c r="J119" s="5" t="s">
        <v>38</v>
      </c>
      <c r="K119" s="5" t="s">
        <v>55</v>
      </c>
      <c r="L119" s="2">
        <f t="shared" si="1"/>
        <v>6653.6985988927827</v>
      </c>
      <c r="M119" s="5" t="s">
        <v>38</v>
      </c>
      <c r="N119" s="5" t="s">
        <v>753</v>
      </c>
    </row>
    <row r="120" spans="2:14" hidden="1" outlineLevel="1">
      <c r="B120" s="5" t="s">
        <v>754</v>
      </c>
      <c r="C120" s="5" t="s">
        <v>37</v>
      </c>
      <c r="D120" s="5" t="s">
        <v>38</v>
      </c>
      <c r="E120" s="5"/>
      <c r="F120" s="5" t="s">
        <v>755</v>
      </c>
      <c r="G120" s="5" t="s">
        <v>756</v>
      </c>
      <c r="H120" s="5" t="s">
        <v>757</v>
      </c>
      <c r="I120" s="5" t="s">
        <v>758</v>
      </c>
      <c r="J120" s="5" t="s">
        <v>51</v>
      </c>
      <c r="K120" s="5" t="s">
        <v>374</v>
      </c>
      <c r="L120" s="2">
        <f t="shared" si="1"/>
        <v>16634.246497231954</v>
      </c>
      <c r="M120" s="5" t="s">
        <v>38</v>
      </c>
      <c r="N120" s="5" t="s">
        <v>759</v>
      </c>
    </row>
    <row r="121" spans="2:14" hidden="1" outlineLevel="1">
      <c r="B121" s="5" t="s">
        <v>760</v>
      </c>
      <c r="C121" s="5" t="s">
        <v>37</v>
      </c>
      <c r="D121" s="5" t="s">
        <v>38</v>
      </c>
      <c r="E121" s="5" t="s">
        <v>120</v>
      </c>
      <c r="F121" s="5" t="s">
        <v>761</v>
      </c>
      <c r="G121" s="5" t="s">
        <v>762</v>
      </c>
      <c r="H121" s="5" t="s">
        <v>763</v>
      </c>
      <c r="I121" s="5" t="s">
        <v>717</v>
      </c>
      <c r="J121" s="5" t="s">
        <v>51</v>
      </c>
      <c r="K121" s="5" t="s">
        <v>676</v>
      </c>
      <c r="L121" s="2">
        <f t="shared" si="1"/>
        <v>-3326.8492994463913</v>
      </c>
      <c r="M121" s="5" t="s">
        <v>38</v>
      </c>
      <c r="N121" s="5" t="s">
        <v>764</v>
      </c>
    </row>
    <row r="122" spans="2:14" hidden="1" outlineLevel="1">
      <c r="B122" s="5" t="s">
        <v>760</v>
      </c>
      <c r="C122" s="5" t="s">
        <v>37</v>
      </c>
      <c r="D122" s="5" t="s">
        <v>38</v>
      </c>
      <c r="E122" s="5" t="s">
        <v>120</v>
      </c>
      <c r="F122" s="5" t="s">
        <v>765</v>
      </c>
      <c r="G122" s="5" t="s">
        <v>766</v>
      </c>
      <c r="H122" s="5" t="s">
        <v>763</v>
      </c>
      <c r="I122" s="5" t="s">
        <v>767</v>
      </c>
      <c r="J122" s="5" t="s">
        <v>51</v>
      </c>
      <c r="K122" s="5" t="s">
        <v>768</v>
      </c>
      <c r="L122" s="2">
        <f t="shared" si="1"/>
        <v>-13307.397197785565</v>
      </c>
      <c r="M122" s="5" t="s">
        <v>38</v>
      </c>
      <c r="N122" s="5" t="s">
        <v>769</v>
      </c>
    </row>
    <row r="123" spans="2:14" hidden="1" outlineLevel="1">
      <c r="B123" s="5" t="s">
        <v>770</v>
      </c>
      <c r="C123" s="5" t="s">
        <v>37</v>
      </c>
      <c r="D123" s="5" t="s">
        <v>38</v>
      </c>
      <c r="E123" s="5"/>
      <c r="F123" s="5" t="s">
        <v>771</v>
      </c>
      <c r="G123" s="5" t="s">
        <v>772</v>
      </c>
      <c r="H123" s="5" t="s">
        <v>773</v>
      </c>
      <c r="I123" s="5" t="s">
        <v>774</v>
      </c>
      <c r="J123" s="5" t="s">
        <v>38</v>
      </c>
      <c r="K123" s="5" t="s">
        <v>561</v>
      </c>
      <c r="L123" s="2">
        <f t="shared" si="1"/>
        <v>-79844.383186713385</v>
      </c>
      <c r="M123" s="5" t="s">
        <v>38</v>
      </c>
      <c r="N123" s="5" t="s">
        <v>775</v>
      </c>
    </row>
    <row r="124" spans="2:14" hidden="1" outlineLevel="1">
      <c r="B124" s="5" t="s">
        <v>770</v>
      </c>
      <c r="C124" s="5" t="s">
        <v>37</v>
      </c>
      <c r="D124" s="5" t="s">
        <v>38</v>
      </c>
      <c r="E124" s="5"/>
      <c r="F124" s="5" t="s">
        <v>776</v>
      </c>
      <c r="G124" s="5" t="s">
        <v>777</v>
      </c>
      <c r="H124" s="5" t="s">
        <v>773</v>
      </c>
      <c r="I124" s="5" t="s">
        <v>778</v>
      </c>
      <c r="J124" s="5" t="s">
        <v>38</v>
      </c>
      <c r="K124" s="5" t="s">
        <v>355</v>
      </c>
      <c r="L124" s="2">
        <f t="shared" si="1"/>
        <v>-43249.040892803081</v>
      </c>
      <c r="M124" s="5" t="s">
        <v>38</v>
      </c>
      <c r="N124" s="5" t="s">
        <v>779</v>
      </c>
    </row>
    <row r="125" spans="2:14" hidden="1" outlineLevel="1">
      <c r="B125" s="5" t="s">
        <v>770</v>
      </c>
      <c r="C125" s="5" t="s">
        <v>37</v>
      </c>
      <c r="D125" s="5" t="s">
        <v>38</v>
      </c>
      <c r="E125" s="5"/>
      <c r="F125" s="5" t="s">
        <v>780</v>
      </c>
      <c r="G125" s="5" t="s">
        <v>781</v>
      </c>
      <c r="H125" s="5" t="s">
        <v>773</v>
      </c>
      <c r="I125" s="5" t="s">
        <v>782</v>
      </c>
      <c r="J125" s="5" t="s">
        <v>38</v>
      </c>
      <c r="K125" s="5" t="s">
        <v>550</v>
      </c>
      <c r="L125" s="2">
        <f t="shared" si="1"/>
        <v>196284.10866733707</v>
      </c>
      <c r="M125" s="5" t="s">
        <v>38</v>
      </c>
      <c r="N125" s="5" t="s">
        <v>783</v>
      </c>
    </row>
    <row r="126" spans="2:14" hidden="1" outlineLevel="1">
      <c r="B126" s="5" t="s">
        <v>784</v>
      </c>
      <c r="C126" s="5" t="s">
        <v>37</v>
      </c>
      <c r="D126" s="5" t="s">
        <v>38</v>
      </c>
      <c r="E126" s="5"/>
      <c r="F126" s="5" t="s">
        <v>785</v>
      </c>
      <c r="G126" s="5" t="s">
        <v>786</v>
      </c>
      <c r="H126" s="5" t="s">
        <v>787</v>
      </c>
      <c r="I126" s="5" t="s">
        <v>788</v>
      </c>
      <c r="J126" s="5" t="s">
        <v>38</v>
      </c>
      <c r="K126" s="5" t="s">
        <v>55</v>
      </c>
      <c r="L126" s="2">
        <f t="shared" si="1"/>
        <v>6653.6985988927827</v>
      </c>
      <c r="M126" s="5" t="s">
        <v>38</v>
      </c>
      <c r="N126" s="5" t="s">
        <v>789</v>
      </c>
    </row>
    <row r="127" spans="2:14" hidden="1" outlineLevel="1">
      <c r="B127" s="5" t="s">
        <v>790</v>
      </c>
      <c r="C127" s="5" t="s">
        <v>37</v>
      </c>
      <c r="D127" s="5" t="s">
        <v>55</v>
      </c>
      <c r="E127" s="5"/>
      <c r="F127" s="5" t="s">
        <v>791</v>
      </c>
      <c r="G127" s="5" t="s">
        <v>792</v>
      </c>
      <c r="H127" s="5" t="s">
        <v>793</v>
      </c>
      <c r="I127" s="5" t="s">
        <v>794</v>
      </c>
      <c r="J127" s="5" t="s">
        <v>38</v>
      </c>
      <c r="K127" s="5" t="s">
        <v>768</v>
      </c>
      <c r="L127" s="2">
        <f t="shared" si="1"/>
        <v>-13307.397197785565</v>
      </c>
      <c r="M127" s="5" t="s">
        <v>38</v>
      </c>
      <c r="N127" s="5" t="s">
        <v>795</v>
      </c>
    </row>
    <row r="128" spans="2:14" hidden="1" outlineLevel="1">
      <c r="B128" s="5" t="s">
        <v>790</v>
      </c>
      <c r="C128" s="5" t="s">
        <v>37</v>
      </c>
      <c r="D128" s="5" t="s">
        <v>46</v>
      </c>
      <c r="E128" s="5"/>
      <c r="F128" s="5" t="s">
        <v>796</v>
      </c>
      <c r="G128" s="5" t="s">
        <v>797</v>
      </c>
      <c r="H128" s="5" t="s">
        <v>793</v>
      </c>
      <c r="I128" s="5" t="s">
        <v>798</v>
      </c>
      <c r="J128" s="5" t="s">
        <v>38</v>
      </c>
      <c r="K128" s="5" t="s">
        <v>799</v>
      </c>
      <c r="L128" s="2">
        <f t="shared" si="1"/>
        <v>-83171.232486159774</v>
      </c>
      <c r="M128" s="5" t="s">
        <v>38</v>
      </c>
      <c r="N128" s="5" t="s">
        <v>800</v>
      </c>
    </row>
    <row r="129" spans="1:14" hidden="1" outlineLevel="1">
      <c r="B129" s="5" t="s">
        <v>790</v>
      </c>
      <c r="C129" s="5" t="s">
        <v>37</v>
      </c>
      <c r="D129" s="5" t="s">
        <v>55</v>
      </c>
      <c r="E129" s="5"/>
      <c r="F129" s="5" t="s">
        <v>801</v>
      </c>
      <c r="G129" s="5" t="s">
        <v>802</v>
      </c>
      <c r="H129" s="5" t="s">
        <v>793</v>
      </c>
      <c r="I129" s="5" t="s">
        <v>803</v>
      </c>
      <c r="J129" s="5" t="s">
        <v>38</v>
      </c>
      <c r="K129" s="5" t="s">
        <v>52</v>
      </c>
      <c r="L129" s="2">
        <f t="shared" si="1"/>
        <v>119766.57478007008</v>
      </c>
      <c r="M129" s="5" t="s">
        <v>38</v>
      </c>
      <c r="N129" s="5" t="s">
        <v>804</v>
      </c>
    </row>
    <row r="130" spans="1:14" collapsed="1">
      <c r="A130" s="3" t="s">
        <v>805</v>
      </c>
      <c r="B130" s="2" t="s">
        <v>806</v>
      </c>
      <c r="C130" s="2" t="s">
        <v>807</v>
      </c>
      <c r="D130" s="2" t="s">
        <v>808</v>
      </c>
      <c r="E130" s="2" t="s">
        <v>809</v>
      </c>
      <c r="F130" s="2" t="s">
        <v>810</v>
      </c>
      <c r="G130" s="2" t="s">
        <v>811</v>
      </c>
      <c r="H130" s="2" t="s">
        <v>812</v>
      </c>
      <c r="I130" s="3" t="s">
        <v>813</v>
      </c>
      <c r="K130" s="2">
        <f>307/C130</f>
        <v>4.3091348043344004E-3</v>
      </c>
      <c r="L130" s="2">
        <f t="shared" si="1"/>
        <v>14.33584210501996</v>
      </c>
      <c r="M130" s="2">
        <v>-0.42899999999999999</v>
      </c>
      <c r="N130" s="2">
        <v>5.82</v>
      </c>
    </row>
    <row r="131" spans="1:14" hidden="1" outlineLevel="1">
      <c r="B131" s="1" t="s">
        <v>26</v>
      </c>
      <c r="C131" s="1" t="s">
        <v>27</v>
      </c>
      <c r="D131" s="1" t="s">
        <v>4</v>
      </c>
      <c r="E131" s="1" t="s">
        <v>28</v>
      </c>
      <c r="F131" s="1" t="s">
        <v>29</v>
      </c>
      <c r="G131" s="1" t="s">
        <v>30</v>
      </c>
      <c r="H131" s="1" t="s">
        <v>31</v>
      </c>
      <c r="I131" s="1" t="s">
        <v>32</v>
      </c>
      <c r="J131" s="1" t="s">
        <v>33</v>
      </c>
      <c r="K131" s="1" t="s">
        <v>3</v>
      </c>
      <c r="L131" s="2" t="e">
        <f t="shared" ref="L131:L194" si="2">K131/$K$1257*100</f>
        <v>#VALUE!</v>
      </c>
      <c r="M131" s="1" t="s">
        <v>34</v>
      </c>
      <c r="N131" s="1" t="s">
        <v>35</v>
      </c>
    </row>
    <row r="132" spans="1:14" hidden="1" outlineLevel="1">
      <c r="B132" s="5" t="s">
        <v>814</v>
      </c>
      <c r="C132" s="5" t="s">
        <v>24</v>
      </c>
      <c r="D132" s="5" t="s">
        <v>374</v>
      </c>
      <c r="E132" s="5"/>
      <c r="F132" s="5" t="s">
        <v>815</v>
      </c>
      <c r="G132" s="5" t="s">
        <v>816</v>
      </c>
      <c r="H132" s="5" t="s">
        <v>817</v>
      </c>
      <c r="I132" s="5" t="s">
        <v>818</v>
      </c>
      <c r="J132" s="5" t="s">
        <v>51</v>
      </c>
      <c r="K132" s="5" t="s">
        <v>52</v>
      </c>
      <c r="L132" s="2">
        <f t="shared" si="2"/>
        <v>119766.57478007008</v>
      </c>
      <c r="M132" s="5" t="s">
        <v>38</v>
      </c>
      <c r="N132" s="5" t="s">
        <v>819</v>
      </c>
    </row>
    <row r="133" spans="1:14" hidden="1" outlineLevel="1">
      <c r="B133" s="5" t="s">
        <v>820</v>
      </c>
      <c r="C133" s="5" t="s">
        <v>24</v>
      </c>
      <c r="D133" s="5" t="s">
        <v>374</v>
      </c>
      <c r="E133" s="5"/>
      <c r="F133" s="5" t="s">
        <v>821</v>
      </c>
      <c r="G133" s="5" t="s">
        <v>822</v>
      </c>
      <c r="H133" s="5" t="s">
        <v>823</v>
      </c>
      <c r="I133" s="5" t="s">
        <v>232</v>
      </c>
      <c r="J133" s="5" t="s">
        <v>51</v>
      </c>
      <c r="K133" s="5" t="s">
        <v>324</v>
      </c>
      <c r="L133" s="2">
        <f t="shared" si="2"/>
        <v>139727.67057674841</v>
      </c>
      <c r="M133" s="5" t="s">
        <v>38</v>
      </c>
      <c r="N133" s="5" t="s">
        <v>824</v>
      </c>
    </row>
    <row r="134" spans="1:14" hidden="1" outlineLevel="1">
      <c r="B134" s="5" t="s">
        <v>825</v>
      </c>
      <c r="C134" s="5" t="s">
        <v>24</v>
      </c>
      <c r="D134" s="5" t="s">
        <v>63</v>
      </c>
      <c r="E134" s="5"/>
      <c r="F134" s="5" t="s">
        <v>826</v>
      </c>
      <c r="G134" s="5" t="s">
        <v>827</v>
      </c>
      <c r="H134" s="5" t="s">
        <v>828</v>
      </c>
      <c r="I134" s="5" t="s">
        <v>829</v>
      </c>
      <c r="J134" s="5" t="s">
        <v>38</v>
      </c>
      <c r="K134" s="5" t="s">
        <v>139</v>
      </c>
      <c r="L134" s="2">
        <f t="shared" si="2"/>
        <v>126420.27337896285</v>
      </c>
      <c r="M134" s="5" t="s">
        <v>38</v>
      </c>
      <c r="N134" s="5" t="s">
        <v>830</v>
      </c>
    </row>
    <row r="135" spans="1:14" hidden="1" outlineLevel="1">
      <c r="B135" s="5" t="s">
        <v>831</v>
      </c>
      <c r="C135" s="5" t="s">
        <v>24</v>
      </c>
      <c r="D135" s="5" t="s">
        <v>46</v>
      </c>
      <c r="E135" s="5"/>
      <c r="F135" s="5" t="s">
        <v>832</v>
      </c>
      <c r="G135" s="5" t="s">
        <v>833</v>
      </c>
      <c r="H135" s="5" t="s">
        <v>834</v>
      </c>
      <c r="I135" s="5" t="s">
        <v>835</v>
      </c>
      <c r="J135" s="5" t="s">
        <v>51</v>
      </c>
      <c r="K135" s="5" t="s">
        <v>132</v>
      </c>
      <c r="L135" s="2">
        <f t="shared" si="2"/>
        <v>109786.0268817309</v>
      </c>
      <c r="M135" s="5" t="s">
        <v>38</v>
      </c>
      <c r="N135" s="5" t="s">
        <v>836</v>
      </c>
    </row>
    <row r="136" spans="1:14" hidden="1" outlineLevel="1">
      <c r="B136" s="5" t="s">
        <v>837</v>
      </c>
      <c r="C136" s="5" t="s">
        <v>24</v>
      </c>
      <c r="D136" s="5" t="s">
        <v>46</v>
      </c>
      <c r="E136" s="5"/>
      <c r="F136" s="5" t="s">
        <v>838</v>
      </c>
      <c r="G136" s="5" t="s">
        <v>839</v>
      </c>
      <c r="H136" s="5" t="s">
        <v>840</v>
      </c>
      <c r="I136" s="5" t="s">
        <v>841</v>
      </c>
      <c r="J136" s="5" t="s">
        <v>51</v>
      </c>
      <c r="K136" s="5" t="s">
        <v>132</v>
      </c>
      <c r="L136" s="2">
        <f t="shared" si="2"/>
        <v>109786.0268817309</v>
      </c>
      <c r="M136" s="5" t="s">
        <v>38</v>
      </c>
      <c r="N136" s="5" t="s">
        <v>842</v>
      </c>
    </row>
    <row r="137" spans="1:14" hidden="1" outlineLevel="1">
      <c r="B137" s="5" t="s">
        <v>843</v>
      </c>
      <c r="C137" s="5" t="s">
        <v>24</v>
      </c>
      <c r="D137" s="5" t="s">
        <v>374</v>
      </c>
      <c r="E137" s="5"/>
      <c r="F137" s="5" t="s">
        <v>844</v>
      </c>
      <c r="G137" s="5" t="s">
        <v>845</v>
      </c>
      <c r="H137" s="5" t="s">
        <v>846</v>
      </c>
      <c r="I137" s="5" t="s">
        <v>847</v>
      </c>
      <c r="J137" s="5" t="s">
        <v>51</v>
      </c>
      <c r="K137" s="5" t="s">
        <v>52</v>
      </c>
      <c r="L137" s="2">
        <f t="shared" si="2"/>
        <v>119766.57478007008</v>
      </c>
      <c r="M137" s="5" t="s">
        <v>38</v>
      </c>
      <c r="N137" s="5" t="s">
        <v>848</v>
      </c>
    </row>
    <row r="138" spans="1:14" hidden="1" outlineLevel="1">
      <c r="B138" s="5" t="s">
        <v>849</v>
      </c>
      <c r="C138" s="5" t="s">
        <v>24</v>
      </c>
      <c r="D138" s="5" t="s">
        <v>55</v>
      </c>
      <c r="E138" s="5"/>
      <c r="F138" s="5" t="s">
        <v>850</v>
      </c>
      <c r="G138" s="5" t="s">
        <v>851</v>
      </c>
      <c r="H138" s="5" t="s">
        <v>852</v>
      </c>
      <c r="I138" s="5" t="s">
        <v>518</v>
      </c>
      <c r="J138" s="5" t="s">
        <v>51</v>
      </c>
      <c r="K138" s="5" t="s">
        <v>853</v>
      </c>
      <c r="L138" s="2">
        <f t="shared" si="2"/>
        <v>86498.081785606162</v>
      </c>
      <c r="M138" s="5" t="s">
        <v>38</v>
      </c>
      <c r="N138" s="5" t="s">
        <v>854</v>
      </c>
    </row>
    <row r="139" spans="1:14" hidden="1" outlineLevel="1">
      <c r="B139" s="5" t="s">
        <v>855</v>
      </c>
      <c r="C139" s="5" t="s">
        <v>24</v>
      </c>
      <c r="D139" s="5" t="s">
        <v>55</v>
      </c>
      <c r="E139" s="5" t="s">
        <v>162</v>
      </c>
      <c r="F139" s="5" t="s">
        <v>856</v>
      </c>
      <c r="G139" s="5" t="s">
        <v>857</v>
      </c>
      <c r="H139" s="5" t="s">
        <v>858</v>
      </c>
      <c r="I139" s="5" t="s">
        <v>859</v>
      </c>
      <c r="J139" s="5" t="s">
        <v>51</v>
      </c>
      <c r="K139" s="5" t="s">
        <v>379</v>
      </c>
      <c r="L139" s="2">
        <f t="shared" si="2"/>
        <v>192957.25936789069</v>
      </c>
      <c r="M139" s="5" t="s">
        <v>38</v>
      </c>
      <c r="N139" s="5" t="s">
        <v>860</v>
      </c>
    </row>
    <row r="140" spans="1:14" hidden="1" outlineLevel="1">
      <c r="B140" s="5" t="s">
        <v>861</v>
      </c>
      <c r="C140" s="5" t="s">
        <v>24</v>
      </c>
      <c r="D140" s="5" t="s">
        <v>746</v>
      </c>
      <c r="E140" s="5"/>
      <c r="F140" s="5" t="s">
        <v>862</v>
      </c>
      <c r="G140" s="5" t="s">
        <v>863</v>
      </c>
      <c r="H140" s="5" t="s">
        <v>864</v>
      </c>
      <c r="I140" s="5" t="s">
        <v>74</v>
      </c>
      <c r="J140" s="5" t="s">
        <v>51</v>
      </c>
      <c r="K140" s="5" t="s">
        <v>239</v>
      </c>
      <c r="L140" s="2">
        <f t="shared" si="2"/>
        <v>69863.835288374205</v>
      </c>
      <c r="M140" s="5" t="s">
        <v>38</v>
      </c>
      <c r="N140" s="5" t="s">
        <v>865</v>
      </c>
    </row>
    <row r="141" spans="1:14" hidden="1" outlineLevel="1">
      <c r="B141" s="5" t="s">
        <v>866</v>
      </c>
      <c r="C141" s="5" t="s">
        <v>24</v>
      </c>
      <c r="D141" s="5" t="s">
        <v>374</v>
      </c>
      <c r="E141" s="5"/>
      <c r="F141" s="5" t="s">
        <v>867</v>
      </c>
      <c r="G141" s="5" t="s">
        <v>868</v>
      </c>
      <c r="H141" s="5" t="s">
        <v>869</v>
      </c>
      <c r="I141" s="5" t="s">
        <v>870</v>
      </c>
      <c r="J141" s="5" t="s">
        <v>51</v>
      </c>
      <c r="K141" s="5" t="s">
        <v>871</v>
      </c>
      <c r="L141" s="2">
        <f t="shared" si="2"/>
        <v>-189630.41006844427</v>
      </c>
      <c r="M141" s="5" t="s">
        <v>38</v>
      </c>
      <c r="N141" s="5" t="s">
        <v>872</v>
      </c>
    </row>
    <row r="142" spans="1:14" hidden="1" outlineLevel="1">
      <c r="B142" s="5" t="s">
        <v>873</v>
      </c>
      <c r="C142" s="5" t="s">
        <v>24</v>
      </c>
      <c r="D142" s="5" t="s">
        <v>38</v>
      </c>
      <c r="E142" s="5"/>
      <c r="F142" s="5" t="s">
        <v>874</v>
      </c>
      <c r="G142" s="5" t="s">
        <v>875</v>
      </c>
      <c r="H142" s="5" t="s">
        <v>876</v>
      </c>
      <c r="I142" s="5" t="s">
        <v>877</v>
      </c>
      <c r="J142" s="5" t="s">
        <v>51</v>
      </c>
      <c r="K142" s="5" t="s">
        <v>125</v>
      </c>
      <c r="L142" s="2">
        <f t="shared" si="2"/>
        <v>-93151.780384498939</v>
      </c>
      <c r="M142" s="5" t="s">
        <v>38</v>
      </c>
      <c r="N142" s="5" t="s">
        <v>878</v>
      </c>
    </row>
    <row r="143" spans="1:14" hidden="1" outlineLevel="1">
      <c r="B143" s="5" t="s">
        <v>873</v>
      </c>
      <c r="C143" s="5" t="s">
        <v>24</v>
      </c>
      <c r="D143" s="5" t="s">
        <v>38</v>
      </c>
      <c r="E143" s="5"/>
      <c r="F143" s="5" t="s">
        <v>879</v>
      </c>
      <c r="G143" s="5" t="s">
        <v>880</v>
      </c>
      <c r="H143" s="5" t="s">
        <v>876</v>
      </c>
      <c r="I143" s="5" t="s">
        <v>881</v>
      </c>
      <c r="J143" s="5" t="s">
        <v>51</v>
      </c>
      <c r="K143" s="5" t="s">
        <v>52</v>
      </c>
      <c r="L143" s="2">
        <f t="shared" si="2"/>
        <v>119766.57478007008</v>
      </c>
      <c r="M143" s="5" t="s">
        <v>38</v>
      </c>
      <c r="N143" s="5" t="s">
        <v>882</v>
      </c>
    </row>
    <row r="144" spans="1:14" hidden="1" outlineLevel="1">
      <c r="B144" s="5" t="s">
        <v>883</v>
      </c>
      <c r="C144" s="5" t="s">
        <v>24</v>
      </c>
      <c r="D144" s="5" t="s">
        <v>55</v>
      </c>
      <c r="E144" s="5"/>
      <c r="F144" s="5" t="s">
        <v>884</v>
      </c>
      <c r="G144" s="5" t="s">
        <v>885</v>
      </c>
      <c r="H144" s="5" t="s">
        <v>886</v>
      </c>
      <c r="I144" s="5" t="s">
        <v>131</v>
      </c>
      <c r="J144" s="5" t="s">
        <v>38</v>
      </c>
      <c r="K144" s="5" t="s">
        <v>887</v>
      </c>
      <c r="L144" s="2">
        <f t="shared" si="2"/>
        <v>49902.739491695866</v>
      </c>
      <c r="M144" s="5" t="s">
        <v>38</v>
      </c>
      <c r="N144" s="5" t="s">
        <v>888</v>
      </c>
    </row>
    <row r="145" spans="2:14" hidden="1" outlineLevel="1">
      <c r="B145" s="5" t="s">
        <v>889</v>
      </c>
      <c r="C145" s="5" t="s">
        <v>24</v>
      </c>
      <c r="D145" s="5" t="s">
        <v>63</v>
      </c>
      <c r="E145" s="5"/>
      <c r="F145" s="5" t="s">
        <v>890</v>
      </c>
      <c r="G145" s="5" t="s">
        <v>891</v>
      </c>
      <c r="H145" s="5" t="s">
        <v>892</v>
      </c>
      <c r="I145" s="5" t="s">
        <v>385</v>
      </c>
      <c r="J145" s="5" t="s">
        <v>51</v>
      </c>
      <c r="K145" s="5" t="s">
        <v>893</v>
      </c>
      <c r="L145" s="2">
        <f t="shared" si="2"/>
        <v>182976.71146955149</v>
      </c>
      <c r="M145" s="5" t="s">
        <v>38</v>
      </c>
      <c r="N145" s="5" t="s">
        <v>894</v>
      </c>
    </row>
    <row r="146" spans="2:14" hidden="1" outlineLevel="1">
      <c r="B146" s="5" t="s">
        <v>895</v>
      </c>
      <c r="C146" s="5" t="s">
        <v>24</v>
      </c>
      <c r="D146" s="5" t="s">
        <v>63</v>
      </c>
      <c r="E146" s="5"/>
      <c r="F146" s="5" t="s">
        <v>896</v>
      </c>
      <c r="G146" s="5" t="s">
        <v>897</v>
      </c>
      <c r="H146" s="5" t="s">
        <v>898</v>
      </c>
      <c r="I146" s="5" t="s">
        <v>899</v>
      </c>
      <c r="J146" s="5" t="s">
        <v>51</v>
      </c>
      <c r="K146" s="5" t="s">
        <v>208</v>
      </c>
      <c r="L146" s="2">
        <f t="shared" si="2"/>
        <v>169669.31427176594</v>
      </c>
      <c r="M146" s="5" t="s">
        <v>38</v>
      </c>
      <c r="N146" s="5" t="s">
        <v>900</v>
      </c>
    </row>
    <row r="147" spans="2:14" hidden="1" outlineLevel="1">
      <c r="B147" s="5" t="s">
        <v>901</v>
      </c>
      <c r="C147" s="5" t="s">
        <v>24</v>
      </c>
      <c r="D147" s="5" t="s">
        <v>63</v>
      </c>
      <c r="E147" s="5"/>
      <c r="F147" s="5" t="s">
        <v>902</v>
      </c>
      <c r="G147" s="5" t="s">
        <v>903</v>
      </c>
      <c r="H147" s="5" t="s">
        <v>904</v>
      </c>
      <c r="I147" s="5" t="s">
        <v>905</v>
      </c>
      <c r="J147" s="5" t="s">
        <v>38</v>
      </c>
      <c r="K147" s="5" t="s">
        <v>396</v>
      </c>
      <c r="L147" s="2">
        <f t="shared" si="2"/>
        <v>-129747.12267840926</v>
      </c>
      <c r="M147" s="5" t="s">
        <v>38</v>
      </c>
      <c r="N147" s="5" t="s">
        <v>906</v>
      </c>
    </row>
    <row r="148" spans="2:14" hidden="1" outlineLevel="1">
      <c r="B148" s="5" t="s">
        <v>901</v>
      </c>
      <c r="C148" s="5" t="s">
        <v>24</v>
      </c>
      <c r="D148" s="5" t="s">
        <v>63</v>
      </c>
      <c r="E148" s="5"/>
      <c r="F148" s="5" t="s">
        <v>907</v>
      </c>
      <c r="G148" s="5" t="s">
        <v>908</v>
      </c>
      <c r="H148" s="5" t="s">
        <v>904</v>
      </c>
      <c r="I148" s="5" t="s">
        <v>909</v>
      </c>
      <c r="J148" s="5" t="s">
        <v>38</v>
      </c>
      <c r="K148" s="5" t="s">
        <v>659</v>
      </c>
      <c r="L148" s="2">
        <f t="shared" si="2"/>
        <v>236206.30026069377</v>
      </c>
      <c r="M148" s="5" t="s">
        <v>38</v>
      </c>
      <c r="N148" s="5" t="s">
        <v>910</v>
      </c>
    </row>
    <row r="149" spans="2:14" hidden="1" outlineLevel="1">
      <c r="B149" s="5" t="s">
        <v>911</v>
      </c>
      <c r="C149" s="5" t="s">
        <v>24</v>
      </c>
      <c r="D149" s="5" t="s">
        <v>374</v>
      </c>
      <c r="E149" s="5"/>
      <c r="F149" s="5" t="s">
        <v>912</v>
      </c>
      <c r="G149" s="5" t="s">
        <v>913</v>
      </c>
      <c r="H149" s="5" t="s">
        <v>914</v>
      </c>
      <c r="I149" s="5" t="s">
        <v>915</v>
      </c>
      <c r="J149" s="5" t="s">
        <v>51</v>
      </c>
      <c r="K149" s="5" t="s">
        <v>659</v>
      </c>
      <c r="L149" s="2">
        <f t="shared" si="2"/>
        <v>236206.30026069377</v>
      </c>
      <c r="M149" s="5" t="s">
        <v>38</v>
      </c>
      <c r="N149" s="5" t="s">
        <v>916</v>
      </c>
    </row>
    <row r="150" spans="2:14" hidden="1" outlineLevel="1">
      <c r="B150" s="5" t="s">
        <v>917</v>
      </c>
      <c r="C150" s="5" t="s">
        <v>37</v>
      </c>
      <c r="D150" s="5" t="s">
        <v>63</v>
      </c>
      <c r="E150" s="5"/>
      <c r="F150" s="5" t="s">
        <v>918</v>
      </c>
      <c r="G150" s="5" t="s">
        <v>919</v>
      </c>
      <c r="H150" s="5" t="s">
        <v>920</v>
      </c>
      <c r="I150" s="5" t="s">
        <v>921</v>
      </c>
      <c r="J150" s="5" t="s">
        <v>38</v>
      </c>
      <c r="K150" s="5" t="s">
        <v>294</v>
      </c>
      <c r="L150" s="2">
        <f t="shared" si="2"/>
        <v>-136400.82127730202</v>
      </c>
      <c r="M150" s="5" t="s">
        <v>38</v>
      </c>
      <c r="N150" s="5" t="s">
        <v>922</v>
      </c>
    </row>
    <row r="151" spans="2:14" hidden="1" outlineLevel="1">
      <c r="B151" s="5" t="s">
        <v>917</v>
      </c>
      <c r="C151" s="5" t="s">
        <v>37</v>
      </c>
      <c r="D151" s="5" t="s">
        <v>374</v>
      </c>
      <c r="E151" s="5"/>
      <c r="F151" s="5" t="s">
        <v>923</v>
      </c>
      <c r="G151" s="5" t="s">
        <v>924</v>
      </c>
      <c r="H151" s="5" t="s">
        <v>920</v>
      </c>
      <c r="I151" s="5" t="s">
        <v>925</v>
      </c>
      <c r="J151" s="5" t="s">
        <v>38</v>
      </c>
      <c r="K151" s="5" t="s">
        <v>350</v>
      </c>
      <c r="L151" s="2">
        <f t="shared" si="2"/>
        <v>163015.61567287316</v>
      </c>
      <c r="M151" s="5" t="s">
        <v>38</v>
      </c>
      <c r="N151" s="5" t="s">
        <v>926</v>
      </c>
    </row>
    <row r="152" spans="2:14" hidden="1" outlineLevel="1">
      <c r="B152" s="5" t="s">
        <v>927</v>
      </c>
      <c r="C152" s="5" t="s">
        <v>24</v>
      </c>
      <c r="D152" s="5" t="s">
        <v>374</v>
      </c>
      <c r="E152" s="5"/>
      <c r="F152" s="5" t="s">
        <v>928</v>
      </c>
      <c r="G152" s="5" t="s">
        <v>929</v>
      </c>
      <c r="H152" s="5" t="s">
        <v>930</v>
      </c>
      <c r="I152" s="5" t="s">
        <v>931</v>
      </c>
      <c r="J152" s="5" t="s">
        <v>38</v>
      </c>
      <c r="K152" s="5" t="s">
        <v>932</v>
      </c>
      <c r="L152" s="2">
        <f t="shared" si="2"/>
        <v>176323.01287065871</v>
      </c>
      <c r="M152" s="5" t="s">
        <v>38</v>
      </c>
      <c r="N152" s="5" t="s">
        <v>933</v>
      </c>
    </row>
    <row r="153" spans="2:14" hidden="1" outlineLevel="1">
      <c r="B153" s="5" t="s">
        <v>927</v>
      </c>
      <c r="C153" s="5" t="s">
        <v>24</v>
      </c>
      <c r="D153" s="5" t="s">
        <v>142</v>
      </c>
      <c r="E153" s="5"/>
      <c r="F153" s="5" t="s">
        <v>934</v>
      </c>
      <c r="G153" s="5" t="s">
        <v>935</v>
      </c>
      <c r="H153" s="5" t="s">
        <v>930</v>
      </c>
      <c r="I153" s="5" t="s">
        <v>549</v>
      </c>
      <c r="J153" s="5" t="s">
        <v>38</v>
      </c>
      <c r="K153" s="5" t="s">
        <v>174</v>
      </c>
      <c r="L153" s="2">
        <f t="shared" si="2"/>
        <v>-163015.61567287316</v>
      </c>
      <c r="M153" s="5" t="s">
        <v>38</v>
      </c>
      <c r="N153" s="5" t="s">
        <v>936</v>
      </c>
    </row>
    <row r="154" spans="2:14" hidden="1" outlineLevel="1">
      <c r="B154" s="5" t="s">
        <v>937</v>
      </c>
      <c r="C154" s="5" t="s">
        <v>24</v>
      </c>
      <c r="D154" s="5" t="s">
        <v>38</v>
      </c>
      <c r="E154" s="5"/>
      <c r="F154" s="5" t="s">
        <v>938</v>
      </c>
      <c r="G154" s="5" t="s">
        <v>939</v>
      </c>
      <c r="H154" s="5" t="s">
        <v>940</v>
      </c>
      <c r="I154" s="5" t="s">
        <v>221</v>
      </c>
      <c r="J154" s="5" t="s">
        <v>51</v>
      </c>
      <c r="K154" s="5" t="s">
        <v>941</v>
      </c>
      <c r="L154" s="2">
        <f t="shared" si="2"/>
        <v>-49902.739491695866</v>
      </c>
      <c r="M154" s="5" t="s">
        <v>38</v>
      </c>
      <c r="N154" s="5" t="s">
        <v>942</v>
      </c>
    </row>
    <row r="155" spans="2:14" hidden="1" outlineLevel="1">
      <c r="B155" s="5" t="s">
        <v>937</v>
      </c>
      <c r="C155" s="5" t="s">
        <v>24</v>
      </c>
      <c r="D155" s="5" t="s">
        <v>38</v>
      </c>
      <c r="E155" s="5"/>
      <c r="F155" s="5" t="s">
        <v>943</v>
      </c>
      <c r="G155" s="5" t="s">
        <v>944</v>
      </c>
      <c r="H155" s="5" t="s">
        <v>940</v>
      </c>
      <c r="I155" s="5" t="s">
        <v>945</v>
      </c>
      <c r="J155" s="5" t="s">
        <v>51</v>
      </c>
      <c r="K155" s="5" t="s">
        <v>89</v>
      </c>
      <c r="L155" s="2">
        <f t="shared" si="2"/>
        <v>93151.780384498939</v>
      </c>
      <c r="M155" s="5" t="s">
        <v>38</v>
      </c>
      <c r="N155" s="5" t="s">
        <v>946</v>
      </c>
    </row>
    <row r="156" spans="2:14" hidden="1" outlineLevel="1">
      <c r="B156" s="5" t="s">
        <v>947</v>
      </c>
      <c r="C156" s="5" t="s">
        <v>24</v>
      </c>
      <c r="D156" s="5" t="s">
        <v>38</v>
      </c>
      <c r="E156" s="5"/>
      <c r="F156" s="5" t="s">
        <v>948</v>
      </c>
      <c r="G156" s="5" t="s">
        <v>949</v>
      </c>
      <c r="H156" s="5" t="s">
        <v>950</v>
      </c>
      <c r="I156" s="5" t="s">
        <v>951</v>
      </c>
      <c r="J156" s="5" t="s">
        <v>38</v>
      </c>
      <c r="K156" s="5" t="s">
        <v>952</v>
      </c>
      <c r="L156" s="2">
        <f t="shared" si="2"/>
        <v>73190.684587820608</v>
      </c>
      <c r="M156" s="5" t="s">
        <v>38</v>
      </c>
      <c r="N156" s="5" t="s">
        <v>953</v>
      </c>
    </row>
    <row r="157" spans="2:14" hidden="1" outlineLevel="1">
      <c r="B157" s="5" t="s">
        <v>947</v>
      </c>
      <c r="C157" s="5" t="s">
        <v>24</v>
      </c>
      <c r="D157" s="5" t="s">
        <v>55</v>
      </c>
      <c r="E157" s="5"/>
      <c r="F157" s="5" t="s">
        <v>954</v>
      </c>
      <c r="G157" s="5" t="s">
        <v>955</v>
      </c>
      <c r="H157" s="5" t="s">
        <v>950</v>
      </c>
      <c r="I157" s="5" t="s">
        <v>682</v>
      </c>
      <c r="J157" s="5" t="s">
        <v>38</v>
      </c>
      <c r="K157" s="5" t="s">
        <v>956</v>
      </c>
      <c r="L157" s="2">
        <f t="shared" si="2"/>
        <v>-66536.985988927816</v>
      </c>
      <c r="M157" s="5" t="s">
        <v>38</v>
      </c>
      <c r="N157" s="5" t="s">
        <v>957</v>
      </c>
    </row>
    <row r="158" spans="2:14" hidden="1" outlineLevel="1">
      <c r="B158" s="5" t="s">
        <v>958</v>
      </c>
      <c r="C158" s="5" t="s">
        <v>24</v>
      </c>
      <c r="D158" s="5" t="s">
        <v>46</v>
      </c>
      <c r="E158" s="5"/>
      <c r="F158" s="5" t="s">
        <v>959</v>
      </c>
      <c r="G158" s="5" t="s">
        <v>960</v>
      </c>
      <c r="H158" s="5" t="s">
        <v>961</v>
      </c>
      <c r="I158" s="5" t="s">
        <v>42</v>
      </c>
      <c r="J158" s="5" t="s">
        <v>51</v>
      </c>
      <c r="K158" s="5" t="s">
        <v>962</v>
      </c>
      <c r="L158" s="2">
        <f t="shared" si="2"/>
        <v>-143054.5198761948</v>
      </c>
      <c r="M158" s="5" t="s">
        <v>38</v>
      </c>
      <c r="N158" s="5" t="s">
        <v>963</v>
      </c>
    </row>
    <row r="159" spans="2:14" hidden="1" outlineLevel="1">
      <c r="B159" s="5" t="s">
        <v>958</v>
      </c>
      <c r="C159" s="5" t="s">
        <v>24</v>
      </c>
      <c r="D159" s="5" t="s">
        <v>521</v>
      </c>
      <c r="E159" s="5"/>
      <c r="F159" s="5" t="s">
        <v>964</v>
      </c>
      <c r="G159" s="5" t="s">
        <v>965</v>
      </c>
      <c r="H159" s="5" t="s">
        <v>961</v>
      </c>
      <c r="I159" s="5" t="s">
        <v>966</v>
      </c>
      <c r="J159" s="5" t="s">
        <v>51</v>
      </c>
      <c r="K159" s="5" t="s">
        <v>967</v>
      </c>
      <c r="L159" s="2">
        <f t="shared" si="2"/>
        <v>242859.99885958654</v>
      </c>
      <c r="M159" s="5" t="s">
        <v>38</v>
      </c>
      <c r="N159" s="5" t="s">
        <v>968</v>
      </c>
    </row>
    <row r="160" spans="2:14" hidden="1" outlineLevel="1">
      <c r="B160" s="5" t="s">
        <v>969</v>
      </c>
      <c r="C160" s="5" t="s">
        <v>37</v>
      </c>
      <c r="D160" s="5" t="s">
        <v>38</v>
      </c>
      <c r="E160" s="5"/>
      <c r="F160" s="5" t="s">
        <v>970</v>
      </c>
      <c r="G160" s="5" t="s">
        <v>971</v>
      </c>
      <c r="H160" s="5" t="s">
        <v>972</v>
      </c>
      <c r="I160" s="5" t="s">
        <v>973</v>
      </c>
      <c r="J160" s="5" t="s">
        <v>51</v>
      </c>
      <c r="K160" s="5" t="s">
        <v>956</v>
      </c>
      <c r="L160" s="2">
        <f t="shared" si="2"/>
        <v>-66536.985988927816</v>
      </c>
      <c r="M160" s="5" t="s">
        <v>38</v>
      </c>
      <c r="N160" s="5" t="s">
        <v>974</v>
      </c>
    </row>
    <row r="161" spans="2:14" hidden="1" outlineLevel="1">
      <c r="B161" s="5" t="s">
        <v>969</v>
      </c>
      <c r="C161" s="5" t="s">
        <v>37</v>
      </c>
      <c r="D161" s="5" t="s">
        <v>55</v>
      </c>
      <c r="E161" s="5"/>
      <c r="F161" s="5" t="s">
        <v>975</v>
      </c>
      <c r="G161" s="5" t="s">
        <v>976</v>
      </c>
      <c r="H161" s="5" t="s">
        <v>972</v>
      </c>
      <c r="I161" s="5" t="s">
        <v>977</v>
      </c>
      <c r="J161" s="5" t="s">
        <v>51</v>
      </c>
      <c r="K161" s="5" t="s">
        <v>978</v>
      </c>
      <c r="L161" s="2">
        <f t="shared" si="2"/>
        <v>-206264.65656567624</v>
      </c>
      <c r="M161" s="5" t="s">
        <v>38</v>
      </c>
      <c r="N161" s="5" t="s">
        <v>979</v>
      </c>
    </row>
    <row r="162" spans="2:14" hidden="1" outlineLevel="1">
      <c r="B162" s="5" t="s">
        <v>980</v>
      </c>
      <c r="C162" s="5" t="s">
        <v>37</v>
      </c>
      <c r="D162" s="5" t="s">
        <v>887</v>
      </c>
      <c r="E162" s="5" t="s">
        <v>120</v>
      </c>
      <c r="F162" s="5" t="s">
        <v>981</v>
      </c>
      <c r="G162" s="5" t="s">
        <v>982</v>
      </c>
      <c r="H162" s="5" t="s">
        <v>983</v>
      </c>
      <c r="I162" s="5" t="s">
        <v>984</v>
      </c>
      <c r="J162" s="5" t="s">
        <v>51</v>
      </c>
      <c r="K162" s="5" t="s">
        <v>985</v>
      </c>
      <c r="L162" s="2">
        <f t="shared" si="2"/>
        <v>282782.19045294321</v>
      </c>
      <c r="M162" s="5" t="s">
        <v>38</v>
      </c>
      <c r="N162" s="5" t="s">
        <v>986</v>
      </c>
    </row>
    <row r="163" spans="2:14" hidden="1" outlineLevel="1">
      <c r="B163" s="5" t="s">
        <v>987</v>
      </c>
      <c r="C163" s="5" t="s">
        <v>24</v>
      </c>
      <c r="D163" s="5" t="s">
        <v>374</v>
      </c>
      <c r="E163" s="5"/>
      <c r="F163" s="5" t="s">
        <v>988</v>
      </c>
      <c r="G163" s="5" t="s">
        <v>989</v>
      </c>
      <c r="H163" s="5" t="s">
        <v>990</v>
      </c>
      <c r="I163" s="5" t="s">
        <v>630</v>
      </c>
      <c r="J163" s="5" t="s">
        <v>51</v>
      </c>
      <c r="K163" s="5" t="s">
        <v>195</v>
      </c>
      <c r="L163" s="2">
        <f t="shared" si="2"/>
        <v>186303.56076899788</v>
      </c>
      <c r="M163" s="5" t="s">
        <v>38</v>
      </c>
      <c r="N163" s="5" t="s">
        <v>991</v>
      </c>
    </row>
    <row r="164" spans="2:14" hidden="1" outlineLevel="1">
      <c r="B164" s="5" t="s">
        <v>987</v>
      </c>
      <c r="C164" s="5" t="s">
        <v>24</v>
      </c>
      <c r="D164" s="5" t="s">
        <v>540</v>
      </c>
      <c r="E164" s="5"/>
      <c r="F164" s="5" t="s">
        <v>992</v>
      </c>
      <c r="G164" s="5" t="s">
        <v>993</v>
      </c>
      <c r="H164" s="5" t="s">
        <v>990</v>
      </c>
      <c r="I164" s="5" t="s">
        <v>994</v>
      </c>
      <c r="J164" s="5" t="s">
        <v>51</v>
      </c>
      <c r="K164" s="5" t="s">
        <v>995</v>
      </c>
      <c r="L164" s="2">
        <f t="shared" si="2"/>
        <v>-126420.27337896285</v>
      </c>
      <c r="M164" s="5" t="s">
        <v>38</v>
      </c>
      <c r="N164" s="5" t="s">
        <v>996</v>
      </c>
    </row>
    <row r="165" spans="2:14" hidden="1" outlineLevel="1">
      <c r="B165" s="5" t="s">
        <v>997</v>
      </c>
      <c r="C165" s="5" t="s">
        <v>24</v>
      </c>
      <c r="D165" s="5" t="s">
        <v>521</v>
      </c>
      <c r="E165" s="5"/>
      <c r="F165" s="5" t="s">
        <v>998</v>
      </c>
      <c r="G165" s="5" t="s">
        <v>999</v>
      </c>
      <c r="H165" s="5" t="s">
        <v>1000</v>
      </c>
      <c r="I165" s="5" t="s">
        <v>1001</v>
      </c>
      <c r="J165" s="5" t="s">
        <v>51</v>
      </c>
      <c r="K165" s="5" t="s">
        <v>502</v>
      </c>
      <c r="L165" s="2">
        <f t="shared" si="2"/>
        <v>306070.13554906799</v>
      </c>
      <c r="M165" s="5" t="s">
        <v>38</v>
      </c>
      <c r="N165" s="5" t="s">
        <v>1002</v>
      </c>
    </row>
    <row r="166" spans="2:14" hidden="1" outlineLevel="1">
      <c r="B166" s="5" t="s">
        <v>1003</v>
      </c>
      <c r="C166" s="5" t="s">
        <v>24</v>
      </c>
      <c r="D166" s="5" t="s">
        <v>38</v>
      </c>
      <c r="E166" s="5"/>
      <c r="F166" s="5" t="s">
        <v>1004</v>
      </c>
      <c r="G166" s="5" t="s">
        <v>1005</v>
      </c>
      <c r="H166" s="5" t="s">
        <v>1006</v>
      </c>
      <c r="I166" s="5" t="s">
        <v>1007</v>
      </c>
      <c r="J166" s="5" t="s">
        <v>51</v>
      </c>
      <c r="K166" s="5" t="s">
        <v>1008</v>
      </c>
      <c r="L166" s="2">
        <f t="shared" si="2"/>
        <v>-146381.36917564122</v>
      </c>
      <c r="M166" s="5" t="s">
        <v>38</v>
      </c>
      <c r="N166" s="5" t="s">
        <v>1009</v>
      </c>
    </row>
    <row r="167" spans="2:14" hidden="1" outlineLevel="1">
      <c r="B167" s="5" t="s">
        <v>1003</v>
      </c>
      <c r="C167" s="5" t="s">
        <v>24</v>
      </c>
      <c r="D167" s="5" t="s">
        <v>38</v>
      </c>
      <c r="E167" s="5"/>
      <c r="F167" s="5" t="s">
        <v>1010</v>
      </c>
      <c r="G167" s="5" t="s">
        <v>1011</v>
      </c>
      <c r="H167" s="5" t="s">
        <v>1006</v>
      </c>
      <c r="I167" s="5" t="s">
        <v>1012</v>
      </c>
      <c r="J167" s="5" t="s">
        <v>51</v>
      </c>
      <c r="K167" s="5" t="s">
        <v>1013</v>
      </c>
      <c r="L167" s="2">
        <f t="shared" si="2"/>
        <v>166342.46497231955</v>
      </c>
      <c r="M167" s="5" t="s">
        <v>38</v>
      </c>
      <c r="N167" s="5" t="s">
        <v>1014</v>
      </c>
    </row>
    <row r="168" spans="2:14" hidden="1" outlineLevel="1">
      <c r="B168" s="5" t="s">
        <v>1015</v>
      </c>
      <c r="C168" s="5" t="s">
        <v>37</v>
      </c>
      <c r="D168" s="5" t="s">
        <v>55</v>
      </c>
      <c r="E168" s="5"/>
      <c r="F168" s="5" t="s">
        <v>1016</v>
      </c>
      <c r="G168" s="5" t="s">
        <v>1017</v>
      </c>
      <c r="H168" s="5" t="s">
        <v>1018</v>
      </c>
      <c r="I168" s="5" t="s">
        <v>102</v>
      </c>
      <c r="J168" s="5" t="s">
        <v>51</v>
      </c>
      <c r="K168" s="5" t="s">
        <v>96</v>
      </c>
      <c r="L168" s="2">
        <f t="shared" si="2"/>
        <v>153035.06777453399</v>
      </c>
      <c r="M168" s="5" t="s">
        <v>38</v>
      </c>
      <c r="N168" s="5" t="s">
        <v>1019</v>
      </c>
    </row>
    <row r="169" spans="2:14" hidden="1" outlineLevel="1">
      <c r="B169" s="5" t="s">
        <v>1020</v>
      </c>
      <c r="C169" s="5" t="s">
        <v>37</v>
      </c>
      <c r="D169" s="5" t="s">
        <v>55</v>
      </c>
      <c r="E169" s="5"/>
      <c r="F169" s="5" t="s">
        <v>1021</v>
      </c>
      <c r="G169" s="5" t="s">
        <v>1022</v>
      </c>
      <c r="H169" s="5" t="s">
        <v>1023</v>
      </c>
      <c r="I169" s="5" t="s">
        <v>1024</v>
      </c>
      <c r="J169" s="5" t="s">
        <v>51</v>
      </c>
      <c r="K169" s="5" t="s">
        <v>294</v>
      </c>
      <c r="L169" s="2">
        <f t="shared" si="2"/>
        <v>-136400.82127730202</v>
      </c>
      <c r="M169" s="5" t="s">
        <v>38</v>
      </c>
      <c r="N169" s="5" t="s">
        <v>1025</v>
      </c>
    </row>
    <row r="170" spans="2:14" hidden="1" outlineLevel="1">
      <c r="B170" s="5" t="s">
        <v>1020</v>
      </c>
      <c r="C170" s="5" t="s">
        <v>37</v>
      </c>
      <c r="D170" s="5" t="s">
        <v>374</v>
      </c>
      <c r="E170" s="5"/>
      <c r="F170" s="5" t="s">
        <v>1026</v>
      </c>
      <c r="G170" s="5" t="s">
        <v>1027</v>
      </c>
      <c r="H170" s="5" t="s">
        <v>1023</v>
      </c>
      <c r="I170" s="5" t="s">
        <v>1028</v>
      </c>
      <c r="J170" s="5" t="s">
        <v>51</v>
      </c>
      <c r="K170" s="5" t="s">
        <v>1029</v>
      </c>
      <c r="L170" s="2">
        <f t="shared" si="2"/>
        <v>326031.23134574632</v>
      </c>
      <c r="M170" s="5" t="s">
        <v>38</v>
      </c>
      <c r="N170" s="5" t="s">
        <v>1030</v>
      </c>
    </row>
    <row r="171" spans="2:14" hidden="1" outlineLevel="1">
      <c r="B171" s="5" t="s">
        <v>1031</v>
      </c>
      <c r="C171" s="5" t="s">
        <v>24</v>
      </c>
      <c r="D171" s="5" t="s">
        <v>46</v>
      </c>
      <c r="E171" s="5"/>
      <c r="F171" s="5" t="s">
        <v>1032</v>
      </c>
      <c r="G171" s="5" t="s">
        <v>1033</v>
      </c>
      <c r="H171" s="5" t="s">
        <v>1034</v>
      </c>
      <c r="I171" s="5" t="s">
        <v>138</v>
      </c>
      <c r="J171" s="5" t="s">
        <v>51</v>
      </c>
      <c r="K171" s="5" t="s">
        <v>188</v>
      </c>
      <c r="L171" s="2">
        <f t="shared" si="2"/>
        <v>156361.91707398035</v>
      </c>
      <c r="M171" s="5" t="s">
        <v>38</v>
      </c>
      <c r="N171" s="5" t="s">
        <v>1035</v>
      </c>
    </row>
    <row r="172" spans="2:14" hidden="1" outlineLevel="1">
      <c r="B172" s="5" t="s">
        <v>1036</v>
      </c>
      <c r="C172" s="5" t="s">
        <v>24</v>
      </c>
      <c r="D172" s="5" t="s">
        <v>46</v>
      </c>
      <c r="E172" s="5"/>
      <c r="F172" s="5" t="s">
        <v>1037</v>
      </c>
      <c r="G172" s="5" t="s">
        <v>1038</v>
      </c>
      <c r="H172" s="5" t="s">
        <v>1039</v>
      </c>
      <c r="I172" s="5" t="s">
        <v>67</v>
      </c>
      <c r="J172" s="5" t="s">
        <v>51</v>
      </c>
      <c r="K172" s="5" t="s">
        <v>1040</v>
      </c>
      <c r="L172" s="2">
        <f t="shared" si="2"/>
        <v>262821.09465626488</v>
      </c>
      <c r="M172" s="5" t="s">
        <v>38</v>
      </c>
      <c r="N172" s="5" t="s">
        <v>1041</v>
      </c>
    </row>
    <row r="173" spans="2:14" hidden="1" outlineLevel="1">
      <c r="B173" s="5" t="s">
        <v>1036</v>
      </c>
      <c r="C173" s="5" t="s">
        <v>24</v>
      </c>
      <c r="D173" s="5" t="s">
        <v>55</v>
      </c>
      <c r="E173" s="5"/>
      <c r="F173" s="5" t="s">
        <v>1042</v>
      </c>
      <c r="G173" s="5" t="s">
        <v>1043</v>
      </c>
      <c r="H173" s="5" t="s">
        <v>1039</v>
      </c>
      <c r="I173" s="5" t="s">
        <v>1044</v>
      </c>
      <c r="J173" s="5" t="s">
        <v>51</v>
      </c>
      <c r="K173" s="5" t="s">
        <v>174</v>
      </c>
      <c r="L173" s="2">
        <f t="shared" si="2"/>
        <v>-163015.61567287316</v>
      </c>
      <c r="M173" s="5" t="s">
        <v>38</v>
      </c>
      <c r="N173" s="5" t="s">
        <v>1045</v>
      </c>
    </row>
    <row r="174" spans="2:14" hidden="1" outlineLevel="1">
      <c r="B174" s="5" t="s">
        <v>1046</v>
      </c>
      <c r="C174" s="5" t="s">
        <v>24</v>
      </c>
      <c r="D174" s="5" t="s">
        <v>46</v>
      </c>
      <c r="E174" s="5"/>
      <c r="F174" s="5" t="s">
        <v>1047</v>
      </c>
      <c r="G174" s="5" t="s">
        <v>1048</v>
      </c>
      <c r="H174" s="5" t="s">
        <v>1049</v>
      </c>
      <c r="I174" s="5" t="s">
        <v>1050</v>
      </c>
      <c r="J174" s="5" t="s">
        <v>38</v>
      </c>
      <c r="K174" s="5" t="s">
        <v>1051</v>
      </c>
      <c r="L174" s="2">
        <f t="shared" si="2"/>
        <v>209591.50586512266</v>
      </c>
      <c r="M174" s="5" t="s">
        <v>38</v>
      </c>
      <c r="N174" s="5" t="s">
        <v>1052</v>
      </c>
    </row>
    <row r="175" spans="2:14" hidden="1" outlineLevel="1">
      <c r="B175" s="5" t="s">
        <v>1046</v>
      </c>
      <c r="C175" s="5" t="s">
        <v>24</v>
      </c>
      <c r="D175" s="5" t="s">
        <v>46</v>
      </c>
      <c r="E175" s="5"/>
      <c r="F175" s="5" t="s">
        <v>1053</v>
      </c>
      <c r="G175" s="5" t="s">
        <v>1054</v>
      </c>
      <c r="H175" s="5" t="s">
        <v>1049</v>
      </c>
      <c r="I175" s="5" t="s">
        <v>1055</v>
      </c>
      <c r="J175" s="5" t="s">
        <v>38</v>
      </c>
      <c r="K175" s="5" t="s">
        <v>1056</v>
      </c>
      <c r="L175" s="2">
        <f t="shared" si="2"/>
        <v>-182976.71146955149</v>
      </c>
      <c r="M175" s="5" t="s">
        <v>38</v>
      </c>
      <c r="N175" s="5" t="s">
        <v>1057</v>
      </c>
    </row>
    <row r="176" spans="2:14" hidden="1" outlineLevel="1">
      <c r="B176" s="6" t="s">
        <v>1046</v>
      </c>
      <c r="C176" s="6" t="s">
        <v>24</v>
      </c>
      <c r="D176" s="6" t="s">
        <v>55</v>
      </c>
      <c r="E176" s="6"/>
      <c r="F176" s="6" t="s">
        <v>1058</v>
      </c>
      <c r="G176" s="6" t="s">
        <v>1059</v>
      </c>
      <c r="H176" s="6" t="s">
        <v>1049</v>
      </c>
      <c r="I176" s="6" t="s">
        <v>576</v>
      </c>
      <c r="J176" s="6" t="s">
        <v>38</v>
      </c>
      <c r="K176" s="6" t="s">
        <v>1060</v>
      </c>
      <c r="L176" s="2">
        <f t="shared" si="2"/>
        <v>-33268.492994463908</v>
      </c>
      <c r="M176" s="6" t="s">
        <v>55</v>
      </c>
      <c r="N176" s="6" t="s">
        <v>1061</v>
      </c>
    </row>
    <row r="177" spans="2:14" hidden="1" outlineLevel="1">
      <c r="B177" s="5" t="s">
        <v>1062</v>
      </c>
      <c r="C177" s="5" t="s">
        <v>24</v>
      </c>
      <c r="D177" s="5" t="s">
        <v>55</v>
      </c>
      <c r="E177" s="5"/>
      <c r="F177" s="5" t="s">
        <v>1063</v>
      </c>
      <c r="G177" s="5" t="s">
        <v>1064</v>
      </c>
      <c r="H177" s="5" t="s">
        <v>1065</v>
      </c>
      <c r="I177" s="5" t="s">
        <v>1066</v>
      </c>
      <c r="J177" s="5" t="s">
        <v>38</v>
      </c>
      <c r="K177" s="5" t="s">
        <v>1067</v>
      </c>
      <c r="L177" s="2">
        <f t="shared" si="2"/>
        <v>272801.64255460404</v>
      </c>
      <c r="M177" s="5" t="s">
        <v>38</v>
      </c>
      <c r="N177" s="5" t="s">
        <v>1068</v>
      </c>
    </row>
    <row r="178" spans="2:14" hidden="1" outlineLevel="1">
      <c r="B178" s="5" t="s">
        <v>1062</v>
      </c>
      <c r="C178" s="5" t="s">
        <v>24</v>
      </c>
      <c r="D178" s="5" t="s">
        <v>38</v>
      </c>
      <c r="E178" s="5"/>
      <c r="F178" s="5" t="s">
        <v>1069</v>
      </c>
      <c r="G178" s="5" t="s">
        <v>1070</v>
      </c>
      <c r="H178" s="5" t="s">
        <v>1065</v>
      </c>
      <c r="I178" s="5" t="s">
        <v>1071</v>
      </c>
      <c r="J178" s="5" t="s">
        <v>38</v>
      </c>
      <c r="K178" s="5" t="s">
        <v>995</v>
      </c>
      <c r="L178" s="2">
        <f t="shared" si="2"/>
        <v>-126420.27337896285</v>
      </c>
      <c r="M178" s="5" t="s">
        <v>38</v>
      </c>
      <c r="N178" s="5" t="s">
        <v>1072</v>
      </c>
    </row>
    <row r="179" spans="2:14" hidden="1" outlineLevel="1">
      <c r="B179" s="5" t="s">
        <v>1062</v>
      </c>
      <c r="C179" s="5" t="s">
        <v>24</v>
      </c>
      <c r="D179" s="5" t="s">
        <v>55</v>
      </c>
      <c r="E179" s="5"/>
      <c r="F179" s="5" t="s">
        <v>1073</v>
      </c>
      <c r="G179" s="5" t="s">
        <v>1074</v>
      </c>
      <c r="H179" s="5" t="s">
        <v>1065</v>
      </c>
      <c r="I179" s="5" t="s">
        <v>705</v>
      </c>
      <c r="J179" s="5" t="s">
        <v>38</v>
      </c>
      <c r="K179" s="5" t="s">
        <v>1075</v>
      </c>
      <c r="L179" s="2">
        <f t="shared" si="2"/>
        <v>-149708.2184750876</v>
      </c>
      <c r="M179" s="5" t="s">
        <v>38</v>
      </c>
      <c r="N179" s="5" t="s">
        <v>1076</v>
      </c>
    </row>
    <row r="180" spans="2:14" hidden="1" outlineLevel="1">
      <c r="B180" s="5" t="s">
        <v>1077</v>
      </c>
      <c r="C180" s="5" t="s">
        <v>24</v>
      </c>
      <c r="D180" s="5" t="s">
        <v>46</v>
      </c>
      <c r="E180" s="5"/>
      <c r="F180" s="5" t="s">
        <v>1078</v>
      </c>
      <c r="G180" s="5" t="s">
        <v>1079</v>
      </c>
      <c r="H180" s="5" t="s">
        <v>1080</v>
      </c>
      <c r="I180" s="5" t="s">
        <v>1081</v>
      </c>
      <c r="J180" s="5" t="s">
        <v>38</v>
      </c>
      <c r="K180" s="5" t="s">
        <v>96</v>
      </c>
      <c r="L180" s="2">
        <f t="shared" si="2"/>
        <v>153035.06777453399</v>
      </c>
      <c r="M180" s="5" t="s">
        <v>38</v>
      </c>
      <c r="N180" s="5" t="s">
        <v>1082</v>
      </c>
    </row>
    <row r="181" spans="2:14" hidden="1" outlineLevel="1">
      <c r="B181" s="5" t="s">
        <v>1077</v>
      </c>
      <c r="C181" s="5" t="s">
        <v>24</v>
      </c>
      <c r="D181" s="5" t="s">
        <v>55</v>
      </c>
      <c r="E181" s="5"/>
      <c r="F181" s="5" t="s">
        <v>1083</v>
      </c>
      <c r="G181" s="5" t="s">
        <v>1084</v>
      </c>
      <c r="H181" s="5" t="s">
        <v>1080</v>
      </c>
      <c r="I181" s="5" t="s">
        <v>1085</v>
      </c>
      <c r="J181" s="5" t="s">
        <v>38</v>
      </c>
      <c r="K181" s="5" t="s">
        <v>222</v>
      </c>
      <c r="L181" s="2">
        <f t="shared" si="2"/>
        <v>-119766.57478007008</v>
      </c>
      <c r="M181" s="5" t="s">
        <v>38</v>
      </c>
      <c r="N181" s="5" t="s">
        <v>1086</v>
      </c>
    </row>
    <row r="182" spans="2:14" hidden="1" outlineLevel="1">
      <c r="B182" s="5" t="s">
        <v>1087</v>
      </c>
      <c r="C182" s="5" t="s">
        <v>37</v>
      </c>
      <c r="D182" s="5" t="s">
        <v>46</v>
      </c>
      <c r="E182" s="5"/>
      <c r="F182" s="5" t="s">
        <v>1088</v>
      </c>
      <c r="G182" s="5" t="s">
        <v>1089</v>
      </c>
      <c r="H182" s="5" t="s">
        <v>1090</v>
      </c>
      <c r="I182" s="5" t="s">
        <v>1091</v>
      </c>
      <c r="J182" s="5" t="s">
        <v>51</v>
      </c>
      <c r="K182" s="5" t="s">
        <v>208</v>
      </c>
      <c r="L182" s="2">
        <f t="shared" si="2"/>
        <v>169669.31427176594</v>
      </c>
      <c r="M182" s="5" t="s">
        <v>38</v>
      </c>
      <c r="N182" s="5" t="s">
        <v>1092</v>
      </c>
    </row>
    <row r="183" spans="2:14" hidden="1" outlineLevel="1">
      <c r="B183" s="5" t="s">
        <v>1087</v>
      </c>
      <c r="C183" s="5" t="s">
        <v>37</v>
      </c>
      <c r="D183" s="5" t="s">
        <v>38</v>
      </c>
      <c r="E183" s="5"/>
      <c r="F183" s="5" t="s">
        <v>1093</v>
      </c>
      <c r="G183" s="5" t="s">
        <v>1094</v>
      </c>
      <c r="H183" s="5" t="s">
        <v>1090</v>
      </c>
      <c r="I183" s="5" t="s">
        <v>767</v>
      </c>
      <c r="J183" s="5" t="s">
        <v>51</v>
      </c>
      <c r="K183" s="5" t="s">
        <v>1095</v>
      </c>
      <c r="L183" s="2">
        <f t="shared" si="2"/>
        <v>-53229.588791142261</v>
      </c>
      <c r="M183" s="5" t="s">
        <v>38</v>
      </c>
      <c r="N183" s="5" t="s">
        <v>1096</v>
      </c>
    </row>
    <row r="184" spans="2:14" hidden="1" outlineLevel="1">
      <c r="B184" s="5" t="s">
        <v>1097</v>
      </c>
      <c r="C184" s="5" t="s">
        <v>24</v>
      </c>
      <c r="D184" s="5" t="s">
        <v>63</v>
      </c>
      <c r="E184" s="5"/>
      <c r="F184" s="5" t="s">
        <v>1098</v>
      </c>
      <c r="G184" s="5" t="s">
        <v>1099</v>
      </c>
      <c r="H184" s="5" t="s">
        <v>1100</v>
      </c>
      <c r="I184" s="5" t="s">
        <v>1101</v>
      </c>
      <c r="J184" s="5" t="s">
        <v>51</v>
      </c>
      <c r="K184" s="5" t="s">
        <v>512</v>
      </c>
      <c r="L184" s="2">
        <f t="shared" si="2"/>
        <v>239533.14956014015</v>
      </c>
      <c r="M184" s="5" t="s">
        <v>38</v>
      </c>
      <c r="N184" s="5" t="s">
        <v>1102</v>
      </c>
    </row>
    <row r="185" spans="2:14" hidden="1" outlineLevel="1">
      <c r="B185" s="5" t="s">
        <v>1097</v>
      </c>
      <c r="C185" s="5" t="s">
        <v>24</v>
      </c>
      <c r="D185" s="5" t="s">
        <v>38</v>
      </c>
      <c r="E185" s="5"/>
      <c r="F185" s="5" t="s">
        <v>1103</v>
      </c>
      <c r="G185" s="5" t="s">
        <v>1104</v>
      </c>
      <c r="H185" s="5" t="s">
        <v>1100</v>
      </c>
      <c r="I185" s="5" t="s">
        <v>841</v>
      </c>
      <c r="J185" s="5" t="s">
        <v>51</v>
      </c>
      <c r="K185" s="5" t="s">
        <v>125</v>
      </c>
      <c r="L185" s="2">
        <f t="shared" si="2"/>
        <v>-93151.780384498939</v>
      </c>
      <c r="M185" s="5" t="s">
        <v>38</v>
      </c>
      <c r="N185" s="5" t="s">
        <v>1105</v>
      </c>
    </row>
    <row r="186" spans="2:14" hidden="1" outlineLevel="1">
      <c r="B186" s="5" t="s">
        <v>1106</v>
      </c>
      <c r="C186" s="5" t="s">
        <v>24</v>
      </c>
      <c r="D186" s="5" t="s">
        <v>63</v>
      </c>
      <c r="E186" s="5"/>
      <c r="F186" s="5" t="s">
        <v>1107</v>
      </c>
      <c r="G186" s="5" t="s">
        <v>1108</v>
      </c>
      <c r="H186" s="5" t="s">
        <v>1109</v>
      </c>
      <c r="I186" s="5" t="s">
        <v>1110</v>
      </c>
      <c r="J186" s="5" t="s">
        <v>51</v>
      </c>
      <c r="K186" s="5" t="s">
        <v>526</v>
      </c>
      <c r="L186" s="2">
        <f t="shared" si="2"/>
        <v>212918.35516456905</v>
      </c>
      <c r="M186" s="5" t="s">
        <v>38</v>
      </c>
      <c r="N186" s="5" t="s">
        <v>1111</v>
      </c>
    </row>
    <row r="187" spans="2:14" hidden="1" outlineLevel="1">
      <c r="B187" s="5" t="s">
        <v>1106</v>
      </c>
      <c r="C187" s="5" t="s">
        <v>24</v>
      </c>
      <c r="D187" s="5" t="s">
        <v>374</v>
      </c>
      <c r="E187" s="5"/>
      <c r="F187" s="5" t="s">
        <v>1112</v>
      </c>
      <c r="G187" s="5" t="s">
        <v>1113</v>
      </c>
      <c r="H187" s="5" t="s">
        <v>1109</v>
      </c>
      <c r="I187" s="5" t="s">
        <v>1114</v>
      </c>
      <c r="J187" s="5" t="s">
        <v>51</v>
      </c>
      <c r="K187" s="5" t="s">
        <v>962</v>
      </c>
      <c r="L187" s="2">
        <f t="shared" si="2"/>
        <v>-143054.5198761948</v>
      </c>
      <c r="M187" s="5" t="s">
        <v>38</v>
      </c>
      <c r="N187" s="5" t="s">
        <v>1115</v>
      </c>
    </row>
    <row r="188" spans="2:14" hidden="1" outlineLevel="1">
      <c r="B188" s="5" t="s">
        <v>1116</v>
      </c>
      <c r="C188" s="5" t="s">
        <v>24</v>
      </c>
      <c r="D188" s="5" t="s">
        <v>46</v>
      </c>
      <c r="E188" s="5"/>
      <c r="F188" s="5" t="s">
        <v>1117</v>
      </c>
      <c r="G188" s="5" t="s">
        <v>1118</v>
      </c>
      <c r="H188" s="5" t="s">
        <v>1119</v>
      </c>
      <c r="I188" s="5" t="s">
        <v>470</v>
      </c>
      <c r="J188" s="5" t="s">
        <v>38</v>
      </c>
      <c r="K188" s="5" t="s">
        <v>1120</v>
      </c>
      <c r="L188" s="2">
        <f t="shared" si="2"/>
        <v>-196284.10866733707</v>
      </c>
      <c r="M188" s="5" t="s">
        <v>38</v>
      </c>
      <c r="N188" s="5" t="s">
        <v>1121</v>
      </c>
    </row>
    <row r="189" spans="2:14" hidden="1" outlineLevel="1">
      <c r="B189" s="5" t="s">
        <v>1116</v>
      </c>
      <c r="C189" s="5" t="s">
        <v>24</v>
      </c>
      <c r="D189" s="5" t="s">
        <v>63</v>
      </c>
      <c r="E189" s="5"/>
      <c r="F189" s="5" t="s">
        <v>1122</v>
      </c>
      <c r="G189" s="5" t="s">
        <v>1123</v>
      </c>
      <c r="H189" s="5" t="s">
        <v>1119</v>
      </c>
      <c r="I189" s="5" t="s">
        <v>166</v>
      </c>
      <c r="J189" s="5" t="s">
        <v>38</v>
      </c>
      <c r="K189" s="5" t="s">
        <v>687</v>
      </c>
      <c r="L189" s="2">
        <f t="shared" si="2"/>
        <v>266147.94395571126</v>
      </c>
      <c r="M189" s="5" t="s">
        <v>38</v>
      </c>
      <c r="N189" s="5" t="s">
        <v>1124</v>
      </c>
    </row>
    <row r="190" spans="2:14" hidden="1" outlineLevel="1">
      <c r="B190" s="5" t="s">
        <v>1125</v>
      </c>
      <c r="C190" s="5" t="s">
        <v>24</v>
      </c>
      <c r="D190" s="5" t="s">
        <v>38</v>
      </c>
      <c r="E190" s="5"/>
      <c r="F190" s="5" t="s">
        <v>1126</v>
      </c>
      <c r="G190" s="5" t="s">
        <v>1127</v>
      </c>
      <c r="H190" s="5" t="s">
        <v>1128</v>
      </c>
      <c r="I190" s="5" t="s">
        <v>1129</v>
      </c>
      <c r="J190" s="5" t="s">
        <v>38</v>
      </c>
      <c r="K190" s="5" t="s">
        <v>38</v>
      </c>
      <c r="L190" s="2">
        <f t="shared" si="2"/>
        <v>3326.8492994463913</v>
      </c>
      <c r="M190" s="5" t="s">
        <v>38</v>
      </c>
      <c r="N190" s="5" t="s">
        <v>1130</v>
      </c>
    </row>
    <row r="191" spans="2:14" hidden="1" outlineLevel="1">
      <c r="B191" s="5" t="s">
        <v>1131</v>
      </c>
      <c r="C191" s="5" t="s">
        <v>37</v>
      </c>
      <c r="D191" s="5" t="s">
        <v>38</v>
      </c>
      <c r="E191" s="5"/>
      <c r="F191" s="5" t="s">
        <v>1132</v>
      </c>
      <c r="G191" s="5" t="s">
        <v>1133</v>
      </c>
      <c r="H191" s="5" t="s">
        <v>1134</v>
      </c>
      <c r="I191" s="5" t="s">
        <v>1135</v>
      </c>
      <c r="J191" s="5" t="s">
        <v>51</v>
      </c>
      <c r="K191" s="5" t="s">
        <v>1136</v>
      </c>
      <c r="L191" s="2">
        <f t="shared" si="2"/>
        <v>-232879.45096124735</v>
      </c>
      <c r="M191" s="5" t="s">
        <v>38</v>
      </c>
      <c r="N191" s="5" t="s">
        <v>1137</v>
      </c>
    </row>
    <row r="192" spans="2:14" hidden="1" outlineLevel="1">
      <c r="B192" s="5" t="s">
        <v>1138</v>
      </c>
      <c r="C192" s="5" t="s">
        <v>37</v>
      </c>
      <c r="D192" s="5" t="s">
        <v>38</v>
      </c>
      <c r="E192" s="5" t="s">
        <v>120</v>
      </c>
      <c r="F192" s="5" t="s">
        <v>1139</v>
      </c>
      <c r="G192" s="5" t="s">
        <v>1140</v>
      </c>
      <c r="H192" s="5" t="s">
        <v>1141</v>
      </c>
      <c r="I192" s="5" t="s">
        <v>335</v>
      </c>
      <c r="J192" s="5" t="s">
        <v>51</v>
      </c>
      <c r="K192" s="5" t="s">
        <v>409</v>
      </c>
      <c r="L192" s="2">
        <f t="shared" si="2"/>
        <v>-69863.835288374205</v>
      </c>
      <c r="M192" s="5" t="s">
        <v>38</v>
      </c>
      <c r="N192" s="5" t="s">
        <v>1142</v>
      </c>
    </row>
    <row r="193" spans="2:14" hidden="1" outlineLevel="1">
      <c r="B193" s="5" t="s">
        <v>1138</v>
      </c>
      <c r="C193" s="5" t="s">
        <v>37</v>
      </c>
      <c r="D193" s="5" t="s">
        <v>38</v>
      </c>
      <c r="E193" s="5" t="s">
        <v>120</v>
      </c>
      <c r="F193" s="5" t="s">
        <v>1143</v>
      </c>
      <c r="G193" s="5" t="s">
        <v>1144</v>
      </c>
      <c r="H193" s="5" t="s">
        <v>1141</v>
      </c>
      <c r="I193" s="5" t="s">
        <v>1145</v>
      </c>
      <c r="J193" s="5" t="s">
        <v>51</v>
      </c>
      <c r="K193" s="5" t="s">
        <v>1146</v>
      </c>
      <c r="L193" s="2">
        <f t="shared" si="2"/>
        <v>289435.88905183598</v>
      </c>
      <c r="M193" s="5" t="s">
        <v>38</v>
      </c>
      <c r="N193" s="5" t="s">
        <v>1147</v>
      </c>
    </row>
    <row r="194" spans="2:14" hidden="1" outlineLevel="1">
      <c r="B194" s="5" t="s">
        <v>1148</v>
      </c>
      <c r="C194" s="5" t="s">
        <v>24</v>
      </c>
      <c r="D194" s="5" t="s">
        <v>142</v>
      </c>
      <c r="E194" s="5"/>
      <c r="F194" s="5" t="s">
        <v>1149</v>
      </c>
      <c r="G194" s="5" t="s">
        <v>1150</v>
      </c>
      <c r="H194" s="5" t="s">
        <v>1151</v>
      </c>
      <c r="I194" s="5" t="s">
        <v>1152</v>
      </c>
      <c r="J194" s="5" t="s">
        <v>51</v>
      </c>
      <c r="K194" s="5" t="s">
        <v>643</v>
      </c>
      <c r="L194" s="2">
        <f t="shared" si="2"/>
        <v>276128.49185405043</v>
      </c>
      <c r="M194" s="5" t="s">
        <v>38</v>
      </c>
      <c r="N194" s="5" t="s">
        <v>1153</v>
      </c>
    </row>
    <row r="195" spans="2:14" hidden="1" outlineLevel="1">
      <c r="B195" s="5" t="s">
        <v>1154</v>
      </c>
      <c r="C195" s="5" t="s">
        <v>24</v>
      </c>
      <c r="D195" s="5" t="s">
        <v>38</v>
      </c>
      <c r="E195" s="5"/>
      <c r="F195" s="5" t="s">
        <v>1155</v>
      </c>
      <c r="G195" s="5" t="s">
        <v>1156</v>
      </c>
      <c r="H195" s="5" t="s">
        <v>1157</v>
      </c>
      <c r="I195" s="5" t="s">
        <v>1158</v>
      </c>
      <c r="J195" s="5" t="s">
        <v>51</v>
      </c>
      <c r="K195" s="5" t="s">
        <v>1159</v>
      </c>
      <c r="L195" s="2">
        <f t="shared" ref="L195:L258" si="3">K195/$K$1257*100</f>
        <v>-16634.246497231954</v>
      </c>
      <c r="M195" s="5" t="s">
        <v>38</v>
      </c>
      <c r="N195" s="5" t="s">
        <v>1160</v>
      </c>
    </row>
    <row r="196" spans="2:14" hidden="1" outlineLevel="1">
      <c r="B196" s="5" t="s">
        <v>1154</v>
      </c>
      <c r="C196" s="5" t="s">
        <v>24</v>
      </c>
      <c r="D196" s="5" t="s">
        <v>55</v>
      </c>
      <c r="E196" s="5"/>
      <c r="F196" s="5" t="s">
        <v>1161</v>
      </c>
      <c r="G196" s="5" t="s">
        <v>1162</v>
      </c>
      <c r="H196" s="5" t="s">
        <v>1157</v>
      </c>
      <c r="I196" s="5" t="s">
        <v>1163</v>
      </c>
      <c r="J196" s="5" t="s">
        <v>51</v>
      </c>
      <c r="K196" s="5" t="s">
        <v>1164</v>
      </c>
      <c r="L196" s="2">
        <f t="shared" si="3"/>
        <v>76517.533887266996</v>
      </c>
      <c r="M196" s="5" t="s">
        <v>38</v>
      </c>
      <c r="N196" s="5" t="s">
        <v>1165</v>
      </c>
    </row>
    <row r="197" spans="2:14" hidden="1" outlineLevel="1">
      <c r="B197" s="5" t="s">
        <v>1166</v>
      </c>
      <c r="C197" s="5" t="s">
        <v>37</v>
      </c>
      <c r="D197" s="5" t="s">
        <v>38</v>
      </c>
      <c r="E197" s="5"/>
      <c r="F197" s="5" t="s">
        <v>1167</v>
      </c>
      <c r="G197" s="5" t="s">
        <v>1168</v>
      </c>
      <c r="H197" s="5" t="s">
        <v>1169</v>
      </c>
      <c r="I197" s="5" t="s">
        <v>1170</v>
      </c>
      <c r="J197" s="5" t="s">
        <v>38</v>
      </c>
      <c r="K197" s="5" t="s">
        <v>676</v>
      </c>
      <c r="L197" s="2">
        <f t="shared" si="3"/>
        <v>-3326.8492994463913</v>
      </c>
      <c r="M197" s="5" t="s">
        <v>38</v>
      </c>
      <c r="N197" s="5" t="s">
        <v>1171</v>
      </c>
    </row>
    <row r="198" spans="2:14" hidden="1" outlineLevel="1">
      <c r="B198" s="5" t="s">
        <v>1166</v>
      </c>
      <c r="C198" s="5" t="s">
        <v>37</v>
      </c>
      <c r="D198" s="5" t="s">
        <v>38</v>
      </c>
      <c r="E198" s="5"/>
      <c r="F198" s="5" t="s">
        <v>1172</v>
      </c>
      <c r="G198" s="5" t="s">
        <v>1173</v>
      </c>
      <c r="H198" s="5" t="s">
        <v>1169</v>
      </c>
      <c r="I198" s="5" t="s">
        <v>1174</v>
      </c>
      <c r="J198" s="5" t="s">
        <v>38</v>
      </c>
      <c r="K198" s="5" t="s">
        <v>301</v>
      </c>
      <c r="L198" s="2">
        <f t="shared" si="3"/>
        <v>106459.17758228452</v>
      </c>
      <c r="M198" s="5" t="s">
        <v>38</v>
      </c>
      <c r="N198" s="5" t="s">
        <v>1175</v>
      </c>
    </row>
    <row r="199" spans="2:14" hidden="1" outlineLevel="1">
      <c r="B199" s="5" t="s">
        <v>1176</v>
      </c>
      <c r="C199" s="5" t="s">
        <v>24</v>
      </c>
      <c r="D199" s="5" t="s">
        <v>38</v>
      </c>
      <c r="E199" s="5"/>
      <c r="F199" s="5" t="s">
        <v>1177</v>
      </c>
      <c r="G199" s="5" t="s">
        <v>1178</v>
      </c>
      <c r="H199" s="5" t="s">
        <v>1179</v>
      </c>
      <c r="I199" s="5" t="s">
        <v>1180</v>
      </c>
      <c r="J199" s="5" t="s">
        <v>38</v>
      </c>
      <c r="K199" s="5" t="s">
        <v>526</v>
      </c>
      <c r="L199" s="2">
        <f t="shared" si="3"/>
        <v>212918.35516456905</v>
      </c>
      <c r="M199" s="5" t="s">
        <v>38</v>
      </c>
      <c r="N199" s="5" t="s">
        <v>1181</v>
      </c>
    </row>
    <row r="200" spans="2:14" hidden="1" outlineLevel="1">
      <c r="B200" s="5" t="s">
        <v>1176</v>
      </c>
      <c r="C200" s="5" t="s">
        <v>24</v>
      </c>
      <c r="D200" s="5" t="s">
        <v>38</v>
      </c>
      <c r="E200" s="5"/>
      <c r="F200" s="5" t="s">
        <v>1182</v>
      </c>
      <c r="G200" s="5" t="s">
        <v>1183</v>
      </c>
      <c r="H200" s="5" t="s">
        <v>1179</v>
      </c>
      <c r="I200" s="5" t="s">
        <v>951</v>
      </c>
      <c r="J200" s="5" t="s">
        <v>38</v>
      </c>
      <c r="K200" s="5" t="s">
        <v>1184</v>
      </c>
      <c r="L200" s="2">
        <f t="shared" si="3"/>
        <v>-46575.89019224947</v>
      </c>
      <c r="M200" s="5" t="s">
        <v>38</v>
      </c>
      <c r="N200" s="5" t="s">
        <v>1185</v>
      </c>
    </row>
    <row r="201" spans="2:14" hidden="1" outlineLevel="1">
      <c r="B201" s="5" t="s">
        <v>1186</v>
      </c>
      <c r="C201" s="5" t="s">
        <v>24</v>
      </c>
      <c r="D201" s="5" t="s">
        <v>63</v>
      </c>
      <c r="E201" s="5"/>
      <c r="F201" s="5" t="s">
        <v>1187</v>
      </c>
      <c r="G201" s="5" t="s">
        <v>1188</v>
      </c>
      <c r="H201" s="5" t="s">
        <v>1189</v>
      </c>
      <c r="I201" s="5" t="s">
        <v>232</v>
      </c>
      <c r="J201" s="5" t="s">
        <v>51</v>
      </c>
      <c r="K201" s="5" t="s">
        <v>117</v>
      </c>
      <c r="L201" s="2">
        <f t="shared" si="3"/>
        <v>116439.72548062367</v>
      </c>
      <c r="M201" s="5" t="s">
        <v>38</v>
      </c>
      <c r="N201" s="5" t="s">
        <v>1190</v>
      </c>
    </row>
    <row r="202" spans="2:14" hidden="1" outlineLevel="1">
      <c r="B202" s="5" t="s">
        <v>1186</v>
      </c>
      <c r="C202" s="5" t="s">
        <v>24</v>
      </c>
      <c r="D202" s="5" t="s">
        <v>63</v>
      </c>
      <c r="E202" s="5"/>
      <c r="F202" s="5" t="s">
        <v>1191</v>
      </c>
      <c r="G202" s="5" t="s">
        <v>1192</v>
      </c>
      <c r="H202" s="5" t="s">
        <v>1189</v>
      </c>
      <c r="I202" s="5" t="s">
        <v>1193</v>
      </c>
      <c r="J202" s="5" t="s">
        <v>51</v>
      </c>
      <c r="K202" s="5" t="s">
        <v>1194</v>
      </c>
      <c r="L202" s="2">
        <f t="shared" si="3"/>
        <v>-96478.629683945343</v>
      </c>
      <c r="M202" s="5" t="s">
        <v>38</v>
      </c>
      <c r="N202" s="5" t="s">
        <v>1195</v>
      </c>
    </row>
    <row r="203" spans="2:14" hidden="1" outlineLevel="1">
      <c r="B203" s="5" t="s">
        <v>1196</v>
      </c>
      <c r="C203" s="5" t="s">
        <v>24</v>
      </c>
      <c r="D203" s="5" t="s">
        <v>38</v>
      </c>
      <c r="E203" s="5"/>
      <c r="F203" s="5" t="s">
        <v>1197</v>
      </c>
      <c r="G203" s="5" t="s">
        <v>1198</v>
      </c>
      <c r="H203" s="5" t="s">
        <v>1199</v>
      </c>
      <c r="I203" s="5" t="s">
        <v>1200</v>
      </c>
      <c r="J203" s="5" t="s">
        <v>38</v>
      </c>
      <c r="K203" s="5" t="s">
        <v>409</v>
      </c>
      <c r="L203" s="2">
        <f t="shared" si="3"/>
        <v>-69863.835288374205</v>
      </c>
      <c r="M203" s="5" t="s">
        <v>38</v>
      </c>
      <c r="N203" s="5" t="s">
        <v>1201</v>
      </c>
    </row>
    <row r="204" spans="2:14" hidden="1" outlineLevel="1">
      <c r="B204" s="5" t="s">
        <v>1196</v>
      </c>
      <c r="C204" s="5" t="s">
        <v>24</v>
      </c>
      <c r="D204" s="5" t="s">
        <v>38</v>
      </c>
      <c r="E204" s="5"/>
      <c r="F204" s="5" t="s">
        <v>1202</v>
      </c>
      <c r="G204" s="5" t="s">
        <v>1203</v>
      </c>
      <c r="H204" s="5" t="s">
        <v>1199</v>
      </c>
      <c r="I204" s="5" t="s">
        <v>1204</v>
      </c>
      <c r="J204" s="5" t="s">
        <v>38</v>
      </c>
      <c r="K204" s="5" t="s">
        <v>1194</v>
      </c>
      <c r="L204" s="2">
        <f t="shared" si="3"/>
        <v>-96478.629683945343</v>
      </c>
      <c r="M204" s="5" t="s">
        <v>38</v>
      </c>
      <c r="N204" s="5" t="s">
        <v>1205</v>
      </c>
    </row>
    <row r="205" spans="2:14" hidden="1" outlineLevel="1">
      <c r="B205" s="5" t="s">
        <v>1196</v>
      </c>
      <c r="C205" s="5" t="s">
        <v>24</v>
      </c>
      <c r="D205" s="5" t="s">
        <v>46</v>
      </c>
      <c r="E205" s="5"/>
      <c r="F205" s="5" t="s">
        <v>1206</v>
      </c>
      <c r="G205" s="5" t="s">
        <v>1207</v>
      </c>
      <c r="H205" s="5" t="s">
        <v>1199</v>
      </c>
      <c r="I205" s="5" t="s">
        <v>1208</v>
      </c>
      <c r="J205" s="5" t="s">
        <v>38</v>
      </c>
      <c r="K205" s="5" t="s">
        <v>1209</v>
      </c>
      <c r="L205" s="2">
        <f t="shared" si="3"/>
        <v>172996.16357121232</v>
      </c>
      <c r="M205" s="5" t="s">
        <v>38</v>
      </c>
      <c r="N205" s="5" t="s">
        <v>1210</v>
      </c>
    </row>
    <row r="206" spans="2:14" hidden="1" outlineLevel="1">
      <c r="B206" s="5" t="s">
        <v>1211</v>
      </c>
      <c r="C206" s="5" t="s">
        <v>24</v>
      </c>
      <c r="D206" s="5" t="s">
        <v>63</v>
      </c>
      <c r="E206" s="5"/>
      <c r="F206" s="5" t="s">
        <v>1212</v>
      </c>
      <c r="G206" s="5" t="s">
        <v>1213</v>
      </c>
      <c r="H206" s="5" t="s">
        <v>1214</v>
      </c>
      <c r="I206" s="5" t="s">
        <v>532</v>
      </c>
      <c r="J206" s="5" t="s">
        <v>38</v>
      </c>
      <c r="K206" s="5" t="s">
        <v>1215</v>
      </c>
      <c r="L206" s="2">
        <f t="shared" si="3"/>
        <v>-176323.01287065871</v>
      </c>
      <c r="M206" s="5" t="s">
        <v>38</v>
      </c>
      <c r="N206" s="5" t="s">
        <v>1216</v>
      </c>
    </row>
    <row r="207" spans="2:14" hidden="1" outlineLevel="1">
      <c r="B207" s="5" t="s">
        <v>1211</v>
      </c>
      <c r="C207" s="5" t="s">
        <v>24</v>
      </c>
      <c r="D207" s="5" t="s">
        <v>46</v>
      </c>
      <c r="E207" s="5"/>
      <c r="F207" s="5" t="s">
        <v>1217</v>
      </c>
      <c r="G207" s="5" t="s">
        <v>1218</v>
      </c>
      <c r="H207" s="5" t="s">
        <v>1214</v>
      </c>
      <c r="I207" s="5" t="s">
        <v>1219</v>
      </c>
      <c r="J207" s="5" t="s">
        <v>38</v>
      </c>
      <c r="K207" s="5" t="s">
        <v>1220</v>
      </c>
      <c r="L207" s="2">
        <f t="shared" si="3"/>
        <v>329358.08064519271</v>
      </c>
      <c r="M207" s="5" t="s">
        <v>38</v>
      </c>
      <c r="N207" s="5" t="s">
        <v>1221</v>
      </c>
    </row>
    <row r="208" spans="2:14" hidden="1" outlineLevel="1">
      <c r="B208" s="5" t="s">
        <v>1222</v>
      </c>
      <c r="C208" s="5" t="s">
        <v>24</v>
      </c>
      <c r="D208" s="5" t="s">
        <v>46</v>
      </c>
      <c r="E208" s="5"/>
      <c r="F208" s="5" t="s">
        <v>1223</v>
      </c>
      <c r="G208" s="5" t="s">
        <v>1224</v>
      </c>
      <c r="H208" s="5" t="s">
        <v>1225</v>
      </c>
      <c r="I208" s="5" t="s">
        <v>1226</v>
      </c>
      <c r="J208" s="5" t="s">
        <v>51</v>
      </c>
      <c r="K208" s="5" t="s">
        <v>1227</v>
      </c>
      <c r="L208" s="2">
        <f t="shared" si="3"/>
        <v>219572.05376346179</v>
      </c>
      <c r="M208" s="5" t="s">
        <v>38</v>
      </c>
      <c r="N208" s="5" t="s">
        <v>1228</v>
      </c>
    </row>
    <row r="209" spans="2:14" hidden="1" outlineLevel="1">
      <c r="B209" s="5" t="s">
        <v>1222</v>
      </c>
      <c r="C209" s="5" t="s">
        <v>24</v>
      </c>
      <c r="D209" s="5" t="s">
        <v>55</v>
      </c>
      <c r="E209" s="5"/>
      <c r="F209" s="5" t="s">
        <v>1229</v>
      </c>
      <c r="G209" s="5" t="s">
        <v>1230</v>
      </c>
      <c r="H209" s="5" t="s">
        <v>1225</v>
      </c>
      <c r="I209" s="5" t="s">
        <v>1231</v>
      </c>
      <c r="J209" s="5" t="s">
        <v>51</v>
      </c>
      <c r="K209" s="5" t="s">
        <v>1008</v>
      </c>
      <c r="L209" s="2">
        <f t="shared" si="3"/>
        <v>-146381.36917564122</v>
      </c>
      <c r="M209" s="5" t="s">
        <v>38</v>
      </c>
      <c r="N209" s="5" t="s">
        <v>1232</v>
      </c>
    </row>
    <row r="210" spans="2:14" hidden="1" outlineLevel="1">
      <c r="B210" s="5" t="s">
        <v>1233</v>
      </c>
      <c r="C210" s="5" t="s">
        <v>24</v>
      </c>
      <c r="D210" s="5" t="s">
        <v>142</v>
      </c>
      <c r="E210" s="5"/>
      <c r="F210" s="5" t="s">
        <v>1234</v>
      </c>
      <c r="G210" s="5" t="s">
        <v>1235</v>
      </c>
      <c r="H210" s="5" t="s">
        <v>1236</v>
      </c>
      <c r="I210" s="5" t="s">
        <v>275</v>
      </c>
      <c r="J210" s="5" t="s">
        <v>38</v>
      </c>
      <c r="K210" s="5" t="s">
        <v>733</v>
      </c>
      <c r="L210" s="2">
        <f t="shared" si="3"/>
        <v>296089.58765072882</v>
      </c>
      <c r="M210" s="5" t="s">
        <v>38</v>
      </c>
      <c r="N210" s="5" t="s">
        <v>1237</v>
      </c>
    </row>
    <row r="211" spans="2:14" hidden="1" outlineLevel="1">
      <c r="B211" s="5" t="s">
        <v>1233</v>
      </c>
      <c r="C211" s="5" t="s">
        <v>24</v>
      </c>
      <c r="D211" s="5" t="s">
        <v>374</v>
      </c>
      <c r="E211" s="5"/>
      <c r="F211" s="5" t="s">
        <v>1238</v>
      </c>
      <c r="G211" s="5" t="s">
        <v>1239</v>
      </c>
      <c r="H211" s="5" t="s">
        <v>1236</v>
      </c>
      <c r="I211" s="5" t="s">
        <v>1135</v>
      </c>
      <c r="J211" s="5" t="s">
        <v>38</v>
      </c>
      <c r="K211" s="5" t="s">
        <v>331</v>
      </c>
      <c r="L211" s="2">
        <f t="shared" si="3"/>
        <v>-109786.0268817309</v>
      </c>
      <c r="M211" s="5" t="s">
        <v>38</v>
      </c>
      <c r="N211" s="5" t="s">
        <v>1240</v>
      </c>
    </row>
    <row r="212" spans="2:14" hidden="1" outlineLevel="1">
      <c r="B212" s="5" t="s">
        <v>1233</v>
      </c>
      <c r="C212" s="5" t="s">
        <v>24</v>
      </c>
      <c r="D212" s="5" t="s">
        <v>374</v>
      </c>
      <c r="E212" s="5"/>
      <c r="F212" s="5" t="s">
        <v>1241</v>
      </c>
      <c r="G212" s="5" t="s">
        <v>1239</v>
      </c>
      <c r="H212" s="5" t="s">
        <v>1236</v>
      </c>
      <c r="I212" s="5" t="s">
        <v>1242</v>
      </c>
      <c r="J212" s="5" t="s">
        <v>38</v>
      </c>
      <c r="K212" s="5" t="s">
        <v>1243</v>
      </c>
      <c r="L212" s="2">
        <f t="shared" si="3"/>
        <v>-246186.84815903293</v>
      </c>
      <c r="M212" s="5" t="s">
        <v>38</v>
      </c>
      <c r="N212" s="5" t="s">
        <v>1244</v>
      </c>
    </row>
    <row r="213" spans="2:14" hidden="1" outlineLevel="1">
      <c r="B213" s="5" t="s">
        <v>1245</v>
      </c>
      <c r="C213" s="5" t="s">
        <v>24</v>
      </c>
      <c r="D213" s="5" t="s">
        <v>38</v>
      </c>
      <c r="E213" s="5"/>
      <c r="F213" s="5" t="s">
        <v>1246</v>
      </c>
      <c r="G213" s="5" t="s">
        <v>1247</v>
      </c>
      <c r="H213" s="5" t="s">
        <v>1248</v>
      </c>
      <c r="I213" s="5" t="s">
        <v>1249</v>
      </c>
      <c r="J213" s="5" t="s">
        <v>38</v>
      </c>
      <c r="K213" s="5" t="s">
        <v>409</v>
      </c>
      <c r="L213" s="2">
        <f t="shared" si="3"/>
        <v>-69863.835288374205</v>
      </c>
      <c r="M213" s="5" t="s">
        <v>38</v>
      </c>
      <c r="N213" s="5" t="s">
        <v>1250</v>
      </c>
    </row>
    <row r="214" spans="2:14" hidden="1" outlineLevel="1">
      <c r="B214" s="5" t="s">
        <v>1245</v>
      </c>
      <c r="C214" s="5" t="s">
        <v>24</v>
      </c>
      <c r="D214" s="5" t="s">
        <v>55</v>
      </c>
      <c r="E214" s="5"/>
      <c r="F214" s="5" t="s">
        <v>1251</v>
      </c>
      <c r="G214" s="5" t="s">
        <v>1252</v>
      </c>
      <c r="H214" s="5" t="s">
        <v>1248</v>
      </c>
      <c r="I214" s="5" t="s">
        <v>1055</v>
      </c>
      <c r="J214" s="5" t="s">
        <v>38</v>
      </c>
      <c r="K214" s="5" t="s">
        <v>447</v>
      </c>
      <c r="L214" s="2">
        <f t="shared" si="3"/>
        <v>96478.629683945343</v>
      </c>
      <c r="M214" s="5" t="s">
        <v>38</v>
      </c>
      <c r="N214" s="5" t="s">
        <v>1253</v>
      </c>
    </row>
    <row r="215" spans="2:14" hidden="1" outlineLevel="1">
      <c r="B215" s="5" t="s">
        <v>1254</v>
      </c>
      <c r="C215" s="5" t="s">
        <v>24</v>
      </c>
      <c r="D215" s="5" t="s">
        <v>38</v>
      </c>
      <c r="E215" s="5"/>
      <c r="F215" s="5" t="s">
        <v>1255</v>
      </c>
      <c r="G215" s="5" t="s">
        <v>1256</v>
      </c>
      <c r="H215" s="5" t="s">
        <v>1257</v>
      </c>
      <c r="I215" s="5" t="s">
        <v>1258</v>
      </c>
      <c r="J215" s="5" t="s">
        <v>55</v>
      </c>
      <c r="K215" s="5" t="s">
        <v>1259</v>
      </c>
      <c r="L215" s="2">
        <f t="shared" si="3"/>
        <v>-9980.5478983391731</v>
      </c>
      <c r="M215" s="5" t="s">
        <v>38</v>
      </c>
      <c r="N215" s="5" t="s">
        <v>1260</v>
      </c>
    </row>
    <row r="216" spans="2:14" hidden="1" outlineLevel="1">
      <c r="B216" s="5" t="s">
        <v>1254</v>
      </c>
      <c r="C216" s="5" t="s">
        <v>24</v>
      </c>
      <c r="D216" s="5" t="s">
        <v>55</v>
      </c>
      <c r="E216" s="5"/>
      <c r="F216" s="5" t="s">
        <v>1261</v>
      </c>
      <c r="G216" s="5" t="s">
        <v>1262</v>
      </c>
      <c r="H216" s="5" t="s">
        <v>1257</v>
      </c>
      <c r="I216" s="5" t="s">
        <v>1263</v>
      </c>
      <c r="J216" s="5" t="s">
        <v>55</v>
      </c>
      <c r="K216" s="5" t="s">
        <v>409</v>
      </c>
      <c r="L216" s="2">
        <f t="shared" si="3"/>
        <v>-69863.835288374205</v>
      </c>
      <c r="M216" s="5" t="s">
        <v>38</v>
      </c>
      <c r="N216" s="5" t="s">
        <v>1264</v>
      </c>
    </row>
    <row r="217" spans="2:14" hidden="1" outlineLevel="1">
      <c r="B217" s="5" t="s">
        <v>1254</v>
      </c>
      <c r="C217" s="5" t="s">
        <v>24</v>
      </c>
      <c r="D217" s="5" t="s">
        <v>63</v>
      </c>
      <c r="E217" s="5"/>
      <c r="F217" s="5" t="s">
        <v>1265</v>
      </c>
      <c r="G217" s="5" t="s">
        <v>1266</v>
      </c>
      <c r="H217" s="5" t="s">
        <v>1257</v>
      </c>
      <c r="I217" s="5" t="s">
        <v>1267</v>
      </c>
      <c r="J217" s="5" t="s">
        <v>55</v>
      </c>
      <c r="K217" s="5" t="s">
        <v>659</v>
      </c>
      <c r="L217" s="2">
        <f t="shared" si="3"/>
        <v>236206.30026069377</v>
      </c>
      <c r="M217" s="5" t="s">
        <v>38</v>
      </c>
      <c r="N217" s="5" t="s">
        <v>1268</v>
      </c>
    </row>
    <row r="218" spans="2:14" hidden="1" outlineLevel="1">
      <c r="B218" s="5" t="s">
        <v>1269</v>
      </c>
      <c r="C218" s="5" t="s">
        <v>24</v>
      </c>
      <c r="D218" s="5" t="s">
        <v>38</v>
      </c>
      <c r="E218" s="5"/>
      <c r="F218" s="5" t="s">
        <v>1270</v>
      </c>
      <c r="G218" s="5" t="s">
        <v>1271</v>
      </c>
      <c r="H218" s="5" t="s">
        <v>1272</v>
      </c>
      <c r="I218" s="5" t="s">
        <v>1273</v>
      </c>
      <c r="J218" s="5" t="s">
        <v>38</v>
      </c>
      <c r="K218" s="5" t="s">
        <v>1259</v>
      </c>
      <c r="L218" s="2">
        <f t="shared" si="3"/>
        <v>-9980.5478983391731</v>
      </c>
      <c r="M218" s="5" t="s">
        <v>38</v>
      </c>
      <c r="N218" s="5" t="s">
        <v>1274</v>
      </c>
    </row>
    <row r="219" spans="2:14" hidden="1" outlineLevel="1">
      <c r="B219" s="5" t="s">
        <v>1269</v>
      </c>
      <c r="C219" s="5" t="s">
        <v>24</v>
      </c>
      <c r="D219" s="5" t="s">
        <v>38</v>
      </c>
      <c r="E219" s="5"/>
      <c r="F219" s="5" t="s">
        <v>1275</v>
      </c>
      <c r="G219" s="5" t="s">
        <v>1276</v>
      </c>
      <c r="H219" s="5" t="s">
        <v>1272</v>
      </c>
      <c r="I219" s="5" t="s">
        <v>1277</v>
      </c>
      <c r="J219" s="5" t="s">
        <v>38</v>
      </c>
      <c r="K219" s="5" t="s">
        <v>82</v>
      </c>
      <c r="L219" s="2">
        <f t="shared" si="3"/>
        <v>113112.87618117729</v>
      </c>
      <c r="M219" s="5" t="s">
        <v>38</v>
      </c>
      <c r="N219" s="5" t="s">
        <v>1278</v>
      </c>
    </row>
    <row r="220" spans="2:14" hidden="1" outlineLevel="1">
      <c r="B220" s="5" t="s">
        <v>1269</v>
      </c>
      <c r="C220" s="5" t="s">
        <v>24</v>
      </c>
      <c r="D220" s="5" t="s">
        <v>38</v>
      </c>
      <c r="E220" s="5"/>
      <c r="F220" s="5" t="s">
        <v>1279</v>
      </c>
      <c r="G220" s="5" t="s">
        <v>1280</v>
      </c>
      <c r="H220" s="5" t="s">
        <v>1272</v>
      </c>
      <c r="I220" s="5" t="s">
        <v>1044</v>
      </c>
      <c r="J220" s="5" t="s">
        <v>38</v>
      </c>
      <c r="K220" s="5" t="s">
        <v>1281</v>
      </c>
      <c r="L220" s="2">
        <f t="shared" si="3"/>
        <v>-56556.438090588643</v>
      </c>
      <c r="M220" s="5" t="s">
        <v>38</v>
      </c>
      <c r="N220" s="5" t="s">
        <v>1282</v>
      </c>
    </row>
    <row r="221" spans="2:14" hidden="1" outlineLevel="1">
      <c r="B221" s="5" t="s">
        <v>1283</v>
      </c>
      <c r="C221" s="5" t="s">
        <v>24</v>
      </c>
      <c r="D221" s="5" t="s">
        <v>38</v>
      </c>
      <c r="E221" s="5"/>
      <c r="F221" s="5" t="s">
        <v>1284</v>
      </c>
      <c r="G221" s="5" t="s">
        <v>1285</v>
      </c>
      <c r="H221" s="5" t="s">
        <v>1286</v>
      </c>
      <c r="I221" s="5" t="s">
        <v>1287</v>
      </c>
      <c r="J221" s="5" t="s">
        <v>38</v>
      </c>
      <c r="K221" s="5" t="s">
        <v>583</v>
      </c>
      <c r="L221" s="2">
        <f t="shared" si="3"/>
        <v>39922.191593356692</v>
      </c>
      <c r="M221" s="5" t="s">
        <v>38</v>
      </c>
      <c r="N221" s="5" t="s">
        <v>1288</v>
      </c>
    </row>
    <row r="222" spans="2:14" hidden="1" outlineLevel="1">
      <c r="B222" s="5" t="s">
        <v>1289</v>
      </c>
      <c r="C222" s="5" t="s">
        <v>24</v>
      </c>
      <c r="D222" s="5" t="s">
        <v>38</v>
      </c>
      <c r="E222" s="5"/>
      <c r="F222" s="5" t="s">
        <v>1290</v>
      </c>
      <c r="G222" s="5" t="s">
        <v>1291</v>
      </c>
      <c r="H222" s="5" t="s">
        <v>1292</v>
      </c>
      <c r="I222" s="5" t="s">
        <v>1293</v>
      </c>
      <c r="J222" s="5" t="s">
        <v>38</v>
      </c>
      <c r="K222" s="5" t="s">
        <v>1294</v>
      </c>
      <c r="L222" s="2">
        <f t="shared" si="3"/>
        <v>-63210.136689481427</v>
      </c>
      <c r="M222" s="5" t="s">
        <v>38</v>
      </c>
      <c r="N222" s="5" t="s">
        <v>1295</v>
      </c>
    </row>
    <row r="223" spans="2:14" hidden="1" outlineLevel="1">
      <c r="B223" s="5" t="s">
        <v>1289</v>
      </c>
      <c r="C223" s="5" t="s">
        <v>24</v>
      </c>
      <c r="D223" s="5" t="s">
        <v>46</v>
      </c>
      <c r="E223" s="5"/>
      <c r="F223" s="5" t="s">
        <v>1296</v>
      </c>
      <c r="G223" s="5" t="s">
        <v>1297</v>
      </c>
      <c r="H223" s="5" t="s">
        <v>1292</v>
      </c>
      <c r="I223" s="5" t="s">
        <v>1298</v>
      </c>
      <c r="J223" s="5" t="s">
        <v>38</v>
      </c>
      <c r="K223" s="5" t="s">
        <v>1299</v>
      </c>
      <c r="L223" s="2">
        <f t="shared" si="3"/>
        <v>259494.24535681852</v>
      </c>
      <c r="M223" s="5" t="s">
        <v>38</v>
      </c>
      <c r="N223" s="5" t="s">
        <v>1300</v>
      </c>
    </row>
    <row r="224" spans="2:14" hidden="1" outlineLevel="1">
      <c r="B224" s="5" t="s">
        <v>1301</v>
      </c>
      <c r="C224" s="5" t="s">
        <v>24</v>
      </c>
      <c r="D224" s="5" t="s">
        <v>55</v>
      </c>
      <c r="E224" s="5"/>
      <c r="F224" s="5" t="s">
        <v>1302</v>
      </c>
      <c r="G224" s="5" t="s">
        <v>1303</v>
      </c>
      <c r="H224" s="5" t="s">
        <v>1304</v>
      </c>
      <c r="I224" s="5" t="s">
        <v>88</v>
      </c>
      <c r="J224" s="5" t="s">
        <v>38</v>
      </c>
      <c r="K224" s="5" t="s">
        <v>853</v>
      </c>
      <c r="L224" s="2">
        <f t="shared" si="3"/>
        <v>86498.081785606162</v>
      </c>
      <c r="M224" s="5" t="s">
        <v>38</v>
      </c>
      <c r="N224" s="5" t="s">
        <v>1305</v>
      </c>
    </row>
    <row r="225" spans="1:14" hidden="1" outlineLevel="1">
      <c r="B225" s="5" t="s">
        <v>1306</v>
      </c>
      <c r="C225" s="5" t="s">
        <v>24</v>
      </c>
      <c r="D225" s="5" t="s">
        <v>38</v>
      </c>
      <c r="E225" s="5"/>
      <c r="F225" s="5" t="s">
        <v>1307</v>
      </c>
      <c r="G225" s="5" t="s">
        <v>1308</v>
      </c>
      <c r="H225" s="5" t="s">
        <v>1309</v>
      </c>
      <c r="I225" s="5" t="s">
        <v>1310</v>
      </c>
      <c r="J225" s="5" t="s">
        <v>51</v>
      </c>
      <c r="K225" s="5" t="s">
        <v>239</v>
      </c>
      <c r="L225" s="2">
        <f t="shared" si="3"/>
        <v>69863.835288374205</v>
      </c>
      <c r="M225" s="5" t="s">
        <v>38</v>
      </c>
      <c r="N225" s="5" t="s">
        <v>1311</v>
      </c>
    </row>
    <row r="226" spans="1:14" hidden="1" outlineLevel="1">
      <c r="B226" s="5" t="s">
        <v>1312</v>
      </c>
      <c r="C226" s="5" t="s">
        <v>24</v>
      </c>
      <c r="D226" s="5" t="s">
        <v>55</v>
      </c>
      <c r="E226" s="5"/>
      <c r="F226" s="5" t="s">
        <v>1313</v>
      </c>
      <c r="G226" s="5" t="s">
        <v>1314</v>
      </c>
      <c r="H226" s="5" t="s">
        <v>1315</v>
      </c>
      <c r="I226" s="5" t="s">
        <v>1316</v>
      </c>
      <c r="J226" s="5" t="s">
        <v>55</v>
      </c>
      <c r="K226" s="5" t="s">
        <v>561</v>
      </c>
      <c r="L226" s="2">
        <f t="shared" si="3"/>
        <v>-79844.383186713385</v>
      </c>
      <c r="M226" s="5" t="s">
        <v>38</v>
      </c>
      <c r="N226" s="5" t="s">
        <v>1317</v>
      </c>
    </row>
    <row r="227" spans="1:14" hidden="1" outlineLevel="1">
      <c r="B227" s="5" t="s">
        <v>1312</v>
      </c>
      <c r="C227" s="5" t="s">
        <v>24</v>
      </c>
      <c r="D227" s="5" t="s">
        <v>46</v>
      </c>
      <c r="E227" s="5"/>
      <c r="F227" s="5" t="s">
        <v>1318</v>
      </c>
      <c r="G227" s="5" t="s">
        <v>1319</v>
      </c>
      <c r="H227" s="5" t="s">
        <v>1315</v>
      </c>
      <c r="I227" s="5" t="s">
        <v>74</v>
      </c>
      <c r="J227" s="5" t="s">
        <v>55</v>
      </c>
      <c r="K227" s="5" t="s">
        <v>1095</v>
      </c>
      <c r="L227" s="2">
        <f t="shared" si="3"/>
        <v>-53229.588791142261</v>
      </c>
      <c r="M227" s="5" t="s">
        <v>38</v>
      </c>
      <c r="N227" s="5" t="s">
        <v>1320</v>
      </c>
    </row>
    <row r="228" spans="1:14" hidden="1" outlineLevel="1">
      <c r="B228" s="5" t="s">
        <v>1312</v>
      </c>
      <c r="C228" s="5" t="s">
        <v>24</v>
      </c>
      <c r="D228" s="5" t="s">
        <v>55</v>
      </c>
      <c r="E228" s="5"/>
      <c r="F228" s="5" t="s">
        <v>1321</v>
      </c>
      <c r="G228" s="5" t="s">
        <v>1322</v>
      </c>
      <c r="H228" s="5" t="s">
        <v>1315</v>
      </c>
      <c r="I228" s="5" t="s">
        <v>1101</v>
      </c>
      <c r="J228" s="5" t="s">
        <v>55</v>
      </c>
      <c r="K228" s="5" t="s">
        <v>43</v>
      </c>
      <c r="L228" s="2">
        <f t="shared" si="3"/>
        <v>99805.478983391731</v>
      </c>
      <c r="M228" s="5" t="s">
        <v>38</v>
      </c>
      <c r="N228" s="5" t="s">
        <v>1323</v>
      </c>
    </row>
    <row r="229" spans="1:14" hidden="1" outlineLevel="1">
      <c r="B229" s="5" t="s">
        <v>1324</v>
      </c>
      <c r="C229" s="5" t="s">
        <v>24</v>
      </c>
      <c r="D229" s="5" t="s">
        <v>55</v>
      </c>
      <c r="E229" s="5"/>
      <c r="F229" s="5" t="s">
        <v>1325</v>
      </c>
      <c r="G229" s="5" t="s">
        <v>1326</v>
      </c>
      <c r="H229" s="5" t="s">
        <v>1327</v>
      </c>
      <c r="I229" s="5" t="s">
        <v>1328</v>
      </c>
      <c r="J229" s="5" t="s">
        <v>55</v>
      </c>
      <c r="K229" s="5" t="s">
        <v>639</v>
      </c>
      <c r="L229" s="2">
        <f t="shared" si="3"/>
        <v>46575.89019224947</v>
      </c>
      <c r="M229" s="5" t="s">
        <v>38</v>
      </c>
      <c r="N229" s="5" t="s">
        <v>1329</v>
      </c>
    </row>
    <row r="230" spans="1:14" hidden="1" outlineLevel="1">
      <c r="B230" s="5" t="s">
        <v>1324</v>
      </c>
      <c r="C230" s="5" t="s">
        <v>24</v>
      </c>
      <c r="D230" s="5" t="s">
        <v>46</v>
      </c>
      <c r="E230" s="5"/>
      <c r="F230" s="5" t="s">
        <v>1330</v>
      </c>
      <c r="G230" s="5" t="s">
        <v>1331</v>
      </c>
      <c r="H230" s="5" t="s">
        <v>1327</v>
      </c>
      <c r="I230" s="5" t="s">
        <v>1332</v>
      </c>
      <c r="J230" s="5" t="s">
        <v>55</v>
      </c>
      <c r="K230" s="5" t="s">
        <v>1060</v>
      </c>
      <c r="L230" s="2">
        <f t="shared" si="3"/>
        <v>-33268.492994463908</v>
      </c>
      <c r="M230" s="5" t="s">
        <v>38</v>
      </c>
      <c r="N230" s="5" t="s">
        <v>1333</v>
      </c>
    </row>
    <row r="231" spans="1:14" hidden="1" outlineLevel="1">
      <c r="B231" s="5" t="s">
        <v>1324</v>
      </c>
      <c r="C231" s="5" t="s">
        <v>24</v>
      </c>
      <c r="D231" s="5" t="s">
        <v>38</v>
      </c>
      <c r="E231" s="5"/>
      <c r="F231" s="5" t="s">
        <v>1334</v>
      </c>
      <c r="G231" s="5" t="s">
        <v>1335</v>
      </c>
      <c r="H231" s="5" t="s">
        <v>1327</v>
      </c>
      <c r="I231" s="5" t="s">
        <v>1336</v>
      </c>
      <c r="J231" s="5" t="s">
        <v>55</v>
      </c>
      <c r="K231" s="5" t="s">
        <v>1337</v>
      </c>
      <c r="L231" s="2">
        <f t="shared" si="3"/>
        <v>-23287.945096124735</v>
      </c>
      <c r="M231" s="5" t="s">
        <v>38</v>
      </c>
      <c r="N231" s="5" t="s">
        <v>1338</v>
      </c>
    </row>
    <row r="232" spans="1:14" hidden="1" outlineLevel="1">
      <c r="B232" s="5" t="s">
        <v>1339</v>
      </c>
      <c r="C232" s="5" t="s">
        <v>24</v>
      </c>
      <c r="D232" s="5" t="s">
        <v>38</v>
      </c>
      <c r="E232" s="5"/>
      <c r="F232" s="5" t="s">
        <v>1340</v>
      </c>
      <c r="G232" s="5" t="s">
        <v>1341</v>
      </c>
      <c r="H232" s="5" t="s">
        <v>1342</v>
      </c>
      <c r="I232" s="5" t="s">
        <v>483</v>
      </c>
      <c r="J232" s="5" t="s">
        <v>38</v>
      </c>
      <c r="K232" s="5" t="s">
        <v>540</v>
      </c>
      <c r="L232" s="2">
        <f t="shared" si="3"/>
        <v>23287.945096124735</v>
      </c>
      <c r="M232" s="5" t="s">
        <v>38</v>
      </c>
      <c r="N232" s="5" t="s">
        <v>1343</v>
      </c>
    </row>
    <row r="233" spans="1:14" hidden="1" outlineLevel="1">
      <c r="B233" s="5" t="s">
        <v>1344</v>
      </c>
      <c r="C233" s="5" t="s">
        <v>37</v>
      </c>
      <c r="D233" s="5" t="s">
        <v>38</v>
      </c>
      <c r="E233" s="5"/>
      <c r="F233" s="5" t="s">
        <v>1345</v>
      </c>
      <c r="G233" s="5" t="s">
        <v>1346</v>
      </c>
      <c r="H233" s="5" t="s">
        <v>1347</v>
      </c>
      <c r="I233" s="5" t="s">
        <v>1348</v>
      </c>
      <c r="J233" s="5" t="s">
        <v>38</v>
      </c>
      <c r="K233" s="5" t="s">
        <v>768</v>
      </c>
      <c r="L233" s="2">
        <f t="shared" si="3"/>
        <v>-13307.397197785565</v>
      </c>
      <c r="M233" s="5" t="s">
        <v>38</v>
      </c>
      <c r="N233" s="5" t="s">
        <v>1349</v>
      </c>
    </row>
    <row r="234" spans="1:14" hidden="1" outlineLevel="1">
      <c r="B234" s="5" t="s">
        <v>1344</v>
      </c>
      <c r="C234" s="5" t="s">
        <v>37</v>
      </c>
      <c r="D234" s="5" t="s">
        <v>38</v>
      </c>
      <c r="E234" s="5"/>
      <c r="F234" s="5" t="s">
        <v>1350</v>
      </c>
      <c r="G234" s="5" t="s">
        <v>1351</v>
      </c>
      <c r="H234" s="5" t="s">
        <v>1347</v>
      </c>
      <c r="I234" s="5" t="s">
        <v>1219</v>
      </c>
      <c r="J234" s="5" t="s">
        <v>38</v>
      </c>
      <c r="K234" s="5" t="s">
        <v>43</v>
      </c>
      <c r="L234" s="2">
        <f t="shared" si="3"/>
        <v>99805.478983391731</v>
      </c>
      <c r="M234" s="5" t="s">
        <v>38</v>
      </c>
      <c r="N234" s="5" t="s">
        <v>1352</v>
      </c>
    </row>
    <row r="235" spans="1:14" hidden="1" outlineLevel="1">
      <c r="B235" s="5" t="s">
        <v>1353</v>
      </c>
      <c r="C235" s="5" t="s">
        <v>24</v>
      </c>
      <c r="D235" s="5" t="s">
        <v>55</v>
      </c>
      <c r="E235" s="5"/>
      <c r="F235" s="5" t="s">
        <v>1354</v>
      </c>
      <c r="G235" s="5" t="s">
        <v>1355</v>
      </c>
      <c r="H235" s="5" t="s">
        <v>1356</v>
      </c>
      <c r="I235" s="5" t="s">
        <v>1357</v>
      </c>
      <c r="J235" s="5" t="s">
        <v>55</v>
      </c>
      <c r="K235" s="5" t="s">
        <v>746</v>
      </c>
      <c r="L235" s="2">
        <f t="shared" si="3"/>
        <v>33268.492994463908</v>
      </c>
      <c r="M235" s="5" t="s">
        <v>38</v>
      </c>
      <c r="N235" s="5" t="s">
        <v>1358</v>
      </c>
    </row>
    <row r="236" spans="1:14" hidden="1" outlineLevel="1">
      <c r="B236" s="5" t="s">
        <v>1353</v>
      </c>
      <c r="C236" s="5" t="s">
        <v>24</v>
      </c>
      <c r="D236" s="5" t="s">
        <v>55</v>
      </c>
      <c r="E236" s="5"/>
      <c r="F236" s="5" t="s">
        <v>1359</v>
      </c>
      <c r="G236" s="5" t="s">
        <v>1360</v>
      </c>
      <c r="H236" s="5" t="s">
        <v>1356</v>
      </c>
      <c r="I236" s="5" t="s">
        <v>421</v>
      </c>
      <c r="J236" s="5" t="s">
        <v>55</v>
      </c>
      <c r="K236" s="5" t="s">
        <v>676</v>
      </c>
      <c r="L236" s="2">
        <f t="shared" si="3"/>
        <v>-3326.8492994463913</v>
      </c>
      <c r="M236" s="5" t="s">
        <v>38</v>
      </c>
      <c r="N236" s="5" t="s">
        <v>1361</v>
      </c>
    </row>
    <row r="237" spans="1:14" hidden="1" outlineLevel="1">
      <c r="B237" s="5" t="s">
        <v>1362</v>
      </c>
      <c r="C237" s="5" t="s">
        <v>24</v>
      </c>
      <c r="D237" s="5" t="s">
        <v>38</v>
      </c>
      <c r="E237" s="5"/>
      <c r="F237" s="5" t="s">
        <v>1363</v>
      </c>
      <c r="G237" s="5" t="s">
        <v>1364</v>
      </c>
      <c r="H237" s="5" t="s">
        <v>1365</v>
      </c>
      <c r="I237" s="5" t="s">
        <v>798</v>
      </c>
      <c r="J237" s="5" t="s">
        <v>55</v>
      </c>
      <c r="K237" s="5" t="s">
        <v>1259</v>
      </c>
      <c r="L237" s="2">
        <f t="shared" si="3"/>
        <v>-9980.5478983391731</v>
      </c>
      <c r="M237" s="5" t="s">
        <v>38</v>
      </c>
      <c r="N237" s="5" t="s">
        <v>1366</v>
      </c>
    </row>
    <row r="238" spans="1:14" hidden="1" outlineLevel="1">
      <c r="B238" s="5" t="s">
        <v>1362</v>
      </c>
      <c r="C238" s="5" t="s">
        <v>24</v>
      </c>
      <c r="D238" s="5" t="s">
        <v>38</v>
      </c>
      <c r="E238" s="5"/>
      <c r="F238" s="5" t="s">
        <v>1367</v>
      </c>
      <c r="G238" s="5" t="s">
        <v>1368</v>
      </c>
      <c r="H238" s="5" t="s">
        <v>1365</v>
      </c>
      <c r="I238" s="5" t="s">
        <v>1369</v>
      </c>
      <c r="J238" s="5" t="s">
        <v>55</v>
      </c>
      <c r="K238" s="5" t="s">
        <v>52</v>
      </c>
      <c r="L238" s="2">
        <f t="shared" si="3"/>
        <v>119766.57478007008</v>
      </c>
      <c r="M238" s="5" t="s">
        <v>38</v>
      </c>
      <c r="N238" s="5" t="s">
        <v>1370</v>
      </c>
    </row>
    <row r="239" spans="1:14" hidden="1" outlineLevel="1">
      <c r="B239" s="5" t="s">
        <v>1362</v>
      </c>
      <c r="C239" s="5" t="s">
        <v>24</v>
      </c>
      <c r="D239" s="5" t="s">
        <v>38</v>
      </c>
      <c r="E239" s="5"/>
      <c r="F239" s="5" t="s">
        <v>1371</v>
      </c>
      <c r="G239" s="5" t="s">
        <v>1372</v>
      </c>
      <c r="H239" s="5" t="s">
        <v>1365</v>
      </c>
      <c r="I239" s="5" t="s">
        <v>1373</v>
      </c>
      <c r="J239" s="5" t="s">
        <v>55</v>
      </c>
      <c r="K239" s="5" t="s">
        <v>1374</v>
      </c>
      <c r="L239" s="2">
        <f t="shared" si="3"/>
        <v>-19961.095796678346</v>
      </c>
      <c r="M239" s="5" t="s">
        <v>38</v>
      </c>
      <c r="N239" s="5" t="s">
        <v>1375</v>
      </c>
    </row>
    <row r="240" spans="1:14" collapsed="1">
      <c r="A240" s="3" t="s">
        <v>1376</v>
      </c>
      <c r="B240" s="2" t="s">
        <v>1377</v>
      </c>
      <c r="C240" s="2" t="s">
        <v>807</v>
      </c>
      <c r="D240" s="2" t="s">
        <v>1378</v>
      </c>
      <c r="E240" s="2" t="s">
        <v>1379</v>
      </c>
      <c r="F240" s="2" t="s">
        <v>1380</v>
      </c>
      <c r="G240" s="2" t="s">
        <v>1381</v>
      </c>
      <c r="H240" s="2" t="s">
        <v>1382</v>
      </c>
      <c r="I240" s="3" t="s">
        <v>1383</v>
      </c>
      <c r="K240" s="2">
        <f>263/C240</f>
        <v>3.691538936612206E-3</v>
      </c>
      <c r="L240" s="2">
        <f t="shared" si="3"/>
        <v>12.281193725147393</v>
      </c>
      <c r="M240" s="2">
        <v>-0.432</v>
      </c>
      <c r="N240" s="2">
        <v>5.95</v>
      </c>
    </row>
    <row r="241" spans="2:14" hidden="1" outlineLevel="1">
      <c r="B241" s="1" t="s">
        <v>26</v>
      </c>
      <c r="C241" s="1" t="s">
        <v>27</v>
      </c>
      <c r="D241" s="1" t="s">
        <v>4</v>
      </c>
      <c r="E241" s="1" t="s">
        <v>28</v>
      </c>
      <c r="F241" s="1" t="s">
        <v>29</v>
      </c>
      <c r="G241" s="1" t="s">
        <v>30</v>
      </c>
      <c r="H241" s="1" t="s">
        <v>31</v>
      </c>
      <c r="I241" s="1" t="s">
        <v>32</v>
      </c>
      <c r="J241" s="1" t="s">
        <v>33</v>
      </c>
      <c r="K241" s="1" t="s">
        <v>3</v>
      </c>
      <c r="L241" s="2" t="e">
        <f t="shared" si="3"/>
        <v>#VALUE!</v>
      </c>
      <c r="M241" s="1" t="s">
        <v>34</v>
      </c>
      <c r="N241" s="1" t="s">
        <v>35</v>
      </c>
    </row>
    <row r="242" spans="2:14" hidden="1" outlineLevel="1">
      <c r="B242" s="5" t="s">
        <v>1384</v>
      </c>
      <c r="C242" s="5" t="s">
        <v>37</v>
      </c>
      <c r="D242" s="5" t="s">
        <v>38</v>
      </c>
      <c r="E242" s="5"/>
      <c r="F242" s="5" t="s">
        <v>1385</v>
      </c>
      <c r="G242" s="5" t="s">
        <v>1386</v>
      </c>
      <c r="H242" s="5" t="s">
        <v>1387</v>
      </c>
      <c r="I242" s="5" t="s">
        <v>847</v>
      </c>
      <c r="J242" s="5" t="s">
        <v>51</v>
      </c>
      <c r="K242" s="5" t="s">
        <v>477</v>
      </c>
      <c r="L242" s="2">
        <f t="shared" si="3"/>
        <v>29941.643695017519</v>
      </c>
      <c r="M242" s="5" t="s">
        <v>38</v>
      </c>
      <c r="N242" s="5" t="s">
        <v>1388</v>
      </c>
    </row>
    <row r="243" spans="2:14" hidden="1" outlineLevel="1">
      <c r="B243" s="7" t="s">
        <v>814</v>
      </c>
      <c r="C243" s="7" t="s">
        <v>24</v>
      </c>
      <c r="D243" s="7" t="s">
        <v>374</v>
      </c>
      <c r="E243" s="7"/>
      <c r="F243" s="7" t="s">
        <v>815</v>
      </c>
      <c r="G243" s="7" t="s">
        <v>816</v>
      </c>
      <c r="H243" s="7" t="s">
        <v>817</v>
      </c>
      <c r="I243" s="7" t="s">
        <v>818</v>
      </c>
      <c r="J243" s="7" t="s">
        <v>51</v>
      </c>
      <c r="K243" s="7" t="s">
        <v>52</v>
      </c>
      <c r="L243" s="2">
        <f t="shared" si="3"/>
        <v>119766.57478007008</v>
      </c>
      <c r="M243" s="7" t="s">
        <v>38</v>
      </c>
      <c r="N243" s="7" t="s">
        <v>819</v>
      </c>
    </row>
    <row r="244" spans="2:14" hidden="1" outlineLevel="1">
      <c r="B244" s="7" t="s">
        <v>820</v>
      </c>
      <c r="C244" s="7" t="s">
        <v>24</v>
      </c>
      <c r="D244" s="7" t="s">
        <v>374</v>
      </c>
      <c r="E244" s="7"/>
      <c r="F244" s="7" t="s">
        <v>821</v>
      </c>
      <c r="G244" s="7" t="s">
        <v>822</v>
      </c>
      <c r="H244" s="7" t="s">
        <v>823</v>
      </c>
      <c r="I244" s="7" t="s">
        <v>232</v>
      </c>
      <c r="J244" s="7" t="s">
        <v>51</v>
      </c>
      <c r="K244" s="7" t="s">
        <v>324</v>
      </c>
      <c r="L244" s="2">
        <f t="shared" si="3"/>
        <v>139727.67057674841</v>
      </c>
      <c r="M244" s="7" t="s">
        <v>38</v>
      </c>
      <c r="N244" s="7" t="s">
        <v>824</v>
      </c>
    </row>
    <row r="245" spans="2:14" hidden="1" outlineLevel="1">
      <c r="B245" s="7" t="s">
        <v>825</v>
      </c>
      <c r="C245" s="7" t="s">
        <v>24</v>
      </c>
      <c r="D245" s="7" t="s">
        <v>63</v>
      </c>
      <c r="E245" s="7"/>
      <c r="F245" s="7" t="s">
        <v>826</v>
      </c>
      <c r="G245" s="7" t="s">
        <v>827</v>
      </c>
      <c r="H245" s="7" t="s">
        <v>828</v>
      </c>
      <c r="I245" s="7" t="s">
        <v>829</v>
      </c>
      <c r="J245" s="7" t="s">
        <v>38</v>
      </c>
      <c r="K245" s="7" t="s">
        <v>139</v>
      </c>
      <c r="L245" s="2">
        <f t="shared" si="3"/>
        <v>126420.27337896285</v>
      </c>
      <c r="M245" s="7" t="s">
        <v>38</v>
      </c>
      <c r="N245" s="7" t="s">
        <v>830</v>
      </c>
    </row>
    <row r="246" spans="2:14" hidden="1" outlineLevel="1">
      <c r="B246" s="7" t="s">
        <v>831</v>
      </c>
      <c r="C246" s="7" t="s">
        <v>24</v>
      </c>
      <c r="D246" s="7" t="s">
        <v>46</v>
      </c>
      <c r="E246" s="7"/>
      <c r="F246" s="7" t="s">
        <v>832</v>
      </c>
      <c r="G246" s="7" t="s">
        <v>833</v>
      </c>
      <c r="H246" s="7" t="s">
        <v>834</v>
      </c>
      <c r="I246" s="7" t="s">
        <v>835</v>
      </c>
      <c r="J246" s="7" t="s">
        <v>51</v>
      </c>
      <c r="K246" s="7" t="s">
        <v>132</v>
      </c>
      <c r="L246" s="2">
        <f t="shared" si="3"/>
        <v>109786.0268817309</v>
      </c>
      <c r="M246" s="7" t="s">
        <v>38</v>
      </c>
      <c r="N246" s="7" t="s">
        <v>836</v>
      </c>
    </row>
    <row r="247" spans="2:14" hidden="1" outlineLevel="1">
      <c r="B247" s="7" t="s">
        <v>837</v>
      </c>
      <c r="C247" s="7" t="s">
        <v>24</v>
      </c>
      <c r="D247" s="7" t="s">
        <v>46</v>
      </c>
      <c r="E247" s="7"/>
      <c r="F247" s="7" t="s">
        <v>838</v>
      </c>
      <c r="G247" s="7" t="s">
        <v>839</v>
      </c>
      <c r="H247" s="7" t="s">
        <v>840</v>
      </c>
      <c r="I247" s="7" t="s">
        <v>841</v>
      </c>
      <c r="J247" s="7" t="s">
        <v>51</v>
      </c>
      <c r="K247" s="7" t="s">
        <v>132</v>
      </c>
      <c r="L247" s="2">
        <f t="shared" si="3"/>
        <v>109786.0268817309</v>
      </c>
      <c r="M247" s="7" t="s">
        <v>38</v>
      </c>
      <c r="N247" s="7" t="s">
        <v>842</v>
      </c>
    </row>
    <row r="248" spans="2:14" hidden="1" outlineLevel="1">
      <c r="B248" s="7" t="s">
        <v>843</v>
      </c>
      <c r="C248" s="7" t="s">
        <v>24</v>
      </c>
      <c r="D248" s="7" t="s">
        <v>374</v>
      </c>
      <c r="E248" s="7"/>
      <c r="F248" s="7" t="s">
        <v>844</v>
      </c>
      <c r="G248" s="7" t="s">
        <v>845</v>
      </c>
      <c r="H248" s="7" t="s">
        <v>846</v>
      </c>
      <c r="I248" s="7" t="s">
        <v>847</v>
      </c>
      <c r="J248" s="7" t="s">
        <v>51</v>
      </c>
      <c r="K248" s="7" t="s">
        <v>52</v>
      </c>
      <c r="L248" s="2">
        <f t="shared" si="3"/>
        <v>119766.57478007008</v>
      </c>
      <c r="M248" s="7" t="s">
        <v>38</v>
      </c>
      <c r="N248" s="7" t="s">
        <v>848</v>
      </c>
    </row>
    <row r="249" spans="2:14" hidden="1" outlineLevel="1">
      <c r="B249" s="7" t="s">
        <v>849</v>
      </c>
      <c r="C249" s="7" t="s">
        <v>24</v>
      </c>
      <c r="D249" s="7" t="s">
        <v>55</v>
      </c>
      <c r="E249" s="7"/>
      <c r="F249" s="7" t="s">
        <v>850</v>
      </c>
      <c r="G249" s="7" t="s">
        <v>851</v>
      </c>
      <c r="H249" s="7" t="s">
        <v>852</v>
      </c>
      <c r="I249" s="7" t="s">
        <v>518</v>
      </c>
      <c r="J249" s="7" t="s">
        <v>51</v>
      </c>
      <c r="K249" s="7" t="s">
        <v>853</v>
      </c>
      <c r="L249" s="2">
        <f t="shared" si="3"/>
        <v>86498.081785606162</v>
      </c>
      <c r="M249" s="7" t="s">
        <v>38</v>
      </c>
      <c r="N249" s="7" t="s">
        <v>854</v>
      </c>
    </row>
    <row r="250" spans="2:14" hidden="1" outlineLevel="1">
      <c r="B250" s="5" t="s">
        <v>1389</v>
      </c>
      <c r="C250" s="5" t="s">
        <v>37</v>
      </c>
      <c r="D250" s="5" t="s">
        <v>38</v>
      </c>
      <c r="E250" s="5"/>
      <c r="F250" s="5" t="s">
        <v>1390</v>
      </c>
      <c r="G250" s="5" t="s">
        <v>1391</v>
      </c>
      <c r="H250" s="5" t="s">
        <v>1392</v>
      </c>
      <c r="I250" s="5" t="s">
        <v>1050</v>
      </c>
      <c r="J250" s="5" t="s">
        <v>38</v>
      </c>
      <c r="K250" s="5" t="s">
        <v>1393</v>
      </c>
      <c r="L250" s="2">
        <f t="shared" si="3"/>
        <v>79844.383186713385</v>
      </c>
      <c r="M250" s="5" t="s">
        <v>38</v>
      </c>
      <c r="N250" s="5" t="s">
        <v>1394</v>
      </c>
    </row>
    <row r="251" spans="2:14" hidden="1" outlineLevel="1">
      <c r="B251" s="7" t="s">
        <v>855</v>
      </c>
      <c r="C251" s="7" t="s">
        <v>24</v>
      </c>
      <c r="D251" s="7" t="s">
        <v>55</v>
      </c>
      <c r="E251" s="7" t="s">
        <v>162</v>
      </c>
      <c r="F251" s="7" t="s">
        <v>856</v>
      </c>
      <c r="G251" s="7" t="s">
        <v>857</v>
      </c>
      <c r="H251" s="7" t="s">
        <v>858</v>
      </c>
      <c r="I251" s="7" t="s">
        <v>859</v>
      </c>
      <c r="J251" s="7" t="s">
        <v>51</v>
      </c>
      <c r="K251" s="7" t="s">
        <v>379</v>
      </c>
      <c r="L251" s="2">
        <f t="shared" si="3"/>
        <v>192957.25936789069</v>
      </c>
      <c r="M251" s="7" t="s">
        <v>38</v>
      </c>
      <c r="N251" s="7" t="s">
        <v>860</v>
      </c>
    </row>
    <row r="252" spans="2:14" hidden="1" outlineLevel="1">
      <c r="B252" s="7" t="s">
        <v>861</v>
      </c>
      <c r="C252" s="7" t="s">
        <v>24</v>
      </c>
      <c r="D252" s="7" t="s">
        <v>746</v>
      </c>
      <c r="E252" s="7"/>
      <c r="F252" s="7" t="s">
        <v>862</v>
      </c>
      <c r="G252" s="7" t="s">
        <v>863</v>
      </c>
      <c r="H252" s="7" t="s">
        <v>864</v>
      </c>
      <c r="I252" s="7" t="s">
        <v>74</v>
      </c>
      <c r="J252" s="7" t="s">
        <v>51</v>
      </c>
      <c r="K252" s="7" t="s">
        <v>239</v>
      </c>
      <c r="L252" s="2">
        <f t="shared" si="3"/>
        <v>69863.835288374205</v>
      </c>
      <c r="M252" s="7" t="s">
        <v>38</v>
      </c>
      <c r="N252" s="7" t="s">
        <v>865</v>
      </c>
    </row>
    <row r="253" spans="2:14" hidden="1" outlineLevel="1">
      <c r="B253" s="7" t="s">
        <v>866</v>
      </c>
      <c r="C253" s="7" t="s">
        <v>24</v>
      </c>
      <c r="D253" s="7" t="s">
        <v>374</v>
      </c>
      <c r="E253" s="7"/>
      <c r="F253" s="7" t="s">
        <v>867</v>
      </c>
      <c r="G253" s="7" t="s">
        <v>868</v>
      </c>
      <c r="H253" s="7" t="s">
        <v>869</v>
      </c>
      <c r="I253" s="7" t="s">
        <v>870</v>
      </c>
      <c r="J253" s="7" t="s">
        <v>51</v>
      </c>
      <c r="K253" s="7" t="s">
        <v>871</v>
      </c>
      <c r="L253" s="2">
        <f t="shared" si="3"/>
        <v>-189630.41006844427</v>
      </c>
      <c r="M253" s="7" t="s">
        <v>38</v>
      </c>
      <c r="N253" s="7" t="s">
        <v>872</v>
      </c>
    </row>
    <row r="254" spans="2:14" hidden="1" outlineLevel="1">
      <c r="B254" s="7" t="s">
        <v>873</v>
      </c>
      <c r="C254" s="7" t="s">
        <v>24</v>
      </c>
      <c r="D254" s="7" t="s">
        <v>38</v>
      </c>
      <c r="E254" s="7"/>
      <c r="F254" s="7" t="s">
        <v>874</v>
      </c>
      <c r="G254" s="7" t="s">
        <v>875</v>
      </c>
      <c r="H254" s="7" t="s">
        <v>876</v>
      </c>
      <c r="I254" s="7" t="s">
        <v>877</v>
      </c>
      <c r="J254" s="7" t="s">
        <v>51</v>
      </c>
      <c r="K254" s="7" t="s">
        <v>125</v>
      </c>
      <c r="L254" s="2">
        <f t="shared" si="3"/>
        <v>-93151.780384498939</v>
      </c>
      <c r="M254" s="7" t="s">
        <v>38</v>
      </c>
      <c r="N254" s="7" t="s">
        <v>878</v>
      </c>
    </row>
    <row r="255" spans="2:14" hidden="1" outlineLevel="1">
      <c r="B255" s="7" t="s">
        <v>873</v>
      </c>
      <c r="C255" s="7" t="s">
        <v>24</v>
      </c>
      <c r="D255" s="7" t="s">
        <v>38</v>
      </c>
      <c r="E255" s="7"/>
      <c r="F255" s="7" t="s">
        <v>879</v>
      </c>
      <c r="G255" s="7" t="s">
        <v>880</v>
      </c>
      <c r="H255" s="7" t="s">
        <v>876</v>
      </c>
      <c r="I255" s="7" t="s">
        <v>881</v>
      </c>
      <c r="J255" s="7" t="s">
        <v>51</v>
      </c>
      <c r="K255" s="7" t="s">
        <v>52</v>
      </c>
      <c r="L255" s="2">
        <f t="shared" si="3"/>
        <v>119766.57478007008</v>
      </c>
      <c r="M255" s="7" t="s">
        <v>38</v>
      </c>
      <c r="N255" s="7" t="s">
        <v>882</v>
      </c>
    </row>
    <row r="256" spans="2:14" hidden="1" outlineLevel="1">
      <c r="B256" s="7" t="s">
        <v>883</v>
      </c>
      <c r="C256" s="7" t="s">
        <v>24</v>
      </c>
      <c r="D256" s="7" t="s">
        <v>55</v>
      </c>
      <c r="E256" s="7"/>
      <c r="F256" s="7" t="s">
        <v>884</v>
      </c>
      <c r="G256" s="7" t="s">
        <v>885</v>
      </c>
      <c r="H256" s="7" t="s">
        <v>886</v>
      </c>
      <c r="I256" s="7" t="s">
        <v>131</v>
      </c>
      <c r="J256" s="7" t="s">
        <v>38</v>
      </c>
      <c r="K256" s="7" t="s">
        <v>887</v>
      </c>
      <c r="L256" s="2">
        <f t="shared" si="3"/>
        <v>49902.739491695866</v>
      </c>
      <c r="M256" s="7" t="s">
        <v>38</v>
      </c>
      <c r="N256" s="7" t="s">
        <v>888</v>
      </c>
    </row>
    <row r="257" spans="2:14" hidden="1" outlineLevel="1">
      <c r="B257" s="7" t="s">
        <v>889</v>
      </c>
      <c r="C257" s="7" t="s">
        <v>24</v>
      </c>
      <c r="D257" s="7" t="s">
        <v>63</v>
      </c>
      <c r="E257" s="7"/>
      <c r="F257" s="7" t="s">
        <v>890</v>
      </c>
      <c r="G257" s="7" t="s">
        <v>891</v>
      </c>
      <c r="H257" s="7" t="s">
        <v>892</v>
      </c>
      <c r="I257" s="7" t="s">
        <v>385</v>
      </c>
      <c r="J257" s="7" t="s">
        <v>51</v>
      </c>
      <c r="K257" s="7" t="s">
        <v>893</v>
      </c>
      <c r="L257" s="2">
        <f t="shared" si="3"/>
        <v>182976.71146955149</v>
      </c>
      <c r="M257" s="7" t="s">
        <v>38</v>
      </c>
      <c r="N257" s="7" t="s">
        <v>894</v>
      </c>
    </row>
    <row r="258" spans="2:14" hidden="1" outlineLevel="1">
      <c r="B258" s="7" t="s">
        <v>895</v>
      </c>
      <c r="C258" s="7" t="s">
        <v>24</v>
      </c>
      <c r="D258" s="7" t="s">
        <v>63</v>
      </c>
      <c r="E258" s="7"/>
      <c r="F258" s="7" t="s">
        <v>896</v>
      </c>
      <c r="G258" s="7" t="s">
        <v>897</v>
      </c>
      <c r="H258" s="7" t="s">
        <v>898</v>
      </c>
      <c r="I258" s="7" t="s">
        <v>899</v>
      </c>
      <c r="J258" s="7" t="s">
        <v>51</v>
      </c>
      <c r="K258" s="7" t="s">
        <v>208</v>
      </c>
      <c r="L258" s="2">
        <f t="shared" si="3"/>
        <v>169669.31427176594</v>
      </c>
      <c r="M258" s="7" t="s">
        <v>38</v>
      </c>
      <c r="N258" s="7" t="s">
        <v>900</v>
      </c>
    </row>
    <row r="259" spans="2:14" hidden="1" outlineLevel="1">
      <c r="B259" s="7" t="s">
        <v>901</v>
      </c>
      <c r="C259" s="7" t="s">
        <v>24</v>
      </c>
      <c r="D259" s="7" t="s">
        <v>63</v>
      </c>
      <c r="E259" s="7"/>
      <c r="F259" s="7" t="s">
        <v>902</v>
      </c>
      <c r="G259" s="7" t="s">
        <v>903</v>
      </c>
      <c r="H259" s="7" t="s">
        <v>904</v>
      </c>
      <c r="I259" s="7" t="s">
        <v>905</v>
      </c>
      <c r="J259" s="7" t="s">
        <v>38</v>
      </c>
      <c r="K259" s="7" t="s">
        <v>396</v>
      </c>
      <c r="L259" s="2">
        <f t="shared" ref="L259:L322" si="4">K259/$K$1257*100</f>
        <v>-129747.12267840926</v>
      </c>
      <c r="M259" s="7" t="s">
        <v>38</v>
      </c>
      <c r="N259" s="7" t="s">
        <v>906</v>
      </c>
    </row>
    <row r="260" spans="2:14" hidden="1" outlineLevel="1">
      <c r="B260" s="7" t="s">
        <v>901</v>
      </c>
      <c r="C260" s="7" t="s">
        <v>24</v>
      </c>
      <c r="D260" s="7" t="s">
        <v>63</v>
      </c>
      <c r="E260" s="7"/>
      <c r="F260" s="7" t="s">
        <v>907</v>
      </c>
      <c r="G260" s="7" t="s">
        <v>908</v>
      </c>
      <c r="H260" s="7" t="s">
        <v>904</v>
      </c>
      <c r="I260" s="7" t="s">
        <v>909</v>
      </c>
      <c r="J260" s="7" t="s">
        <v>38</v>
      </c>
      <c r="K260" s="7" t="s">
        <v>659</v>
      </c>
      <c r="L260" s="2">
        <f t="shared" si="4"/>
        <v>236206.30026069377</v>
      </c>
      <c r="M260" s="7" t="s">
        <v>38</v>
      </c>
      <c r="N260" s="7" t="s">
        <v>910</v>
      </c>
    </row>
    <row r="261" spans="2:14" hidden="1" outlineLevel="1">
      <c r="B261" s="7" t="s">
        <v>911</v>
      </c>
      <c r="C261" s="7" t="s">
        <v>24</v>
      </c>
      <c r="D261" s="7" t="s">
        <v>374</v>
      </c>
      <c r="E261" s="7"/>
      <c r="F261" s="7" t="s">
        <v>912</v>
      </c>
      <c r="G261" s="7" t="s">
        <v>913</v>
      </c>
      <c r="H261" s="7" t="s">
        <v>914</v>
      </c>
      <c r="I261" s="7" t="s">
        <v>915</v>
      </c>
      <c r="J261" s="7" t="s">
        <v>51</v>
      </c>
      <c r="K261" s="7" t="s">
        <v>659</v>
      </c>
      <c r="L261" s="2">
        <f t="shared" si="4"/>
        <v>236206.30026069377</v>
      </c>
      <c r="M261" s="7" t="s">
        <v>38</v>
      </c>
      <c r="N261" s="7" t="s">
        <v>916</v>
      </c>
    </row>
    <row r="262" spans="2:14" hidden="1" outlineLevel="1">
      <c r="B262" s="7" t="s">
        <v>927</v>
      </c>
      <c r="C262" s="7" t="s">
        <v>24</v>
      </c>
      <c r="D262" s="7" t="s">
        <v>374</v>
      </c>
      <c r="E262" s="7"/>
      <c r="F262" s="7" t="s">
        <v>928</v>
      </c>
      <c r="G262" s="7" t="s">
        <v>929</v>
      </c>
      <c r="H262" s="7" t="s">
        <v>930</v>
      </c>
      <c r="I262" s="7" t="s">
        <v>931</v>
      </c>
      <c r="J262" s="7" t="s">
        <v>38</v>
      </c>
      <c r="K262" s="7" t="s">
        <v>932</v>
      </c>
      <c r="L262" s="2">
        <f t="shared" si="4"/>
        <v>176323.01287065871</v>
      </c>
      <c r="M262" s="7" t="s">
        <v>38</v>
      </c>
      <c r="N262" s="7" t="s">
        <v>933</v>
      </c>
    </row>
    <row r="263" spans="2:14" hidden="1" outlineLevel="1">
      <c r="B263" s="7" t="s">
        <v>927</v>
      </c>
      <c r="C263" s="7" t="s">
        <v>24</v>
      </c>
      <c r="D263" s="7" t="s">
        <v>142</v>
      </c>
      <c r="E263" s="7"/>
      <c r="F263" s="7" t="s">
        <v>934</v>
      </c>
      <c r="G263" s="7" t="s">
        <v>935</v>
      </c>
      <c r="H263" s="7" t="s">
        <v>930</v>
      </c>
      <c r="I263" s="7" t="s">
        <v>549</v>
      </c>
      <c r="J263" s="7" t="s">
        <v>38</v>
      </c>
      <c r="K263" s="7" t="s">
        <v>174</v>
      </c>
      <c r="L263" s="2">
        <f t="shared" si="4"/>
        <v>-163015.61567287316</v>
      </c>
      <c r="M263" s="7" t="s">
        <v>38</v>
      </c>
      <c r="N263" s="7" t="s">
        <v>936</v>
      </c>
    </row>
    <row r="264" spans="2:14" hidden="1" outlineLevel="1">
      <c r="B264" s="7" t="s">
        <v>937</v>
      </c>
      <c r="C264" s="7" t="s">
        <v>24</v>
      </c>
      <c r="D264" s="7" t="s">
        <v>38</v>
      </c>
      <c r="E264" s="7"/>
      <c r="F264" s="7" t="s">
        <v>938</v>
      </c>
      <c r="G264" s="7" t="s">
        <v>939</v>
      </c>
      <c r="H264" s="7" t="s">
        <v>940</v>
      </c>
      <c r="I264" s="7" t="s">
        <v>221</v>
      </c>
      <c r="J264" s="7" t="s">
        <v>51</v>
      </c>
      <c r="K264" s="7" t="s">
        <v>941</v>
      </c>
      <c r="L264" s="2">
        <f t="shared" si="4"/>
        <v>-49902.739491695866</v>
      </c>
      <c r="M264" s="7" t="s">
        <v>38</v>
      </c>
      <c r="N264" s="7" t="s">
        <v>942</v>
      </c>
    </row>
    <row r="265" spans="2:14" hidden="1" outlineLevel="1">
      <c r="B265" s="7" t="s">
        <v>937</v>
      </c>
      <c r="C265" s="7" t="s">
        <v>24</v>
      </c>
      <c r="D265" s="7" t="s">
        <v>38</v>
      </c>
      <c r="E265" s="7"/>
      <c r="F265" s="7" t="s">
        <v>943</v>
      </c>
      <c r="G265" s="7" t="s">
        <v>944</v>
      </c>
      <c r="H265" s="7" t="s">
        <v>940</v>
      </c>
      <c r="I265" s="7" t="s">
        <v>945</v>
      </c>
      <c r="J265" s="7" t="s">
        <v>51</v>
      </c>
      <c r="K265" s="7" t="s">
        <v>89</v>
      </c>
      <c r="L265" s="2">
        <f t="shared" si="4"/>
        <v>93151.780384498939</v>
      </c>
      <c r="M265" s="7" t="s">
        <v>38</v>
      </c>
      <c r="N265" s="7" t="s">
        <v>946</v>
      </c>
    </row>
    <row r="266" spans="2:14" hidden="1" outlineLevel="1">
      <c r="B266" s="7" t="s">
        <v>947</v>
      </c>
      <c r="C266" s="7" t="s">
        <v>24</v>
      </c>
      <c r="D266" s="7" t="s">
        <v>38</v>
      </c>
      <c r="E266" s="7"/>
      <c r="F266" s="7" t="s">
        <v>948</v>
      </c>
      <c r="G266" s="7" t="s">
        <v>949</v>
      </c>
      <c r="H266" s="7" t="s">
        <v>950</v>
      </c>
      <c r="I266" s="7" t="s">
        <v>951</v>
      </c>
      <c r="J266" s="7" t="s">
        <v>38</v>
      </c>
      <c r="K266" s="7" t="s">
        <v>952</v>
      </c>
      <c r="L266" s="2">
        <f t="shared" si="4"/>
        <v>73190.684587820608</v>
      </c>
      <c r="M266" s="7" t="s">
        <v>38</v>
      </c>
      <c r="N266" s="7" t="s">
        <v>953</v>
      </c>
    </row>
    <row r="267" spans="2:14" hidden="1" outlineLevel="1">
      <c r="B267" s="7" t="s">
        <v>947</v>
      </c>
      <c r="C267" s="7" t="s">
        <v>24</v>
      </c>
      <c r="D267" s="7" t="s">
        <v>55</v>
      </c>
      <c r="E267" s="7"/>
      <c r="F267" s="7" t="s">
        <v>954</v>
      </c>
      <c r="G267" s="7" t="s">
        <v>955</v>
      </c>
      <c r="H267" s="7" t="s">
        <v>950</v>
      </c>
      <c r="I267" s="7" t="s">
        <v>682</v>
      </c>
      <c r="J267" s="7" t="s">
        <v>38</v>
      </c>
      <c r="K267" s="7" t="s">
        <v>956</v>
      </c>
      <c r="L267" s="2">
        <f t="shared" si="4"/>
        <v>-66536.985988927816</v>
      </c>
      <c r="M267" s="7" t="s">
        <v>38</v>
      </c>
      <c r="N267" s="7" t="s">
        <v>957</v>
      </c>
    </row>
    <row r="268" spans="2:14" hidden="1" outlineLevel="1">
      <c r="B268" s="7" t="s">
        <v>958</v>
      </c>
      <c r="C268" s="7" t="s">
        <v>24</v>
      </c>
      <c r="D268" s="7" t="s">
        <v>46</v>
      </c>
      <c r="E268" s="7"/>
      <c r="F268" s="7" t="s">
        <v>959</v>
      </c>
      <c r="G268" s="7" t="s">
        <v>960</v>
      </c>
      <c r="H268" s="7" t="s">
        <v>961</v>
      </c>
      <c r="I268" s="7" t="s">
        <v>42</v>
      </c>
      <c r="J268" s="7" t="s">
        <v>51</v>
      </c>
      <c r="K268" s="7" t="s">
        <v>962</v>
      </c>
      <c r="L268" s="2">
        <f t="shared" si="4"/>
        <v>-143054.5198761948</v>
      </c>
      <c r="M268" s="7" t="s">
        <v>38</v>
      </c>
      <c r="N268" s="7" t="s">
        <v>963</v>
      </c>
    </row>
    <row r="269" spans="2:14" hidden="1" outlineLevel="1">
      <c r="B269" s="7" t="s">
        <v>958</v>
      </c>
      <c r="C269" s="7" t="s">
        <v>24</v>
      </c>
      <c r="D269" s="7" t="s">
        <v>521</v>
      </c>
      <c r="E269" s="7"/>
      <c r="F269" s="7" t="s">
        <v>964</v>
      </c>
      <c r="G269" s="7" t="s">
        <v>965</v>
      </c>
      <c r="H269" s="7" t="s">
        <v>961</v>
      </c>
      <c r="I269" s="7" t="s">
        <v>966</v>
      </c>
      <c r="J269" s="7" t="s">
        <v>51</v>
      </c>
      <c r="K269" s="7" t="s">
        <v>967</v>
      </c>
      <c r="L269" s="2">
        <f t="shared" si="4"/>
        <v>242859.99885958654</v>
      </c>
      <c r="M269" s="7" t="s">
        <v>38</v>
      </c>
      <c r="N269" s="7" t="s">
        <v>968</v>
      </c>
    </row>
    <row r="270" spans="2:14" hidden="1" outlineLevel="1">
      <c r="B270" s="7" t="s">
        <v>987</v>
      </c>
      <c r="C270" s="7" t="s">
        <v>24</v>
      </c>
      <c r="D270" s="7" t="s">
        <v>374</v>
      </c>
      <c r="E270" s="7"/>
      <c r="F270" s="7" t="s">
        <v>988</v>
      </c>
      <c r="G270" s="7" t="s">
        <v>989</v>
      </c>
      <c r="H270" s="7" t="s">
        <v>990</v>
      </c>
      <c r="I270" s="7" t="s">
        <v>630</v>
      </c>
      <c r="J270" s="7" t="s">
        <v>51</v>
      </c>
      <c r="K270" s="7" t="s">
        <v>195</v>
      </c>
      <c r="L270" s="2">
        <f t="shared" si="4"/>
        <v>186303.56076899788</v>
      </c>
      <c r="M270" s="7" t="s">
        <v>38</v>
      </c>
      <c r="N270" s="7" t="s">
        <v>991</v>
      </c>
    </row>
    <row r="271" spans="2:14" hidden="1" outlineLevel="1">
      <c r="B271" s="7" t="s">
        <v>987</v>
      </c>
      <c r="C271" s="7" t="s">
        <v>24</v>
      </c>
      <c r="D271" s="7" t="s">
        <v>540</v>
      </c>
      <c r="E271" s="7"/>
      <c r="F271" s="7" t="s">
        <v>992</v>
      </c>
      <c r="G271" s="7" t="s">
        <v>993</v>
      </c>
      <c r="H271" s="7" t="s">
        <v>990</v>
      </c>
      <c r="I271" s="7" t="s">
        <v>994</v>
      </c>
      <c r="J271" s="7" t="s">
        <v>51</v>
      </c>
      <c r="K271" s="7" t="s">
        <v>995</v>
      </c>
      <c r="L271" s="2">
        <f t="shared" si="4"/>
        <v>-126420.27337896285</v>
      </c>
      <c r="M271" s="7" t="s">
        <v>38</v>
      </c>
      <c r="N271" s="7" t="s">
        <v>996</v>
      </c>
    </row>
    <row r="272" spans="2:14" hidden="1" outlineLevel="1">
      <c r="B272" s="7" t="s">
        <v>997</v>
      </c>
      <c r="C272" s="7" t="s">
        <v>24</v>
      </c>
      <c r="D272" s="7" t="s">
        <v>521</v>
      </c>
      <c r="E272" s="7"/>
      <c r="F272" s="7" t="s">
        <v>998</v>
      </c>
      <c r="G272" s="7" t="s">
        <v>999</v>
      </c>
      <c r="H272" s="7" t="s">
        <v>1000</v>
      </c>
      <c r="I272" s="7" t="s">
        <v>1001</v>
      </c>
      <c r="J272" s="7" t="s">
        <v>51</v>
      </c>
      <c r="K272" s="7" t="s">
        <v>502</v>
      </c>
      <c r="L272" s="2">
        <f t="shared" si="4"/>
        <v>306070.13554906799</v>
      </c>
      <c r="M272" s="7" t="s">
        <v>38</v>
      </c>
      <c r="N272" s="7" t="s">
        <v>1002</v>
      </c>
    </row>
    <row r="273" spans="2:14" hidden="1" outlineLevel="1">
      <c r="B273" s="7" t="s">
        <v>1003</v>
      </c>
      <c r="C273" s="7" t="s">
        <v>24</v>
      </c>
      <c r="D273" s="7" t="s">
        <v>38</v>
      </c>
      <c r="E273" s="7"/>
      <c r="F273" s="7" t="s">
        <v>1004</v>
      </c>
      <c r="G273" s="7" t="s">
        <v>1005</v>
      </c>
      <c r="H273" s="7" t="s">
        <v>1006</v>
      </c>
      <c r="I273" s="7" t="s">
        <v>1007</v>
      </c>
      <c r="J273" s="7" t="s">
        <v>51</v>
      </c>
      <c r="K273" s="7" t="s">
        <v>1008</v>
      </c>
      <c r="L273" s="2">
        <f t="shared" si="4"/>
        <v>-146381.36917564122</v>
      </c>
      <c r="M273" s="7" t="s">
        <v>38</v>
      </c>
      <c r="N273" s="7" t="s">
        <v>1009</v>
      </c>
    </row>
    <row r="274" spans="2:14" hidden="1" outlineLevel="1">
      <c r="B274" s="7" t="s">
        <v>1003</v>
      </c>
      <c r="C274" s="7" t="s">
        <v>24</v>
      </c>
      <c r="D274" s="7" t="s">
        <v>38</v>
      </c>
      <c r="E274" s="7"/>
      <c r="F274" s="7" t="s">
        <v>1010</v>
      </c>
      <c r="G274" s="7" t="s">
        <v>1011</v>
      </c>
      <c r="H274" s="7" t="s">
        <v>1006</v>
      </c>
      <c r="I274" s="7" t="s">
        <v>1012</v>
      </c>
      <c r="J274" s="7" t="s">
        <v>51</v>
      </c>
      <c r="K274" s="7" t="s">
        <v>1013</v>
      </c>
      <c r="L274" s="2">
        <f t="shared" si="4"/>
        <v>166342.46497231955</v>
      </c>
      <c r="M274" s="7" t="s">
        <v>38</v>
      </c>
      <c r="N274" s="7" t="s">
        <v>1014</v>
      </c>
    </row>
    <row r="275" spans="2:14" hidden="1" outlineLevel="1">
      <c r="B275" s="7" t="s">
        <v>1031</v>
      </c>
      <c r="C275" s="7" t="s">
        <v>24</v>
      </c>
      <c r="D275" s="7" t="s">
        <v>46</v>
      </c>
      <c r="E275" s="7"/>
      <c r="F275" s="7" t="s">
        <v>1032</v>
      </c>
      <c r="G275" s="7" t="s">
        <v>1033</v>
      </c>
      <c r="H275" s="7" t="s">
        <v>1034</v>
      </c>
      <c r="I275" s="7" t="s">
        <v>138</v>
      </c>
      <c r="J275" s="7" t="s">
        <v>51</v>
      </c>
      <c r="K275" s="7" t="s">
        <v>188</v>
      </c>
      <c r="L275" s="2">
        <f t="shared" si="4"/>
        <v>156361.91707398035</v>
      </c>
      <c r="M275" s="7" t="s">
        <v>38</v>
      </c>
      <c r="N275" s="7" t="s">
        <v>1035</v>
      </c>
    </row>
    <row r="276" spans="2:14" hidden="1" outlineLevel="1">
      <c r="B276" s="7" t="s">
        <v>1036</v>
      </c>
      <c r="C276" s="7" t="s">
        <v>24</v>
      </c>
      <c r="D276" s="7" t="s">
        <v>46</v>
      </c>
      <c r="E276" s="7"/>
      <c r="F276" s="7" t="s">
        <v>1037</v>
      </c>
      <c r="G276" s="7" t="s">
        <v>1038</v>
      </c>
      <c r="H276" s="7" t="s">
        <v>1039</v>
      </c>
      <c r="I276" s="7" t="s">
        <v>67</v>
      </c>
      <c r="J276" s="7" t="s">
        <v>51</v>
      </c>
      <c r="K276" s="7" t="s">
        <v>1040</v>
      </c>
      <c r="L276" s="2">
        <f t="shared" si="4"/>
        <v>262821.09465626488</v>
      </c>
      <c r="M276" s="7" t="s">
        <v>38</v>
      </c>
      <c r="N276" s="7" t="s">
        <v>1041</v>
      </c>
    </row>
    <row r="277" spans="2:14" hidden="1" outlineLevel="1">
      <c r="B277" s="7" t="s">
        <v>1036</v>
      </c>
      <c r="C277" s="7" t="s">
        <v>24</v>
      </c>
      <c r="D277" s="7" t="s">
        <v>55</v>
      </c>
      <c r="E277" s="7"/>
      <c r="F277" s="7" t="s">
        <v>1042</v>
      </c>
      <c r="G277" s="7" t="s">
        <v>1043</v>
      </c>
      <c r="H277" s="7" t="s">
        <v>1039</v>
      </c>
      <c r="I277" s="7" t="s">
        <v>1044</v>
      </c>
      <c r="J277" s="7" t="s">
        <v>51</v>
      </c>
      <c r="K277" s="7" t="s">
        <v>174</v>
      </c>
      <c r="L277" s="2">
        <f t="shared" si="4"/>
        <v>-163015.61567287316</v>
      </c>
      <c r="M277" s="7" t="s">
        <v>38</v>
      </c>
      <c r="N277" s="7" t="s">
        <v>1045</v>
      </c>
    </row>
    <row r="278" spans="2:14" hidden="1" outlineLevel="1">
      <c r="B278" s="7" t="s">
        <v>1046</v>
      </c>
      <c r="C278" s="7" t="s">
        <v>24</v>
      </c>
      <c r="D278" s="7" t="s">
        <v>46</v>
      </c>
      <c r="E278" s="7"/>
      <c r="F278" s="7" t="s">
        <v>1047</v>
      </c>
      <c r="G278" s="7" t="s">
        <v>1048</v>
      </c>
      <c r="H278" s="7" t="s">
        <v>1049</v>
      </c>
      <c r="I278" s="7" t="s">
        <v>1050</v>
      </c>
      <c r="J278" s="7" t="s">
        <v>38</v>
      </c>
      <c r="K278" s="7" t="s">
        <v>1051</v>
      </c>
      <c r="L278" s="2">
        <f t="shared" si="4"/>
        <v>209591.50586512266</v>
      </c>
      <c r="M278" s="7" t="s">
        <v>38</v>
      </c>
      <c r="N278" s="7" t="s">
        <v>1052</v>
      </c>
    </row>
    <row r="279" spans="2:14" hidden="1" outlineLevel="1">
      <c r="B279" s="7" t="s">
        <v>1046</v>
      </c>
      <c r="C279" s="7" t="s">
        <v>24</v>
      </c>
      <c r="D279" s="7" t="s">
        <v>46</v>
      </c>
      <c r="E279" s="7"/>
      <c r="F279" s="7" t="s">
        <v>1053</v>
      </c>
      <c r="G279" s="7" t="s">
        <v>1054</v>
      </c>
      <c r="H279" s="7" t="s">
        <v>1049</v>
      </c>
      <c r="I279" s="7" t="s">
        <v>1055</v>
      </c>
      <c r="J279" s="7" t="s">
        <v>38</v>
      </c>
      <c r="K279" s="7" t="s">
        <v>1056</v>
      </c>
      <c r="L279" s="2">
        <f t="shared" si="4"/>
        <v>-182976.71146955149</v>
      </c>
      <c r="M279" s="7" t="s">
        <v>38</v>
      </c>
      <c r="N279" s="7" t="s">
        <v>1057</v>
      </c>
    </row>
    <row r="280" spans="2:14" hidden="1" outlineLevel="1">
      <c r="B280" s="8" t="s">
        <v>1046</v>
      </c>
      <c r="C280" s="8" t="s">
        <v>24</v>
      </c>
      <c r="D280" s="8" t="s">
        <v>55</v>
      </c>
      <c r="E280" s="8"/>
      <c r="F280" s="8" t="s">
        <v>1058</v>
      </c>
      <c r="G280" s="8" t="s">
        <v>1058</v>
      </c>
      <c r="H280" s="8" t="s">
        <v>1059</v>
      </c>
      <c r="I280" s="8" t="s">
        <v>576</v>
      </c>
      <c r="J280" s="8" t="s">
        <v>38</v>
      </c>
      <c r="K280" s="8" t="s">
        <v>1060</v>
      </c>
      <c r="L280" s="2">
        <f t="shared" si="4"/>
        <v>-33268.492994463908</v>
      </c>
      <c r="M280" s="8" t="s">
        <v>55</v>
      </c>
      <c r="N280" s="8" t="s">
        <v>1061</v>
      </c>
    </row>
    <row r="281" spans="2:14" hidden="1" outlineLevel="1">
      <c r="B281" s="5" t="s">
        <v>1395</v>
      </c>
      <c r="C281" s="5" t="s">
        <v>37</v>
      </c>
      <c r="D281" s="5" t="s">
        <v>38</v>
      </c>
      <c r="E281" s="5"/>
      <c r="F281" s="5" t="s">
        <v>1396</v>
      </c>
      <c r="G281" s="5" t="s">
        <v>1397</v>
      </c>
      <c r="H281" s="5" t="s">
        <v>1398</v>
      </c>
      <c r="I281" s="5" t="s">
        <v>316</v>
      </c>
      <c r="J281" s="5" t="s">
        <v>51</v>
      </c>
      <c r="K281" s="5" t="s">
        <v>103</v>
      </c>
      <c r="L281" s="2">
        <f t="shared" si="4"/>
        <v>129747.12267840926</v>
      </c>
      <c r="M281" s="5" t="s">
        <v>38</v>
      </c>
      <c r="N281" s="5" t="s">
        <v>1399</v>
      </c>
    </row>
    <row r="282" spans="2:14" hidden="1" outlineLevel="1">
      <c r="B282" s="7" t="s">
        <v>1062</v>
      </c>
      <c r="C282" s="7" t="s">
        <v>24</v>
      </c>
      <c r="D282" s="7" t="s">
        <v>55</v>
      </c>
      <c r="E282" s="7"/>
      <c r="F282" s="7" t="s">
        <v>1063</v>
      </c>
      <c r="G282" s="7" t="s">
        <v>1064</v>
      </c>
      <c r="H282" s="7" t="s">
        <v>1065</v>
      </c>
      <c r="I282" s="7" t="s">
        <v>1066</v>
      </c>
      <c r="J282" s="7" t="s">
        <v>38</v>
      </c>
      <c r="K282" s="7" t="s">
        <v>1067</v>
      </c>
      <c r="L282" s="2">
        <f t="shared" si="4"/>
        <v>272801.64255460404</v>
      </c>
      <c r="M282" s="7" t="s">
        <v>38</v>
      </c>
      <c r="N282" s="7" t="s">
        <v>1068</v>
      </c>
    </row>
    <row r="283" spans="2:14" hidden="1" outlineLevel="1">
      <c r="B283" s="7" t="s">
        <v>1062</v>
      </c>
      <c r="C283" s="7" t="s">
        <v>24</v>
      </c>
      <c r="D283" s="7" t="s">
        <v>38</v>
      </c>
      <c r="E283" s="7"/>
      <c r="F283" s="7" t="s">
        <v>1069</v>
      </c>
      <c r="G283" s="7" t="s">
        <v>1070</v>
      </c>
      <c r="H283" s="7" t="s">
        <v>1065</v>
      </c>
      <c r="I283" s="7" t="s">
        <v>1071</v>
      </c>
      <c r="J283" s="7" t="s">
        <v>38</v>
      </c>
      <c r="K283" s="7" t="s">
        <v>995</v>
      </c>
      <c r="L283" s="2">
        <f t="shared" si="4"/>
        <v>-126420.27337896285</v>
      </c>
      <c r="M283" s="7" t="s">
        <v>38</v>
      </c>
      <c r="N283" s="7" t="s">
        <v>1072</v>
      </c>
    </row>
    <row r="284" spans="2:14" hidden="1" outlineLevel="1">
      <c r="B284" s="7" t="s">
        <v>1062</v>
      </c>
      <c r="C284" s="7" t="s">
        <v>24</v>
      </c>
      <c r="D284" s="7" t="s">
        <v>55</v>
      </c>
      <c r="E284" s="7"/>
      <c r="F284" s="7" t="s">
        <v>1073</v>
      </c>
      <c r="G284" s="7" t="s">
        <v>1074</v>
      </c>
      <c r="H284" s="7" t="s">
        <v>1065</v>
      </c>
      <c r="I284" s="7" t="s">
        <v>705</v>
      </c>
      <c r="J284" s="7" t="s">
        <v>38</v>
      </c>
      <c r="K284" s="7" t="s">
        <v>1075</v>
      </c>
      <c r="L284" s="2">
        <f t="shared" si="4"/>
        <v>-149708.2184750876</v>
      </c>
      <c r="M284" s="7" t="s">
        <v>38</v>
      </c>
      <c r="N284" s="7" t="s">
        <v>1076</v>
      </c>
    </row>
    <row r="285" spans="2:14" hidden="1" outlineLevel="1">
      <c r="B285" s="7" t="s">
        <v>1077</v>
      </c>
      <c r="C285" s="7" t="s">
        <v>24</v>
      </c>
      <c r="D285" s="7" t="s">
        <v>46</v>
      </c>
      <c r="E285" s="7"/>
      <c r="F285" s="7" t="s">
        <v>1078</v>
      </c>
      <c r="G285" s="7" t="s">
        <v>1079</v>
      </c>
      <c r="H285" s="7" t="s">
        <v>1080</v>
      </c>
      <c r="I285" s="7" t="s">
        <v>1081</v>
      </c>
      <c r="J285" s="7" t="s">
        <v>38</v>
      </c>
      <c r="K285" s="7" t="s">
        <v>96</v>
      </c>
      <c r="L285" s="2">
        <f t="shared" si="4"/>
        <v>153035.06777453399</v>
      </c>
      <c r="M285" s="7" t="s">
        <v>38</v>
      </c>
      <c r="N285" s="7" t="s">
        <v>1082</v>
      </c>
    </row>
    <row r="286" spans="2:14" hidden="1" outlineLevel="1">
      <c r="B286" s="7" t="s">
        <v>1077</v>
      </c>
      <c r="C286" s="7" t="s">
        <v>24</v>
      </c>
      <c r="D286" s="7" t="s">
        <v>55</v>
      </c>
      <c r="E286" s="7"/>
      <c r="F286" s="7" t="s">
        <v>1083</v>
      </c>
      <c r="G286" s="7" t="s">
        <v>1084</v>
      </c>
      <c r="H286" s="7" t="s">
        <v>1080</v>
      </c>
      <c r="I286" s="7" t="s">
        <v>1085</v>
      </c>
      <c r="J286" s="7" t="s">
        <v>38</v>
      </c>
      <c r="K286" s="7" t="s">
        <v>222</v>
      </c>
      <c r="L286" s="2">
        <f t="shared" si="4"/>
        <v>-119766.57478007008</v>
      </c>
      <c r="M286" s="7" t="s">
        <v>38</v>
      </c>
      <c r="N286" s="7" t="s">
        <v>1086</v>
      </c>
    </row>
    <row r="287" spans="2:14" hidden="1" outlineLevel="1">
      <c r="B287" s="7" t="s">
        <v>1097</v>
      </c>
      <c r="C287" s="7" t="s">
        <v>24</v>
      </c>
      <c r="D287" s="7" t="s">
        <v>63</v>
      </c>
      <c r="E287" s="7"/>
      <c r="F287" s="7" t="s">
        <v>1098</v>
      </c>
      <c r="G287" s="7" t="s">
        <v>1099</v>
      </c>
      <c r="H287" s="7" t="s">
        <v>1100</v>
      </c>
      <c r="I287" s="7" t="s">
        <v>1101</v>
      </c>
      <c r="J287" s="7" t="s">
        <v>51</v>
      </c>
      <c r="K287" s="7" t="s">
        <v>512</v>
      </c>
      <c r="L287" s="2">
        <f t="shared" si="4"/>
        <v>239533.14956014015</v>
      </c>
      <c r="M287" s="7" t="s">
        <v>38</v>
      </c>
      <c r="N287" s="7" t="s">
        <v>1102</v>
      </c>
    </row>
    <row r="288" spans="2:14" hidden="1" outlineLevel="1">
      <c r="B288" s="7" t="s">
        <v>1097</v>
      </c>
      <c r="C288" s="7" t="s">
        <v>24</v>
      </c>
      <c r="D288" s="7" t="s">
        <v>38</v>
      </c>
      <c r="E288" s="7"/>
      <c r="F288" s="7" t="s">
        <v>1103</v>
      </c>
      <c r="G288" s="7" t="s">
        <v>1104</v>
      </c>
      <c r="H288" s="7" t="s">
        <v>1100</v>
      </c>
      <c r="I288" s="7" t="s">
        <v>841</v>
      </c>
      <c r="J288" s="7" t="s">
        <v>51</v>
      </c>
      <c r="K288" s="7" t="s">
        <v>125</v>
      </c>
      <c r="L288" s="2">
        <f t="shared" si="4"/>
        <v>-93151.780384498939</v>
      </c>
      <c r="M288" s="7" t="s">
        <v>38</v>
      </c>
      <c r="N288" s="7" t="s">
        <v>1105</v>
      </c>
    </row>
    <row r="289" spans="2:14" hidden="1" outlineLevel="1">
      <c r="B289" s="7" t="s">
        <v>1106</v>
      </c>
      <c r="C289" s="7" t="s">
        <v>24</v>
      </c>
      <c r="D289" s="7" t="s">
        <v>63</v>
      </c>
      <c r="E289" s="7"/>
      <c r="F289" s="7" t="s">
        <v>1107</v>
      </c>
      <c r="G289" s="7" t="s">
        <v>1108</v>
      </c>
      <c r="H289" s="7" t="s">
        <v>1109</v>
      </c>
      <c r="I289" s="7" t="s">
        <v>1110</v>
      </c>
      <c r="J289" s="7" t="s">
        <v>51</v>
      </c>
      <c r="K289" s="7" t="s">
        <v>526</v>
      </c>
      <c r="L289" s="2">
        <f t="shared" si="4"/>
        <v>212918.35516456905</v>
      </c>
      <c r="M289" s="7" t="s">
        <v>38</v>
      </c>
      <c r="N289" s="7" t="s">
        <v>1111</v>
      </c>
    </row>
    <row r="290" spans="2:14" hidden="1" outlineLevel="1">
      <c r="B290" s="7" t="s">
        <v>1106</v>
      </c>
      <c r="C290" s="7" t="s">
        <v>24</v>
      </c>
      <c r="D290" s="7" t="s">
        <v>374</v>
      </c>
      <c r="E290" s="7"/>
      <c r="F290" s="7" t="s">
        <v>1112</v>
      </c>
      <c r="G290" s="7" t="s">
        <v>1113</v>
      </c>
      <c r="H290" s="7" t="s">
        <v>1109</v>
      </c>
      <c r="I290" s="7" t="s">
        <v>1114</v>
      </c>
      <c r="J290" s="7" t="s">
        <v>51</v>
      </c>
      <c r="K290" s="7" t="s">
        <v>962</v>
      </c>
      <c r="L290" s="2">
        <f t="shared" si="4"/>
        <v>-143054.5198761948</v>
      </c>
      <c r="M290" s="7" t="s">
        <v>38</v>
      </c>
      <c r="N290" s="7" t="s">
        <v>1115</v>
      </c>
    </row>
    <row r="291" spans="2:14" hidden="1" outlineLevel="1">
      <c r="B291" s="7" t="s">
        <v>1116</v>
      </c>
      <c r="C291" s="7" t="s">
        <v>24</v>
      </c>
      <c r="D291" s="7" t="s">
        <v>46</v>
      </c>
      <c r="E291" s="7"/>
      <c r="F291" s="7" t="s">
        <v>1117</v>
      </c>
      <c r="G291" s="7" t="s">
        <v>1118</v>
      </c>
      <c r="H291" s="7" t="s">
        <v>1119</v>
      </c>
      <c r="I291" s="7" t="s">
        <v>470</v>
      </c>
      <c r="J291" s="7" t="s">
        <v>38</v>
      </c>
      <c r="K291" s="7" t="s">
        <v>1120</v>
      </c>
      <c r="L291" s="2">
        <f t="shared" si="4"/>
        <v>-196284.10866733707</v>
      </c>
      <c r="M291" s="7" t="s">
        <v>38</v>
      </c>
      <c r="N291" s="7" t="s">
        <v>1121</v>
      </c>
    </row>
    <row r="292" spans="2:14" hidden="1" outlineLevel="1">
      <c r="B292" s="7" t="s">
        <v>1116</v>
      </c>
      <c r="C292" s="7" t="s">
        <v>24</v>
      </c>
      <c r="D292" s="7" t="s">
        <v>63</v>
      </c>
      <c r="E292" s="7"/>
      <c r="F292" s="7" t="s">
        <v>1122</v>
      </c>
      <c r="G292" s="7" t="s">
        <v>1123</v>
      </c>
      <c r="H292" s="7" t="s">
        <v>1119</v>
      </c>
      <c r="I292" s="7" t="s">
        <v>166</v>
      </c>
      <c r="J292" s="7" t="s">
        <v>38</v>
      </c>
      <c r="K292" s="7" t="s">
        <v>687</v>
      </c>
      <c r="L292" s="2">
        <f t="shared" si="4"/>
        <v>266147.94395571126</v>
      </c>
      <c r="M292" s="7" t="s">
        <v>38</v>
      </c>
      <c r="N292" s="7" t="s">
        <v>1124</v>
      </c>
    </row>
    <row r="293" spans="2:14" hidden="1" outlineLevel="1">
      <c r="B293" s="7" t="s">
        <v>1125</v>
      </c>
      <c r="C293" s="7" t="s">
        <v>24</v>
      </c>
      <c r="D293" s="7" t="s">
        <v>38</v>
      </c>
      <c r="E293" s="7"/>
      <c r="F293" s="7" t="s">
        <v>1126</v>
      </c>
      <c r="G293" s="7" t="s">
        <v>1127</v>
      </c>
      <c r="H293" s="7" t="s">
        <v>1128</v>
      </c>
      <c r="I293" s="7" t="s">
        <v>1129</v>
      </c>
      <c r="J293" s="7" t="s">
        <v>38</v>
      </c>
      <c r="K293" s="7" t="s">
        <v>38</v>
      </c>
      <c r="L293" s="2">
        <f t="shared" si="4"/>
        <v>3326.8492994463913</v>
      </c>
      <c r="M293" s="7" t="s">
        <v>38</v>
      </c>
      <c r="N293" s="7" t="s">
        <v>1130</v>
      </c>
    </row>
    <row r="294" spans="2:14" hidden="1" outlineLevel="1">
      <c r="B294" s="7" t="s">
        <v>1148</v>
      </c>
      <c r="C294" s="7" t="s">
        <v>24</v>
      </c>
      <c r="D294" s="7" t="s">
        <v>142</v>
      </c>
      <c r="E294" s="7"/>
      <c r="F294" s="7" t="s">
        <v>1149</v>
      </c>
      <c r="G294" s="7" t="s">
        <v>1150</v>
      </c>
      <c r="H294" s="7" t="s">
        <v>1151</v>
      </c>
      <c r="I294" s="7" t="s">
        <v>1152</v>
      </c>
      <c r="J294" s="7" t="s">
        <v>51</v>
      </c>
      <c r="K294" s="7" t="s">
        <v>643</v>
      </c>
      <c r="L294" s="2">
        <f t="shared" si="4"/>
        <v>276128.49185405043</v>
      </c>
      <c r="M294" s="7" t="s">
        <v>38</v>
      </c>
      <c r="N294" s="7" t="s">
        <v>1153</v>
      </c>
    </row>
    <row r="295" spans="2:14" hidden="1" outlineLevel="1">
      <c r="B295" s="7" t="s">
        <v>1154</v>
      </c>
      <c r="C295" s="7" t="s">
        <v>24</v>
      </c>
      <c r="D295" s="7" t="s">
        <v>38</v>
      </c>
      <c r="E295" s="7"/>
      <c r="F295" s="7" t="s">
        <v>1155</v>
      </c>
      <c r="G295" s="7" t="s">
        <v>1156</v>
      </c>
      <c r="H295" s="7" t="s">
        <v>1157</v>
      </c>
      <c r="I295" s="7" t="s">
        <v>1158</v>
      </c>
      <c r="J295" s="7" t="s">
        <v>51</v>
      </c>
      <c r="K295" s="7" t="s">
        <v>1159</v>
      </c>
      <c r="L295" s="2">
        <f t="shared" si="4"/>
        <v>-16634.246497231954</v>
      </c>
      <c r="M295" s="7" t="s">
        <v>38</v>
      </c>
      <c r="N295" s="7" t="s">
        <v>1160</v>
      </c>
    </row>
    <row r="296" spans="2:14" hidden="1" outlineLevel="1">
      <c r="B296" s="7" t="s">
        <v>1154</v>
      </c>
      <c r="C296" s="7" t="s">
        <v>24</v>
      </c>
      <c r="D296" s="7" t="s">
        <v>55</v>
      </c>
      <c r="E296" s="7"/>
      <c r="F296" s="7" t="s">
        <v>1161</v>
      </c>
      <c r="G296" s="7" t="s">
        <v>1162</v>
      </c>
      <c r="H296" s="7" t="s">
        <v>1157</v>
      </c>
      <c r="I296" s="7" t="s">
        <v>1163</v>
      </c>
      <c r="J296" s="7" t="s">
        <v>51</v>
      </c>
      <c r="K296" s="7" t="s">
        <v>1164</v>
      </c>
      <c r="L296" s="2">
        <f t="shared" si="4"/>
        <v>76517.533887266996</v>
      </c>
      <c r="M296" s="7" t="s">
        <v>38</v>
      </c>
      <c r="N296" s="7" t="s">
        <v>1165</v>
      </c>
    </row>
    <row r="297" spans="2:14" hidden="1" outlineLevel="1">
      <c r="B297" s="7" t="s">
        <v>1176</v>
      </c>
      <c r="C297" s="7" t="s">
        <v>24</v>
      </c>
      <c r="D297" s="7" t="s">
        <v>38</v>
      </c>
      <c r="E297" s="7"/>
      <c r="F297" s="7" t="s">
        <v>1177</v>
      </c>
      <c r="G297" s="7" t="s">
        <v>1178</v>
      </c>
      <c r="H297" s="7" t="s">
        <v>1179</v>
      </c>
      <c r="I297" s="7" t="s">
        <v>1180</v>
      </c>
      <c r="J297" s="7" t="s">
        <v>38</v>
      </c>
      <c r="K297" s="7" t="s">
        <v>526</v>
      </c>
      <c r="L297" s="2">
        <f t="shared" si="4"/>
        <v>212918.35516456905</v>
      </c>
      <c r="M297" s="7" t="s">
        <v>38</v>
      </c>
      <c r="N297" s="7" t="s">
        <v>1181</v>
      </c>
    </row>
    <row r="298" spans="2:14" hidden="1" outlineLevel="1">
      <c r="B298" s="7" t="s">
        <v>1176</v>
      </c>
      <c r="C298" s="7" t="s">
        <v>24</v>
      </c>
      <c r="D298" s="7" t="s">
        <v>38</v>
      </c>
      <c r="E298" s="7"/>
      <c r="F298" s="7" t="s">
        <v>1182</v>
      </c>
      <c r="G298" s="7" t="s">
        <v>1183</v>
      </c>
      <c r="H298" s="7" t="s">
        <v>1179</v>
      </c>
      <c r="I298" s="7" t="s">
        <v>951</v>
      </c>
      <c r="J298" s="7" t="s">
        <v>38</v>
      </c>
      <c r="K298" s="7" t="s">
        <v>1184</v>
      </c>
      <c r="L298" s="2">
        <f t="shared" si="4"/>
        <v>-46575.89019224947</v>
      </c>
      <c r="M298" s="7" t="s">
        <v>38</v>
      </c>
      <c r="N298" s="7" t="s">
        <v>1185</v>
      </c>
    </row>
    <row r="299" spans="2:14" hidden="1" outlineLevel="1">
      <c r="B299" s="7" t="s">
        <v>1186</v>
      </c>
      <c r="C299" s="7" t="s">
        <v>24</v>
      </c>
      <c r="D299" s="7" t="s">
        <v>63</v>
      </c>
      <c r="E299" s="7"/>
      <c r="F299" s="7" t="s">
        <v>1187</v>
      </c>
      <c r="G299" s="7" t="s">
        <v>1188</v>
      </c>
      <c r="H299" s="7" t="s">
        <v>1189</v>
      </c>
      <c r="I299" s="7" t="s">
        <v>232</v>
      </c>
      <c r="J299" s="7" t="s">
        <v>51</v>
      </c>
      <c r="K299" s="7" t="s">
        <v>117</v>
      </c>
      <c r="L299" s="2">
        <f t="shared" si="4"/>
        <v>116439.72548062367</v>
      </c>
      <c r="M299" s="7" t="s">
        <v>38</v>
      </c>
      <c r="N299" s="7" t="s">
        <v>1190</v>
      </c>
    </row>
    <row r="300" spans="2:14" hidden="1" outlineLevel="1">
      <c r="B300" s="7" t="s">
        <v>1186</v>
      </c>
      <c r="C300" s="7" t="s">
        <v>24</v>
      </c>
      <c r="D300" s="7" t="s">
        <v>63</v>
      </c>
      <c r="E300" s="7"/>
      <c r="F300" s="7" t="s">
        <v>1191</v>
      </c>
      <c r="G300" s="7" t="s">
        <v>1192</v>
      </c>
      <c r="H300" s="7" t="s">
        <v>1189</v>
      </c>
      <c r="I300" s="7" t="s">
        <v>1193</v>
      </c>
      <c r="J300" s="7" t="s">
        <v>51</v>
      </c>
      <c r="K300" s="7" t="s">
        <v>1194</v>
      </c>
      <c r="L300" s="2">
        <f t="shared" si="4"/>
        <v>-96478.629683945343</v>
      </c>
      <c r="M300" s="7" t="s">
        <v>38</v>
      </c>
      <c r="N300" s="7" t="s">
        <v>1195</v>
      </c>
    </row>
    <row r="301" spans="2:14" hidden="1" outlineLevel="1">
      <c r="B301" s="7" t="s">
        <v>1196</v>
      </c>
      <c r="C301" s="7" t="s">
        <v>24</v>
      </c>
      <c r="D301" s="7" t="s">
        <v>38</v>
      </c>
      <c r="E301" s="7"/>
      <c r="F301" s="7" t="s">
        <v>1197</v>
      </c>
      <c r="G301" s="7" t="s">
        <v>1198</v>
      </c>
      <c r="H301" s="7" t="s">
        <v>1199</v>
      </c>
      <c r="I301" s="7" t="s">
        <v>1200</v>
      </c>
      <c r="J301" s="7" t="s">
        <v>38</v>
      </c>
      <c r="K301" s="7" t="s">
        <v>409</v>
      </c>
      <c r="L301" s="2">
        <f t="shared" si="4"/>
        <v>-69863.835288374205</v>
      </c>
      <c r="M301" s="7" t="s">
        <v>38</v>
      </c>
      <c r="N301" s="7" t="s">
        <v>1201</v>
      </c>
    </row>
    <row r="302" spans="2:14" hidden="1" outlineLevel="1">
      <c r="B302" s="7" t="s">
        <v>1196</v>
      </c>
      <c r="C302" s="7" t="s">
        <v>24</v>
      </c>
      <c r="D302" s="7" t="s">
        <v>38</v>
      </c>
      <c r="E302" s="7"/>
      <c r="F302" s="7" t="s">
        <v>1202</v>
      </c>
      <c r="G302" s="7" t="s">
        <v>1203</v>
      </c>
      <c r="H302" s="7" t="s">
        <v>1199</v>
      </c>
      <c r="I302" s="7" t="s">
        <v>1204</v>
      </c>
      <c r="J302" s="7" t="s">
        <v>38</v>
      </c>
      <c r="K302" s="7" t="s">
        <v>1194</v>
      </c>
      <c r="L302" s="2">
        <f t="shared" si="4"/>
        <v>-96478.629683945343</v>
      </c>
      <c r="M302" s="7" t="s">
        <v>38</v>
      </c>
      <c r="N302" s="7" t="s">
        <v>1205</v>
      </c>
    </row>
    <row r="303" spans="2:14" hidden="1" outlineLevel="1">
      <c r="B303" s="7" t="s">
        <v>1196</v>
      </c>
      <c r="C303" s="7" t="s">
        <v>24</v>
      </c>
      <c r="D303" s="7" t="s">
        <v>46</v>
      </c>
      <c r="E303" s="7"/>
      <c r="F303" s="7" t="s">
        <v>1206</v>
      </c>
      <c r="G303" s="7" t="s">
        <v>1207</v>
      </c>
      <c r="H303" s="7" t="s">
        <v>1199</v>
      </c>
      <c r="I303" s="7" t="s">
        <v>1208</v>
      </c>
      <c r="J303" s="7" t="s">
        <v>38</v>
      </c>
      <c r="K303" s="7" t="s">
        <v>1209</v>
      </c>
      <c r="L303" s="2">
        <f t="shared" si="4"/>
        <v>172996.16357121232</v>
      </c>
      <c r="M303" s="7" t="s">
        <v>38</v>
      </c>
      <c r="N303" s="7" t="s">
        <v>1210</v>
      </c>
    </row>
    <row r="304" spans="2:14" hidden="1" outlineLevel="1">
      <c r="B304" s="7" t="s">
        <v>1211</v>
      </c>
      <c r="C304" s="7" t="s">
        <v>24</v>
      </c>
      <c r="D304" s="7" t="s">
        <v>63</v>
      </c>
      <c r="E304" s="7"/>
      <c r="F304" s="7" t="s">
        <v>1212</v>
      </c>
      <c r="G304" s="7" t="s">
        <v>1213</v>
      </c>
      <c r="H304" s="7" t="s">
        <v>1214</v>
      </c>
      <c r="I304" s="7" t="s">
        <v>532</v>
      </c>
      <c r="J304" s="7" t="s">
        <v>38</v>
      </c>
      <c r="K304" s="7" t="s">
        <v>1215</v>
      </c>
      <c r="L304" s="2">
        <f t="shared" si="4"/>
        <v>-176323.01287065871</v>
      </c>
      <c r="M304" s="7" t="s">
        <v>38</v>
      </c>
      <c r="N304" s="7" t="s">
        <v>1216</v>
      </c>
    </row>
    <row r="305" spans="2:14" hidden="1" outlineLevel="1">
      <c r="B305" s="7" t="s">
        <v>1211</v>
      </c>
      <c r="C305" s="7" t="s">
        <v>24</v>
      </c>
      <c r="D305" s="7" t="s">
        <v>46</v>
      </c>
      <c r="E305" s="7"/>
      <c r="F305" s="7" t="s">
        <v>1217</v>
      </c>
      <c r="G305" s="7" t="s">
        <v>1218</v>
      </c>
      <c r="H305" s="7" t="s">
        <v>1214</v>
      </c>
      <c r="I305" s="7" t="s">
        <v>1219</v>
      </c>
      <c r="J305" s="7" t="s">
        <v>38</v>
      </c>
      <c r="K305" s="7" t="s">
        <v>1220</v>
      </c>
      <c r="L305" s="2">
        <f t="shared" si="4"/>
        <v>329358.08064519271</v>
      </c>
      <c r="M305" s="7" t="s">
        <v>38</v>
      </c>
      <c r="N305" s="7" t="s">
        <v>1221</v>
      </c>
    </row>
    <row r="306" spans="2:14" hidden="1" outlineLevel="1">
      <c r="B306" s="7" t="s">
        <v>1222</v>
      </c>
      <c r="C306" s="7" t="s">
        <v>24</v>
      </c>
      <c r="D306" s="7" t="s">
        <v>46</v>
      </c>
      <c r="E306" s="7"/>
      <c r="F306" s="7" t="s">
        <v>1223</v>
      </c>
      <c r="G306" s="7" t="s">
        <v>1224</v>
      </c>
      <c r="H306" s="7" t="s">
        <v>1225</v>
      </c>
      <c r="I306" s="7" t="s">
        <v>1226</v>
      </c>
      <c r="J306" s="7" t="s">
        <v>51</v>
      </c>
      <c r="K306" s="7" t="s">
        <v>1227</v>
      </c>
      <c r="L306" s="2">
        <f t="shared" si="4"/>
        <v>219572.05376346179</v>
      </c>
      <c r="M306" s="7" t="s">
        <v>38</v>
      </c>
      <c r="N306" s="7" t="s">
        <v>1228</v>
      </c>
    </row>
    <row r="307" spans="2:14" hidden="1" outlineLevel="1">
      <c r="B307" s="7" t="s">
        <v>1222</v>
      </c>
      <c r="C307" s="7" t="s">
        <v>24</v>
      </c>
      <c r="D307" s="7" t="s">
        <v>55</v>
      </c>
      <c r="E307" s="7"/>
      <c r="F307" s="7" t="s">
        <v>1229</v>
      </c>
      <c r="G307" s="7" t="s">
        <v>1230</v>
      </c>
      <c r="H307" s="7" t="s">
        <v>1225</v>
      </c>
      <c r="I307" s="7" t="s">
        <v>1231</v>
      </c>
      <c r="J307" s="7" t="s">
        <v>51</v>
      </c>
      <c r="K307" s="7" t="s">
        <v>1008</v>
      </c>
      <c r="L307" s="2">
        <f t="shared" si="4"/>
        <v>-146381.36917564122</v>
      </c>
      <c r="M307" s="7" t="s">
        <v>38</v>
      </c>
      <c r="N307" s="7" t="s">
        <v>1232</v>
      </c>
    </row>
    <row r="308" spans="2:14" hidden="1" outlineLevel="1">
      <c r="B308" s="7" t="s">
        <v>1233</v>
      </c>
      <c r="C308" s="7" t="s">
        <v>24</v>
      </c>
      <c r="D308" s="7" t="s">
        <v>142</v>
      </c>
      <c r="E308" s="7"/>
      <c r="F308" s="7" t="s">
        <v>1234</v>
      </c>
      <c r="G308" s="7" t="s">
        <v>1235</v>
      </c>
      <c r="H308" s="7" t="s">
        <v>1236</v>
      </c>
      <c r="I308" s="7" t="s">
        <v>275</v>
      </c>
      <c r="J308" s="7" t="s">
        <v>38</v>
      </c>
      <c r="K308" s="7" t="s">
        <v>733</v>
      </c>
      <c r="L308" s="2">
        <f t="shared" si="4"/>
        <v>296089.58765072882</v>
      </c>
      <c r="M308" s="7" t="s">
        <v>38</v>
      </c>
      <c r="N308" s="7" t="s">
        <v>1237</v>
      </c>
    </row>
    <row r="309" spans="2:14" hidden="1" outlineLevel="1">
      <c r="B309" s="7" t="s">
        <v>1233</v>
      </c>
      <c r="C309" s="7" t="s">
        <v>24</v>
      </c>
      <c r="D309" s="7" t="s">
        <v>374</v>
      </c>
      <c r="E309" s="7"/>
      <c r="F309" s="7" t="s">
        <v>1238</v>
      </c>
      <c r="G309" s="7" t="s">
        <v>1239</v>
      </c>
      <c r="H309" s="7" t="s">
        <v>1236</v>
      </c>
      <c r="I309" s="7" t="s">
        <v>1135</v>
      </c>
      <c r="J309" s="7" t="s">
        <v>38</v>
      </c>
      <c r="K309" s="7" t="s">
        <v>331</v>
      </c>
      <c r="L309" s="2">
        <f t="shared" si="4"/>
        <v>-109786.0268817309</v>
      </c>
      <c r="M309" s="7" t="s">
        <v>38</v>
      </c>
      <c r="N309" s="7" t="s">
        <v>1240</v>
      </c>
    </row>
    <row r="310" spans="2:14" hidden="1" outlineLevel="1">
      <c r="B310" s="7" t="s">
        <v>1233</v>
      </c>
      <c r="C310" s="7" t="s">
        <v>24</v>
      </c>
      <c r="D310" s="7" t="s">
        <v>374</v>
      </c>
      <c r="E310" s="7"/>
      <c r="F310" s="7" t="s">
        <v>1241</v>
      </c>
      <c r="G310" s="7" t="s">
        <v>1239</v>
      </c>
      <c r="H310" s="7" t="s">
        <v>1236</v>
      </c>
      <c r="I310" s="7" t="s">
        <v>1242</v>
      </c>
      <c r="J310" s="7" t="s">
        <v>38</v>
      </c>
      <c r="K310" s="7" t="s">
        <v>1243</v>
      </c>
      <c r="L310" s="2">
        <f t="shared" si="4"/>
        <v>-246186.84815903293</v>
      </c>
      <c r="M310" s="7" t="s">
        <v>38</v>
      </c>
      <c r="N310" s="7" t="s">
        <v>1244</v>
      </c>
    </row>
    <row r="311" spans="2:14" hidden="1" outlineLevel="1">
      <c r="B311" s="7" t="s">
        <v>1245</v>
      </c>
      <c r="C311" s="7" t="s">
        <v>24</v>
      </c>
      <c r="D311" s="7" t="s">
        <v>38</v>
      </c>
      <c r="E311" s="7"/>
      <c r="F311" s="7" t="s">
        <v>1246</v>
      </c>
      <c r="G311" s="7" t="s">
        <v>1247</v>
      </c>
      <c r="H311" s="7" t="s">
        <v>1248</v>
      </c>
      <c r="I311" s="7" t="s">
        <v>1249</v>
      </c>
      <c r="J311" s="7" t="s">
        <v>38</v>
      </c>
      <c r="K311" s="7" t="s">
        <v>409</v>
      </c>
      <c r="L311" s="2">
        <f t="shared" si="4"/>
        <v>-69863.835288374205</v>
      </c>
      <c r="M311" s="7" t="s">
        <v>38</v>
      </c>
      <c r="N311" s="7" t="s">
        <v>1250</v>
      </c>
    </row>
    <row r="312" spans="2:14" hidden="1" outlineLevel="1">
      <c r="B312" s="7" t="s">
        <v>1245</v>
      </c>
      <c r="C312" s="7" t="s">
        <v>24</v>
      </c>
      <c r="D312" s="7" t="s">
        <v>55</v>
      </c>
      <c r="E312" s="7"/>
      <c r="F312" s="7" t="s">
        <v>1251</v>
      </c>
      <c r="G312" s="7" t="s">
        <v>1252</v>
      </c>
      <c r="H312" s="7" t="s">
        <v>1248</v>
      </c>
      <c r="I312" s="7" t="s">
        <v>1055</v>
      </c>
      <c r="J312" s="7" t="s">
        <v>38</v>
      </c>
      <c r="K312" s="7" t="s">
        <v>447</v>
      </c>
      <c r="L312" s="2">
        <f t="shared" si="4"/>
        <v>96478.629683945343</v>
      </c>
      <c r="M312" s="7" t="s">
        <v>38</v>
      </c>
      <c r="N312" s="7" t="s">
        <v>1253</v>
      </c>
    </row>
    <row r="313" spans="2:14" hidden="1" outlineLevel="1">
      <c r="B313" s="7" t="s">
        <v>1254</v>
      </c>
      <c r="C313" s="7" t="s">
        <v>24</v>
      </c>
      <c r="D313" s="7" t="s">
        <v>38</v>
      </c>
      <c r="E313" s="7"/>
      <c r="F313" s="7" t="s">
        <v>1255</v>
      </c>
      <c r="G313" s="7" t="s">
        <v>1256</v>
      </c>
      <c r="H313" s="7" t="s">
        <v>1257</v>
      </c>
      <c r="I313" s="7" t="s">
        <v>1258</v>
      </c>
      <c r="J313" s="7" t="s">
        <v>55</v>
      </c>
      <c r="K313" s="7" t="s">
        <v>1259</v>
      </c>
      <c r="L313" s="2">
        <f t="shared" si="4"/>
        <v>-9980.5478983391731</v>
      </c>
      <c r="M313" s="7" t="s">
        <v>38</v>
      </c>
      <c r="N313" s="7" t="s">
        <v>1260</v>
      </c>
    </row>
    <row r="314" spans="2:14" hidden="1" outlineLevel="1">
      <c r="B314" s="7" t="s">
        <v>1254</v>
      </c>
      <c r="C314" s="7" t="s">
        <v>24</v>
      </c>
      <c r="D314" s="7" t="s">
        <v>55</v>
      </c>
      <c r="E314" s="7"/>
      <c r="F314" s="7" t="s">
        <v>1261</v>
      </c>
      <c r="G314" s="7" t="s">
        <v>1262</v>
      </c>
      <c r="H314" s="7" t="s">
        <v>1257</v>
      </c>
      <c r="I314" s="7" t="s">
        <v>1263</v>
      </c>
      <c r="J314" s="7" t="s">
        <v>55</v>
      </c>
      <c r="K314" s="7" t="s">
        <v>409</v>
      </c>
      <c r="L314" s="2">
        <f t="shared" si="4"/>
        <v>-69863.835288374205</v>
      </c>
      <c r="M314" s="7" t="s">
        <v>38</v>
      </c>
      <c r="N314" s="7" t="s">
        <v>1264</v>
      </c>
    </row>
    <row r="315" spans="2:14" hidden="1" outlineLevel="1">
      <c r="B315" s="7" t="s">
        <v>1254</v>
      </c>
      <c r="C315" s="7" t="s">
        <v>24</v>
      </c>
      <c r="D315" s="7" t="s">
        <v>63</v>
      </c>
      <c r="E315" s="7"/>
      <c r="F315" s="7" t="s">
        <v>1265</v>
      </c>
      <c r="G315" s="7" t="s">
        <v>1266</v>
      </c>
      <c r="H315" s="7" t="s">
        <v>1257</v>
      </c>
      <c r="I315" s="7" t="s">
        <v>1267</v>
      </c>
      <c r="J315" s="7" t="s">
        <v>55</v>
      </c>
      <c r="K315" s="7" t="s">
        <v>659</v>
      </c>
      <c r="L315" s="2">
        <f t="shared" si="4"/>
        <v>236206.30026069377</v>
      </c>
      <c r="M315" s="7" t="s">
        <v>38</v>
      </c>
      <c r="N315" s="7" t="s">
        <v>1268</v>
      </c>
    </row>
    <row r="316" spans="2:14" hidden="1" outlineLevel="1">
      <c r="B316" s="7" t="s">
        <v>1269</v>
      </c>
      <c r="C316" s="7" t="s">
        <v>24</v>
      </c>
      <c r="D316" s="7" t="s">
        <v>38</v>
      </c>
      <c r="E316" s="7"/>
      <c r="F316" s="7" t="s">
        <v>1270</v>
      </c>
      <c r="G316" s="7" t="s">
        <v>1271</v>
      </c>
      <c r="H316" s="7" t="s">
        <v>1272</v>
      </c>
      <c r="I316" s="7" t="s">
        <v>1273</v>
      </c>
      <c r="J316" s="7" t="s">
        <v>38</v>
      </c>
      <c r="K316" s="7" t="s">
        <v>1259</v>
      </c>
      <c r="L316" s="2">
        <f t="shared" si="4"/>
        <v>-9980.5478983391731</v>
      </c>
      <c r="M316" s="7" t="s">
        <v>38</v>
      </c>
      <c r="N316" s="7" t="s">
        <v>1274</v>
      </c>
    </row>
    <row r="317" spans="2:14" hidden="1" outlineLevel="1">
      <c r="B317" s="7" t="s">
        <v>1269</v>
      </c>
      <c r="C317" s="7" t="s">
        <v>24</v>
      </c>
      <c r="D317" s="7" t="s">
        <v>38</v>
      </c>
      <c r="E317" s="7"/>
      <c r="F317" s="7" t="s">
        <v>1275</v>
      </c>
      <c r="G317" s="7" t="s">
        <v>1276</v>
      </c>
      <c r="H317" s="7" t="s">
        <v>1272</v>
      </c>
      <c r="I317" s="7" t="s">
        <v>1277</v>
      </c>
      <c r="J317" s="7" t="s">
        <v>38</v>
      </c>
      <c r="K317" s="7" t="s">
        <v>82</v>
      </c>
      <c r="L317" s="2">
        <f t="shared" si="4"/>
        <v>113112.87618117729</v>
      </c>
      <c r="M317" s="7" t="s">
        <v>38</v>
      </c>
      <c r="N317" s="7" t="s">
        <v>1278</v>
      </c>
    </row>
    <row r="318" spans="2:14" hidden="1" outlineLevel="1">
      <c r="B318" s="7" t="s">
        <v>1269</v>
      </c>
      <c r="C318" s="7" t="s">
        <v>24</v>
      </c>
      <c r="D318" s="7" t="s">
        <v>38</v>
      </c>
      <c r="E318" s="7"/>
      <c r="F318" s="7" t="s">
        <v>1279</v>
      </c>
      <c r="G318" s="7" t="s">
        <v>1280</v>
      </c>
      <c r="H318" s="7" t="s">
        <v>1272</v>
      </c>
      <c r="I318" s="7" t="s">
        <v>1044</v>
      </c>
      <c r="J318" s="7" t="s">
        <v>38</v>
      </c>
      <c r="K318" s="7" t="s">
        <v>1281</v>
      </c>
      <c r="L318" s="2">
        <f t="shared" si="4"/>
        <v>-56556.438090588643</v>
      </c>
      <c r="M318" s="7" t="s">
        <v>38</v>
      </c>
      <c r="N318" s="7" t="s">
        <v>1282</v>
      </c>
    </row>
    <row r="319" spans="2:14" hidden="1" outlineLevel="1">
      <c r="B319" s="7" t="s">
        <v>1283</v>
      </c>
      <c r="C319" s="7" t="s">
        <v>24</v>
      </c>
      <c r="D319" s="7" t="s">
        <v>38</v>
      </c>
      <c r="E319" s="7"/>
      <c r="F319" s="7" t="s">
        <v>1284</v>
      </c>
      <c r="G319" s="7" t="s">
        <v>1285</v>
      </c>
      <c r="H319" s="7" t="s">
        <v>1286</v>
      </c>
      <c r="I319" s="7" t="s">
        <v>1287</v>
      </c>
      <c r="J319" s="7" t="s">
        <v>38</v>
      </c>
      <c r="K319" s="7" t="s">
        <v>583</v>
      </c>
      <c r="L319" s="2">
        <f t="shared" si="4"/>
        <v>39922.191593356692</v>
      </c>
      <c r="M319" s="7" t="s">
        <v>38</v>
      </c>
      <c r="N319" s="7" t="s">
        <v>1288</v>
      </c>
    </row>
    <row r="320" spans="2:14" hidden="1" outlineLevel="1">
      <c r="B320" s="7" t="s">
        <v>1289</v>
      </c>
      <c r="C320" s="7" t="s">
        <v>24</v>
      </c>
      <c r="D320" s="7" t="s">
        <v>38</v>
      </c>
      <c r="E320" s="7"/>
      <c r="F320" s="7" t="s">
        <v>1290</v>
      </c>
      <c r="G320" s="7" t="s">
        <v>1291</v>
      </c>
      <c r="H320" s="7" t="s">
        <v>1292</v>
      </c>
      <c r="I320" s="7" t="s">
        <v>1293</v>
      </c>
      <c r="J320" s="7" t="s">
        <v>38</v>
      </c>
      <c r="K320" s="7" t="s">
        <v>1294</v>
      </c>
      <c r="L320" s="2">
        <f t="shared" si="4"/>
        <v>-63210.136689481427</v>
      </c>
      <c r="M320" s="7" t="s">
        <v>38</v>
      </c>
      <c r="N320" s="7" t="s">
        <v>1295</v>
      </c>
    </row>
    <row r="321" spans="2:14" hidden="1" outlineLevel="1">
      <c r="B321" s="7" t="s">
        <v>1289</v>
      </c>
      <c r="C321" s="7" t="s">
        <v>24</v>
      </c>
      <c r="D321" s="7" t="s">
        <v>46</v>
      </c>
      <c r="E321" s="7"/>
      <c r="F321" s="7" t="s">
        <v>1296</v>
      </c>
      <c r="G321" s="7" t="s">
        <v>1297</v>
      </c>
      <c r="H321" s="7" t="s">
        <v>1292</v>
      </c>
      <c r="I321" s="7" t="s">
        <v>1298</v>
      </c>
      <c r="J321" s="7" t="s">
        <v>38</v>
      </c>
      <c r="K321" s="7" t="s">
        <v>1299</v>
      </c>
      <c r="L321" s="2">
        <f t="shared" si="4"/>
        <v>259494.24535681852</v>
      </c>
      <c r="M321" s="7" t="s">
        <v>38</v>
      </c>
      <c r="N321" s="7" t="s">
        <v>1300</v>
      </c>
    </row>
    <row r="322" spans="2:14" hidden="1" outlineLevel="1">
      <c r="B322" s="7" t="s">
        <v>1301</v>
      </c>
      <c r="C322" s="7" t="s">
        <v>24</v>
      </c>
      <c r="D322" s="7" t="s">
        <v>55</v>
      </c>
      <c r="E322" s="7"/>
      <c r="F322" s="7" t="s">
        <v>1302</v>
      </c>
      <c r="G322" s="7" t="s">
        <v>1303</v>
      </c>
      <c r="H322" s="7" t="s">
        <v>1304</v>
      </c>
      <c r="I322" s="7" t="s">
        <v>88</v>
      </c>
      <c r="J322" s="7" t="s">
        <v>38</v>
      </c>
      <c r="K322" s="7" t="s">
        <v>853</v>
      </c>
      <c r="L322" s="2">
        <f t="shared" si="4"/>
        <v>86498.081785606162</v>
      </c>
      <c r="M322" s="7" t="s">
        <v>38</v>
      </c>
      <c r="N322" s="7" t="s">
        <v>1305</v>
      </c>
    </row>
    <row r="323" spans="2:14" hidden="1" outlineLevel="1">
      <c r="B323" s="7" t="s">
        <v>1306</v>
      </c>
      <c r="C323" s="7" t="s">
        <v>24</v>
      </c>
      <c r="D323" s="7" t="s">
        <v>38</v>
      </c>
      <c r="E323" s="7"/>
      <c r="F323" s="7" t="s">
        <v>1307</v>
      </c>
      <c r="G323" s="7" t="s">
        <v>1308</v>
      </c>
      <c r="H323" s="7" t="s">
        <v>1309</v>
      </c>
      <c r="I323" s="7" t="s">
        <v>1310</v>
      </c>
      <c r="J323" s="7" t="s">
        <v>51</v>
      </c>
      <c r="K323" s="7" t="s">
        <v>239</v>
      </c>
      <c r="L323" s="2">
        <f t="shared" ref="L323:L386" si="5">K323/$K$1257*100</f>
        <v>69863.835288374205</v>
      </c>
      <c r="M323" s="7" t="s">
        <v>38</v>
      </c>
      <c r="N323" s="7" t="s">
        <v>1311</v>
      </c>
    </row>
    <row r="324" spans="2:14" hidden="1" outlineLevel="1">
      <c r="B324" s="7" t="s">
        <v>1312</v>
      </c>
      <c r="C324" s="7" t="s">
        <v>24</v>
      </c>
      <c r="D324" s="7" t="s">
        <v>55</v>
      </c>
      <c r="E324" s="7"/>
      <c r="F324" s="7" t="s">
        <v>1313</v>
      </c>
      <c r="G324" s="7" t="s">
        <v>1314</v>
      </c>
      <c r="H324" s="7" t="s">
        <v>1315</v>
      </c>
      <c r="I324" s="7" t="s">
        <v>1316</v>
      </c>
      <c r="J324" s="7" t="s">
        <v>55</v>
      </c>
      <c r="K324" s="7" t="s">
        <v>561</v>
      </c>
      <c r="L324" s="2">
        <f t="shared" si="5"/>
        <v>-79844.383186713385</v>
      </c>
      <c r="M324" s="7" t="s">
        <v>38</v>
      </c>
      <c r="N324" s="7" t="s">
        <v>1317</v>
      </c>
    </row>
    <row r="325" spans="2:14" hidden="1" outlineLevel="1">
      <c r="B325" s="7" t="s">
        <v>1312</v>
      </c>
      <c r="C325" s="7" t="s">
        <v>24</v>
      </c>
      <c r="D325" s="7" t="s">
        <v>46</v>
      </c>
      <c r="E325" s="7"/>
      <c r="F325" s="7" t="s">
        <v>1318</v>
      </c>
      <c r="G325" s="7" t="s">
        <v>1319</v>
      </c>
      <c r="H325" s="7" t="s">
        <v>1315</v>
      </c>
      <c r="I325" s="7" t="s">
        <v>74</v>
      </c>
      <c r="J325" s="7" t="s">
        <v>55</v>
      </c>
      <c r="K325" s="7" t="s">
        <v>1095</v>
      </c>
      <c r="L325" s="2">
        <f t="shared" si="5"/>
        <v>-53229.588791142261</v>
      </c>
      <c r="M325" s="7" t="s">
        <v>38</v>
      </c>
      <c r="N325" s="7" t="s">
        <v>1320</v>
      </c>
    </row>
    <row r="326" spans="2:14" hidden="1" outlineLevel="1">
      <c r="B326" s="7" t="s">
        <v>1312</v>
      </c>
      <c r="C326" s="7" t="s">
        <v>24</v>
      </c>
      <c r="D326" s="7" t="s">
        <v>55</v>
      </c>
      <c r="E326" s="7"/>
      <c r="F326" s="7" t="s">
        <v>1321</v>
      </c>
      <c r="G326" s="7" t="s">
        <v>1322</v>
      </c>
      <c r="H326" s="7" t="s">
        <v>1315</v>
      </c>
      <c r="I326" s="7" t="s">
        <v>1101</v>
      </c>
      <c r="J326" s="7" t="s">
        <v>55</v>
      </c>
      <c r="K326" s="7" t="s">
        <v>43</v>
      </c>
      <c r="L326" s="2">
        <f t="shared" si="5"/>
        <v>99805.478983391731</v>
      </c>
      <c r="M326" s="7" t="s">
        <v>38</v>
      </c>
      <c r="N326" s="7" t="s">
        <v>1323</v>
      </c>
    </row>
    <row r="327" spans="2:14" hidden="1" outlineLevel="1">
      <c r="B327" s="7" t="s">
        <v>1324</v>
      </c>
      <c r="C327" s="7" t="s">
        <v>24</v>
      </c>
      <c r="D327" s="7" t="s">
        <v>55</v>
      </c>
      <c r="E327" s="7"/>
      <c r="F327" s="7" t="s">
        <v>1325</v>
      </c>
      <c r="G327" s="7" t="s">
        <v>1326</v>
      </c>
      <c r="H327" s="7" t="s">
        <v>1327</v>
      </c>
      <c r="I327" s="7" t="s">
        <v>1328</v>
      </c>
      <c r="J327" s="7" t="s">
        <v>55</v>
      </c>
      <c r="K327" s="7" t="s">
        <v>639</v>
      </c>
      <c r="L327" s="2">
        <f t="shared" si="5"/>
        <v>46575.89019224947</v>
      </c>
      <c r="M327" s="7" t="s">
        <v>38</v>
      </c>
      <c r="N327" s="7" t="s">
        <v>1329</v>
      </c>
    </row>
    <row r="328" spans="2:14" hidden="1" outlineLevel="1">
      <c r="B328" s="7" t="s">
        <v>1324</v>
      </c>
      <c r="C328" s="7" t="s">
        <v>24</v>
      </c>
      <c r="D328" s="7" t="s">
        <v>46</v>
      </c>
      <c r="E328" s="7"/>
      <c r="F328" s="7" t="s">
        <v>1330</v>
      </c>
      <c r="G328" s="7" t="s">
        <v>1331</v>
      </c>
      <c r="H328" s="7" t="s">
        <v>1327</v>
      </c>
      <c r="I328" s="7" t="s">
        <v>1332</v>
      </c>
      <c r="J328" s="7" t="s">
        <v>55</v>
      </c>
      <c r="K328" s="7" t="s">
        <v>1060</v>
      </c>
      <c r="L328" s="2">
        <f t="shared" si="5"/>
        <v>-33268.492994463908</v>
      </c>
      <c r="M328" s="7" t="s">
        <v>38</v>
      </c>
      <c r="N328" s="7" t="s">
        <v>1333</v>
      </c>
    </row>
    <row r="329" spans="2:14" hidden="1" outlineLevel="1">
      <c r="B329" s="7" t="s">
        <v>1324</v>
      </c>
      <c r="C329" s="7" t="s">
        <v>24</v>
      </c>
      <c r="D329" s="7" t="s">
        <v>38</v>
      </c>
      <c r="E329" s="7"/>
      <c r="F329" s="7" t="s">
        <v>1334</v>
      </c>
      <c r="G329" s="7" t="s">
        <v>1335</v>
      </c>
      <c r="H329" s="7" t="s">
        <v>1327</v>
      </c>
      <c r="I329" s="7" t="s">
        <v>1336</v>
      </c>
      <c r="J329" s="7" t="s">
        <v>55</v>
      </c>
      <c r="K329" s="7" t="s">
        <v>1337</v>
      </c>
      <c r="L329" s="2">
        <f t="shared" si="5"/>
        <v>-23287.945096124735</v>
      </c>
      <c r="M329" s="7" t="s">
        <v>38</v>
      </c>
      <c r="N329" s="7" t="s">
        <v>1338</v>
      </c>
    </row>
    <row r="330" spans="2:14" hidden="1" outlineLevel="1">
      <c r="B330" s="7" t="s">
        <v>1339</v>
      </c>
      <c r="C330" s="7" t="s">
        <v>24</v>
      </c>
      <c r="D330" s="7" t="s">
        <v>38</v>
      </c>
      <c r="E330" s="7"/>
      <c r="F330" s="7" t="s">
        <v>1340</v>
      </c>
      <c r="G330" s="7" t="s">
        <v>1341</v>
      </c>
      <c r="H330" s="7" t="s">
        <v>1342</v>
      </c>
      <c r="I330" s="7" t="s">
        <v>483</v>
      </c>
      <c r="J330" s="7" t="s">
        <v>38</v>
      </c>
      <c r="K330" s="7" t="s">
        <v>540</v>
      </c>
      <c r="L330" s="2">
        <f t="shared" si="5"/>
        <v>23287.945096124735</v>
      </c>
      <c r="M330" s="7" t="s">
        <v>38</v>
      </c>
      <c r="N330" s="7" t="s">
        <v>1343</v>
      </c>
    </row>
    <row r="331" spans="2:14" hidden="1" outlineLevel="1">
      <c r="B331" s="7" t="s">
        <v>1353</v>
      </c>
      <c r="C331" s="7" t="s">
        <v>24</v>
      </c>
      <c r="D331" s="7" t="s">
        <v>55</v>
      </c>
      <c r="E331" s="7"/>
      <c r="F331" s="7" t="s">
        <v>1354</v>
      </c>
      <c r="G331" s="7" t="s">
        <v>1355</v>
      </c>
      <c r="H331" s="7" t="s">
        <v>1356</v>
      </c>
      <c r="I331" s="7" t="s">
        <v>1357</v>
      </c>
      <c r="J331" s="7" t="s">
        <v>55</v>
      </c>
      <c r="K331" s="7" t="s">
        <v>746</v>
      </c>
      <c r="L331" s="2">
        <f t="shared" si="5"/>
        <v>33268.492994463908</v>
      </c>
      <c r="M331" s="7" t="s">
        <v>38</v>
      </c>
      <c r="N331" s="7" t="s">
        <v>1358</v>
      </c>
    </row>
    <row r="332" spans="2:14" hidden="1" outlineLevel="1">
      <c r="B332" s="7" t="s">
        <v>1353</v>
      </c>
      <c r="C332" s="7" t="s">
        <v>24</v>
      </c>
      <c r="D332" s="7" t="s">
        <v>55</v>
      </c>
      <c r="E332" s="7"/>
      <c r="F332" s="7" t="s">
        <v>1359</v>
      </c>
      <c r="G332" s="7" t="s">
        <v>1360</v>
      </c>
      <c r="H332" s="7" t="s">
        <v>1356</v>
      </c>
      <c r="I332" s="7" t="s">
        <v>421</v>
      </c>
      <c r="J332" s="7" t="s">
        <v>55</v>
      </c>
      <c r="K332" s="7" t="s">
        <v>676</v>
      </c>
      <c r="L332" s="2">
        <f t="shared" si="5"/>
        <v>-3326.8492994463913</v>
      </c>
      <c r="M332" s="7" t="s">
        <v>38</v>
      </c>
      <c r="N332" s="7" t="s">
        <v>1361</v>
      </c>
    </row>
    <row r="333" spans="2:14" hidden="1" outlineLevel="1">
      <c r="B333" s="7" t="s">
        <v>1362</v>
      </c>
      <c r="C333" s="7" t="s">
        <v>24</v>
      </c>
      <c r="D333" s="7" t="s">
        <v>38</v>
      </c>
      <c r="E333" s="7"/>
      <c r="F333" s="7" t="s">
        <v>1363</v>
      </c>
      <c r="G333" s="7" t="s">
        <v>1364</v>
      </c>
      <c r="H333" s="7" t="s">
        <v>1365</v>
      </c>
      <c r="I333" s="7" t="s">
        <v>798</v>
      </c>
      <c r="J333" s="7" t="s">
        <v>55</v>
      </c>
      <c r="K333" s="7" t="s">
        <v>1259</v>
      </c>
      <c r="L333" s="2">
        <f t="shared" si="5"/>
        <v>-9980.5478983391731</v>
      </c>
      <c r="M333" s="7" t="s">
        <v>38</v>
      </c>
      <c r="N333" s="7" t="s">
        <v>1366</v>
      </c>
    </row>
    <row r="334" spans="2:14" hidden="1" outlineLevel="1">
      <c r="B334" s="7" t="s">
        <v>1362</v>
      </c>
      <c r="C334" s="7" t="s">
        <v>24</v>
      </c>
      <c r="D334" s="7" t="s">
        <v>38</v>
      </c>
      <c r="E334" s="7"/>
      <c r="F334" s="7" t="s">
        <v>1367</v>
      </c>
      <c r="G334" s="7" t="s">
        <v>1368</v>
      </c>
      <c r="H334" s="7" t="s">
        <v>1365</v>
      </c>
      <c r="I334" s="7" t="s">
        <v>1369</v>
      </c>
      <c r="J334" s="7" t="s">
        <v>55</v>
      </c>
      <c r="K334" s="7" t="s">
        <v>52</v>
      </c>
      <c r="L334" s="2">
        <f t="shared" si="5"/>
        <v>119766.57478007008</v>
      </c>
      <c r="M334" s="7" t="s">
        <v>38</v>
      </c>
      <c r="N334" s="7" t="s">
        <v>1370</v>
      </c>
    </row>
    <row r="335" spans="2:14" hidden="1" outlineLevel="1">
      <c r="B335" s="7" t="s">
        <v>1362</v>
      </c>
      <c r="C335" s="7" t="s">
        <v>24</v>
      </c>
      <c r="D335" s="7" t="s">
        <v>38</v>
      </c>
      <c r="E335" s="7"/>
      <c r="F335" s="7" t="s">
        <v>1371</v>
      </c>
      <c r="G335" s="7" t="s">
        <v>1372</v>
      </c>
      <c r="H335" s="7" t="s">
        <v>1365</v>
      </c>
      <c r="I335" s="7" t="s">
        <v>1373</v>
      </c>
      <c r="J335" s="7" t="s">
        <v>55</v>
      </c>
      <c r="K335" s="7" t="s">
        <v>1374</v>
      </c>
      <c r="L335" s="2">
        <f t="shared" si="5"/>
        <v>-19961.095796678346</v>
      </c>
      <c r="M335" s="7" t="s">
        <v>38</v>
      </c>
      <c r="N335" s="7" t="s">
        <v>1375</v>
      </c>
    </row>
    <row r="336" spans="2:14" hidden="1" outlineLevel="1">
      <c r="B336" s="1" t="s">
        <v>26</v>
      </c>
      <c r="C336" s="1" t="s">
        <v>27</v>
      </c>
      <c r="D336" s="1" t="s">
        <v>4</v>
      </c>
      <c r="E336" s="1" t="s">
        <v>28</v>
      </c>
      <c r="F336" s="1" t="s">
        <v>29</v>
      </c>
      <c r="G336" s="1" t="s">
        <v>30</v>
      </c>
      <c r="H336" s="1" t="s">
        <v>31</v>
      </c>
      <c r="I336" s="1" t="s">
        <v>32</v>
      </c>
      <c r="J336" s="1" t="s">
        <v>33</v>
      </c>
      <c r="K336" s="1" t="s">
        <v>3</v>
      </c>
      <c r="L336" s="2" t="e">
        <f t="shared" si="5"/>
        <v>#VALUE!</v>
      </c>
      <c r="M336" s="1" t="s">
        <v>34</v>
      </c>
      <c r="N336" s="1" t="s">
        <v>35</v>
      </c>
    </row>
    <row r="337" spans="2:14" hidden="1" outlineLevel="1">
      <c r="B337" s="5" t="s">
        <v>1400</v>
      </c>
      <c r="C337" s="5" t="s">
        <v>24</v>
      </c>
      <c r="D337" s="5" t="s">
        <v>38</v>
      </c>
      <c r="E337" s="5"/>
      <c r="F337" s="5" t="s">
        <v>1401</v>
      </c>
      <c r="G337" s="5" t="s">
        <v>1402</v>
      </c>
      <c r="H337" s="5" t="s">
        <v>1403</v>
      </c>
      <c r="I337" s="5" t="s">
        <v>1404</v>
      </c>
      <c r="J337" s="5" t="s">
        <v>51</v>
      </c>
      <c r="K337" s="5" t="s">
        <v>68</v>
      </c>
      <c r="L337" s="2">
        <f t="shared" si="5"/>
        <v>189630.41006844427</v>
      </c>
      <c r="M337" s="5" t="s">
        <v>38</v>
      </c>
      <c r="N337" s="5" t="s">
        <v>1405</v>
      </c>
    </row>
    <row r="338" spans="2:14" hidden="1" outlineLevel="1">
      <c r="B338" s="5" t="s">
        <v>1406</v>
      </c>
      <c r="C338" s="5" t="s">
        <v>24</v>
      </c>
      <c r="D338" s="5" t="s">
        <v>55</v>
      </c>
      <c r="E338" s="5"/>
      <c r="F338" s="5" t="s">
        <v>1407</v>
      </c>
      <c r="G338" s="5" t="s">
        <v>1408</v>
      </c>
      <c r="H338" s="5" t="s">
        <v>1409</v>
      </c>
      <c r="I338" s="5" t="s">
        <v>496</v>
      </c>
      <c r="J338" s="5" t="s">
        <v>51</v>
      </c>
      <c r="K338" s="5" t="s">
        <v>1410</v>
      </c>
      <c r="L338" s="2">
        <f t="shared" si="5"/>
        <v>143054.5198761948</v>
      </c>
      <c r="M338" s="5" t="s">
        <v>38</v>
      </c>
      <c r="N338" s="5" t="s">
        <v>1411</v>
      </c>
    </row>
    <row r="339" spans="2:14" hidden="1" outlineLevel="1">
      <c r="B339" s="5" t="s">
        <v>1412</v>
      </c>
      <c r="C339" s="5" t="s">
        <v>24</v>
      </c>
      <c r="D339" s="5" t="s">
        <v>38</v>
      </c>
      <c r="E339" s="5"/>
      <c r="F339" s="5" t="s">
        <v>1413</v>
      </c>
      <c r="G339" s="5" t="s">
        <v>1414</v>
      </c>
      <c r="H339" s="5" t="s">
        <v>1415</v>
      </c>
      <c r="I339" s="5" t="s">
        <v>1416</v>
      </c>
      <c r="J339" s="5" t="s">
        <v>51</v>
      </c>
      <c r="K339" s="5" t="s">
        <v>1417</v>
      </c>
      <c r="L339" s="2">
        <f t="shared" si="5"/>
        <v>36595.342293910304</v>
      </c>
      <c r="M339" s="5" t="s">
        <v>38</v>
      </c>
      <c r="N339" s="5" t="s">
        <v>1418</v>
      </c>
    </row>
    <row r="340" spans="2:14" hidden="1" outlineLevel="1">
      <c r="B340" s="5" t="s">
        <v>1419</v>
      </c>
      <c r="C340" s="5" t="s">
        <v>24</v>
      </c>
      <c r="D340" s="5" t="s">
        <v>55</v>
      </c>
      <c r="E340" s="5"/>
      <c r="F340" s="5" t="s">
        <v>1420</v>
      </c>
      <c r="G340" s="5" t="s">
        <v>1421</v>
      </c>
      <c r="H340" s="5" t="s">
        <v>1422</v>
      </c>
      <c r="I340" s="5" t="s">
        <v>1101</v>
      </c>
      <c r="J340" s="5" t="s">
        <v>51</v>
      </c>
      <c r="K340" s="5" t="s">
        <v>1423</v>
      </c>
      <c r="L340" s="2">
        <f t="shared" si="5"/>
        <v>133073.97197785563</v>
      </c>
      <c r="M340" s="5" t="s">
        <v>38</v>
      </c>
      <c r="N340" s="5" t="s">
        <v>1424</v>
      </c>
    </row>
    <row r="341" spans="2:14" hidden="1" outlineLevel="1">
      <c r="B341" s="5" t="s">
        <v>1425</v>
      </c>
      <c r="C341" s="5" t="s">
        <v>24</v>
      </c>
      <c r="D341" s="5" t="s">
        <v>55</v>
      </c>
      <c r="E341" s="5"/>
      <c r="F341" s="5" t="s">
        <v>1426</v>
      </c>
      <c r="G341" s="5" t="s">
        <v>1427</v>
      </c>
      <c r="H341" s="5" t="s">
        <v>1428</v>
      </c>
      <c r="I341" s="5" t="s">
        <v>1429</v>
      </c>
      <c r="J341" s="5" t="s">
        <v>51</v>
      </c>
      <c r="K341" s="5" t="s">
        <v>893</v>
      </c>
      <c r="L341" s="2">
        <f t="shared" si="5"/>
        <v>182976.71146955149</v>
      </c>
      <c r="M341" s="5" t="s">
        <v>38</v>
      </c>
      <c r="N341" s="5" t="s">
        <v>1430</v>
      </c>
    </row>
    <row r="342" spans="2:14" hidden="1" outlineLevel="1">
      <c r="B342" s="5" t="s">
        <v>1431</v>
      </c>
      <c r="C342" s="5" t="s">
        <v>37</v>
      </c>
      <c r="D342" s="5" t="s">
        <v>38</v>
      </c>
      <c r="E342" s="5"/>
      <c r="F342" s="5" t="s">
        <v>1432</v>
      </c>
      <c r="G342" s="5" t="s">
        <v>1433</v>
      </c>
      <c r="H342" s="5" t="s">
        <v>1434</v>
      </c>
      <c r="I342" s="5" t="s">
        <v>1435</v>
      </c>
      <c r="J342" s="5" t="s">
        <v>51</v>
      </c>
      <c r="K342" s="5" t="s">
        <v>89</v>
      </c>
      <c r="L342" s="2">
        <f t="shared" si="5"/>
        <v>93151.780384498939</v>
      </c>
      <c r="M342" s="5" t="s">
        <v>38</v>
      </c>
      <c r="N342" s="5" t="s">
        <v>1436</v>
      </c>
    </row>
    <row r="343" spans="2:14" hidden="1" outlineLevel="1">
      <c r="B343" s="5" t="s">
        <v>1437</v>
      </c>
      <c r="C343" s="5" t="s">
        <v>24</v>
      </c>
      <c r="D343" s="5" t="s">
        <v>55</v>
      </c>
      <c r="E343" s="5"/>
      <c r="F343" s="5" t="s">
        <v>1438</v>
      </c>
      <c r="G343" s="5" t="s">
        <v>1439</v>
      </c>
      <c r="H343" s="5" t="s">
        <v>1440</v>
      </c>
      <c r="I343" s="5" t="s">
        <v>1441</v>
      </c>
      <c r="J343" s="5" t="s">
        <v>51</v>
      </c>
      <c r="K343" s="5" t="s">
        <v>1423</v>
      </c>
      <c r="L343" s="2">
        <f t="shared" si="5"/>
        <v>133073.97197785563</v>
      </c>
      <c r="M343" s="5" t="s">
        <v>38</v>
      </c>
      <c r="N343" s="5" t="s">
        <v>1442</v>
      </c>
    </row>
    <row r="344" spans="2:14" hidden="1" outlineLevel="1">
      <c r="B344" s="5" t="s">
        <v>1443</v>
      </c>
      <c r="C344" s="5" t="s">
        <v>24</v>
      </c>
      <c r="D344" s="5" t="s">
        <v>46</v>
      </c>
      <c r="E344" s="5"/>
      <c r="F344" s="5" t="s">
        <v>1444</v>
      </c>
      <c r="G344" s="5" t="s">
        <v>1445</v>
      </c>
      <c r="H344" s="5" t="s">
        <v>1446</v>
      </c>
      <c r="I344" s="5" t="s">
        <v>335</v>
      </c>
      <c r="J344" s="5" t="s">
        <v>51</v>
      </c>
      <c r="K344" s="5" t="s">
        <v>215</v>
      </c>
      <c r="L344" s="2">
        <f t="shared" si="5"/>
        <v>123093.42407951647</v>
      </c>
      <c r="M344" s="5" t="s">
        <v>38</v>
      </c>
      <c r="N344" s="5" t="s">
        <v>1447</v>
      </c>
    </row>
    <row r="345" spans="2:14" hidden="1" outlineLevel="1">
      <c r="B345" s="5" t="s">
        <v>1448</v>
      </c>
      <c r="C345" s="5" t="s">
        <v>24</v>
      </c>
      <c r="D345" s="5" t="s">
        <v>38</v>
      </c>
      <c r="E345" s="5"/>
      <c r="F345" s="5" t="s">
        <v>1449</v>
      </c>
      <c r="G345" s="5" t="s">
        <v>1450</v>
      </c>
      <c r="H345" s="5" t="s">
        <v>1451</v>
      </c>
      <c r="I345" s="5" t="s">
        <v>109</v>
      </c>
      <c r="J345" s="5" t="s">
        <v>38</v>
      </c>
      <c r="K345" s="5" t="s">
        <v>301</v>
      </c>
      <c r="L345" s="2">
        <f t="shared" si="5"/>
        <v>106459.17758228452</v>
      </c>
      <c r="M345" s="5" t="s">
        <v>38</v>
      </c>
      <c r="N345" s="5" t="s">
        <v>1452</v>
      </c>
    </row>
    <row r="346" spans="2:14" hidden="1" outlineLevel="1">
      <c r="B346" s="5" t="s">
        <v>1453</v>
      </c>
      <c r="C346" s="5" t="s">
        <v>37</v>
      </c>
      <c r="D346" s="5" t="s">
        <v>38</v>
      </c>
      <c r="E346" s="5"/>
      <c r="F346" s="5" t="s">
        <v>1454</v>
      </c>
      <c r="G346" s="5" t="s">
        <v>1455</v>
      </c>
      <c r="H346" s="5" t="s">
        <v>1456</v>
      </c>
      <c r="I346" s="5" t="s">
        <v>1457</v>
      </c>
      <c r="J346" s="5" t="s">
        <v>51</v>
      </c>
      <c r="K346" s="5" t="s">
        <v>1410</v>
      </c>
      <c r="L346" s="2">
        <f t="shared" si="5"/>
        <v>143054.5198761948</v>
      </c>
      <c r="M346" s="5" t="s">
        <v>38</v>
      </c>
      <c r="N346" s="5" t="s">
        <v>1458</v>
      </c>
    </row>
    <row r="347" spans="2:14" hidden="1" outlineLevel="1">
      <c r="B347" s="5" t="s">
        <v>1459</v>
      </c>
      <c r="C347" s="5" t="s">
        <v>37</v>
      </c>
      <c r="D347" s="5" t="s">
        <v>38</v>
      </c>
      <c r="E347" s="5"/>
      <c r="F347" s="5" t="s">
        <v>1460</v>
      </c>
      <c r="G347" s="5" t="s">
        <v>1461</v>
      </c>
      <c r="H347" s="5" t="s">
        <v>1462</v>
      </c>
      <c r="I347" s="5" t="s">
        <v>1463</v>
      </c>
      <c r="J347" s="5" t="s">
        <v>38</v>
      </c>
      <c r="K347" s="5" t="s">
        <v>117</v>
      </c>
      <c r="L347" s="2">
        <f t="shared" si="5"/>
        <v>116439.72548062367</v>
      </c>
      <c r="M347" s="5" t="s">
        <v>38</v>
      </c>
      <c r="N347" s="5" t="s">
        <v>1464</v>
      </c>
    </row>
    <row r="348" spans="2:14" hidden="1" outlineLevel="1">
      <c r="B348" s="5" t="s">
        <v>1465</v>
      </c>
      <c r="C348" s="5" t="s">
        <v>24</v>
      </c>
      <c r="D348" s="5" t="s">
        <v>38</v>
      </c>
      <c r="E348" s="5"/>
      <c r="F348" s="5" t="s">
        <v>1466</v>
      </c>
      <c r="G348" s="5" t="s">
        <v>1467</v>
      </c>
      <c r="H348" s="5" t="s">
        <v>1468</v>
      </c>
      <c r="I348" s="5" t="s">
        <v>1469</v>
      </c>
      <c r="J348" s="5" t="s">
        <v>38</v>
      </c>
      <c r="K348" s="5" t="s">
        <v>259</v>
      </c>
      <c r="L348" s="2">
        <f t="shared" si="5"/>
        <v>149708.2184750876</v>
      </c>
      <c r="M348" s="5" t="s">
        <v>38</v>
      </c>
      <c r="N348" s="5" t="s">
        <v>1470</v>
      </c>
    </row>
    <row r="349" spans="2:14" hidden="1" outlineLevel="1">
      <c r="B349" s="5" t="s">
        <v>1471</v>
      </c>
      <c r="C349" s="5" t="s">
        <v>24</v>
      </c>
      <c r="D349" s="5" t="s">
        <v>55</v>
      </c>
      <c r="E349" s="5" t="s">
        <v>162</v>
      </c>
      <c r="F349" s="5" t="s">
        <v>1472</v>
      </c>
      <c r="G349" s="5" t="s">
        <v>1473</v>
      </c>
      <c r="H349" s="5" t="s">
        <v>1474</v>
      </c>
      <c r="I349" s="5" t="s">
        <v>1170</v>
      </c>
      <c r="J349" s="5" t="s">
        <v>51</v>
      </c>
      <c r="K349" s="5" t="s">
        <v>355</v>
      </c>
      <c r="L349" s="2">
        <f t="shared" si="5"/>
        <v>-43249.040892803081</v>
      </c>
      <c r="M349" s="5" t="s">
        <v>38</v>
      </c>
      <c r="N349" s="5" t="s">
        <v>1475</v>
      </c>
    </row>
    <row r="350" spans="2:14" hidden="1" outlineLevel="1">
      <c r="B350" s="5" t="s">
        <v>1476</v>
      </c>
      <c r="C350" s="5" t="s">
        <v>37</v>
      </c>
      <c r="D350" s="5" t="s">
        <v>46</v>
      </c>
      <c r="E350" s="5"/>
      <c r="F350" s="5" t="s">
        <v>1477</v>
      </c>
      <c r="G350" s="5" t="s">
        <v>1478</v>
      </c>
      <c r="H350" s="5" t="s">
        <v>1479</v>
      </c>
      <c r="I350" s="5" t="s">
        <v>1480</v>
      </c>
      <c r="J350" s="5" t="s">
        <v>51</v>
      </c>
      <c r="K350" s="5" t="s">
        <v>89</v>
      </c>
      <c r="L350" s="2">
        <f t="shared" si="5"/>
        <v>93151.780384498939</v>
      </c>
      <c r="M350" s="5" t="s">
        <v>38</v>
      </c>
      <c r="N350" s="5" t="s">
        <v>1481</v>
      </c>
    </row>
    <row r="351" spans="2:14" hidden="1" outlineLevel="1">
      <c r="B351" s="5" t="s">
        <v>1482</v>
      </c>
      <c r="C351" s="5" t="s">
        <v>37</v>
      </c>
      <c r="D351" s="5" t="s">
        <v>55</v>
      </c>
      <c r="E351" s="5"/>
      <c r="F351" s="5" t="s">
        <v>1483</v>
      </c>
      <c r="G351" s="5" t="s">
        <v>1484</v>
      </c>
      <c r="H351" s="5" t="s">
        <v>1485</v>
      </c>
      <c r="I351" s="5" t="s">
        <v>1486</v>
      </c>
      <c r="J351" s="5" t="s">
        <v>51</v>
      </c>
      <c r="K351" s="5" t="s">
        <v>932</v>
      </c>
      <c r="L351" s="2">
        <f t="shared" si="5"/>
        <v>176323.01287065871</v>
      </c>
      <c r="M351" s="5" t="s">
        <v>38</v>
      </c>
      <c r="N351" s="5" t="s">
        <v>1487</v>
      </c>
    </row>
    <row r="352" spans="2:14" hidden="1" outlineLevel="1">
      <c r="B352" s="5" t="s">
        <v>1488</v>
      </c>
      <c r="C352" s="5" t="s">
        <v>24</v>
      </c>
      <c r="D352" s="5" t="s">
        <v>55</v>
      </c>
      <c r="E352" s="5"/>
      <c r="F352" s="5" t="s">
        <v>1489</v>
      </c>
      <c r="G352" s="5" t="s">
        <v>1490</v>
      </c>
      <c r="H352" s="5" t="s">
        <v>1491</v>
      </c>
      <c r="I352" s="5" t="s">
        <v>1492</v>
      </c>
      <c r="J352" s="5" t="s">
        <v>51</v>
      </c>
      <c r="K352" s="5" t="s">
        <v>96</v>
      </c>
      <c r="L352" s="2">
        <f t="shared" si="5"/>
        <v>153035.06777453399</v>
      </c>
      <c r="M352" s="5" t="s">
        <v>38</v>
      </c>
      <c r="N352" s="5" t="s">
        <v>1493</v>
      </c>
    </row>
    <row r="353" spans="2:14" hidden="1" outlineLevel="1">
      <c r="B353" s="5" t="s">
        <v>1494</v>
      </c>
      <c r="C353" s="5" t="s">
        <v>24</v>
      </c>
      <c r="D353" s="5" t="s">
        <v>55</v>
      </c>
      <c r="E353" s="5"/>
      <c r="F353" s="5" t="s">
        <v>1495</v>
      </c>
      <c r="G353" s="5" t="s">
        <v>1496</v>
      </c>
      <c r="H353" s="5" t="s">
        <v>1497</v>
      </c>
      <c r="I353" s="5" t="s">
        <v>1066</v>
      </c>
      <c r="J353" s="5" t="s">
        <v>51</v>
      </c>
      <c r="K353" s="5" t="s">
        <v>550</v>
      </c>
      <c r="L353" s="2">
        <f t="shared" si="5"/>
        <v>196284.10866733707</v>
      </c>
      <c r="M353" s="5" t="s">
        <v>38</v>
      </c>
      <c r="N353" s="5" t="s">
        <v>1498</v>
      </c>
    </row>
    <row r="354" spans="2:14" hidden="1" outlineLevel="1">
      <c r="B354" s="5" t="s">
        <v>1499</v>
      </c>
      <c r="C354" s="5" t="s">
        <v>24</v>
      </c>
      <c r="D354" s="5" t="s">
        <v>55</v>
      </c>
      <c r="E354" s="5"/>
      <c r="F354" s="5" t="s">
        <v>1500</v>
      </c>
      <c r="G354" s="5" t="s">
        <v>1501</v>
      </c>
      <c r="H354" s="5" t="s">
        <v>1502</v>
      </c>
      <c r="I354" s="5" t="s">
        <v>1503</v>
      </c>
      <c r="J354" s="5" t="s">
        <v>51</v>
      </c>
      <c r="K354" s="5" t="s">
        <v>252</v>
      </c>
      <c r="L354" s="2">
        <f t="shared" si="5"/>
        <v>56556.438090588643</v>
      </c>
      <c r="M354" s="5" t="s">
        <v>38</v>
      </c>
      <c r="N354" s="5" t="s">
        <v>1504</v>
      </c>
    </row>
    <row r="355" spans="2:14" hidden="1" outlineLevel="1">
      <c r="B355" s="5" t="s">
        <v>1505</v>
      </c>
      <c r="C355" s="5" t="s">
        <v>24</v>
      </c>
      <c r="D355" s="5" t="s">
        <v>55</v>
      </c>
      <c r="E355" s="5"/>
      <c r="F355" s="5" t="s">
        <v>1506</v>
      </c>
      <c r="G355" s="5" t="s">
        <v>1507</v>
      </c>
      <c r="H355" s="5" t="s">
        <v>1508</v>
      </c>
      <c r="I355" s="5" t="s">
        <v>158</v>
      </c>
      <c r="J355" s="5" t="s">
        <v>51</v>
      </c>
      <c r="K355" s="5" t="s">
        <v>324</v>
      </c>
      <c r="L355" s="2">
        <f t="shared" si="5"/>
        <v>139727.67057674841</v>
      </c>
      <c r="M355" s="5" t="s">
        <v>38</v>
      </c>
      <c r="N355" s="5" t="s">
        <v>1509</v>
      </c>
    </row>
    <row r="356" spans="2:14" hidden="1" outlineLevel="1">
      <c r="B356" s="5" t="s">
        <v>1510</v>
      </c>
      <c r="C356" s="5" t="s">
        <v>24</v>
      </c>
      <c r="D356" s="5" t="s">
        <v>46</v>
      </c>
      <c r="E356" s="5"/>
      <c r="F356" s="5" t="s">
        <v>1511</v>
      </c>
      <c r="G356" s="5" t="s">
        <v>1512</v>
      </c>
      <c r="H356" s="5" t="s">
        <v>1513</v>
      </c>
      <c r="I356" s="5" t="s">
        <v>1514</v>
      </c>
      <c r="J356" s="5" t="s">
        <v>51</v>
      </c>
      <c r="K356" s="5" t="s">
        <v>208</v>
      </c>
      <c r="L356" s="2">
        <f t="shared" si="5"/>
        <v>169669.31427176594</v>
      </c>
      <c r="M356" s="5" t="s">
        <v>38</v>
      </c>
      <c r="N356" s="5" t="s">
        <v>1515</v>
      </c>
    </row>
    <row r="357" spans="2:14" hidden="1" outlineLevel="1">
      <c r="B357" s="5" t="s">
        <v>1516</v>
      </c>
      <c r="C357" s="5" t="s">
        <v>24</v>
      </c>
      <c r="D357" s="5" t="s">
        <v>38</v>
      </c>
      <c r="E357" s="5"/>
      <c r="F357" s="5" t="s">
        <v>1517</v>
      </c>
      <c r="G357" s="5" t="s">
        <v>1518</v>
      </c>
      <c r="H357" s="5" t="s">
        <v>1519</v>
      </c>
      <c r="I357" s="5" t="s">
        <v>1520</v>
      </c>
      <c r="J357" s="5" t="s">
        <v>51</v>
      </c>
      <c r="K357" s="5" t="s">
        <v>1521</v>
      </c>
      <c r="L357" s="2">
        <f t="shared" si="5"/>
        <v>-59883.287390035039</v>
      </c>
      <c r="M357" s="5" t="s">
        <v>38</v>
      </c>
      <c r="N357" s="5" t="s">
        <v>1522</v>
      </c>
    </row>
    <row r="358" spans="2:14" hidden="1" outlineLevel="1">
      <c r="B358" s="5" t="s">
        <v>1516</v>
      </c>
      <c r="C358" s="5" t="s">
        <v>24</v>
      </c>
      <c r="D358" s="5" t="s">
        <v>55</v>
      </c>
      <c r="E358" s="5"/>
      <c r="F358" s="5" t="s">
        <v>1523</v>
      </c>
      <c r="G358" s="5" t="s">
        <v>1524</v>
      </c>
      <c r="H358" s="5" t="s">
        <v>1519</v>
      </c>
      <c r="I358" s="5" t="s">
        <v>1525</v>
      </c>
      <c r="J358" s="5" t="s">
        <v>51</v>
      </c>
      <c r="K358" s="5" t="s">
        <v>952</v>
      </c>
      <c r="L358" s="2">
        <f t="shared" si="5"/>
        <v>73190.684587820608</v>
      </c>
      <c r="M358" s="5" t="s">
        <v>38</v>
      </c>
      <c r="N358" s="5" t="s">
        <v>1526</v>
      </c>
    </row>
    <row r="359" spans="2:14" hidden="1" outlineLevel="1">
      <c r="B359" s="5" t="s">
        <v>1527</v>
      </c>
      <c r="C359" s="5" t="s">
        <v>24</v>
      </c>
      <c r="D359" s="5" t="s">
        <v>540</v>
      </c>
      <c r="E359" s="5"/>
      <c r="F359" s="5" t="s">
        <v>1528</v>
      </c>
      <c r="G359" s="5" t="s">
        <v>1529</v>
      </c>
      <c r="H359" s="5" t="s">
        <v>1530</v>
      </c>
      <c r="I359" s="5" t="s">
        <v>415</v>
      </c>
      <c r="J359" s="5" t="s">
        <v>51</v>
      </c>
      <c r="K359" s="5" t="s">
        <v>259</v>
      </c>
      <c r="L359" s="2">
        <f t="shared" si="5"/>
        <v>149708.2184750876</v>
      </c>
      <c r="M359" s="5" t="s">
        <v>38</v>
      </c>
      <c r="N359" s="5" t="s">
        <v>1531</v>
      </c>
    </row>
    <row r="360" spans="2:14" hidden="1" outlineLevel="1">
      <c r="B360" s="5" t="s">
        <v>1532</v>
      </c>
      <c r="C360" s="5" t="s">
        <v>24</v>
      </c>
      <c r="D360" s="5" t="s">
        <v>38</v>
      </c>
      <c r="E360" s="5"/>
      <c r="F360" s="5" t="s">
        <v>1533</v>
      </c>
      <c r="G360" s="5" t="s">
        <v>1534</v>
      </c>
      <c r="H360" s="5" t="s">
        <v>1535</v>
      </c>
      <c r="I360" s="5" t="s">
        <v>275</v>
      </c>
      <c r="J360" s="5" t="s">
        <v>38</v>
      </c>
      <c r="K360" s="5" t="s">
        <v>583</v>
      </c>
      <c r="L360" s="2">
        <f t="shared" si="5"/>
        <v>39922.191593356692</v>
      </c>
      <c r="M360" s="5" t="s">
        <v>38</v>
      </c>
      <c r="N360" s="5" t="s">
        <v>1536</v>
      </c>
    </row>
    <row r="361" spans="2:14" hidden="1" outlineLevel="1">
      <c r="B361" s="5" t="s">
        <v>1537</v>
      </c>
      <c r="C361" s="5" t="s">
        <v>24</v>
      </c>
      <c r="D361" s="5" t="s">
        <v>55</v>
      </c>
      <c r="E361" s="5"/>
      <c r="F361" s="5" t="s">
        <v>1538</v>
      </c>
      <c r="G361" s="5" t="s">
        <v>1539</v>
      </c>
      <c r="H361" s="5" t="s">
        <v>1540</v>
      </c>
      <c r="I361" s="5" t="s">
        <v>1541</v>
      </c>
      <c r="J361" s="5" t="s">
        <v>51</v>
      </c>
      <c r="K361" s="5" t="s">
        <v>1051</v>
      </c>
      <c r="L361" s="2">
        <f t="shared" si="5"/>
        <v>209591.50586512266</v>
      </c>
      <c r="M361" s="5" t="s">
        <v>38</v>
      </c>
      <c r="N361" s="5" t="s">
        <v>1542</v>
      </c>
    </row>
    <row r="362" spans="2:14" hidden="1" outlineLevel="1">
      <c r="B362" s="5" t="s">
        <v>1543</v>
      </c>
      <c r="C362" s="5" t="s">
        <v>24</v>
      </c>
      <c r="D362" s="5" t="s">
        <v>374</v>
      </c>
      <c r="E362" s="5"/>
      <c r="F362" s="5" t="s">
        <v>1544</v>
      </c>
      <c r="G362" s="5" t="s">
        <v>1545</v>
      </c>
      <c r="H362" s="5" t="s">
        <v>1546</v>
      </c>
      <c r="I362" s="5" t="s">
        <v>451</v>
      </c>
      <c r="J362" s="5" t="s">
        <v>51</v>
      </c>
      <c r="K362" s="5" t="s">
        <v>452</v>
      </c>
      <c r="L362" s="2">
        <f t="shared" si="5"/>
        <v>232879.45096124735</v>
      </c>
      <c r="M362" s="5" t="s">
        <v>38</v>
      </c>
      <c r="N362" s="5" t="s">
        <v>1547</v>
      </c>
    </row>
    <row r="363" spans="2:14" hidden="1" outlineLevel="1">
      <c r="B363" s="5" t="s">
        <v>1548</v>
      </c>
      <c r="C363" s="5" t="s">
        <v>24</v>
      </c>
      <c r="D363" s="5" t="s">
        <v>46</v>
      </c>
      <c r="E363" s="5"/>
      <c r="F363" s="5" t="s">
        <v>1549</v>
      </c>
      <c r="G363" s="5" t="s">
        <v>1550</v>
      </c>
      <c r="H363" s="5" t="s">
        <v>1551</v>
      </c>
      <c r="I363" s="5" t="s">
        <v>1552</v>
      </c>
      <c r="J363" s="5" t="s">
        <v>51</v>
      </c>
      <c r="K363" s="5" t="s">
        <v>1013</v>
      </c>
      <c r="L363" s="2">
        <f t="shared" si="5"/>
        <v>166342.46497231955</v>
      </c>
      <c r="M363" s="5" t="s">
        <v>38</v>
      </c>
      <c r="N363" s="5" t="s">
        <v>1553</v>
      </c>
    </row>
    <row r="364" spans="2:14" hidden="1" outlineLevel="1">
      <c r="B364" s="5" t="s">
        <v>1554</v>
      </c>
      <c r="C364" s="5" t="s">
        <v>24</v>
      </c>
      <c r="D364" s="5" t="s">
        <v>46</v>
      </c>
      <c r="E364" s="5"/>
      <c r="F364" s="5" t="s">
        <v>1555</v>
      </c>
      <c r="G364" s="5" t="s">
        <v>1556</v>
      </c>
      <c r="H364" s="5" t="s">
        <v>1557</v>
      </c>
      <c r="I364" s="5" t="s">
        <v>1558</v>
      </c>
      <c r="J364" s="5" t="s">
        <v>51</v>
      </c>
      <c r="K364" s="5" t="s">
        <v>1194</v>
      </c>
      <c r="L364" s="2">
        <f t="shared" si="5"/>
        <v>-96478.629683945343</v>
      </c>
      <c r="M364" s="5" t="s">
        <v>38</v>
      </c>
      <c r="N364" s="5" t="s">
        <v>1559</v>
      </c>
    </row>
    <row r="365" spans="2:14" hidden="1" outlineLevel="1">
      <c r="B365" s="5" t="s">
        <v>1554</v>
      </c>
      <c r="C365" s="5" t="s">
        <v>24</v>
      </c>
      <c r="D365" s="5" t="s">
        <v>55</v>
      </c>
      <c r="E365" s="5"/>
      <c r="F365" s="5" t="s">
        <v>1560</v>
      </c>
      <c r="G365" s="5" t="s">
        <v>1561</v>
      </c>
      <c r="H365" s="5" t="s">
        <v>1557</v>
      </c>
      <c r="I365" s="5" t="s">
        <v>1562</v>
      </c>
      <c r="J365" s="5" t="s">
        <v>51</v>
      </c>
      <c r="K365" s="5" t="s">
        <v>1013</v>
      </c>
      <c r="L365" s="2">
        <f t="shared" si="5"/>
        <v>166342.46497231955</v>
      </c>
      <c r="M365" s="5" t="s">
        <v>38</v>
      </c>
      <c r="N365" s="5" t="s">
        <v>1563</v>
      </c>
    </row>
    <row r="366" spans="2:14" hidden="1" outlineLevel="1">
      <c r="B366" s="5" t="s">
        <v>1564</v>
      </c>
      <c r="C366" s="5" t="s">
        <v>24</v>
      </c>
      <c r="D366" s="5" t="s">
        <v>46</v>
      </c>
      <c r="E366" s="5"/>
      <c r="F366" s="5" t="s">
        <v>1565</v>
      </c>
      <c r="G366" s="5" t="s">
        <v>1566</v>
      </c>
      <c r="H366" s="5" t="s">
        <v>1567</v>
      </c>
      <c r="I366" s="5" t="s">
        <v>1568</v>
      </c>
      <c r="J366" s="5" t="s">
        <v>51</v>
      </c>
      <c r="K366" s="5" t="s">
        <v>1013</v>
      </c>
      <c r="L366" s="2">
        <f t="shared" si="5"/>
        <v>166342.46497231955</v>
      </c>
      <c r="M366" s="5" t="s">
        <v>38</v>
      </c>
      <c r="N366" s="5" t="s">
        <v>1569</v>
      </c>
    </row>
    <row r="367" spans="2:14" hidden="1" outlineLevel="1">
      <c r="B367" s="5" t="s">
        <v>1570</v>
      </c>
      <c r="C367" s="5" t="s">
        <v>24</v>
      </c>
      <c r="D367" s="5" t="s">
        <v>63</v>
      </c>
      <c r="E367" s="5"/>
      <c r="F367" s="5" t="s">
        <v>1571</v>
      </c>
      <c r="G367" s="5" t="s">
        <v>1572</v>
      </c>
      <c r="H367" s="5" t="s">
        <v>1573</v>
      </c>
      <c r="I367" s="5" t="s">
        <v>1263</v>
      </c>
      <c r="J367" s="5" t="s">
        <v>51</v>
      </c>
      <c r="K367" s="5" t="s">
        <v>379</v>
      </c>
      <c r="L367" s="2">
        <f t="shared" si="5"/>
        <v>192957.25936789069</v>
      </c>
      <c r="M367" s="5" t="s">
        <v>38</v>
      </c>
      <c r="N367" s="5" t="s">
        <v>1574</v>
      </c>
    </row>
    <row r="368" spans="2:14" hidden="1" outlineLevel="1">
      <c r="B368" s="5" t="s">
        <v>1575</v>
      </c>
      <c r="C368" s="5" t="s">
        <v>24</v>
      </c>
      <c r="D368" s="5" t="s">
        <v>46</v>
      </c>
      <c r="E368" s="5"/>
      <c r="F368" s="5" t="s">
        <v>1576</v>
      </c>
      <c r="G368" s="5" t="s">
        <v>1577</v>
      </c>
      <c r="H368" s="5" t="s">
        <v>1578</v>
      </c>
      <c r="I368" s="5" t="s">
        <v>905</v>
      </c>
      <c r="J368" s="5" t="s">
        <v>38</v>
      </c>
      <c r="K368" s="5" t="s">
        <v>1579</v>
      </c>
      <c r="L368" s="2">
        <f t="shared" si="5"/>
        <v>-103132.32828283812</v>
      </c>
      <c r="M368" s="5" t="s">
        <v>38</v>
      </c>
      <c r="N368" s="5" t="s">
        <v>1580</v>
      </c>
    </row>
    <row r="369" spans="2:14" hidden="1" outlineLevel="1">
      <c r="B369" s="5" t="s">
        <v>1575</v>
      </c>
      <c r="C369" s="5" t="s">
        <v>24</v>
      </c>
      <c r="D369" s="5" t="s">
        <v>46</v>
      </c>
      <c r="E369" s="5"/>
      <c r="F369" s="5" t="s">
        <v>1581</v>
      </c>
      <c r="G369" s="5" t="s">
        <v>1582</v>
      </c>
      <c r="H369" s="5" t="s">
        <v>1578</v>
      </c>
      <c r="I369" s="5" t="s">
        <v>1583</v>
      </c>
      <c r="J369" s="5" t="s">
        <v>38</v>
      </c>
      <c r="K369" s="5" t="s">
        <v>1410</v>
      </c>
      <c r="L369" s="2">
        <f t="shared" si="5"/>
        <v>143054.5198761948</v>
      </c>
      <c r="M369" s="5" t="s">
        <v>38</v>
      </c>
      <c r="N369" s="5" t="s">
        <v>1584</v>
      </c>
    </row>
    <row r="370" spans="2:14" hidden="1" outlineLevel="1">
      <c r="B370" s="5" t="s">
        <v>1585</v>
      </c>
      <c r="C370" s="5" t="s">
        <v>24</v>
      </c>
      <c r="D370" s="5" t="s">
        <v>46</v>
      </c>
      <c r="E370" s="5"/>
      <c r="F370" s="5" t="s">
        <v>1586</v>
      </c>
      <c r="G370" s="5" t="s">
        <v>1587</v>
      </c>
      <c r="H370" s="5" t="s">
        <v>1588</v>
      </c>
      <c r="I370" s="5" t="s">
        <v>1492</v>
      </c>
      <c r="J370" s="5" t="s">
        <v>51</v>
      </c>
      <c r="K370" s="5" t="s">
        <v>550</v>
      </c>
      <c r="L370" s="2">
        <f t="shared" si="5"/>
        <v>196284.10866733707</v>
      </c>
      <c r="M370" s="5" t="s">
        <v>38</v>
      </c>
      <c r="N370" s="5" t="s">
        <v>1589</v>
      </c>
    </row>
    <row r="371" spans="2:14" hidden="1" outlineLevel="1">
      <c r="B371" s="5" t="s">
        <v>1590</v>
      </c>
      <c r="C371" s="5" t="s">
        <v>24</v>
      </c>
      <c r="D371" s="5" t="s">
        <v>46</v>
      </c>
      <c r="E371" s="5"/>
      <c r="F371" s="5" t="s">
        <v>1591</v>
      </c>
      <c r="G371" s="5" t="s">
        <v>1592</v>
      </c>
      <c r="H371" s="5" t="s">
        <v>1593</v>
      </c>
      <c r="I371" s="5" t="s">
        <v>1273</v>
      </c>
      <c r="J371" s="5" t="s">
        <v>51</v>
      </c>
      <c r="K371" s="5" t="s">
        <v>484</v>
      </c>
      <c r="L371" s="2">
        <f t="shared" si="5"/>
        <v>199610.95796678346</v>
      </c>
      <c r="M371" s="5" t="s">
        <v>38</v>
      </c>
      <c r="N371" s="5" t="s">
        <v>1594</v>
      </c>
    </row>
    <row r="372" spans="2:14" hidden="1" outlineLevel="1">
      <c r="B372" s="5" t="s">
        <v>1595</v>
      </c>
      <c r="C372" s="5" t="s">
        <v>37</v>
      </c>
      <c r="D372" s="5" t="s">
        <v>46</v>
      </c>
      <c r="E372" s="5"/>
      <c r="F372" s="5" t="s">
        <v>1596</v>
      </c>
      <c r="G372" s="5" t="s">
        <v>1597</v>
      </c>
      <c r="H372" s="5" t="s">
        <v>1598</v>
      </c>
      <c r="I372" s="5" t="s">
        <v>1599</v>
      </c>
      <c r="J372" s="5" t="s">
        <v>51</v>
      </c>
      <c r="K372" s="5" t="s">
        <v>324</v>
      </c>
      <c r="L372" s="2">
        <f t="shared" si="5"/>
        <v>139727.67057674841</v>
      </c>
      <c r="M372" s="5" t="s">
        <v>38</v>
      </c>
      <c r="N372" s="5" t="s">
        <v>1600</v>
      </c>
    </row>
    <row r="373" spans="2:14" hidden="1" outlineLevel="1">
      <c r="B373" s="5" t="s">
        <v>1601</v>
      </c>
      <c r="C373" s="5" t="s">
        <v>24</v>
      </c>
      <c r="D373" s="5" t="s">
        <v>38</v>
      </c>
      <c r="E373" s="5" t="s">
        <v>120</v>
      </c>
      <c r="F373" s="5" t="s">
        <v>1602</v>
      </c>
      <c r="G373" s="5" t="s">
        <v>1603</v>
      </c>
      <c r="H373" s="5" t="s">
        <v>1604</v>
      </c>
      <c r="I373" s="5" t="s">
        <v>1599</v>
      </c>
      <c r="J373" s="5" t="s">
        <v>51</v>
      </c>
      <c r="K373" s="5" t="s">
        <v>63</v>
      </c>
      <c r="L373" s="2">
        <f t="shared" si="5"/>
        <v>13307.397197785565</v>
      </c>
      <c r="M373" s="5" t="s">
        <v>38</v>
      </c>
      <c r="N373" s="5" t="s">
        <v>1605</v>
      </c>
    </row>
    <row r="374" spans="2:14" hidden="1" outlineLevel="1">
      <c r="B374" s="5" t="s">
        <v>1606</v>
      </c>
      <c r="C374" s="5" t="s">
        <v>24</v>
      </c>
      <c r="D374" s="5" t="s">
        <v>55</v>
      </c>
      <c r="E374" s="5"/>
      <c r="F374" s="5" t="s">
        <v>1607</v>
      </c>
      <c r="G374" s="5" t="s">
        <v>1608</v>
      </c>
      <c r="H374" s="5" t="s">
        <v>1609</v>
      </c>
      <c r="I374" s="5" t="s">
        <v>576</v>
      </c>
      <c r="J374" s="5" t="s">
        <v>51</v>
      </c>
      <c r="K374" s="5" t="s">
        <v>174</v>
      </c>
      <c r="L374" s="2">
        <f t="shared" si="5"/>
        <v>-163015.61567287316</v>
      </c>
      <c r="M374" s="5" t="s">
        <v>38</v>
      </c>
      <c r="N374" s="5" t="s">
        <v>1610</v>
      </c>
    </row>
    <row r="375" spans="2:14" hidden="1" outlineLevel="1">
      <c r="B375" s="5" t="s">
        <v>1606</v>
      </c>
      <c r="C375" s="5" t="s">
        <v>24</v>
      </c>
      <c r="D375" s="5" t="s">
        <v>38</v>
      </c>
      <c r="E375" s="5"/>
      <c r="F375" s="5" t="s">
        <v>1611</v>
      </c>
      <c r="G375" s="5" t="s">
        <v>1612</v>
      </c>
      <c r="H375" s="5" t="s">
        <v>1609</v>
      </c>
      <c r="I375" s="5" t="s">
        <v>1110</v>
      </c>
      <c r="J375" s="5" t="s">
        <v>51</v>
      </c>
      <c r="K375" s="5" t="s">
        <v>1613</v>
      </c>
      <c r="L375" s="2">
        <f t="shared" si="5"/>
        <v>246186.84815903293</v>
      </c>
      <c r="M375" s="5" t="s">
        <v>38</v>
      </c>
      <c r="N375" s="5" t="s">
        <v>1614</v>
      </c>
    </row>
    <row r="376" spans="2:14" hidden="1" outlineLevel="1">
      <c r="B376" s="5" t="s">
        <v>1615</v>
      </c>
      <c r="C376" s="5" t="s">
        <v>24</v>
      </c>
      <c r="D376" s="5" t="s">
        <v>55</v>
      </c>
      <c r="E376" s="5"/>
      <c r="F376" s="5" t="s">
        <v>1616</v>
      </c>
      <c r="G376" s="5" t="s">
        <v>1617</v>
      </c>
      <c r="H376" s="5" t="s">
        <v>1618</v>
      </c>
      <c r="I376" s="5" t="s">
        <v>1619</v>
      </c>
      <c r="J376" s="5" t="s">
        <v>38</v>
      </c>
      <c r="K376" s="5" t="s">
        <v>1620</v>
      </c>
      <c r="L376" s="2">
        <f t="shared" si="5"/>
        <v>146381.36917564122</v>
      </c>
      <c r="M376" s="5" t="s">
        <v>38</v>
      </c>
      <c r="N376" s="5" t="s">
        <v>1621</v>
      </c>
    </row>
    <row r="377" spans="2:14" hidden="1" outlineLevel="1">
      <c r="B377" s="5" t="s">
        <v>1622</v>
      </c>
      <c r="C377" s="5" t="s">
        <v>37</v>
      </c>
      <c r="D377" s="5" t="s">
        <v>46</v>
      </c>
      <c r="E377" s="5"/>
      <c r="F377" s="5" t="s">
        <v>1623</v>
      </c>
      <c r="G377" s="5" t="s">
        <v>1624</v>
      </c>
      <c r="H377" s="5" t="s">
        <v>1625</v>
      </c>
      <c r="I377" s="5" t="s">
        <v>1626</v>
      </c>
      <c r="J377" s="5" t="s">
        <v>51</v>
      </c>
      <c r="K377" s="5" t="s">
        <v>336</v>
      </c>
      <c r="L377" s="2">
        <f t="shared" si="5"/>
        <v>206264.65656567624</v>
      </c>
      <c r="M377" s="5" t="s">
        <v>38</v>
      </c>
      <c r="N377" s="5" t="s">
        <v>1627</v>
      </c>
    </row>
    <row r="378" spans="2:14" hidden="1" outlineLevel="1">
      <c r="B378" s="5" t="s">
        <v>1628</v>
      </c>
      <c r="C378" s="5" t="s">
        <v>37</v>
      </c>
      <c r="D378" s="5" t="s">
        <v>55</v>
      </c>
      <c r="E378" s="5"/>
      <c r="F378" s="5" t="s">
        <v>1629</v>
      </c>
      <c r="G378" s="5" t="s">
        <v>1630</v>
      </c>
      <c r="H378" s="5" t="s">
        <v>1631</v>
      </c>
      <c r="I378" s="5" t="s">
        <v>774</v>
      </c>
      <c r="J378" s="5" t="s">
        <v>38</v>
      </c>
      <c r="K378" s="5" t="s">
        <v>1164</v>
      </c>
      <c r="L378" s="2">
        <f t="shared" si="5"/>
        <v>76517.533887266996</v>
      </c>
      <c r="M378" s="5" t="s">
        <v>38</v>
      </c>
      <c r="N378" s="5" t="s">
        <v>1632</v>
      </c>
    </row>
    <row r="379" spans="2:14" hidden="1" outlineLevel="1">
      <c r="B379" s="5" t="s">
        <v>1628</v>
      </c>
      <c r="C379" s="5" t="s">
        <v>37</v>
      </c>
      <c r="D379" s="5" t="s">
        <v>55</v>
      </c>
      <c r="E379" s="5"/>
      <c r="F379" s="5" t="s">
        <v>1633</v>
      </c>
      <c r="G379" s="5" t="s">
        <v>1634</v>
      </c>
      <c r="H379" s="5" t="s">
        <v>1631</v>
      </c>
      <c r="I379" s="5" t="s">
        <v>1635</v>
      </c>
      <c r="J379" s="5" t="s">
        <v>38</v>
      </c>
      <c r="K379" s="5" t="s">
        <v>1095</v>
      </c>
      <c r="L379" s="2">
        <f t="shared" si="5"/>
        <v>-53229.588791142261</v>
      </c>
      <c r="M379" s="5" t="s">
        <v>38</v>
      </c>
      <c r="N379" s="5" t="s">
        <v>1636</v>
      </c>
    </row>
    <row r="380" spans="2:14" hidden="1" outlineLevel="1">
      <c r="B380" s="5" t="s">
        <v>1637</v>
      </c>
      <c r="C380" s="5" t="s">
        <v>37</v>
      </c>
      <c r="D380" s="5" t="s">
        <v>374</v>
      </c>
      <c r="E380" s="5" t="s">
        <v>120</v>
      </c>
      <c r="F380" s="5" t="s">
        <v>1638</v>
      </c>
      <c r="G380" s="5" t="s">
        <v>1639</v>
      </c>
      <c r="H380" s="5" t="s">
        <v>1640</v>
      </c>
      <c r="I380" s="5" t="s">
        <v>951</v>
      </c>
      <c r="J380" s="5" t="s">
        <v>51</v>
      </c>
      <c r="K380" s="5" t="s">
        <v>317</v>
      </c>
      <c r="L380" s="2">
        <f t="shared" si="5"/>
        <v>-113112.87618117729</v>
      </c>
      <c r="M380" s="5" t="s">
        <v>38</v>
      </c>
      <c r="N380" s="5" t="s">
        <v>1641</v>
      </c>
    </row>
    <row r="381" spans="2:14" hidden="1" outlineLevel="1">
      <c r="B381" s="5" t="s">
        <v>1642</v>
      </c>
      <c r="C381" s="5" t="s">
        <v>24</v>
      </c>
      <c r="D381" s="5" t="s">
        <v>38</v>
      </c>
      <c r="E381" s="5"/>
      <c r="F381" s="5" t="s">
        <v>1643</v>
      </c>
      <c r="G381" s="5" t="s">
        <v>1644</v>
      </c>
      <c r="H381" s="5" t="s">
        <v>1645</v>
      </c>
      <c r="I381" s="5" t="s">
        <v>342</v>
      </c>
      <c r="J381" s="5" t="s">
        <v>51</v>
      </c>
      <c r="K381" s="5" t="s">
        <v>526</v>
      </c>
      <c r="L381" s="2">
        <f t="shared" si="5"/>
        <v>212918.35516456905</v>
      </c>
      <c r="M381" s="5" t="s">
        <v>38</v>
      </c>
      <c r="N381" s="5" t="s">
        <v>1646</v>
      </c>
    </row>
    <row r="382" spans="2:14" hidden="1" outlineLevel="1">
      <c r="B382" s="5" t="s">
        <v>1647</v>
      </c>
      <c r="C382" s="5" t="s">
        <v>24</v>
      </c>
      <c r="D382" s="5" t="s">
        <v>38</v>
      </c>
      <c r="E382" s="5"/>
      <c r="F382" s="5" t="s">
        <v>1648</v>
      </c>
      <c r="G382" s="5" t="s">
        <v>1649</v>
      </c>
      <c r="H382" s="5" t="s">
        <v>1650</v>
      </c>
      <c r="I382" s="5" t="s">
        <v>1651</v>
      </c>
      <c r="J382" s="5" t="s">
        <v>38</v>
      </c>
      <c r="K382" s="5" t="s">
        <v>51</v>
      </c>
      <c r="L382" s="2">
        <f t="shared" si="5"/>
        <v>0</v>
      </c>
      <c r="M382" s="5" t="s">
        <v>38</v>
      </c>
      <c r="N382" s="5" t="s">
        <v>1652</v>
      </c>
    </row>
    <row r="383" spans="2:14" hidden="1" outlineLevel="1">
      <c r="B383" s="6" t="s">
        <v>1653</v>
      </c>
      <c r="C383" s="6" t="s">
        <v>24</v>
      </c>
      <c r="D383" s="6" t="s">
        <v>38</v>
      </c>
      <c r="E383" s="6"/>
      <c r="F383" s="6" t="s">
        <v>1654</v>
      </c>
      <c r="G383" s="6" t="s">
        <v>1655</v>
      </c>
      <c r="H383" s="6" t="s">
        <v>1656</v>
      </c>
      <c r="I383" s="6" t="s">
        <v>1657</v>
      </c>
      <c r="J383" s="6" t="s">
        <v>38</v>
      </c>
      <c r="K383" s="6" t="s">
        <v>676</v>
      </c>
      <c r="L383" s="2">
        <f t="shared" si="5"/>
        <v>-3326.8492994463913</v>
      </c>
      <c r="M383" s="6" t="s">
        <v>55</v>
      </c>
      <c r="N383" s="6" t="s">
        <v>1658</v>
      </c>
    </row>
    <row r="384" spans="2:14" hidden="1" outlineLevel="1">
      <c r="B384" s="5" t="s">
        <v>1659</v>
      </c>
      <c r="C384" s="5" t="s">
        <v>24</v>
      </c>
      <c r="D384" s="5" t="s">
        <v>46</v>
      </c>
      <c r="E384" s="5"/>
      <c r="F384" s="5" t="s">
        <v>1660</v>
      </c>
      <c r="G384" s="5" t="s">
        <v>1661</v>
      </c>
      <c r="H384" s="5" t="s">
        <v>1662</v>
      </c>
      <c r="I384" s="5" t="s">
        <v>1663</v>
      </c>
      <c r="J384" s="5" t="s">
        <v>51</v>
      </c>
      <c r="K384" s="5" t="s">
        <v>208</v>
      </c>
      <c r="L384" s="2">
        <f t="shared" si="5"/>
        <v>169669.31427176594</v>
      </c>
      <c r="M384" s="5" t="s">
        <v>38</v>
      </c>
      <c r="N384" s="5" t="s">
        <v>1664</v>
      </c>
    </row>
    <row r="385" spans="2:14" hidden="1" outlineLevel="1">
      <c r="B385" s="5" t="s">
        <v>1665</v>
      </c>
      <c r="C385" s="5" t="s">
        <v>24</v>
      </c>
      <c r="D385" s="5" t="s">
        <v>38</v>
      </c>
      <c r="E385" s="5" t="s">
        <v>120</v>
      </c>
      <c r="F385" s="5" t="s">
        <v>1666</v>
      </c>
      <c r="G385" s="5" t="s">
        <v>1667</v>
      </c>
      <c r="H385" s="5" t="s">
        <v>1668</v>
      </c>
      <c r="I385" s="5" t="s">
        <v>1669</v>
      </c>
      <c r="J385" s="5" t="s">
        <v>38</v>
      </c>
      <c r="K385" s="5" t="s">
        <v>887</v>
      </c>
      <c r="L385" s="2">
        <f t="shared" si="5"/>
        <v>49902.739491695866</v>
      </c>
      <c r="M385" s="5" t="s">
        <v>38</v>
      </c>
      <c r="N385" s="5" t="s">
        <v>1670</v>
      </c>
    </row>
    <row r="386" spans="2:14" hidden="1" outlineLevel="1">
      <c r="B386" s="5" t="s">
        <v>1671</v>
      </c>
      <c r="C386" s="5" t="s">
        <v>24</v>
      </c>
      <c r="D386" s="5" t="s">
        <v>38</v>
      </c>
      <c r="E386" s="5"/>
      <c r="F386" s="5" t="s">
        <v>1672</v>
      </c>
      <c r="G386" s="5" t="s">
        <v>1673</v>
      </c>
      <c r="H386" s="5" t="s">
        <v>1674</v>
      </c>
      <c r="I386" s="5" t="s">
        <v>1675</v>
      </c>
      <c r="J386" s="5" t="s">
        <v>38</v>
      </c>
      <c r="K386" s="5" t="s">
        <v>1164</v>
      </c>
      <c r="L386" s="2">
        <f t="shared" si="5"/>
        <v>76517.533887266996</v>
      </c>
      <c r="M386" s="5" t="s">
        <v>38</v>
      </c>
      <c r="N386" s="5" t="s">
        <v>1676</v>
      </c>
    </row>
    <row r="387" spans="2:14" hidden="1" outlineLevel="1">
      <c r="B387" s="5" t="s">
        <v>1677</v>
      </c>
      <c r="C387" s="5" t="s">
        <v>24</v>
      </c>
      <c r="D387" s="5" t="s">
        <v>38</v>
      </c>
      <c r="E387" s="5"/>
      <c r="F387" s="5" t="s">
        <v>1678</v>
      </c>
      <c r="G387" s="5" t="s">
        <v>1679</v>
      </c>
      <c r="H387" s="5" t="s">
        <v>1679</v>
      </c>
      <c r="I387" s="5" t="s">
        <v>1680</v>
      </c>
      <c r="J387" s="5" t="s">
        <v>51</v>
      </c>
      <c r="K387" s="5" t="s">
        <v>746</v>
      </c>
      <c r="L387" s="2">
        <f t="shared" ref="L387:L450" si="6">K387/$K$1257*100</f>
        <v>33268.492994463908</v>
      </c>
      <c r="M387" s="5" t="s">
        <v>38</v>
      </c>
      <c r="N387" s="5" t="s">
        <v>1681</v>
      </c>
    </row>
    <row r="388" spans="2:14" hidden="1" outlineLevel="1">
      <c r="B388" s="5" t="s">
        <v>1682</v>
      </c>
      <c r="C388" s="5" t="s">
        <v>24</v>
      </c>
      <c r="D388" s="5" t="s">
        <v>46</v>
      </c>
      <c r="E388" s="5"/>
      <c r="F388" s="5" t="s">
        <v>1683</v>
      </c>
      <c r="G388" s="5" t="s">
        <v>1684</v>
      </c>
      <c r="H388" s="5" t="s">
        <v>1685</v>
      </c>
      <c r="I388" s="5" t="s">
        <v>1170</v>
      </c>
      <c r="J388" s="5" t="s">
        <v>38</v>
      </c>
      <c r="K388" s="5" t="s">
        <v>1410</v>
      </c>
      <c r="L388" s="2">
        <f t="shared" si="6"/>
        <v>143054.5198761948</v>
      </c>
      <c r="M388" s="5" t="s">
        <v>38</v>
      </c>
      <c r="N388" s="5" t="s">
        <v>1686</v>
      </c>
    </row>
    <row r="389" spans="2:14" hidden="1" outlineLevel="1">
      <c r="B389" s="5" t="s">
        <v>1682</v>
      </c>
      <c r="C389" s="5" t="s">
        <v>24</v>
      </c>
      <c r="D389" s="5" t="s">
        <v>46</v>
      </c>
      <c r="E389" s="5"/>
      <c r="F389" s="5" t="s">
        <v>1687</v>
      </c>
      <c r="G389" s="5" t="s">
        <v>1688</v>
      </c>
      <c r="H389" s="5" t="s">
        <v>1685</v>
      </c>
      <c r="I389" s="5" t="s">
        <v>1012</v>
      </c>
      <c r="J389" s="5" t="s">
        <v>38</v>
      </c>
      <c r="K389" s="5" t="s">
        <v>271</v>
      </c>
      <c r="L389" s="2">
        <f t="shared" si="6"/>
        <v>-73190.684587820608</v>
      </c>
      <c r="M389" s="5" t="s">
        <v>38</v>
      </c>
      <c r="N389" s="5" t="s">
        <v>1689</v>
      </c>
    </row>
    <row r="390" spans="2:14" hidden="1" outlineLevel="1">
      <c r="B390" s="5" t="s">
        <v>1690</v>
      </c>
      <c r="C390" s="5" t="s">
        <v>24</v>
      </c>
      <c r="D390" s="5" t="s">
        <v>55</v>
      </c>
      <c r="E390" s="5"/>
      <c r="F390" s="5" t="s">
        <v>1691</v>
      </c>
      <c r="G390" s="5" t="s">
        <v>1692</v>
      </c>
      <c r="H390" s="5" t="s">
        <v>1693</v>
      </c>
      <c r="I390" s="5" t="s">
        <v>1694</v>
      </c>
      <c r="J390" s="5" t="s">
        <v>51</v>
      </c>
      <c r="K390" s="5" t="s">
        <v>1695</v>
      </c>
      <c r="L390" s="2">
        <f t="shared" si="6"/>
        <v>216245.20446401543</v>
      </c>
      <c r="M390" s="5" t="s">
        <v>38</v>
      </c>
      <c r="N390" s="5" t="s">
        <v>1696</v>
      </c>
    </row>
    <row r="391" spans="2:14" hidden="1" outlineLevel="1">
      <c r="B391" s="5" t="s">
        <v>1690</v>
      </c>
      <c r="C391" s="5" t="s">
        <v>24</v>
      </c>
      <c r="D391" s="5" t="s">
        <v>38</v>
      </c>
      <c r="E391" s="5"/>
      <c r="F391" s="5" t="s">
        <v>1697</v>
      </c>
      <c r="G391" s="5" t="s">
        <v>1698</v>
      </c>
      <c r="H391" s="5" t="s">
        <v>1693</v>
      </c>
      <c r="I391" s="5" t="s">
        <v>1699</v>
      </c>
      <c r="J391" s="5" t="s">
        <v>51</v>
      </c>
      <c r="K391" s="5" t="s">
        <v>396</v>
      </c>
      <c r="L391" s="2">
        <f t="shared" si="6"/>
        <v>-129747.12267840926</v>
      </c>
      <c r="M391" s="5" t="s">
        <v>38</v>
      </c>
      <c r="N391" s="5" t="s">
        <v>1700</v>
      </c>
    </row>
    <row r="392" spans="2:14" hidden="1" outlineLevel="1">
      <c r="B392" s="5" t="s">
        <v>1701</v>
      </c>
      <c r="C392" s="5" t="s">
        <v>24</v>
      </c>
      <c r="D392" s="5" t="s">
        <v>374</v>
      </c>
      <c r="E392" s="5"/>
      <c r="F392" s="5" t="s">
        <v>1702</v>
      </c>
      <c r="G392" s="5" t="s">
        <v>1703</v>
      </c>
      <c r="H392" s="5" t="s">
        <v>1704</v>
      </c>
      <c r="I392" s="5" t="s">
        <v>782</v>
      </c>
      <c r="J392" s="5" t="s">
        <v>51</v>
      </c>
      <c r="K392" s="5" t="s">
        <v>687</v>
      </c>
      <c r="L392" s="2">
        <f t="shared" si="6"/>
        <v>266147.94395571126</v>
      </c>
      <c r="M392" s="5" t="s">
        <v>38</v>
      </c>
      <c r="N392" s="5" t="s">
        <v>1705</v>
      </c>
    </row>
    <row r="393" spans="2:14" hidden="1" outlineLevel="1">
      <c r="B393" s="5" t="s">
        <v>1706</v>
      </c>
      <c r="C393" s="5" t="s">
        <v>24</v>
      </c>
      <c r="D393" s="5" t="s">
        <v>46</v>
      </c>
      <c r="E393" s="5"/>
      <c r="F393" s="5" t="s">
        <v>1707</v>
      </c>
      <c r="G393" s="5" t="s">
        <v>1708</v>
      </c>
      <c r="H393" s="5" t="s">
        <v>1709</v>
      </c>
      <c r="I393" s="5" t="s">
        <v>1710</v>
      </c>
      <c r="J393" s="5" t="s">
        <v>51</v>
      </c>
      <c r="K393" s="5" t="s">
        <v>1711</v>
      </c>
      <c r="L393" s="2">
        <f t="shared" si="6"/>
        <v>319377.53274685354</v>
      </c>
      <c r="M393" s="5" t="s">
        <v>38</v>
      </c>
      <c r="N393" s="5" t="s">
        <v>1712</v>
      </c>
    </row>
    <row r="394" spans="2:14" hidden="1" outlineLevel="1">
      <c r="B394" s="5" t="s">
        <v>1713</v>
      </c>
      <c r="C394" s="5" t="s">
        <v>37</v>
      </c>
      <c r="D394" s="5" t="s">
        <v>55</v>
      </c>
      <c r="E394" s="5"/>
      <c r="F394" s="5" t="s">
        <v>1714</v>
      </c>
      <c r="G394" s="5" t="s">
        <v>1715</v>
      </c>
      <c r="H394" s="5" t="s">
        <v>1716</v>
      </c>
      <c r="I394" s="5" t="s">
        <v>1717</v>
      </c>
      <c r="J394" s="5" t="s">
        <v>51</v>
      </c>
      <c r="K394" s="5" t="s">
        <v>1299</v>
      </c>
      <c r="L394" s="2">
        <f t="shared" si="6"/>
        <v>259494.24535681852</v>
      </c>
      <c r="M394" s="5" t="s">
        <v>38</v>
      </c>
      <c r="N394" s="5" t="s">
        <v>1718</v>
      </c>
    </row>
    <row r="395" spans="2:14" hidden="1" outlineLevel="1">
      <c r="B395" s="5" t="s">
        <v>1719</v>
      </c>
      <c r="C395" s="5" t="s">
        <v>24</v>
      </c>
      <c r="D395" s="5" t="s">
        <v>55</v>
      </c>
      <c r="E395" s="5" t="s">
        <v>162</v>
      </c>
      <c r="F395" s="5" t="s">
        <v>1720</v>
      </c>
      <c r="G395" s="5" t="s">
        <v>1721</v>
      </c>
      <c r="H395" s="5" t="s">
        <v>1722</v>
      </c>
      <c r="I395" s="5" t="s">
        <v>1723</v>
      </c>
      <c r="J395" s="5" t="s">
        <v>51</v>
      </c>
      <c r="K395" s="5" t="s">
        <v>1184</v>
      </c>
      <c r="L395" s="2">
        <f t="shared" si="6"/>
        <v>-46575.89019224947</v>
      </c>
      <c r="M395" s="5" t="s">
        <v>38</v>
      </c>
      <c r="N395" s="5" t="s">
        <v>1724</v>
      </c>
    </row>
    <row r="396" spans="2:14" hidden="1" outlineLevel="1">
      <c r="B396" s="5" t="s">
        <v>1725</v>
      </c>
      <c r="C396" s="5" t="s">
        <v>24</v>
      </c>
      <c r="D396" s="5" t="s">
        <v>142</v>
      </c>
      <c r="E396" s="5"/>
      <c r="F396" s="5" t="s">
        <v>1726</v>
      </c>
      <c r="G396" s="5" t="s">
        <v>1727</v>
      </c>
      <c r="H396" s="5" t="s">
        <v>1728</v>
      </c>
      <c r="I396" s="5" t="s">
        <v>1729</v>
      </c>
      <c r="J396" s="5" t="s">
        <v>38</v>
      </c>
      <c r="K396" s="5" t="s">
        <v>1243</v>
      </c>
      <c r="L396" s="2">
        <f t="shared" si="6"/>
        <v>-246186.84815903293</v>
      </c>
      <c r="M396" s="5" t="s">
        <v>38</v>
      </c>
      <c r="N396" s="5" t="s">
        <v>1730</v>
      </c>
    </row>
    <row r="397" spans="2:14" hidden="1" outlineLevel="1">
      <c r="B397" s="5" t="s">
        <v>1725</v>
      </c>
      <c r="C397" s="5" t="s">
        <v>24</v>
      </c>
      <c r="D397" s="5" t="s">
        <v>374</v>
      </c>
      <c r="E397" s="5"/>
      <c r="F397" s="5" t="s">
        <v>1731</v>
      </c>
      <c r="G397" s="5" t="s">
        <v>1732</v>
      </c>
      <c r="H397" s="5" t="s">
        <v>1728</v>
      </c>
      <c r="I397" s="5" t="s">
        <v>1733</v>
      </c>
      <c r="J397" s="5" t="s">
        <v>38</v>
      </c>
      <c r="K397" s="5" t="s">
        <v>1613</v>
      </c>
      <c r="L397" s="2">
        <f t="shared" si="6"/>
        <v>246186.84815903293</v>
      </c>
      <c r="M397" s="5" t="s">
        <v>38</v>
      </c>
      <c r="N397" s="5" t="s">
        <v>1734</v>
      </c>
    </row>
    <row r="398" spans="2:14" hidden="1" outlineLevel="1">
      <c r="B398" s="5" t="s">
        <v>1735</v>
      </c>
      <c r="C398" s="5" t="s">
        <v>24</v>
      </c>
      <c r="D398" s="5" t="s">
        <v>46</v>
      </c>
      <c r="E398" s="5"/>
      <c r="F398" s="5" t="s">
        <v>1736</v>
      </c>
      <c r="G398" s="5" t="s">
        <v>1737</v>
      </c>
      <c r="H398" s="5" t="s">
        <v>1738</v>
      </c>
      <c r="I398" s="5" t="s">
        <v>214</v>
      </c>
      <c r="J398" s="5" t="s">
        <v>51</v>
      </c>
      <c r="K398" s="5" t="s">
        <v>1739</v>
      </c>
      <c r="L398" s="2">
        <f t="shared" si="6"/>
        <v>-262821.09465626488</v>
      </c>
      <c r="M398" s="5" t="s">
        <v>38</v>
      </c>
      <c r="N398" s="5" t="s">
        <v>1740</v>
      </c>
    </row>
    <row r="399" spans="2:14" hidden="1" outlineLevel="1">
      <c r="B399" s="5" t="s">
        <v>1735</v>
      </c>
      <c r="C399" s="5" t="s">
        <v>24</v>
      </c>
      <c r="D399" s="5" t="s">
        <v>55</v>
      </c>
      <c r="E399" s="5"/>
      <c r="F399" s="5" t="s">
        <v>1741</v>
      </c>
      <c r="G399" s="5" t="s">
        <v>1742</v>
      </c>
      <c r="H399" s="5" t="s">
        <v>1738</v>
      </c>
      <c r="I399" s="5" t="s">
        <v>1743</v>
      </c>
      <c r="J399" s="5" t="s">
        <v>51</v>
      </c>
      <c r="K399" s="5" t="s">
        <v>572</v>
      </c>
      <c r="L399" s="2">
        <f t="shared" si="6"/>
        <v>-123093.42407951647</v>
      </c>
      <c r="M399" s="5" t="s">
        <v>38</v>
      </c>
      <c r="N399" s="5" t="s">
        <v>1744</v>
      </c>
    </row>
    <row r="400" spans="2:14" hidden="1" outlineLevel="1">
      <c r="B400" s="5" t="s">
        <v>1745</v>
      </c>
      <c r="C400" s="5" t="s">
        <v>24</v>
      </c>
      <c r="D400" s="5" t="s">
        <v>63</v>
      </c>
      <c r="E400" s="5" t="s">
        <v>120</v>
      </c>
      <c r="F400" s="5" t="s">
        <v>1746</v>
      </c>
      <c r="G400" s="5" t="s">
        <v>1747</v>
      </c>
      <c r="H400" s="5" t="s">
        <v>1748</v>
      </c>
      <c r="I400" s="5" t="s">
        <v>655</v>
      </c>
      <c r="J400" s="5" t="s">
        <v>51</v>
      </c>
      <c r="K400" s="5" t="s">
        <v>1749</v>
      </c>
      <c r="L400" s="2">
        <f t="shared" si="6"/>
        <v>316050.68344740709</v>
      </c>
      <c r="M400" s="5" t="s">
        <v>38</v>
      </c>
      <c r="N400" s="5" t="s">
        <v>1750</v>
      </c>
    </row>
    <row r="401" spans="2:14" hidden="1" outlineLevel="1">
      <c r="B401" s="5" t="s">
        <v>1751</v>
      </c>
      <c r="C401" s="5" t="s">
        <v>24</v>
      </c>
      <c r="D401" s="5" t="s">
        <v>46</v>
      </c>
      <c r="E401" s="5"/>
      <c r="F401" s="5" t="s">
        <v>1752</v>
      </c>
      <c r="G401" s="5" t="s">
        <v>1753</v>
      </c>
      <c r="H401" s="5" t="s">
        <v>1754</v>
      </c>
      <c r="I401" s="5" t="s">
        <v>1558</v>
      </c>
      <c r="J401" s="5" t="s">
        <v>51</v>
      </c>
      <c r="K401" s="5" t="s">
        <v>132</v>
      </c>
      <c r="L401" s="2">
        <f t="shared" si="6"/>
        <v>109786.0268817309</v>
      </c>
      <c r="M401" s="5" t="s">
        <v>38</v>
      </c>
      <c r="N401" s="5" t="s">
        <v>1755</v>
      </c>
    </row>
    <row r="402" spans="2:14" hidden="1" outlineLevel="1">
      <c r="B402" s="5" t="s">
        <v>1751</v>
      </c>
      <c r="C402" s="5" t="s">
        <v>24</v>
      </c>
      <c r="D402" s="5" t="s">
        <v>38</v>
      </c>
      <c r="E402" s="5"/>
      <c r="F402" s="5" t="s">
        <v>1756</v>
      </c>
      <c r="G402" s="5" t="s">
        <v>1757</v>
      </c>
      <c r="H402" s="5" t="s">
        <v>1754</v>
      </c>
      <c r="I402" s="5" t="s">
        <v>1758</v>
      </c>
      <c r="J402" s="5" t="s">
        <v>51</v>
      </c>
      <c r="K402" s="5" t="s">
        <v>593</v>
      </c>
      <c r="L402" s="2">
        <f t="shared" si="6"/>
        <v>-36595.342293910304</v>
      </c>
      <c r="M402" s="5" t="s">
        <v>38</v>
      </c>
      <c r="N402" s="5" t="s">
        <v>1759</v>
      </c>
    </row>
    <row r="403" spans="2:14" hidden="1" outlineLevel="1">
      <c r="B403" s="5" t="s">
        <v>1751</v>
      </c>
      <c r="C403" s="5" t="s">
        <v>24</v>
      </c>
      <c r="D403" s="5" t="s">
        <v>55</v>
      </c>
      <c r="E403" s="5"/>
      <c r="F403" s="5" t="s">
        <v>1760</v>
      </c>
      <c r="G403" s="5" t="s">
        <v>1761</v>
      </c>
      <c r="H403" s="5" t="s">
        <v>1754</v>
      </c>
      <c r="I403" s="5" t="s">
        <v>1762</v>
      </c>
      <c r="J403" s="5" t="s">
        <v>51</v>
      </c>
      <c r="K403" s="5" t="s">
        <v>768</v>
      </c>
      <c r="L403" s="2">
        <f t="shared" si="6"/>
        <v>-13307.397197785565</v>
      </c>
      <c r="M403" s="5" t="s">
        <v>38</v>
      </c>
      <c r="N403" s="5" t="s">
        <v>1763</v>
      </c>
    </row>
    <row r="404" spans="2:14" hidden="1" outlineLevel="1">
      <c r="B404" s="5" t="s">
        <v>1764</v>
      </c>
      <c r="C404" s="5" t="s">
        <v>24</v>
      </c>
      <c r="D404" s="5" t="s">
        <v>38</v>
      </c>
      <c r="E404" s="5"/>
      <c r="F404" s="5" t="s">
        <v>1765</v>
      </c>
      <c r="G404" s="5" t="s">
        <v>1766</v>
      </c>
      <c r="H404" s="5" t="s">
        <v>1767</v>
      </c>
      <c r="I404" s="5" t="s">
        <v>1768</v>
      </c>
      <c r="J404" s="5" t="s">
        <v>51</v>
      </c>
      <c r="K404" s="5" t="s">
        <v>139</v>
      </c>
      <c r="L404" s="2">
        <f t="shared" si="6"/>
        <v>126420.27337896285</v>
      </c>
      <c r="M404" s="5" t="s">
        <v>38</v>
      </c>
      <c r="N404" s="5" t="s">
        <v>1769</v>
      </c>
    </row>
    <row r="405" spans="2:14" hidden="1" outlineLevel="1">
      <c r="B405" s="5" t="s">
        <v>1770</v>
      </c>
      <c r="C405" s="5" t="s">
        <v>24</v>
      </c>
      <c r="D405" s="5" t="s">
        <v>55</v>
      </c>
      <c r="E405" s="5"/>
      <c r="F405" s="5" t="s">
        <v>1771</v>
      </c>
      <c r="G405" s="5" t="s">
        <v>1772</v>
      </c>
      <c r="H405" s="5" t="s">
        <v>1773</v>
      </c>
      <c r="I405" s="5" t="s">
        <v>1774</v>
      </c>
      <c r="J405" s="5" t="s">
        <v>51</v>
      </c>
      <c r="K405" s="5" t="s">
        <v>438</v>
      </c>
      <c r="L405" s="2">
        <f t="shared" si="6"/>
        <v>252840.54675792571</v>
      </c>
      <c r="M405" s="5" t="s">
        <v>38</v>
      </c>
      <c r="N405" s="5" t="s">
        <v>1775</v>
      </c>
    </row>
    <row r="406" spans="2:14" hidden="1" outlineLevel="1">
      <c r="B406" s="5" t="s">
        <v>1776</v>
      </c>
      <c r="C406" s="5" t="s">
        <v>24</v>
      </c>
      <c r="D406" s="5" t="s">
        <v>55</v>
      </c>
      <c r="E406" s="5"/>
      <c r="F406" s="5" t="s">
        <v>1777</v>
      </c>
      <c r="G406" s="5" t="s">
        <v>1778</v>
      </c>
      <c r="H406" s="5" t="s">
        <v>1779</v>
      </c>
      <c r="I406" s="5" t="s">
        <v>67</v>
      </c>
      <c r="J406" s="5" t="s">
        <v>38</v>
      </c>
      <c r="K406" s="5" t="s">
        <v>1780</v>
      </c>
      <c r="L406" s="2">
        <f t="shared" si="6"/>
        <v>-99805.478983391731</v>
      </c>
      <c r="M406" s="5" t="s">
        <v>38</v>
      </c>
      <c r="N406" s="5" t="s">
        <v>1781</v>
      </c>
    </row>
    <row r="407" spans="2:14" hidden="1" outlineLevel="1">
      <c r="B407" s="5" t="s">
        <v>1776</v>
      </c>
      <c r="C407" s="5" t="s">
        <v>24</v>
      </c>
      <c r="D407" s="5" t="s">
        <v>46</v>
      </c>
      <c r="E407" s="5"/>
      <c r="F407" s="5" t="s">
        <v>1782</v>
      </c>
      <c r="G407" s="5" t="s">
        <v>1783</v>
      </c>
      <c r="H407" s="5" t="s">
        <v>1779</v>
      </c>
      <c r="I407" s="5" t="s">
        <v>415</v>
      </c>
      <c r="J407" s="5" t="s">
        <v>38</v>
      </c>
      <c r="K407" s="5" t="s">
        <v>259</v>
      </c>
      <c r="L407" s="2">
        <f t="shared" si="6"/>
        <v>149708.2184750876</v>
      </c>
      <c r="M407" s="5" t="s">
        <v>38</v>
      </c>
      <c r="N407" s="5" t="s">
        <v>1784</v>
      </c>
    </row>
    <row r="408" spans="2:14" hidden="1" outlineLevel="1">
      <c r="B408" s="5" t="s">
        <v>1785</v>
      </c>
      <c r="C408" s="5" t="s">
        <v>24</v>
      </c>
      <c r="D408" s="5" t="s">
        <v>55</v>
      </c>
      <c r="E408" s="5" t="s">
        <v>120</v>
      </c>
      <c r="F408" s="5" t="s">
        <v>1786</v>
      </c>
      <c r="G408" s="5" t="s">
        <v>1787</v>
      </c>
      <c r="H408" s="5" t="s">
        <v>1788</v>
      </c>
      <c r="I408" s="5" t="s">
        <v>798</v>
      </c>
      <c r="J408" s="5" t="s">
        <v>51</v>
      </c>
      <c r="K408" s="5" t="s">
        <v>331</v>
      </c>
      <c r="L408" s="2">
        <f t="shared" si="6"/>
        <v>-109786.0268817309</v>
      </c>
      <c r="M408" s="5" t="s">
        <v>38</v>
      </c>
      <c r="N408" s="5" t="s">
        <v>1789</v>
      </c>
    </row>
    <row r="409" spans="2:14" hidden="1" outlineLevel="1">
      <c r="B409" s="5" t="s">
        <v>1790</v>
      </c>
      <c r="C409" s="5" t="s">
        <v>24</v>
      </c>
      <c r="D409" s="5" t="s">
        <v>38</v>
      </c>
      <c r="E409" s="5"/>
      <c r="F409" s="5" t="s">
        <v>1791</v>
      </c>
      <c r="G409" s="5" t="s">
        <v>1792</v>
      </c>
      <c r="H409" s="5" t="s">
        <v>1793</v>
      </c>
      <c r="I409" s="5" t="s">
        <v>1129</v>
      </c>
      <c r="J409" s="5" t="s">
        <v>51</v>
      </c>
      <c r="K409" s="5" t="s">
        <v>324</v>
      </c>
      <c r="L409" s="2">
        <f t="shared" si="6"/>
        <v>139727.67057674841</v>
      </c>
      <c r="M409" s="5" t="s">
        <v>38</v>
      </c>
      <c r="N409" s="5" t="s">
        <v>1794</v>
      </c>
    </row>
    <row r="410" spans="2:14" hidden="1" outlineLevel="1">
      <c r="B410" s="5" t="s">
        <v>1795</v>
      </c>
      <c r="C410" s="5" t="s">
        <v>24</v>
      </c>
      <c r="D410" s="5" t="s">
        <v>38</v>
      </c>
      <c r="E410" s="5"/>
      <c r="F410" s="5" t="s">
        <v>1796</v>
      </c>
      <c r="G410" s="5" t="s">
        <v>1797</v>
      </c>
      <c r="H410" s="5" t="s">
        <v>1798</v>
      </c>
      <c r="I410" s="5" t="s">
        <v>1799</v>
      </c>
      <c r="J410" s="5" t="s">
        <v>55</v>
      </c>
      <c r="K410" s="5" t="s">
        <v>676</v>
      </c>
      <c r="L410" s="2">
        <f t="shared" si="6"/>
        <v>-3326.8492994463913</v>
      </c>
      <c r="M410" s="5" t="s">
        <v>38</v>
      </c>
      <c r="N410" s="5" t="s">
        <v>1800</v>
      </c>
    </row>
    <row r="411" spans="2:14" hidden="1" outlineLevel="1">
      <c r="B411" s="5" t="s">
        <v>1795</v>
      </c>
      <c r="C411" s="5" t="s">
        <v>24</v>
      </c>
      <c r="D411" s="5" t="s">
        <v>63</v>
      </c>
      <c r="E411" s="5"/>
      <c r="F411" s="5" t="s">
        <v>1801</v>
      </c>
      <c r="G411" s="5" t="s">
        <v>1802</v>
      </c>
      <c r="H411" s="5" t="s">
        <v>1798</v>
      </c>
      <c r="I411" s="5" t="s">
        <v>232</v>
      </c>
      <c r="J411" s="5" t="s">
        <v>55</v>
      </c>
      <c r="K411" s="5" t="s">
        <v>75</v>
      </c>
      <c r="L411" s="2">
        <f t="shared" si="6"/>
        <v>89824.931085052565</v>
      </c>
      <c r="M411" s="5" t="s">
        <v>38</v>
      </c>
      <c r="N411" s="5" t="s">
        <v>1803</v>
      </c>
    </row>
    <row r="412" spans="2:14" hidden="1" outlineLevel="1">
      <c r="B412" s="5" t="s">
        <v>1804</v>
      </c>
      <c r="C412" s="5" t="s">
        <v>24</v>
      </c>
      <c r="D412" s="5" t="s">
        <v>46</v>
      </c>
      <c r="E412" s="5"/>
      <c r="F412" s="5" t="s">
        <v>1805</v>
      </c>
      <c r="G412" s="5" t="s">
        <v>1806</v>
      </c>
      <c r="H412" s="5" t="s">
        <v>1807</v>
      </c>
      <c r="I412" s="5" t="s">
        <v>1599</v>
      </c>
      <c r="J412" s="5" t="s">
        <v>51</v>
      </c>
      <c r="K412" s="5" t="s">
        <v>1146</v>
      </c>
      <c r="L412" s="2">
        <f t="shared" si="6"/>
        <v>289435.88905183598</v>
      </c>
      <c r="M412" s="5" t="s">
        <v>38</v>
      </c>
      <c r="N412" s="5" t="s">
        <v>1808</v>
      </c>
    </row>
    <row r="413" spans="2:14" hidden="1" outlineLevel="1">
      <c r="B413" s="5" t="s">
        <v>1809</v>
      </c>
      <c r="C413" s="5" t="s">
        <v>24</v>
      </c>
      <c r="D413" s="5" t="s">
        <v>46</v>
      </c>
      <c r="E413" s="5"/>
      <c r="F413" s="5" t="s">
        <v>1810</v>
      </c>
      <c r="G413" s="5" t="s">
        <v>1811</v>
      </c>
      <c r="H413" s="5" t="s">
        <v>1812</v>
      </c>
      <c r="I413" s="5" t="s">
        <v>1200</v>
      </c>
      <c r="J413" s="5" t="s">
        <v>38</v>
      </c>
      <c r="K413" s="5" t="s">
        <v>952</v>
      </c>
      <c r="L413" s="2">
        <f t="shared" si="6"/>
        <v>73190.684587820608</v>
      </c>
      <c r="M413" s="5" t="s">
        <v>38</v>
      </c>
      <c r="N413" s="5" t="s">
        <v>1813</v>
      </c>
    </row>
    <row r="414" spans="2:14" hidden="1" outlineLevel="1">
      <c r="B414" s="5" t="s">
        <v>1814</v>
      </c>
      <c r="C414" s="5" t="s">
        <v>24</v>
      </c>
      <c r="D414" s="5" t="s">
        <v>38</v>
      </c>
      <c r="E414" s="5"/>
      <c r="F414" s="5" t="s">
        <v>1815</v>
      </c>
      <c r="G414" s="5" t="s">
        <v>1816</v>
      </c>
      <c r="H414" s="5" t="s">
        <v>1817</v>
      </c>
      <c r="I414" s="5" t="s">
        <v>458</v>
      </c>
      <c r="J414" s="5" t="s">
        <v>51</v>
      </c>
      <c r="K414" s="5" t="s">
        <v>941</v>
      </c>
      <c r="L414" s="2">
        <f t="shared" si="6"/>
        <v>-49902.739491695866</v>
      </c>
      <c r="M414" s="5" t="s">
        <v>38</v>
      </c>
      <c r="N414" s="5" t="s">
        <v>1818</v>
      </c>
    </row>
    <row r="415" spans="2:14" hidden="1" outlineLevel="1">
      <c r="B415" s="5" t="s">
        <v>1814</v>
      </c>
      <c r="C415" s="5" t="s">
        <v>24</v>
      </c>
      <c r="D415" s="5" t="s">
        <v>63</v>
      </c>
      <c r="E415" s="5"/>
      <c r="F415" s="5" t="s">
        <v>1819</v>
      </c>
      <c r="G415" s="5" t="s">
        <v>1820</v>
      </c>
      <c r="H415" s="5" t="s">
        <v>1817</v>
      </c>
      <c r="I415" s="5" t="s">
        <v>592</v>
      </c>
      <c r="J415" s="5" t="s">
        <v>51</v>
      </c>
      <c r="K415" s="5" t="s">
        <v>188</v>
      </c>
      <c r="L415" s="2">
        <f t="shared" si="6"/>
        <v>156361.91707398035</v>
      </c>
      <c r="M415" s="5" t="s">
        <v>38</v>
      </c>
      <c r="N415" s="5" t="s">
        <v>1821</v>
      </c>
    </row>
    <row r="416" spans="2:14" hidden="1" outlineLevel="1">
      <c r="B416" s="5" t="s">
        <v>1822</v>
      </c>
      <c r="C416" s="5" t="s">
        <v>37</v>
      </c>
      <c r="D416" s="5" t="s">
        <v>38</v>
      </c>
      <c r="E416" s="5"/>
      <c r="F416" s="5" t="s">
        <v>1823</v>
      </c>
      <c r="G416" s="5" t="s">
        <v>1824</v>
      </c>
      <c r="H416" s="5" t="s">
        <v>1825</v>
      </c>
      <c r="I416" s="5" t="s">
        <v>1826</v>
      </c>
      <c r="J416" s="5" t="s">
        <v>38</v>
      </c>
      <c r="K416" s="5" t="s">
        <v>55</v>
      </c>
      <c r="L416" s="2">
        <f t="shared" si="6"/>
        <v>6653.6985988927827</v>
      </c>
      <c r="M416" s="5" t="s">
        <v>38</v>
      </c>
      <c r="N416" s="5" t="s">
        <v>1827</v>
      </c>
    </row>
    <row r="417" spans="1:14" hidden="1" outlineLevel="1">
      <c r="B417" s="5" t="s">
        <v>1828</v>
      </c>
      <c r="C417" s="5" t="s">
        <v>24</v>
      </c>
      <c r="D417" s="5" t="s">
        <v>38</v>
      </c>
      <c r="E417" s="5"/>
      <c r="F417" s="5" t="s">
        <v>1829</v>
      </c>
      <c r="G417" s="5" t="s">
        <v>1830</v>
      </c>
      <c r="H417" s="5" t="s">
        <v>1831</v>
      </c>
      <c r="I417" s="5" t="s">
        <v>1085</v>
      </c>
      <c r="J417" s="5" t="s">
        <v>51</v>
      </c>
      <c r="K417" s="5" t="s">
        <v>956</v>
      </c>
      <c r="L417" s="2">
        <f t="shared" si="6"/>
        <v>-66536.985988927816</v>
      </c>
      <c r="M417" s="5" t="s">
        <v>38</v>
      </c>
      <c r="N417" s="5" t="s">
        <v>1832</v>
      </c>
    </row>
    <row r="418" spans="1:14" hidden="1" outlineLevel="1">
      <c r="B418" s="5" t="s">
        <v>1828</v>
      </c>
      <c r="C418" s="5" t="s">
        <v>24</v>
      </c>
      <c r="D418" s="5" t="s">
        <v>46</v>
      </c>
      <c r="E418" s="5"/>
      <c r="F418" s="5" t="s">
        <v>1833</v>
      </c>
      <c r="G418" s="5" t="s">
        <v>1834</v>
      </c>
      <c r="H418" s="5" t="s">
        <v>1831</v>
      </c>
      <c r="I418" s="5" t="s">
        <v>1835</v>
      </c>
      <c r="J418" s="5" t="s">
        <v>51</v>
      </c>
      <c r="K418" s="5" t="s">
        <v>1836</v>
      </c>
      <c r="L418" s="2">
        <f t="shared" si="6"/>
        <v>449124.65542526281</v>
      </c>
      <c r="M418" s="5" t="s">
        <v>38</v>
      </c>
      <c r="N418" s="5" t="s">
        <v>1837</v>
      </c>
    </row>
    <row r="419" spans="1:14" hidden="1" outlineLevel="1">
      <c r="B419" s="5" t="s">
        <v>1828</v>
      </c>
      <c r="C419" s="5" t="s">
        <v>24</v>
      </c>
      <c r="D419" s="5" t="s">
        <v>55</v>
      </c>
      <c r="E419" s="5"/>
      <c r="F419" s="5" t="s">
        <v>1838</v>
      </c>
      <c r="G419" s="5" t="s">
        <v>1839</v>
      </c>
      <c r="H419" s="5" t="s">
        <v>1831</v>
      </c>
      <c r="I419" s="5" t="s">
        <v>1416</v>
      </c>
      <c r="J419" s="5" t="s">
        <v>51</v>
      </c>
      <c r="K419" s="5" t="s">
        <v>1840</v>
      </c>
      <c r="L419" s="2">
        <f t="shared" si="6"/>
        <v>-216245.20446401543</v>
      </c>
      <c r="M419" s="5" t="s">
        <v>38</v>
      </c>
      <c r="N419" s="5" t="s">
        <v>1841</v>
      </c>
    </row>
    <row r="420" spans="1:14" hidden="1" outlineLevel="1">
      <c r="B420" s="5" t="s">
        <v>1842</v>
      </c>
      <c r="C420" s="5" t="s">
        <v>24</v>
      </c>
      <c r="D420" s="5" t="s">
        <v>55</v>
      </c>
      <c r="E420" s="5" t="s">
        <v>120</v>
      </c>
      <c r="F420" s="5" t="s">
        <v>1843</v>
      </c>
      <c r="G420" s="5" t="s">
        <v>1844</v>
      </c>
      <c r="H420" s="5" t="s">
        <v>1845</v>
      </c>
      <c r="I420" s="5" t="s">
        <v>1846</v>
      </c>
      <c r="J420" s="5" t="s">
        <v>51</v>
      </c>
      <c r="K420" s="5" t="s">
        <v>331</v>
      </c>
      <c r="L420" s="2">
        <f t="shared" si="6"/>
        <v>-109786.0268817309</v>
      </c>
      <c r="M420" s="5" t="s">
        <v>38</v>
      </c>
      <c r="N420" s="5" t="s">
        <v>1847</v>
      </c>
    </row>
    <row r="421" spans="1:14" hidden="1" outlineLevel="1">
      <c r="B421" s="5" t="s">
        <v>1842</v>
      </c>
      <c r="C421" s="5" t="s">
        <v>24</v>
      </c>
      <c r="D421" s="5" t="s">
        <v>540</v>
      </c>
      <c r="E421" s="5" t="s">
        <v>120</v>
      </c>
      <c r="F421" s="5" t="s">
        <v>1848</v>
      </c>
      <c r="G421" s="5" t="s">
        <v>1849</v>
      </c>
      <c r="H421" s="5" t="s">
        <v>1845</v>
      </c>
      <c r="I421" s="5" t="s">
        <v>138</v>
      </c>
      <c r="J421" s="5" t="s">
        <v>51</v>
      </c>
      <c r="K421" s="5" t="s">
        <v>543</v>
      </c>
      <c r="L421" s="2">
        <f t="shared" si="6"/>
        <v>-306070.13554906799</v>
      </c>
      <c r="M421" s="5" t="s">
        <v>38</v>
      </c>
      <c r="N421" s="5" t="s">
        <v>1850</v>
      </c>
    </row>
    <row r="422" spans="1:14" hidden="1" outlineLevel="1">
      <c r="B422" s="5" t="s">
        <v>1851</v>
      </c>
      <c r="C422" s="5" t="s">
        <v>24</v>
      </c>
      <c r="D422" s="5" t="s">
        <v>55</v>
      </c>
      <c r="E422" s="5"/>
      <c r="F422" s="5" t="s">
        <v>1852</v>
      </c>
      <c r="G422" s="5" t="s">
        <v>1853</v>
      </c>
      <c r="H422" s="5" t="s">
        <v>1854</v>
      </c>
      <c r="I422" s="5" t="s">
        <v>1855</v>
      </c>
      <c r="J422" s="5" t="s">
        <v>51</v>
      </c>
      <c r="K422" s="5" t="s">
        <v>1856</v>
      </c>
      <c r="L422" s="2">
        <f t="shared" si="6"/>
        <v>-86498.081785606162</v>
      </c>
      <c r="M422" s="5" t="s">
        <v>38</v>
      </c>
      <c r="N422" s="5" t="s">
        <v>1857</v>
      </c>
    </row>
    <row r="423" spans="1:14" hidden="1" outlineLevel="1">
      <c r="B423" s="5" t="s">
        <v>1851</v>
      </c>
      <c r="C423" s="5" t="s">
        <v>24</v>
      </c>
      <c r="D423" s="5" t="s">
        <v>38</v>
      </c>
      <c r="E423" s="5"/>
      <c r="F423" s="5" t="s">
        <v>1858</v>
      </c>
      <c r="G423" s="5" t="s">
        <v>1859</v>
      </c>
      <c r="H423" s="5" t="s">
        <v>1854</v>
      </c>
      <c r="I423" s="5" t="s">
        <v>180</v>
      </c>
      <c r="J423" s="5" t="s">
        <v>51</v>
      </c>
      <c r="K423" s="5" t="s">
        <v>1749</v>
      </c>
      <c r="L423" s="2">
        <f t="shared" si="6"/>
        <v>316050.68344740709</v>
      </c>
      <c r="M423" s="5" t="s">
        <v>38</v>
      </c>
      <c r="N423" s="5" t="s">
        <v>1860</v>
      </c>
    </row>
    <row r="424" spans="1:14" hidden="1" outlineLevel="1">
      <c r="B424" s="5" t="s">
        <v>1861</v>
      </c>
      <c r="C424" s="5" t="s">
        <v>24</v>
      </c>
      <c r="D424" s="5" t="s">
        <v>55</v>
      </c>
      <c r="E424" s="5" t="s">
        <v>120</v>
      </c>
      <c r="F424" s="5" t="s">
        <v>1862</v>
      </c>
      <c r="G424" s="5" t="s">
        <v>1863</v>
      </c>
      <c r="H424" s="5" t="s">
        <v>1864</v>
      </c>
      <c r="I424" s="5" t="s">
        <v>1865</v>
      </c>
      <c r="J424" s="5" t="s">
        <v>51</v>
      </c>
      <c r="K424" s="5" t="s">
        <v>271</v>
      </c>
      <c r="L424" s="2">
        <f t="shared" si="6"/>
        <v>-73190.684587820608</v>
      </c>
      <c r="M424" s="5" t="s">
        <v>38</v>
      </c>
      <c r="N424" s="5" t="s">
        <v>1866</v>
      </c>
    </row>
    <row r="425" spans="1:14" hidden="1" outlineLevel="1">
      <c r="B425" s="5" t="s">
        <v>1861</v>
      </c>
      <c r="C425" s="5" t="s">
        <v>24</v>
      </c>
      <c r="D425" s="5" t="s">
        <v>55</v>
      </c>
      <c r="E425" s="5" t="s">
        <v>120</v>
      </c>
      <c r="F425" s="5" t="s">
        <v>1867</v>
      </c>
      <c r="G425" s="5" t="s">
        <v>1868</v>
      </c>
      <c r="H425" s="5" t="s">
        <v>1864</v>
      </c>
      <c r="I425" s="5" t="s">
        <v>1869</v>
      </c>
      <c r="J425" s="5" t="s">
        <v>51</v>
      </c>
      <c r="K425" s="5" t="s">
        <v>1870</v>
      </c>
      <c r="L425" s="2">
        <f t="shared" si="6"/>
        <v>-153035.06777453399</v>
      </c>
      <c r="M425" s="5" t="s">
        <v>38</v>
      </c>
      <c r="N425" s="5" t="s">
        <v>1871</v>
      </c>
    </row>
    <row r="426" spans="1:14" hidden="1" outlineLevel="1">
      <c r="B426" s="5" t="s">
        <v>1872</v>
      </c>
      <c r="C426" s="5" t="s">
        <v>24</v>
      </c>
      <c r="D426" s="5" t="s">
        <v>38</v>
      </c>
      <c r="E426" s="5"/>
      <c r="F426" s="5" t="s">
        <v>1873</v>
      </c>
      <c r="G426" s="5" t="s">
        <v>1874</v>
      </c>
      <c r="H426" s="5" t="s">
        <v>1875</v>
      </c>
      <c r="I426" s="5" t="s">
        <v>1129</v>
      </c>
      <c r="J426" s="5" t="s">
        <v>38</v>
      </c>
      <c r="K426" s="5" t="s">
        <v>75</v>
      </c>
      <c r="L426" s="2">
        <f t="shared" si="6"/>
        <v>89824.931085052565</v>
      </c>
      <c r="M426" s="5" t="s">
        <v>38</v>
      </c>
      <c r="N426" s="5" t="s">
        <v>1876</v>
      </c>
    </row>
    <row r="427" spans="1:14" hidden="1" outlineLevel="1">
      <c r="B427" s="5" t="s">
        <v>1877</v>
      </c>
      <c r="C427" s="5" t="s">
        <v>24</v>
      </c>
      <c r="D427" s="5" t="s">
        <v>38</v>
      </c>
      <c r="E427" s="5" t="s">
        <v>120</v>
      </c>
      <c r="F427" s="5" t="s">
        <v>1878</v>
      </c>
      <c r="G427" s="5" t="s">
        <v>1879</v>
      </c>
      <c r="H427" s="5" t="s">
        <v>1880</v>
      </c>
      <c r="I427" s="5" t="s">
        <v>1881</v>
      </c>
      <c r="J427" s="5" t="s">
        <v>38</v>
      </c>
      <c r="K427" s="5" t="s">
        <v>740</v>
      </c>
      <c r="L427" s="2">
        <f t="shared" si="6"/>
        <v>-6653.6985988927827</v>
      </c>
      <c r="M427" s="5" t="s">
        <v>38</v>
      </c>
      <c r="N427" s="5" t="s">
        <v>1882</v>
      </c>
    </row>
    <row r="428" spans="1:14" collapsed="1">
      <c r="A428" s="3" t="s">
        <v>1883</v>
      </c>
      <c r="B428" s="2" t="s">
        <v>1884</v>
      </c>
      <c r="C428" s="2" t="s">
        <v>1885</v>
      </c>
      <c r="D428" s="2" t="s">
        <v>1886</v>
      </c>
      <c r="E428" s="2" t="s">
        <v>1887</v>
      </c>
      <c r="F428" s="2" t="s">
        <v>1888</v>
      </c>
      <c r="G428" s="2" t="s">
        <v>1889</v>
      </c>
      <c r="H428" s="2" t="s">
        <v>1890</v>
      </c>
      <c r="I428" s="3" t="s">
        <v>1891</v>
      </c>
      <c r="K428" s="2">
        <f>212/C428</f>
        <v>1.2547868342083302E-3</v>
      </c>
      <c r="L428" s="2">
        <f t="shared" si="6"/>
        <v>4.1744867003405375</v>
      </c>
      <c r="M428" s="2">
        <v>-0.19</v>
      </c>
      <c r="N428" s="2">
        <v>5.71</v>
      </c>
    </row>
    <row r="429" spans="1:14" hidden="1" outlineLevel="1">
      <c r="B429" s="1" t="s">
        <v>26</v>
      </c>
      <c r="C429" s="1" t="s">
        <v>27</v>
      </c>
      <c r="D429" s="1" t="s">
        <v>4</v>
      </c>
      <c r="E429" s="1" t="s">
        <v>28</v>
      </c>
      <c r="F429" s="1" t="s">
        <v>29</v>
      </c>
      <c r="G429" s="1" t="s">
        <v>30</v>
      </c>
      <c r="H429" s="1" t="s">
        <v>31</v>
      </c>
      <c r="I429" s="1" t="s">
        <v>32</v>
      </c>
      <c r="J429" s="1" t="s">
        <v>33</v>
      </c>
      <c r="K429" s="1" t="s">
        <v>3</v>
      </c>
      <c r="L429" s="2" t="e">
        <f t="shared" si="6"/>
        <v>#VALUE!</v>
      </c>
      <c r="M429" s="1" t="s">
        <v>34</v>
      </c>
      <c r="N429" s="1" t="s">
        <v>35</v>
      </c>
    </row>
    <row r="430" spans="1:14" hidden="1" outlineLevel="1">
      <c r="B430" s="5" t="s">
        <v>1892</v>
      </c>
      <c r="C430" s="5" t="s">
        <v>24</v>
      </c>
      <c r="D430" s="5" t="s">
        <v>46</v>
      </c>
      <c r="E430" s="5"/>
      <c r="F430" s="5" t="s">
        <v>1893</v>
      </c>
      <c r="G430" s="5" t="s">
        <v>1894</v>
      </c>
      <c r="H430" s="5" t="s">
        <v>1895</v>
      </c>
      <c r="I430" s="5" t="s">
        <v>1896</v>
      </c>
      <c r="J430" s="5" t="s">
        <v>51</v>
      </c>
      <c r="K430" s="5" t="s">
        <v>447</v>
      </c>
      <c r="L430" s="2">
        <f t="shared" si="6"/>
        <v>96478.629683945343</v>
      </c>
      <c r="M430" s="5" t="s">
        <v>38</v>
      </c>
      <c r="N430" s="5" t="s">
        <v>447</v>
      </c>
    </row>
    <row r="431" spans="1:14" hidden="1" outlineLevel="1">
      <c r="B431" s="5" t="s">
        <v>1897</v>
      </c>
      <c r="C431" s="5" t="s">
        <v>24</v>
      </c>
      <c r="D431" s="5" t="s">
        <v>38</v>
      </c>
      <c r="E431" s="5"/>
      <c r="F431" s="5" t="s">
        <v>1898</v>
      </c>
      <c r="G431" s="5" t="s">
        <v>1899</v>
      </c>
      <c r="H431" s="5" t="s">
        <v>1387</v>
      </c>
      <c r="I431" s="5" t="s">
        <v>1900</v>
      </c>
      <c r="J431" s="5" t="s">
        <v>51</v>
      </c>
      <c r="K431" s="5" t="s">
        <v>1393</v>
      </c>
      <c r="L431" s="2">
        <f t="shared" si="6"/>
        <v>79844.383186713385</v>
      </c>
      <c r="M431" s="5" t="s">
        <v>38</v>
      </c>
      <c r="N431" s="5" t="s">
        <v>1067</v>
      </c>
    </row>
    <row r="432" spans="1:14" hidden="1" outlineLevel="1">
      <c r="B432" s="5" t="s">
        <v>1901</v>
      </c>
      <c r="C432" s="5" t="s">
        <v>24</v>
      </c>
      <c r="D432" s="5" t="s">
        <v>55</v>
      </c>
      <c r="E432" s="5"/>
      <c r="F432" s="5" t="s">
        <v>1902</v>
      </c>
      <c r="G432" s="5" t="s">
        <v>1903</v>
      </c>
      <c r="H432" s="5" t="s">
        <v>1904</v>
      </c>
      <c r="I432" s="5" t="s">
        <v>1896</v>
      </c>
      <c r="J432" s="5" t="s">
        <v>51</v>
      </c>
      <c r="K432" s="5" t="s">
        <v>60</v>
      </c>
      <c r="L432" s="2">
        <f t="shared" si="6"/>
        <v>136400.82127730202</v>
      </c>
      <c r="M432" s="5" t="s">
        <v>38</v>
      </c>
      <c r="N432" s="5" t="s">
        <v>1905</v>
      </c>
    </row>
    <row r="433" spans="2:14" hidden="1" outlineLevel="1">
      <c r="B433" s="5" t="s">
        <v>1906</v>
      </c>
      <c r="C433" s="5" t="s">
        <v>24</v>
      </c>
      <c r="D433" s="5" t="s">
        <v>63</v>
      </c>
      <c r="E433" s="5"/>
      <c r="F433" s="5" t="s">
        <v>1907</v>
      </c>
      <c r="G433" s="5" t="s">
        <v>1908</v>
      </c>
      <c r="H433" s="5" t="s">
        <v>1909</v>
      </c>
      <c r="I433" s="5" t="s">
        <v>1910</v>
      </c>
      <c r="J433" s="5" t="s">
        <v>51</v>
      </c>
      <c r="K433" s="5" t="s">
        <v>181</v>
      </c>
      <c r="L433" s="2">
        <f t="shared" si="6"/>
        <v>103132.32828283812</v>
      </c>
      <c r="M433" s="5" t="s">
        <v>38</v>
      </c>
      <c r="N433" s="5" t="s">
        <v>1911</v>
      </c>
    </row>
    <row r="434" spans="2:14" hidden="1" outlineLevel="1">
      <c r="B434" s="5" t="s">
        <v>1912</v>
      </c>
      <c r="C434" s="5" t="s">
        <v>24</v>
      </c>
      <c r="D434" s="5" t="s">
        <v>46</v>
      </c>
      <c r="E434" s="5"/>
      <c r="F434" s="5" t="s">
        <v>1913</v>
      </c>
      <c r="G434" s="5" t="s">
        <v>1914</v>
      </c>
      <c r="H434" s="5" t="s">
        <v>1915</v>
      </c>
      <c r="I434" s="5" t="s">
        <v>1348</v>
      </c>
      <c r="J434" s="5" t="s">
        <v>51</v>
      </c>
      <c r="K434" s="5" t="s">
        <v>52</v>
      </c>
      <c r="L434" s="2">
        <f t="shared" si="6"/>
        <v>119766.57478007008</v>
      </c>
      <c r="M434" s="5" t="s">
        <v>38</v>
      </c>
      <c r="N434" s="5" t="s">
        <v>1916</v>
      </c>
    </row>
    <row r="435" spans="2:14" hidden="1" outlineLevel="1">
      <c r="B435" s="5" t="s">
        <v>1917</v>
      </c>
      <c r="C435" s="5" t="s">
        <v>24</v>
      </c>
      <c r="D435" s="5" t="s">
        <v>55</v>
      </c>
      <c r="E435" s="5"/>
      <c r="F435" s="5" t="s">
        <v>1918</v>
      </c>
      <c r="G435" s="5" t="s">
        <v>1919</v>
      </c>
      <c r="H435" s="5" t="s">
        <v>1920</v>
      </c>
      <c r="I435" s="5" t="s">
        <v>1921</v>
      </c>
      <c r="J435" s="5" t="s">
        <v>51</v>
      </c>
      <c r="K435" s="5" t="s">
        <v>139</v>
      </c>
      <c r="L435" s="2">
        <f t="shared" si="6"/>
        <v>126420.27337896285</v>
      </c>
      <c r="M435" s="5" t="s">
        <v>38</v>
      </c>
      <c r="N435" s="5" t="s">
        <v>1922</v>
      </c>
    </row>
    <row r="436" spans="2:14" hidden="1" outlineLevel="1">
      <c r="B436" s="5" t="s">
        <v>1923</v>
      </c>
      <c r="C436" s="5" t="s">
        <v>24</v>
      </c>
      <c r="D436" s="5" t="s">
        <v>38</v>
      </c>
      <c r="E436" s="5"/>
      <c r="F436" s="5" t="s">
        <v>1924</v>
      </c>
      <c r="G436" s="5" t="s">
        <v>1925</v>
      </c>
      <c r="H436" s="5" t="s">
        <v>1926</v>
      </c>
      <c r="I436" s="5" t="s">
        <v>1927</v>
      </c>
      <c r="J436" s="5" t="s">
        <v>38</v>
      </c>
      <c r="K436" s="5" t="s">
        <v>1417</v>
      </c>
      <c r="L436" s="2">
        <f t="shared" si="6"/>
        <v>36595.342293910304</v>
      </c>
      <c r="M436" s="5" t="s">
        <v>38</v>
      </c>
      <c r="N436" s="5" t="s">
        <v>1928</v>
      </c>
    </row>
    <row r="437" spans="2:14" hidden="1" outlineLevel="1">
      <c r="B437" s="5" t="s">
        <v>1929</v>
      </c>
      <c r="C437" s="5" t="s">
        <v>24</v>
      </c>
      <c r="D437" s="5" t="s">
        <v>55</v>
      </c>
      <c r="E437" s="5"/>
      <c r="F437" s="5" t="s">
        <v>1930</v>
      </c>
      <c r="G437" s="5" t="s">
        <v>1931</v>
      </c>
      <c r="H437" s="5" t="s">
        <v>1932</v>
      </c>
      <c r="I437" s="5" t="s">
        <v>1933</v>
      </c>
      <c r="J437" s="5" t="s">
        <v>51</v>
      </c>
      <c r="K437" s="5" t="s">
        <v>459</v>
      </c>
      <c r="L437" s="2">
        <f t="shared" si="6"/>
        <v>202937.80726622985</v>
      </c>
      <c r="M437" s="5" t="s">
        <v>38</v>
      </c>
      <c r="N437" s="5" t="s">
        <v>1934</v>
      </c>
    </row>
    <row r="438" spans="2:14" hidden="1" outlineLevel="1">
      <c r="B438" s="5" t="s">
        <v>1935</v>
      </c>
      <c r="C438" s="5" t="s">
        <v>37</v>
      </c>
      <c r="D438" s="5" t="s">
        <v>55</v>
      </c>
      <c r="E438" s="5"/>
      <c r="F438" s="5" t="s">
        <v>1936</v>
      </c>
      <c r="G438" s="5" t="s">
        <v>1937</v>
      </c>
      <c r="H438" s="5" t="s">
        <v>1938</v>
      </c>
      <c r="I438" s="5" t="s">
        <v>1348</v>
      </c>
      <c r="J438" s="5" t="s">
        <v>51</v>
      </c>
      <c r="K438" s="5" t="s">
        <v>96</v>
      </c>
      <c r="L438" s="2">
        <f t="shared" si="6"/>
        <v>153035.06777453399</v>
      </c>
      <c r="M438" s="5" t="s">
        <v>38</v>
      </c>
      <c r="N438" s="5" t="s">
        <v>1939</v>
      </c>
    </row>
    <row r="439" spans="2:14" hidden="1" outlineLevel="1">
      <c r="B439" s="5" t="s">
        <v>1940</v>
      </c>
      <c r="C439" s="5" t="s">
        <v>24</v>
      </c>
      <c r="D439" s="5" t="s">
        <v>46</v>
      </c>
      <c r="E439" s="5"/>
      <c r="F439" s="5" t="s">
        <v>1941</v>
      </c>
      <c r="G439" s="5" t="s">
        <v>1942</v>
      </c>
      <c r="H439" s="5" t="s">
        <v>1943</v>
      </c>
      <c r="I439" s="5" t="s">
        <v>173</v>
      </c>
      <c r="J439" s="5" t="s">
        <v>51</v>
      </c>
      <c r="K439" s="5" t="s">
        <v>215</v>
      </c>
      <c r="L439" s="2">
        <f t="shared" si="6"/>
        <v>123093.42407951647</v>
      </c>
      <c r="M439" s="5" t="s">
        <v>38</v>
      </c>
      <c r="N439" s="5" t="s">
        <v>1944</v>
      </c>
    </row>
    <row r="440" spans="2:14" hidden="1" outlineLevel="1">
      <c r="B440" s="5" t="s">
        <v>1945</v>
      </c>
      <c r="C440" s="5" t="s">
        <v>24</v>
      </c>
      <c r="D440" s="5" t="s">
        <v>38</v>
      </c>
      <c r="E440" s="5"/>
      <c r="F440" s="5" t="s">
        <v>1946</v>
      </c>
      <c r="G440" s="5" t="s">
        <v>1947</v>
      </c>
      <c r="H440" s="5" t="s">
        <v>1948</v>
      </c>
      <c r="I440" s="5" t="s">
        <v>1028</v>
      </c>
      <c r="J440" s="5" t="s">
        <v>51</v>
      </c>
      <c r="K440" s="5" t="s">
        <v>215</v>
      </c>
      <c r="L440" s="2">
        <f t="shared" si="6"/>
        <v>123093.42407951647</v>
      </c>
      <c r="M440" s="5" t="s">
        <v>38</v>
      </c>
      <c r="N440" s="5" t="s">
        <v>1949</v>
      </c>
    </row>
    <row r="441" spans="2:14" hidden="1" outlineLevel="1">
      <c r="B441" s="5" t="s">
        <v>1950</v>
      </c>
      <c r="C441" s="5" t="s">
        <v>24</v>
      </c>
      <c r="D441" s="5" t="s">
        <v>38</v>
      </c>
      <c r="E441" s="5"/>
      <c r="F441" s="5" t="s">
        <v>1951</v>
      </c>
      <c r="G441" s="5" t="s">
        <v>1952</v>
      </c>
      <c r="H441" s="5" t="s">
        <v>1953</v>
      </c>
      <c r="I441" s="5" t="s">
        <v>518</v>
      </c>
      <c r="J441" s="5" t="s">
        <v>38</v>
      </c>
      <c r="K441" s="5" t="s">
        <v>89</v>
      </c>
      <c r="L441" s="2">
        <f t="shared" si="6"/>
        <v>93151.780384498939</v>
      </c>
      <c r="M441" s="5" t="s">
        <v>38</v>
      </c>
      <c r="N441" s="5" t="s">
        <v>1954</v>
      </c>
    </row>
    <row r="442" spans="2:14" hidden="1" outlineLevel="1">
      <c r="B442" s="5" t="s">
        <v>1955</v>
      </c>
      <c r="C442" s="5" t="s">
        <v>24</v>
      </c>
      <c r="D442" s="5" t="s">
        <v>38</v>
      </c>
      <c r="E442" s="5"/>
      <c r="F442" s="5" t="s">
        <v>1956</v>
      </c>
      <c r="G442" s="5" t="s">
        <v>1957</v>
      </c>
      <c r="H442" s="5" t="s">
        <v>1958</v>
      </c>
      <c r="I442" s="5" t="s">
        <v>1258</v>
      </c>
      <c r="J442" s="5" t="s">
        <v>38</v>
      </c>
      <c r="K442" s="5" t="s">
        <v>447</v>
      </c>
      <c r="L442" s="2">
        <f t="shared" si="6"/>
        <v>96478.629683945343</v>
      </c>
      <c r="M442" s="5" t="s">
        <v>38</v>
      </c>
      <c r="N442" s="5" t="s">
        <v>1959</v>
      </c>
    </row>
    <row r="443" spans="2:14" hidden="1" outlineLevel="1">
      <c r="B443" s="5" t="s">
        <v>1960</v>
      </c>
      <c r="C443" s="5" t="s">
        <v>24</v>
      </c>
      <c r="D443" s="5" t="s">
        <v>38</v>
      </c>
      <c r="E443" s="5"/>
      <c r="F443" s="5" t="s">
        <v>1961</v>
      </c>
      <c r="G443" s="5" t="s">
        <v>1962</v>
      </c>
      <c r="H443" s="5" t="s">
        <v>1963</v>
      </c>
      <c r="I443" s="5" t="s">
        <v>1964</v>
      </c>
      <c r="J443" s="5" t="s">
        <v>51</v>
      </c>
      <c r="K443" s="5" t="s">
        <v>132</v>
      </c>
      <c r="L443" s="2">
        <f t="shared" si="6"/>
        <v>109786.0268817309</v>
      </c>
      <c r="M443" s="5" t="s">
        <v>38</v>
      </c>
      <c r="N443" s="5" t="s">
        <v>1965</v>
      </c>
    </row>
    <row r="444" spans="2:14" hidden="1" outlineLevel="1">
      <c r="B444" s="5" t="s">
        <v>1966</v>
      </c>
      <c r="C444" s="5" t="s">
        <v>24</v>
      </c>
      <c r="D444" s="5" t="s">
        <v>63</v>
      </c>
      <c r="E444" s="5"/>
      <c r="F444" s="5" t="s">
        <v>1967</v>
      </c>
      <c r="G444" s="5" t="s">
        <v>1968</v>
      </c>
      <c r="H444" s="5" t="s">
        <v>1969</v>
      </c>
      <c r="I444" s="5" t="s">
        <v>1970</v>
      </c>
      <c r="J444" s="5" t="s">
        <v>51</v>
      </c>
      <c r="K444" s="5" t="s">
        <v>139</v>
      </c>
      <c r="L444" s="2">
        <f t="shared" si="6"/>
        <v>126420.27337896285</v>
      </c>
      <c r="M444" s="5" t="s">
        <v>38</v>
      </c>
      <c r="N444" s="5" t="s">
        <v>1971</v>
      </c>
    </row>
    <row r="445" spans="2:14" hidden="1" outlineLevel="1">
      <c r="B445" s="5" t="s">
        <v>1972</v>
      </c>
      <c r="C445" s="5" t="s">
        <v>24</v>
      </c>
      <c r="D445" s="5" t="s">
        <v>63</v>
      </c>
      <c r="E445" s="5"/>
      <c r="F445" s="5" t="s">
        <v>1973</v>
      </c>
      <c r="G445" s="5" t="s">
        <v>1974</v>
      </c>
      <c r="H445" s="5" t="s">
        <v>1975</v>
      </c>
      <c r="I445" s="5" t="s">
        <v>1717</v>
      </c>
      <c r="J445" s="5" t="s">
        <v>51</v>
      </c>
      <c r="K445" s="5" t="s">
        <v>1227</v>
      </c>
      <c r="L445" s="2">
        <f t="shared" si="6"/>
        <v>219572.05376346179</v>
      </c>
      <c r="M445" s="5" t="s">
        <v>38</v>
      </c>
      <c r="N445" s="5" t="s">
        <v>1976</v>
      </c>
    </row>
    <row r="446" spans="2:14" hidden="1" outlineLevel="1">
      <c r="B446" s="5" t="s">
        <v>1977</v>
      </c>
      <c r="C446" s="5" t="s">
        <v>24</v>
      </c>
      <c r="D446" s="5" t="s">
        <v>55</v>
      </c>
      <c r="E446" s="5" t="s">
        <v>162</v>
      </c>
      <c r="F446" s="5" t="s">
        <v>1978</v>
      </c>
      <c r="G446" s="5" t="s">
        <v>1979</v>
      </c>
      <c r="H446" s="5" t="s">
        <v>1980</v>
      </c>
      <c r="I446" s="5" t="s">
        <v>1981</v>
      </c>
      <c r="J446" s="5" t="s">
        <v>51</v>
      </c>
      <c r="K446" s="5" t="s">
        <v>396</v>
      </c>
      <c r="L446" s="2">
        <f t="shared" si="6"/>
        <v>-129747.12267840926</v>
      </c>
      <c r="M446" s="5" t="s">
        <v>38</v>
      </c>
      <c r="N446" s="5" t="s">
        <v>1982</v>
      </c>
    </row>
    <row r="447" spans="2:14" hidden="1" outlineLevel="1">
      <c r="B447" s="5" t="s">
        <v>1983</v>
      </c>
      <c r="C447" s="5" t="s">
        <v>24</v>
      </c>
      <c r="D447" s="5" t="s">
        <v>46</v>
      </c>
      <c r="E447" s="5"/>
      <c r="F447" s="5" t="s">
        <v>1984</v>
      </c>
      <c r="G447" s="5" t="s">
        <v>1985</v>
      </c>
      <c r="H447" s="5" t="s">
        <v>1986</v>
      </c>
      <c r="I447" s="5" t="s">
        <v>803</v>
      </c>
      <c r="J447" s="5" t="s">
        <v>51</v>
      </c>
      <c r="K447" s="5" t="s">
        <v>526</v>
      </c>
      <c r="L447" s="2">
        <f t="shared" si="6"/>
        <v>212918.35516456905</v>
      </c>
      <c r="M447" s="5" t="s">
        <v>38</v>
      </c>
      <c r="N447" s="5" t="s">
        <v>1987</v>
      </c>
    </row>
    <row r="448" spans="2:14" hidden="1" outlineLevel="1">
      <c r="B448" s="5" t="s">
        <v>1988</v>
      </c>
      <c r="C448" s="5" t="s">
        <v>24</v>
      </c>
      <c r="D448" s="5" t="s">
        <v>540</v>
      </c>
      <c r="E448" s="5"/>
      <c r="F448" s="5" t="s">
        <v>1989</v>
      </c>
      <c r="G448" s="5" t="s">
        <v>1990</v>
      </c>
      <c r="H448" s="5" t="s">
        <v>1991</v>
      </c>
      <c r="I448" s="5" t="s">
        <v>1028</v>
      </c>
      <c r="J448" s="5" t="s">
        <v>51</v>
      </c>
      <c r="K448" s="5" t="s">
        <v>526</v>
      </c>
      <c r="L448" s="2">
        <f t="shared" si="6"/>
        <v>212918.35516456905</v>
      </c>
      <c r="M448" s="5" t="s">
        <v>38</v>
      </c>
      <c r="N448" s="5" t="s">
        <v>1992</v>
      </c>
    </row>
    <row r="449" spans="2:14" hidden="1" outlineLevel="1">
      <c r="B449" s="5" t="s">
        <v>1993</v>
      </c>
      <c r="C449" s="5" t="s">
        <v>37</v>
      </c>
      <c r="D449" s="5" t="s">
        <v>46</v>
      </c>
      <c r="E449" s="5"/>
      <c r="F449" s="5" t="s">
        <v>1994</v>
      </c>
      <c r="G449" s="5" t="s">
        <v>1995</v>
      </c>
      <c r="H449" s="5" t="s">
        <v>1996</v>
      </c>
      <c r="I449" s="5" t="s">
        <v>1997</v>
      </c>
      <c r="J449" s="5" t="s">
        <v>51</v>
      </c>
      <c r="K449" s="5" t="s">
        <v>350</v>
      </c>
      <c r="L449" s="2">
        <f t="shared" si="6"/>
        <v>163015.61567287316</v>
      </c>
      <c r="M449" s="5" t="s">
        <v>38</v>
      </c>
      <c r="N449" s="5" t="s">
        <v>1998</v>
      </c>
    </row>
    <row r="450" spans="2:14" hidden="1" outlineLevel="1">
      <c r="B450" s="5" t="s">
        <v>1999</v>
      </c>
      <c r="C450" s="5" t="s">
        <v>24</v>
      </c>
      <c r="D450" s="5" t="s">
        <v>46</v>
      </c>
      <c r="E450" s="5"/>
      <c r="F450" s="5" t="s">
        <v>2000</v>
      </c>
      <c r="G450" s="5" t="s">
        <v>2001</v>
      </c>
      <c r="H450" s="5" t="s">
        <v>2002</v>
      </c>
      <c r="I450" s="5" t="s">
        <v>2003</v>
      </c>
      <c r="J450" s="5" t="s">
        <v>51</v>
      </c>
      <c r="K450" s="5" t="s">
        <v>893</v>
      </c>
      <c r="L450" s="2">
        <f t="shared" si="6"/>
        <v>182976.71146955149</v>
      </c>
      <c r="M450" s="5" t="s">
        <v>38</v>
      </c>
      <c r="N450" s="5" t="s">
        <v>2004</v>
      </c>
    </row>
    <row r="451" spans="2:14" hidden="1" outlineLevel="1">
      <c r="B451" s="5" t="s">
        <v>2005</v>
      </c>
      <c r="C451" s="5" t="s">
        <v>37</v>
      </c>
      <c r="D451" s="5" t="s">
        <v>142</v>
      </c>
      <c r="E451" s="5"/>
      <c r="F451" s="5" t="s">
        <v>2006</v>
      </c>
      <c r="G451" s="5" t="s">
        <v>2007</v>
      </c>
      <c r="H451" s="5" t="s">
        <v>2008</v>
      </c>
      <c r="I451" s="5" t="s">
        <v>201</v>
      </c>
      <c r="J451" s="5" t="s">
        <v>51</v>
      </c>
      <c r="K451" s="5" t="s">
        <v>659</v>
      </c>
      <c r="L451" s="2">
        <f t="shared" ref="L451:L514" si="7">K451/$K$1257*100</f>
        <v>236206.30026069377</v>
      </c>
      <c r="M451" s="5" t="s">
        <v>38</v>
      </c>
      <c r="N451" s="5" t="s">
        <v>2009</v>
      </c>
    </row>
    <row r="452" spans="2:14" hidden="1" outlineLevel="1">
      <c r="B452" s="5" t="s">
        <v>2010</v>
      </c>
      <c r="C452" s="5" t="s">
        <v>37</v>
      </c>
      <c r="D452" s="5" t="s">
        <v>55</v>
      </c>
      <c r="E452" s="5"/>
      <c r="F452" s="5" t="s">
        <v>2011</v>
      </c>
      <c r="G452" s="5" t="s">
        <v>2012</v>
      </c>
      <c r="H452" s="5" t="s">
        <v>2013</v>
      </c>
      <c r="I452" s="5" t="s">
        <v>109</v>
      </c>
      <c r="J452" s="5" t="s">
        <v>51</v>
      </c>
      <c r="K452" s="5" t="s">
        <v>1281</v>
      </c>
      <c r="L452" s="2">
        <f t="shared" si="7"/>
        <v>-56556.438090588643</v>
      </c>
      <c r="M452" s="5" t="s">
        <v>38</v>
      </c>
      <c r="N452" s="5" t="s">
        <v>2014</v>
      </c>
    </row>
    <row r="453" spans="2:14" hidden="1" outlineLevel="1">
      <c r="B453" s="5" t="s">
        <v>2010</v>
      </c>
      <c r="C453" s="5" t="s">
        <v>37</v>
      </c>
      <c r="D453" s="5" t="s">
        <v>46</v>
      </c>
      <c r="E453" s="5"/>
      <c r="F453" s="5" t="s">
        <v>2015</v>
      </c>
      <c r="G453" s="5" t="s">
        <v>2016</v>
      </c>
      <c r="H453" s="5" t="s">
        <v>2013</v>
      </c>
      <c r="I453" s="5" t="s">
        <v>2017</v>
      </c>
      <c r="J453" s="5" t="s">
        <v>51</v>
      </c>
      <c r="K453" s="5" t="s">
        <v>1067</v>
      </c>
      <c r="L453" s="2">
        <f t="shared" si="7"/>
        <v>272801.64255460404</v>
      </c>
      <c r="M453" s="5" t="s">
        <v>38</v>
      </c>
      <c r="N453" s="5" t="s">
        <v>2018</v>
      </c>
    </row>
    <row r="454" spans="2:14" hidden="1" outlineLevel="1">
      <c r="B454" s="5" t="s">
        <v>2019</v>
      </c>
      <c r="C454" s="5" t="s">
        <v>24</v>
      </c>
      <c r="D454" s="5" t="s">
        <v>46</v>
      </c>
      <c r="E454" s="5"/>
      <c r="F454" s="5" t="s">
        <v>2020</v>
      </c>
      <c r="G454" s="5" t="s">
        <v>2021</v>
      </c>
      <c r="H454" s="5" t="s">
        <v>2022</v>
      </c>
      <c r="I454" s="5" t="s">
        <v>2023</v>
      </c>
      <c r="J454" s="5" t="s">
        <v>51</v>
      </c>
      <c r="K454" s="5" t="s">
        <v>167</v>
      </c>
      <c r="L454" s="2">
        <f t="shared" si="7"/>
        <v>179649.86217010513</v>
      </c>
      <c r="M454" s="5" t="s">
        <v>38</v>
      </c>
      <c r="N454" s="5" t="s">
        <v>2024</v>
      </c>
    </row>
    <row r="455" spans="2:14" hidden="1" outlineLevel="1">
      <c r="B455" s="5" t="s">
        <v>2025</v>
      </c>
      <c r="C455" s="5" t="s">
        <v>37</v>
      </c>
      <c r="D455" s="5" t="s">
        <v>55</v>
      </c>
      <c r="E455" s="5"/>
      <c r="F455" s="5" t="s">
        <v>2026</v>
      </c>
      <c r="G455" s="5" t="s">
        <v>2027</v>
      </c>
      <c r="H455" s="5" t="s">
        <v>2028</v>
      </c>
      <c r="I455" s="5" t="s">
        <v>74</v>
      </c>
      <c r="J455" s="5" t="s">
        <v>51</v>
      </c>
      <c r="K455" s="5" t="s">
        <v>526</v>
      </c>
      <c r="L455" s="2">
        <f t="shared" si="7"/>
        <v>212918.35516456905</v>
      </c>
      <c r="M455" s="5" t="s">
        <v>38</v>
      </c>
      <c r="N455" s="5" t="s">
        <v>2029</v>
      </c>
    </row>
    <row r="456" spans="2:14" hidden="1" outlineLevel="1">
      <c r="B456" s="5" t="s">
        <v>2025</v>
      </c>
      <c r="C456" s="5" t="s">
        <v>37</v>
      </c>
      <c r="D456" s="5" t="s">
        <v>55</v>
      </c>
      <c r="E456" s="5"/>
      <c r="F456" s="5" t="s">
        <v>2030</v>
      </c>
      <c r="G456" s="5" t="s">
        <v>2031</v>
      </c>
      <c r="H456" s="5" t="s">
        <v>2028</v>
      </c>
      <c r="I456" s="5" t="s">
        <v>994</v>
      </c>
      <c r="J456" s="5" t="s">
        <v>51</v>
      </c>
      <c r="K456" s="5" t="s">
        <v>1780</v>
      </c>
      <c r="L456" s="2">
        <f t="shared" si="7"/>
        <v>-99805.478983391731</v>
      </c>
      <c r="M456" s="5" t="s">
        <v>38</v>
      </c>
      <c r="N456" s="5" t="s">
        <v>2032</v>
      </c>
    </row>
    <row r="457" spans="2:14" hidden="1" outlineLevel="1">
      <c r="B457" s="5" t="s">
        <v>2033</v>
      </c>
      <c r="C457" s="5" t="s">
        <v>24</v>
      </c>
      <c r="D457" s="5" t="s">
        <v>374</v>
      </c>
      <c r="E457" s="5"/>
      <c r="F457" s="5" t="s">
        <v>2034</v>
      </c>
      <c r="G457" s="5" t="s">
        <v>2035</v>
      </c>
      <c r="H457" s="5" t="s">
        <v>2036</v>
      </c>
      <c r="I457" s="5" t="s">
        <v>187</v>
      </c>
      <c r="J457" s="5" t="s">
        <v>51</v>
      </c>
      <c r="K457" s="5" t="s">
        <v>68</v>
      </c>
      <c r="L457" s="2">
        <f t="shared" si="7"/>
        <v>189630.41006844427</v>
      </c>
      <c r="M457" s="5" t="s">
        <v>38</v>
      </c>
      <c r="N457" s="5" t="s">
        <v>2037</v>
      </c>
    </row>
    <row r="458" spans="2:14" hidden="1" outlineLevel="1">
      <c r="B458" s="5" t="s">
        <v>2038</v>
      </c>
      <c r="C458" s="5" t="s">
        <v>24</v>
      </c>
      <c r="D458" s="5" t="s">
        <v>55</v>
      </c>
      <c r="E458" s="5"/>
      <c r="F458" s="5" t="s">
        <v>2039</v>
      </c>
      <c r="G458" s="5" t="s">
        <v>2040</v>
      </c>
      <c r="H458" s="5" t="s">
        <v>2041</v>
      </c>
      <c r="I458" s="5" t="s">
        <v>2042</v>
      </c>
      <c r="J458" s="5" t="s">
        <v>51</v>
      </c>
      <c r="K458" s="5" t="s">
        <v>324</v>
      </c>
      <c r="L458" s="2">
        <f t="shared" si="7"/>
        <v>139727.67057674841</v>
      </c>
      <c r="M458" s="5" t="s">
        <v>38</v>
      </c>
      <c r="N458" s="5" t="s">
        <v>2043</v>
      </c>
    </row>
    <row r="459" spans="2:14" hidden="1" outlineLevel="1">
      <c r="B459" s="5" t="s">
        <v>2044</v>
      </c>
      <c r="C459" s="5" t="s">
        <v>24</v>
      </c>
      <c r="D459" s="5" t="s">
        <v>38</v>
      </c>
      <c r="E459" s="5"/>
      <c r="F459" s="5" t="s">
        <v>2045</v>
      </c>
      <c r="G459" s="5" t="s">
        <v>2046</v>
      </c>
      <c r="H459" s="5" t="s">
        <v>2047</v>
      </c>
      <c r="I459" s="5" t="s">
        <v>2048</v>
      </c>
      <c r="J459" s="5" t="s">
        <v>51</v>
      </c>
      <c r="K459" s="5" t="s">
        <v>526</v>
      </c>
      <c r="L459" s="2">
        <f t="shared" si="7"/>
        <v>212918.35516456905</v>
      </c>
      <c r="M459" s="5" t="s">
        <v>38</v>
      </c>
      <c r="N459" s="5" t="s">
        <v>2049</v>
      </c>
    </row>
    <row r="460" spans="2:14" hidden="1" outlineLevel="1">
      <c r="B460" s="5" t="s">
        <v>2050</v>
      </c>
      <c r="C460" s="5" t="s">
        <v>24</v>
      </c>
      <c r="D460" s="5" t="s">
        <v>46</v>
      </c>
      <c r="E460" s="5"/>
      <c r="F460" s="5" t="s">
        <v>2051</v>
      </c>
      <c r="G460" s="5" t="s">
        <v>2052</v>
      </c>
      <c r="H460" s="5" t="s">
        <v>2053</v>
      </c>
      <c r="I460" s="5" t="s">
        <v>2054</v>
      </c>
      <c r="J460" s="5" t="s">
        <v>51</v>
      </c>
      <c r="K460" s="5" t="s">
        <v>195</v>
      </c>
      <c r="L460" s="2">
        <f t="shared" si="7"/>
        <v>186303.56076899788</v>
      </c>
      <c r="M460" s="5" t="s">
        <v>38</v>
      </c>
      <c r="N460" s="5" t="s">
        <v>2055</v>
      </c>
    </row>
    <row r="461" spans="2:14" hidden="1" outlineLevel="1">
      <c r="B461" s="5" t="s">
        <v>2056</v>
      </c>
      <c r="C461" s="5" t="s">
        <v>24</v>
      </c>
      <c r="D461" s="5" t="s">
        <v>38</v>
      </c>
      <c r="E461" s="5"/>
      <c r="F461" s="5" t="s">
        <v>2057</v>
      </c>
      <c r="G461" s="5" t="s">
        <v>2058</v>
      </c>
      <c r="H461" s="5" t="s">
        <v>2059</v>
      </c>
      <c r="I461" s="5" t="s">
        <v>74</v>
      </c>
      <c r="J461" s="5" t="s">
        <v>51</v>
      </c>
      <c r="K461" s="5" t="s">
        <v>159</v>
      </c>
      <c r="L461" s="2">
        <f t="shared" si="7"/>
        <v>83171.232486159774</v>
      </c>
      <c r="M461" s="5" t="s">
        <v>38</v>
      </c>
      <c r="N461" s="5" t="s">
        <v>2060</v>
      </c>
    </row>
    <row r="462" spans="2:14" hidden="1" outlineLevel="1">
      <c r="B462" s="5" t="s">
        <v>2061</v>
      </c>
      <c r="C462" s="5" t="s">
        <v>24</v>
      </c>
      <c r="D462" s="5" t="s">
        <v>38</v>
      </c>
      <c r="E462" s="5"/>
      <c r="F462" s="5" t="s">
        <v>2062</v>
      </c>
      <c r="G462" s="5" t="s">
        <v>2063</v>
      </c>
      <c r="H462" s="5" t="s">
        <v>2064</v>
      </c>
      <c r="I462" s="5" t="s">
        <v>2065</v>
      </c>
      <c r="J462" s="5" t="s">
        <v>38</v>
      </c>
      <c r="K462" s="5" t="s">
        <v>2066</v>
      </c>
      <c r="L462" s="2">
        <f t="shared" si="7"/>
        <v>-26614.794395571131</v>
      </c>
      <c r="M462" s="5" t="s">
        <v>38</v>
      </c>
      <c r="N462" s="5" t="s">
        <v>2067</v>
      </c>
    </row>
    <row r="463" spans="2:14" hidden="1" outlineLevel="1">
      <c r="B463" s="5" t="s">
        <v>2061</v>
      </c>
      <c r="C463" s="5" t="s">
        <v>24</v>
      </c>
      <c r="D463" s="5" t="s">
        <v>55</v>
      </c>
      <c r="E463" s="5"/>
      <c r="F463" s="5" t="s">
        <v>2068</v>
      </c>
      <c r="G463" s="5" t="s">
        <v>2069</v>
      </c>
      <c r="H463" s="5" t="s">
        <v>2064</v>
      </c>
      <c r="I463" s="5" t="s">
        <v>2070</v>
      </c>
      <c r="J463" s="5" t="s">
        <v>38</v>
      </c>
      <c r="K463" s="5" t="s">
        <v>1164</v>
      </c>
      <c r="L463" s="2">
        <f t="shared" si="7"/>
        <v>76517.533887266996</v>
      </c>
      <c r="M463" s="5" t="s">
        <v>38</v>
      </c>
      <c r="N463" s="5" t="s">
        <v>2071</v>
      </c>
    </row>
    <row r="464" spans="2:14" hidden="1" outlineLevel="1">
      <c r="B464" s="5" t="s">
        <v>2072</v>
      </c>
      <c r="C464" s="5" t="s">
        <v>24</v>
      </c>
      <c r="D464" s="5" t="s">
        <v>55</v>
      </c>
      <c r="E464" s="5"/>
      <c r="F464" s="5" t="s">
        <v>2073</v>
      </c>
      <c r="G464" s="5" t="s">
        <v>2074</v>
      </c>
      <c r="H464" s="5" t="s">
        <v>2075</v>
      </c>
      <c r="I464" s="5" t="s">
        <v>818</v>
      </c>
      <c r="J464" s="5" t="s">
        <v>51</v>
      </c>
      <c r="K464" s="5" t="s">
        <v>343</v>
      </c>
      <c r="L464" s="2">
        <f t="shared" si="7"/>
        <v>-156361.91707398035</v>
      </c>
      <c r="M464" s="5" t="s">
        <v>38</v>
      </c>
      <c r="N464" s="5" t="s">
        <v>2076</v>
      </c>
    </row>
    <row r="465" spans="2:14" hidden="1" outlineLevel="1">
      <c r="B465" s="5" t="s">
        <v>2072</v>
      </c>
      <c r="C465" s="5" t="s">
        <v>24</v>
      </c>
      <c r="D465" s="5" t="s">
        <v>63</v>
      </c>
      <c r="E465" s="5"/>
      <c r="F465" s="5" t="s">
        <v>2077</v>
      </c>
      <c r="G465" s="5" t="s">
        <v>2078</v>
      </c>
      <c r="H465" s="5" t="s">
        <v>2075</v>
      </c>
      <c r="I465" s="5" t="s">
        <v>2079</v>
      </c>
      <c r="J465" s="5" t="s">
        <v>51</v>
      </c>
      <c r="K465" s="5" t="s">
        <v>379</v>
      </c>
      <c r="L465" s="2">
        <f t="shared" si="7"/>
        <v>192957.25936789069</v>
      </c>
      <c r="M465" s="5" t="s">
        <v>38</v>
      </c>
      <c r="N465" s="5" t="s">
        <v>2080</v>
      </c>
    </row>
    <row r="466" spans="2:14" hidden="1" outlineLevel="1">
      <c r="B466" s="5" t="s">
        <v>2081</v>
      </c>
      <c r="C466" s="5" t="s">
        <v>24</v>
      </c>
      <c r="D466" s="5" t="s">
        <v>63</v>
      </c>
      <c r="E466" s="5"/>
      <c r="F466" s="5" t="s">
        <v>2082</v>
      </c>
      <c r="G466" s="5" t="s">
        <v>2083</v>
      </c>
      <c r="H466" s="5" t="s">
        <v>2084</v>
      </c>
      <c r="I466" s="5" t="s">
        <v>630</v>
      </c>
      <c r="J466" s="5" t="s">
        <v>51</v>
      </c>
      <c r="K466" s="5" t="s">
        <v>967</v>
      </c>
      <c r="L466" s="2">
        <f t="shared" si="7"/>
        <v>242859.99885958654</v>
      </c>
      <c r="M466" s="5" t="s">
        <v>38</v>
      </c>
      <c r="N466" s="5" t="s">
        <v>2085</v>
      </c>
    </row>
    <row r="467" spans="2:14" hidden="1" outlineLevel="1">
      <c r="B467" s="5" t="s">
        <v>2086</v>
      </c>
      <c r="C467" s="5" t="s">
        <v>24</v>
      </c>
      <c r="D467" s="5" t="s">
        <v>55</v>
      </c>
      <c r="E467" s="5"/>
      <c r="F467" s="5" t="s">
        <v>2087</v>
      </c>
      <c r="G467" s="5" t="s">
        <v>2088</v>
      </c>
      <c r="H467" s="5" t="s">
        <v>2089</v>
      </c>
      <c r="I467" s="5" t="s">
        <v>2090</v>
      </c>
      <c r="J467" s="5" t="s">
        <v>51</v>
      </c>
      <c r="K467" s="5" t="s">
        <v>967</v>
      </c>
      <c r="L467" s="2">
        <f t="shared" si="7"/>
        <v>242859.99885958654</v>
      </c>
      <c r="M467" s="5" t="s">
        <v>38</v>
      </c>
      <c r="N467" s="5" t="s">
        <v>2091</v>
      </c>
    </row>
    <row r="468" spans="2:14" hidden="1" outlineLevel="1">
      <c r="B468" s="5" t="s">
        <v>2092</v>
      </c>
      <c r="C468" s="5" t="s">
        <v>37</v>
      </c>
      <c r="D468" s="5" t="s">
        <v>38</v>
      </c>
      <c r="E468" s="5"/>
      <c r="F468" s="5" t="s">
        <v>2093</v>
      </c>
      <c r="G468" s="5" t="s">
        <v>2094</v>
      </c>
      <c r="H468" s="5" t="s">
        <v>2095</v>
      </c>
      <c r="I468" s="5" t="s">
        <v>2096</v>
      </c>
      <c r="J468" s="5" t="s">
        <v>51</v>
      </c>
      <c r="K468" s="5" t="s">
        <v>2097</v>
      </c>
      <c r="L468" s="2">
        <f t="shared" si="7"/>
        <v>59883.287390035039</v>
      </c>
      <c r="M468" s="5" t="s">
        <v>38</v>
      </c>
      <c r="N468" s="5" t="s">
        <v>2098</v>
      </c>
    </row>
    <row r="469" spans="2:14" hidden="1" outlineLevel="1">
      <c r="B469" s="5" t="s">
        <v>2099</v>
      </c>
      <c r="C469" s="5" t="s">
        <v>37</v>
      </c>
      <c r="D469" s="5" t="s">
        <v>63</v>
      </c>
      <c r="E469" s="5"/>
      <c r="F469" s="5" t="s">
        <v>2100</v>
      </c>
      <c r="G469" s="5" t="s">
        <v>2101</v>
      </c>
      <c r="H469" s="5" t="s">
        <v>2102</v>
      </c>
      <c r="I469" s="5" t="s">
        <v>1520</v>
      </c>
      <c r="J469" s="5" t="s">
        <v>51</v>
      </c>
      <c r="K469" s="5" t="s">
        <v>103</v>
      </c>
      <c r="L469" s="2">
        <f t="shared" si="7"/>
        <v>129747.12267840926</v>
      </c>
      <c r="M469" s="5" t="s">
        <v>38</v>
      </c>
      <c r="N469" s="5" t="s">
        <v>2103</v>
      </c>
    </row>
    <row r="470" spans="2:14" hidden="1" outlineLevel="1">
      <c r="B470" s="5" t="s">
        <v>2104</v>
      </c>
      <c r="C470" s="5" t="s">
        <v>37</v>
      </c>
      <c r="D470" s="5" t="s">
        <v>38</v>
      </c>
      <c r="E470" s="5"/>
      <c r="F470" s="5" t="s">
        <v>2105</v>
      </c>
      <c r="G470" s="5" t="s">
        <v>2106</v>
      </c>
      <c r="H470" s="5" t="s">
        <v>2107</v>
      </c>
      <c r="I470" s="5" t="s">
        <v>2108</v>
      </c>
      <c r="J470" s="5" t="s">
        <v>51</v>
      </c>
      <c r="K470" s="5" t="s">
        <v>643</v>
      </c>
      <c r="L470" s="2">
        <f t="shared" si="7"/>
        <v>276128.49185405043</v>
      </c>
      <c r="M470" s="5" t="s">
        <v>38</v>
      </c>
      <c r="N470" s="5" t="s">
        <v>2109</v>
      </c>
    </row>
    <row r="471" spans="2:14" hidden="1" outlineLevel="1">
      <c r="B471" s="5" t="s">
        <v>2110</v>
      </c>
      <c r="C471" s="5" t="s">
        <v>24</v>
      </c>
      <c r="D471" s="5" t="s">
        <v>55</v>
      </c>
      <c r="E471" s="5"/>
      <c r="F471" s="5" t="s">
        <v>2111</v>
      </c>
      <c r="G471" s="5" t="s">
        <v>2112</v>
      </c>
      <c r="H471" s="5" t="s">
        <v>2113</v>
      </c>
      <c r="I471" s="5" t="s">
        <v>549</v>
      </c>
      <c r="J471" s="5" t="s">
        <v>38</v>
      </c>
      <c r="K471" s="5" t="s">
        <v>687</v>
      </c>
      <c r="L471" s="2">
        <f t="shared" si="7"/>
        <v>266147.94395571126</v>
      </c>
      <c r="M471" s="5" t="s">
        <v>38</v>
      </c>
      <c r="N471" s="5" t="s">
        <v>2114</v>
      </c>
    </row>
    <row r="472" spans="2:14" hidden="1" outlineLevel="1">
      <c r="B472" s="5" t="s">
        <v>2110</v>
      </c>
      <c r="C472" s="5" t="s">
        <v>24</v>
      </c>
      <c r="D472" s="5" t="s">
        <v>55</v>
      </c>
      <c r="E472" s="5"/>
      <c r="F472" s="5" t="s">
        <v>2115</v>
      </c>
      <c r="G472" s="5" t="s">
        <v>2116</v>
      </c>
      <c r="H472" s="5" t="s">
        <v>2113</v>
      </c>
      <c r="I472" s="5" t="s">
        <v>95</v>
      </c>
      <c r="J472" s="5" t="s">
        <v>38</v>
      </c>
      <c r="K472" s="5" t="s">
        <v>1215</v>
      </c>
      <c r="L472" s="2">
        <f t="shared" si="7"/>
        <v>-176323.01287065871</v>
      </c>
      <c r="M472" s="5" t="s">
        <v>38</v>
      </c>
      <c r="N472" s="5" t="s">
        <v>2117</v>
      </c>
    </row>
    <row r="473" spans="2:14" hidden="1" outlineLevel="1">
      <c r="B473" s="5" t="s">
        <v>2118</v>
      </c>
      <c r="C473" s="5" t="s">
        <v>24</v>
      </c>
      <c r="D473" s="5" t="s">
        <v>55</v>
      </c>
      <c r="E473" s="5"/>
      <c r="F473" s="5" t="s">
        <v>2119</v>
      </c>
      <c r="G473" s="5" t="s">
        <v>2120</v>
      </c>
      <c r="H473" s="5" t="s">
        <v>2121</v>
      </c>
      <c r="I473" s="5" t="s">
        <v>2122</v>
      </c>
      <c r="J473" s="5" t="s">
        <v>51</v>
      </c>
      <c r="K473" s="5" t="s">
        <v>125</v>
      </c>
      <c r="L473" s="2">
        <f t="shared" si="7"/>
        <v>-93151.780384498939</v>
      </c>
      <c r="M473" s="5" t="s">
        <v>38</v>
      </c>
      <c r="N473" s="5" t="s">
        <v>2123</v>
      </c>
    </row>
    <row r="474" spans="2:14" hidden="1" outlineLevel="1">
      <c r="B474" s="5" t="s">
        <v>2118</v>
      </c>
      <c r="C474" s="5" t="s">
        <v>24</v>
      </c>
      <c r="D474" s="5" t="s">
        <v>55</v>
      </c>
      <c r="E474" s="5"/>
      <c r="F474" s="5" t="s">
        <v>2124</v>
      </c>
      <c r="G474" s="5" t="s">
        <v>2125</v>
      </c>
      <c r="H474" s="5" t="s">
        <v>2121</v>
      </c>
      <c r="I474" s="5" t="s">
        <v>316</v>
      </c>
      <c r="J474" s="5" t="s">
        <v>51</v>
      </c>
      <c r="K474" s="5" t="s">
        <v>2126</v>
      </c>
      <c r="L474" s="2">
        <f t="shared" si="7"/>
        <v>222898.90306290818</v>
      </c>
      <c r="M474" s="5" t="s">
        <v>38</v>
      </c>
      <c r="N474" s="5" t="s">
        <v>2127</v>
      </c>
    </row>
    <row r="475" spans="2:14" hidden="1" outlineLevel="1">
      <c r="B475" s="5" t="s">
        <v>2128</v>
      </c>
      <c r="C475" s="5" t="s">
        <v>37</v>
      </c>
      <c r="D475" s="5" t="s">
        <v>46</v>
      </c>
      <c r="E475" s="5"/>
      <c r="F475" s="5" t="s">
        <v>2129</v>
      </c>
      <c r="G475" s="5" t="s">
        <v>2130</v>
      </c>
      <c r="H475" s="5" t="s">
        <v>2131</v>
      </c>
      <c r="I475" s="5" t="s">
        <v>81</v>
      </c>
      <c r="J475" s="5" t="s">
        <v>51</v>
      </c>
      <c r="K475" s="5" t="s">
        <v>526</v>
      </c>
      <c r="L475" s="2">
        <f t="shared" si="7"/>
        <v>212918.35516456905</v>
      </c>
      <c r="M475" s="5" t="s">
        <v>38</v>
      </c>
      <c r="N475" s="5" t="s">
        <v>2132</v>
      </c>
    </row>
    <row r="476" spans="2:14" hidden="1" outlineLevel="1">
      <c r="B476" s="5" t="s">
        <v>2128</v>
      </c>
      <c r="C476" s="5" t="s">
        <v>37</v>
      </c>
      <c r="D476" s="5" t="s">
        <v>46</v>
      </c>
      <c r="E476" s="5"/>
      <c r="F476" s="5" t="s">
        <v>2133</v>
      </c>
      <c r="G476" s="5" t="s">
        <v>2134</v>
      </c>
      <c r="H476" s="5" t="s">
        <v>2131</v>
      </c>
      <c r="I476" s="5" t="s">
        <v>1071</v>
      </c>
      <c r="J476" s="5" t="s">
        <v>51</v>
      </c>
      <c r="K476" s="5" t="s">
        <v>396</v>
      </c>
      <c r="L476" s="2">
        <f t="shared" si="7"/>
        <v>-129747.12267840926</v>
      </c>
      <c r="M476" s="5" t="s">
        <v>38</v>
      </c>
      <c r="N476" s="5" t="s">
        <v>2135</v>
      </c>
    </row>
    <row r="477" spans="2:14" hidden="1" outlineLevel="1">
      <c r="B477" s="5" t="s">
        <v>2136</v>
      </c>
      <c r="C477" s="5" t="s">
        <v>24</v>
      </c>
      <c r="D477" s="5" t="s">
        <v>38</v>
      </c>
      <c r="E477" s="5"/>
      <c r="F477" s="5" t="s">
        <v>2137</v>
      </c>
      <c r="G477" s="5" t="s">
        <v>2138</v>
      </c>
      <c r="H477" s="5" t="s">
        <v>2139</v>
      </c>
      <c r="I477" s="5" t="s">
        <v>565</v>
      </c>
      <c r="J477" s="5" t="s">
        <v>51</v>
      </c>
      <c r="K477" s="5" t="s">
        <v>1423</v>
      </c>
      <c r="L477" s="2">
        <f t="shared" si="7"/>
        <v>133073.97197785563</v>
      </c>
      <c r="M477" s="5" t="s">
        <v>38</v>
      </c>
      <c r="N477" s="5" t="s">
        <v>2140</v>
      </c>
    </row>
    <row r="478" spans="2:14" hidden="1" outlineLevel="1">
      <c r="B478" s="5" t="s">
        <v>2141</v>
      </c>
      <c r="C478" s="5" t="s">
        <v>24</v>
      </c>
      <c r="D478" s="5" t="s">
        <v>55</v>
      </c>
      <c r="E478" s="5"/>
      <c r="F478" s="5" t="s">
        <v>2142</v>
      </c>
      <c r="G478" s="5" t="s">
        <v>2143</v>
      </c>
      <c r="H478" s="5" t="s">
        <v>2144</v>
      </c>
      <c r="I478" s="5" t="s">
        <v>2145</v>
      </c>
      <c r="J478" s="5" t="s">
        <v>51</v>
      </c>
      <c r="K478" s="5" t="s">
        <v>497</v>
      </c>
      <c r="L478" s="2">
        <f t="shared" si="7"/>
        <v>-159688.76637342677</v>
      </c>
      <c r="M478" s="5" t="s">
        <v>38</v>
      </c>
      <c r="N478" s="5" t="s">
        <v>2146</v>
      </c>
    </row>
    <row r="479" spans="2:14" hidden="1" outlineLevel="1">
      <c r="B479" s="5" t="s">
        <v>2141</v>
      </c>
      <c r="C479" s="5" t="s">
        <v>24</v>
      </c>
      <c r="D479" s="5" t="s">
        <v>46</v>
      </c>
      <c r="E479" s="5"/>
      <c r="F479" s="5" t="s">
        <v>2147</v>
      </c>
      <c r="G479" s="5" t="s">
        <v>2148</v>
      </c>
      <c r="H479" s="5" t="s">
        <v>2144</v>
      </c>
      <c r="I479" s="5" t="s">
        <v>2149</v>
      </c>
      <c r="J479" s="5" t="s">
        <v>51</v>
      </c>
      <c r="K479" s="5" t="s">
        <v>68</v>
      </c>
      <c r="L479" s="2">
        <f t="shared" si="7"/>
        <v>189630.41006844427</v>
      </c>
      <c r="M479" s="5" t="s">
        <v>38</v>
      </c>
      <c r="N479" s="5" t="s">
        <v>2150</v>
      </c>
    </row>
    <row r="480" spans="2:14" hidden="1" outlineLevel="1">
      <c r="B480" s="5" t="s">
        <v>2151</v>
      </c>
      <c r="C480" s="5" t="s">
        <v>37</v>
      </c>
      <c r="D480" s="5" t="s">
        <v>38</v>
      </c>
      <c r="E480" s="5"/>
      <c r="F480" s="5" t="s">
        <v>2152</v>
      </c>
      <c r="G480" s="5" t="s">
        <v>2153</v>
      </c>
      <c r="H480" s="5" t="s">
        <v>2154</v>
      </c>
      <c r="I480" s="5" t="s">
        <v>1404</v>
      </c>
      <c r="J480" s="5" t="s">
        <v>38</v>
      </c>
      <c r="K480" s="5" t="s">
        <v>1521</v>
      </c>
      <c r="L480" s="2">
        <f t="shared" si="7"/>
        <v>-59883.287390035039</v>
      </c>
      <c r="M480" s="5" t="s">
        <v>38</v>
      </c>
      <c r="N480" s="5" t="s">
        <v>2155</v>
      </c>
    </row>
    <row r="481" spans="2:14" hidden="1" outlineLevel="1">
      <c r="B481" s="5" t="s">
        <v>2151</v>
      </c>
      <c r="C481" s="5" t="s">
        <v>37</v>
      </c>
      <c r="D481" s="5" t="s">
        <v>55</v>
      </c>
      <c r="E481" s="5"/>
      <c r="F481" s="5" t="s">
        <v>2156</v>
      </c>
      <c r="G481" s="5" t="s">
        <v>2157</v>
      </c>
      <c r="H481" s="5" t="s">
        <v>2154</v>
      </c>
      <c r="I481" s="5" t="s">
        <v>2158</v>
      </c>
      <c r="J481" s="5" t="s">
        <v>38</v>
      </c>
      <c r="K481" s="5" t="s">
        <v>893</v>
      </c>
      <c r="L481" s="2">
        <f t="shared" si="7"/>
        <v>182976.71146955149</v>
      </c>
      <c r="M481" s="5" t="s">
        <v>38</v>
      </c>
      <c r="N481" s="5" t="s">
        <v>2159</v>
      </c>
    </row>
    <row r="482" spans="2:14" hidden="1" outlineLevel="1">
      <c r="B482" s="5" t="s">
        <v>2151</v>
      </c>
      <c r="C482" s="5" t="s">
        <v>37</v>
      </c>
      <c r="D482" s="5" t="s">
        <v>38</v>
      </c>
      <c r="E482" s="5"/>
      <c r="F482" s="5" t="s">
        <v>2160</v>
      </c>
      <c r="G482" s="5" t="s">
        <v>2161</v>
      </c>
      <c r="H482" s="5" t="s">
        <v>2154</v>
      </c>
      <c r="I482" s="5" t="s">
        <v>270</v>
      </c>
      <c r="J482" s="5" t="s">
        <v>38</v>
      </c>
      <c r="K482" s="5" t="s">
        <v>561</v>
      </c>
      <c r="L482" s="2">
        <f t="shared" si="7"/>
        <v>-79844.383186713385</v>
      </c>
      <c r="M482" s="5" t="s">
        <v>38</v>
      </c>
      <c r="N482" s="5" t="s">
        <v>2162</v>
      </c>
    </row>
    <row r="483" spans="2:14" hidden="1" outlineLevel="1">
      <c r="B483" s="5" t="s">
        <v>2163</v>
      </c>
      <c r="C483" s="5" t="s">
        <v>24</v>
      </c>
      <c r="D483" s="5" t="s">
        <v>63</v>
      </c>
      <c r="E483" s="5"/>
      <c r="F483" s="5" t="s">
        <v>2164</v>
      </c>
      <c r="G483" s="5" t="s">
        <v>2165</v>
      </c>
      <c r="H483" s="5" t="s">
        <v>2166</v>
      </c>
      <c r="I483" s="5" t="s">
        <v>2167</v>
      </c>
      <c r="J483" s="5" t="s">
        <v>51</v>
      </c>
      <c r="K483" s="5" t="s">
        <v>379</v>
      </c>
      <c r="L483" s="2">
        <f t="shared" si="7"/>
        <v>192957.25936789069</v>
      </c>
      <c r="M483" s="5" t="s">
        <v>38</v>
      </c>
      <c r="N483" s="5" t="s">
        <v>2168</v>
      </c>
    </row>
    <row r="484" spans="2:14" hidden="1" outlineLevel="1">
      <c r="B484" s="5" t="s">
        <v>2163</v>
      </c>
      <c r="C484" s="5" t="s">
        <v>24</v>
      </c>
      <c r="D484" s="5" t="s">
        <v>374</v>
      </c>
      <c r="E484" s="5"/>
      <c r="F484" s="5" t="s">
        <v>2169</v>
      </c>
      <c r="G484" s="5" t="s">
        <v>2170</v>
      </c>
      <c r="H484" s="5" t="s">
        <v>2166</v>
      </c>
      <c r="I484" s="5" t="s">
        <v>1193</v>
      </c>
      <c r="J484" s="5" t="s">
        <v>51</v>
      </c>
      <c r="K484" s="5" t="s">
        <v>222</v>
      </c>
      <c r="L484" s="2">
        <f t="shared" si="7"/>
        <v>-119766.57478007008</v>
      </c>
      <c r="M484" s="5" t="s">
        <v>38</v>
      </c>
      <c r="N484" s="5" t="s">
        <v>2171</v>
      </c>
    </row>
    <row r="485" spans="2:14" hidden="1" outlineLevel="1">
      <c r="B485" s="5" t="s">
        <v>2172</v>
      </c>
      <c r="C485" s="5" t="s">
        <v>24</v>
      </c>
      <c r="D485" s="5" t="s">
        <v>46</v>
      </c>
      <c r="E485" s="5"/>
      <c r="F485" s="5" t="s">
        <v>2173</v>
      </c>
      <c r="G485" s="5" t="s">
        <v>2174</v>
      </c>
      <c r="H485" s="5" t="s">
        <v>2175</v>
      </c>
      <c r="I485" s="5" t="s">
        <v>2176</v>
      </c>
      <c r="J485" s="5" t="s">
        <v>51</v>
      </c>
      <c r="K485" s="5" t="s">
        <v>1209</v>
      </c>
      <c r="L485" s="2">
        <f t="shared" si="7"/>
        <v>172996.16357121232</v>
      </c>
      <c r="M485" s="5" t="s">
        <v>38</v>
      </c>
      <c r="N485" s="5" t="s">
        <v>2177</v>
      </c>
    </row>
    <row r="486" spans="2:14" hidden="1" outlineLevel="1">
      <c r="B486" s="5" t="s">
        <v>2172</v>
      </c>
      <c r="C486" s="5" t="s">
        <v>24</v>
      </c>
      <c r="D486" s="5" t="s">
        <v>46</v>
      </c>
      <c r="E486" s="5"/>
      <c r="F486" s="5" t="s">
        <v>2178</v>
      </c>
      <c r="G486" s="5" t="s">
        <v>2179</v>
      </c>
      <c r="H486" s="5" t="s">
        <v>2175</v>
      </c>
      <c r="I486" s="5" t="s">
        <v>2180</v>
      </c>
      <c r="J486" s="5" t="s">
        <v>51</v>
      </c>
      <c r="K486" s="5" t="s">
        <v>396</v>
      </c>
      <c r="L486" s="2">
        <f t="shared" si="7"/>
        <v>-129747.12267840926</v>
      </c>
      <c r="M486" s="5" t="s">
        <v>38</v>
      </c>
      <c r="N486" s="5" t="s">
        <v>2181</v>
      </c>
    </row>
    <row r="487" spans="2:14" hidden="1" outlineLevel="1">
      <c r="B487" s="5" t="s">
        <v>2182</v>
      </c>
      <c r="C487" s="5" t="s">
        <v>37</v>
      </c>
      <c r="D487" s="5" t="s">
        <v>540</v>
      </c>
      <c r="E487" s="5"/>
      <c r="F487" s="5" t="s">
        <v>2183</v>
      </c>
      <c r="G487" s="5" t="s">
        <v>2184</v>
      </c>
      <c r="H487" s="5" t="s">
        <v>2185</v>
      </c>
      <c r="I487" s="5" t="s">
        <v>1316</v>
      </c>
      <c r="J487" s="5" t="s">
        <v>38</v>
      </c>
      <c r="K487" s="5" t="s">
        <v>181</v>
      </c>
      <c r="L487" s="2">
        <f t="shared" si="7"/>
        <v>103132.32828283812</v>
      </c>
      <c r="M487" s="5" t="s">
        <v>38</v>
      </c>
      <c r="N487" s="5" t="s">
        <v>2186</v>
      </c>
    </row>
    <row r="488" spans="2:14" hidden="1" outlineLevel="1">
      <c r="B488" s="5" t="s">
        <v>2187</v>
      </c>
      <c r="C488" s="5" t="s">
        <v>24</v>
      </c>
      <c r="D488" s="5" t="s">
        <v>46</v>
      </c>
      <c r="E488" s="5"/>
      <c r="F488" s="5" t="s">
        <v>2188</v>
      </c>
      <c r="G488" s="5" t="s">
        <v>2189</v>
      </c>
      <c r="H488" s="5" t="s">
        <v>2190</v>
      </c>
      <c r="I488" s="5" t="s">
        <v>2191</v>
      </c>
      <c r="J488" s="5" t="s">
        <v>38</v>
      </c>
      <c r="K488" s="5" t="s">
        <v>355</v>
      </c>
      <c r="L488" s="2">
        <f t="shared" si="7"/>
        <v>-43249.040892803081</v>
      </c>
      <c r="M488" s="5" t="s">
        <v>38</v>
      </c>
      <c r="N488" s="5" t="s">
        <v>2192</v>
      </c>
    </row>
    <row r="489" spans="2:14" hidden="1" outlineLevel="1">
      <c r="B489" s="5" t="s">
        <v>2187</v>
      </c>
      <c r="C489" s="5" t="s">
        <v>24</v>
      </c>
      <c r="D489" s="5" t="s">
        <v>38</v>
      </c>
      <c r="E489" s="5"/>
      <c r="F489" s="5" t="s">
        <v>2193</v>
      </c>
      <c r="G489" s="5" t="s">
        <v>2194</v>
      </c>
      <c r="H489" s="5" t="s">
        <v>2190</v>
      </c>
      <c r="I489" s="5" t="s">
        <v>2195</v>
      </c>
      <c r="J489" s="5" t="s">
        <v>38</v>
      </c>
      <c r="K489" s="5" t="s">
        <v>159</v>
      </c>
      <c r="L489" s="2">
        <f t="shared" si="7"/>
        <v>83171.232486159774</v>
      </c>
      <c r="M489" s="5" t="s">
        <v>38</v>
      </c>
      <c r="N489" s="5" t="s">
        <v>2196</v>
      </c>
    </row>
    <row r="490" spans="2:14" hidden="1" outlineLevel="1">
      <c r="B490" s="5" t="s">
        <v>2197</v>
      </c>
      <c r="C490" s="5" t="s">
        <v>24</v>
      </c>
      <c r="D490" s="5" t="s">
        <v>38</v>
      </c>
      <c r="E490" s="5"/>
      <c r="F490" s="5" t="s">
        <v>2198</v>
      </c>
      <c r="G490" s="5" t="s">
        <v>2199</v>
      </c>
      <c r="H490" s="5" t="s">
        <v>2200</v>
      </c>
      <c r="I490" s="5" t="s">
        <v>2201</v>
      </c>
      <c r="J490" s="5" t="s">
        <v>38</v>
      </c>
      <c r="K490" s="5" t="s">
        <v>82</v>
      </c>
      <c r="L490" s="2">
        <f t="shared" si="7"/>
        <v>113112.87618117729</v>
      </c>
      <c r="M490" s="5" t="s">
        <v>38</v>
      </c>
      <c r="N490" s="5" t="s">
        <v>2202</v>
      </c>
    </row>
    <row r="491" spans="2:14" hidden="1" outlineLevel="1">
      <c r="B491" s="5" t="s">
        <v>2203</v>
      </c>
      <c r="C491" s="5" t="s">
        <v>24</v>
      </c>
      <c r="D491" s="5" t="s">
        <v>55</v>
      </c>
      <c r="E491" s="5"/>
      <c r="F491" s="5" t="s">
        <v>2204</v>
      </c>
      <c r="G491" s="5" t="s">
        <v>2205</v>
      </c>
      <c r="H491" s="5" t="s">
        <v>2206</v>
      </c>
      <c r="I491" s="5" t="s">
        <v>180</v>
      </c>
      <c r="J491" s="5" t="s">
        <v>38</v>
      </c>
      <c r="K491" s="5" t="s">
        <v>222</v>
      </c>
      <c r="L491" s="2">
        <f t="shared" si="7"/>
        <v>-119766.57478007008</v>
      </c>
      <c r="M491" s="5" t="s">
        <v>38</v>
      </c>
      <c r="N491" s="5" t="s">
        <v>2207</v>
      </c>
    </row>
    <row r="492" spans="2:14" hidden="1" outlineLevel="1">
      <c r="B492" s="5" t="s">
        <v>2203</v>
      </c>
      <c r="C492" s="5" t="s">
        <v>24</v>
      </c>
      <c r="D492" s="5" t="s">
        <v>540</v>
      </c>
      <c r="E492" s="5"/>
      <c r="F492" s="5" t="s">
        <v>2208</v>
      </c>
      <c r="G492" s="5" t="s">
        <v>2209</v>
      </c>
      <c r="H492" s="5" t="s">
        <v>2206</v>
      </c>
      <c r="I492" s="5" t="s">
        <v>576</v>
      </c>
      <c r="J492" s="5" t="s">
        <v>38</v>
      </c>
      <c r="K492" s="5" t="s">
        <v>1146</v>
      </c>
      <c r="L492" s="2">
        <f t="shared" si="7"/>
        <v>289435.88905183598</v>
      </c>
      <c r="M492" s="5" t="s">
        <v>38</v>
      </c>
      <c r="N492" s="5" t="s">
        <v>2210</v>
      </c>
    </row>
    <row r="493" spans="2:14" hidden="1" outlineLevel="1">
      <c r="B493" s="5" t="s">
        <v>2203</v>
      </c>
      <c r="C493" s="5" t="s">
        <v>24</v>
      </c>
      <c r="D493" s="5" t="s">
        <v>55</v>
      </c>
      <c r="E493" s="5"/>
      <c r="F493" s="5" t="s">
        <v>2211</v>
      </c>
      <c r="G493" s="5" t="s">
        <v>2212</v>
      </c>
      <c r="H493" s="5" t="s">
        <v>2206</v>
      </c>
      <c r="I493" s="5" t="s">
        <v>214</v>
      </c>
      <c r="J493" s="5" t="s">
        <v>38</v>
      </c>
      <c r="K493" s="5" t="s">
        <v>612</v>
      </c>
      <c r="L493" s="2">
        <f t="shared" si="7"/>
        <v>-89824.931085052565</v>
      </c>
      <c r="M493" s="5" t="s">
        <v>38</v>
      </c>
      <c r="N493" s="5" t="s">
        <v>2213</v>
      </c>
    </row>
    <row r="494" spans="2:14" hidden="1" outlineLevel="1">
      <c r="B494" s="5" t="s">
        <v>2214</v>
      </c>
      <c r="C494" s="5" t="s">
        <v>37</v>
      </c>
      <c r="D494" s="5" t="s">
        <v>110</v>
      </c>
      <c r="E494" s="5"/>
      <c r="F494" s="5" t="s">
        <v>2215</v>
      </c>
      <c r="G494" s="5" t="s">
        <v>2216</v>
      </c>
      <c r="H494" s="5" t="s">
        <v>2217</v>
      </c>
      <c r="I494" s="5" t="s">
        <v>2218</v>
      </c>
      <c r="J494" s="5" t="s">
        <v>51</v>
      </c>
      <c r="K494" s="5" t="s">
        <v>195</v>
      </c>
      <c r="L494" s="2">
        <f t="shared" si="7"/>
        <v>186303.56076899788</v>
      </c>
      <c r="M494" s="5" t="s">
        <v>38</v>
      </c>
      <c r="N494" s="5" t="s">
        <v>2219</v>
      </c>
    </row>
    <row r="495" spans="2:14" hidden="1" outlineLevel="1">
      <c r="B495" s="5" t="s">
        <v>2214</v>
      </c>
      <c r="C495" s="5" t="s">
        <v>37</v>
      </c>
      <c r="D495" s="5" t="s">
        <v>540</v>
      </c>
      <c r="E495" s="5"/>
      <c r="F495" s="5" t="s">
        <v>2220</v>
      </c>
      <c r="G495" s="5" t="s">
        <v>2221</v>
      </c>
      <c r="H495" s="5" t="s">
        <v>2217</v>
      </c>
      <c r="I495" s="5" t="s">
        <v>2222</v>
      </c>
      <c r="J495" s="5" t="s">
        <v>51</v>
      </c>
      <c r="K495" s="5" t="s">
        <v>637</v>
      </c>
      <c r="L495" s="2">
        <f t="shared" si="7"/>
        <v>-179649.86217010513</v>
      </c>
      <c r="M495" s="5" t="s">
        <v>38</v>
      </c>
      <c r="N495" s="5" t="s">
        <v>2223</v>
      </c>
    </row>
    <row r="496" spans="2:14" hidden="1" outlineLevel="1">
      <c r="B496" s="5" t="s">
        <v>2224</v>
      </c>
      <c r="C496" s="5" t="s">
        <v>24</v>
      </c>
      <c r="D496" s="5" t="s">
        <v>142</v>
      </c>
      <c r="E496" s="5"/>
      <c r="F496" s="5" t="s">
        <v>2225</v>
      </c>
      <c r="G496" s="5" t="s">
        <v>2226</v>
      </c>
      <c r="H496" s="5" t="s">
        <v>2227</v>
      </c>
      <c r="I496" s="5" t="s">
        <v>1091</v>
      </c>
      <c r="J496" s="5" t="s">
        <v>55</v>
      </c>
      <c r="K496" s="5" t="s">
        <v>1051</v>
      </c>
      <c r="L496" s="2">
        <f t="shared" si="7"/>
        <v>209591.50586512266</v>
      </c>
      <c r="M496" s="5" t="s">
        <v>38</v>
      </c>
      <c r="N496" s="5" t="s">
        <v>2228</v>
      </c>
    </row>
    <row r="497" spans="1:14" hidden="1" outlineLevel="1">
      <c r="B497" s="5" t="s">
        <v>2224</v>
      </c>
      <c r="C497" s="5" t="s">
        <v>24</v>
      </c>
      <c r="D497" s="5" t="s">
        <v>521</v>
      </c>
      <c r="E497" s="5"/>
      <c r="F497" s="5" t="s">
        <v>2229</v>
      </c>
      <c r="G497" s="5" t="s">
        <v>2230</v>
      </c>
      <c r="H497" s="5" t="s">
        <v>2227</v>
      </c>
      <c r="I497" s="5" t="s">
        <v>138</v>
      </c>
      <c r="J497" s="5" t="s">
        <v>55</v>
      </c>
      <c r="K497" s="5" t="s">
        <v>1856</v>
      </c>
      <c r="L497" s="2">
        <f t="shared" si="7"/>
        <v>-86498.081785606162</v>
      </c>
      <c r="M497" s="5" t="s">
        <v>38</v>
      </c>
      <c r="N497" s="5" t="s">
        <v>2231</v>
      </c>
    </row>
    <row r="498" spans="1:14" hidden="1" outlineLevel="1">
      <c r="B498" s="5" t="s">
        <v>2232</v>
      </c>
      <c r="C498" s="5" t="s">
        <v>24</v>
      </c>
      <c r="D498" s="5" t="s">
        <v>46</v>
      </c>
      <c r="E498" s="5"/>
      <c r="F498" s="5" t="s">
        <v>2233</v>
      </c>
      <c r="G498" s="5" t="s">
        <v>2234</v>
      </c>
      <c r="H498" s="5" t="s">
        <v>2235</v>
      </c>
      <c r="I498" s="5" t="s">
        <v>2236</v>
      </c>
      <c r="J498" s="5" t="s">
        <v>38</v>
      </c>
      <c r="K498" s="5" t="s">
        <v>103</v>
      </c>
      <c r="L498" s="2">
        <f t="shared" si="7"/>
        <v>129747.12267840926</v>
      </c>
      <c r="M498" s="5" t="s">
        <v>38</v>
      </c>
      <c r="N498" s="5" t="s">
        <v>2237</v>
      </c>
    </row>
    <row r="499" spans="1:14" hidden="1" outlineLevel="1">
      <c r="B499" s="5" t="s">
        <v>2238</v>
      </c>
      <c r="C499" s="5" t="s">
        <v>24</v>
      </c>
      <c r="D499" s="5" t="s">
        <v>46</v>
      </c>
      <c r="E499" s="5"/>
      <c r="F499" s="5" t="s">
        <v>2239</v>
      </c>
      <c r="G499" s="5" t="s">
        <v>2240</v>
      </c>
      <c r="H499" s="5" t="s">
        <v>2241</v>
      </c>
      <c r="I499" s="5" t="s">
        <v>2070</v>
      </c>
      <c r="J499" s="5" t="s">
        <v>51</v>
      </c>
      <c r="K499" s="5" t="s">
        <v>409</v>
      </c>
      <c r="L499" s="2">
        <f t="shared" si="7"/>
        <v>-69863.835288374205</v>
      </c>
      <c r="M499" s="5" t="s">
        <v>38</v>
      </c>
      <c r="N499" s="5" t="s">
        <v>2242</v>
      </c>
    </row>
    <row r="500" spans="1:14" hidden="1" outlineLevel="1">
      <c r="B500" s="5" t="s">
        <v>2238</v>
      </c>
      <c r="C500" s="5" t="s">
        <v>24</v>
      </c>
      <c r="D500" s="5" t="s">
        <v>46</v>
      </c>
      <c r="E500" s="5"/>
      <c r="F500" s="5" t="s">
        <v>2243</v>
      </c>
      <c r="G500" s="5" t="s">
        <v>2244</v>
      </c>
      <c r="H500" s="5" t="s">
        <v>2241</v>
      </c>
      <c r="I500" s="5" t="s">
        <v>538</v>
      </c>
      <c r="J500" s="5" t="s">
        <v>51</v>
      </c>
      <c r="K500" s="5" t="s">
        <v>103</v>
      </c>
      <c r="L500" s="2">
        <f t="shared" si="7"/>
        <v>129747.12267840926</v>
      </c>
      <c r="M500" s="5" t="s">
        <v>38</v>
      </c>
      <c r="N500" s="5" t="s">
        <v>2245</v>
      </c>
    </row>
    <row r="501" spans="1:14" collapsed="1">
      <c r="A501" s="3" t="s">
        <v>2246</v>
      </c>
      <c r="B501" s="2" t="s">
        <v>2247</v>
      </c>
      <c r="C501" s="2" t="s">
        <v>2248</v>
      </c>
      <c r="D501" s="2" t="s">
        <v>2249</v>
      </c>
      <c r="E501" s="2" t="s">
        <v>2250</v>
      </c>
      <c r="F501" s="2" t="s">
        <v>2251</v>
      </c>
      <c r="G501" s="2" t="s">
        <v>2252</v>
      </c>
      <c r="H501" s="2" t="s">
        <v>2253</v>
      </c>
      <c r="I501" s="3" t="s">
        <v>2254</v>
      </c>
      <c r="K501" s="2">
        <f>156/C501</f>
        <v>1.9553037614529413E-3</v>
      </c>
      <c r="L501" s="2">
        <f t="shared" si="7"/>
        <v>6.5050009489946099</v>
      </c>
      <c r="M501" s="2">
        <v>-0.45100000000000001</v>
      </c>
      <c r="N501" s="2">
        <v>7.13</v>
      </c>
    </row>
    <row r="502" spans="1:14" hidden="1" outlineLevel="1">
      <c r="B502" s="1" t="s">
        <v>26</v>
      </c>
      <c r="C502" s="1" t="s">
        <v>27</v>
      </c>
      <c r="D502" s="1" t="s">
        <v>4</v>
      </c>
      <c r="E502" s="1" t="s">
        <v>28</v>
      </c>
      <c r="F502" s="1" t="s">
        <v>29</v>
      </c>
      <c r="G502" s="1" t="s">
        <v>30</v>
      </c>
      <c r="H502" s="1" t="s">
        <v>31</v>
      </c>
      <c r="I502" s="1" t="s">
        <v>32</v>
      </c>
      <c r="J502" s="1" t="s">
        <v>33</v>
      </c>
      <c r="K502" s="1" t="s">
        <v>3</v>
      </c>
      <c r="L502" s="2" t="e">
        <f t="shared" si="7"/>
        <v>#VALUE!</v>
      </c>
      <c r="M502" s="1" t="s">
        <v>34</v>
      </c>
      <c r="N502" s="1" t="s">
        <v>35</v>
      </c>
    </row>
    <row r="503" spans="1:14" hidden="1" outlineLevel="1">
      <c r="B503" s="5" t="s">
        <v>2255</v>
      </c>
      <c r="C503" s="5" t="s">
        <v>24</v>
      </c>
      <c r="D503" s="5" t="s">
        <v>55</v>
      </c>
      <c r="E503" s="5"/>
      <c r="F503" s="5" t="s">
        <v>2256</v>
      </c>
      <c r="G503" s="5" t="s">
        <v>2257</v>
      </c>
      <c r="H503" s="5" t="s">
        <v>2258</v>
      </c>
      <c r="I503" s="5" t="s">
        <v>102</v>
      </c>
      <c r="J503" s="5" t="s">
        <v>51</v>
      </c>
      <c r="K503" s="5" t="s">
        <v>447</v>
      </c>
      <c r="L503" s="2">
        <f t="shared" si="7"/>
        <v>96478.629683945343</v>
      </c>
      <c r="M503" s="5" t="s">
        <v>38</v>
      </c>
      <c r="N503" s="5" t="s">
        <v>2259</v>
      </c>
    </row>
    <row r="504" spans="1:14" hidden="1" outlineLevel="1">
      <c r="B504" s="5" t="s">
        <v>2260</v>
      </c>
      <c r="C504" s="5" t="s">
        <v>24</v>
      </c>
      <c r="D504" s="5" t="s">
        <v>55</v>
      </c>
      <c r="E504" s="5"/>
      <c r="F504" s="5" t="s">
        <v>2261</v>
      </c>
      <c r="G504" s="5" t="s">
        <v>2262</v>
      </c>
      <c r="H504" s="5" t="s">
        <v>2263</v>
      </c>
      <c r="I504" s="5" t="s">
        <v>2264</v>
      </c>
      <c r="J504" s="5" t="s">
        <v>51</v>
      </c>
      <c r="K504" s="5" t="s">
        <v>301</v>
      </c>
      <c r="L504" s="2">
        <f t="shared" si="7"/>
        <v>106459.17758228452</v>
      </c>
      <c r="M504" s="5" t="s">
        <v>38</v>
      </c>
      <c r="N504" s="5" t="s">
        <v>2265</v>
      </c>
    </row>
    <row r="505" spans="1:14" hidden="1" outlineLevel="1">
      <c r="B505" s="5" t="s">
        <v>2266</v>
      </c>
      <c r="C505" s="5" t="s">
        <v>24</v>
      </c>
      <c r="D505" s="5" t="s">
        <v>46</v>
      </c>
      <c r="E505" s="5"/>
      <c r="F505" s="5" t="s">
        <v>2267</v>
      </c>
      <c r="G505" s="5" t="s">
        <v>2268</v>
      </c>
      <c r="H505" s="5" t="s">
        <v>2269</v>
      </c>
      <c r="I505" s="5" t="s">
        <v>365</v>
      </c>
      <c r="J505" s="5" t="s">
        <v>51</v>
      </c>
      <c r="K505" s="5" t="s">
        <v>139</v>
      </c>
      <c r="L505" s="2">
        <f t="shared" si="7"/>
        <v>126420.27337896285</v>
      </c>
      <c r="M505" s="5" t="s">
        <v>38</v>
      </c>
      <c r="N505" s="5" t="s">
        <v>2270</v>
      </c>
    </row>
    <row r="506" spans="1:14" hidden="1" outlineLevel="1">
      <c r="B506" s="5" t="s">
        <v>2271</v>
      </c>
      <c r="C506" s="5" t="s">
        <v>24</v>
      </c>
      <c r="D506" s="5" t="s">
        <v>38</v>
      </c>
      <c r="E506" s="5"/>
      <c r="F506" s="5" t="s">
        <v>2272</v>
      </c>
      <c r="G506" s="5" t="s">
        <v>2273</v>
      </c>
      <c r="H506" s="5" t="s">
        <v>2274</v>
      </c>
      <c r="I506" s="5" t="s">
        <v>599</v>
      </c>
      <c r="J506" s="5" t="s">
        <v>51</v>
      </c>
      <c r="K506" s="5" t="s">
        <v>374</v>
      </c>
      <c r="L506" s="2">
        <f t="shared" si="7"/>
        <v>16634.246497231954</v>
      </c>
      <c r="M506" s="5" t="s">
        <v>38</v>
      </c>
      <c r="N506" s="5" t="s">
        <v>2275</v>
      </c>
    </row>
    <row r="507" spans="1:14" hidden="1" outlineLevel="1">
      <c r="B507" s="5" t="s">
        <v>2276</v>
      </c>
      <c r="C507" s="5" t="s">
        <v>24</v>
      </c>
      <c r="D507" s="5" t="s">
        <v>38</v>
      </c>
      <c r="E507" s="5"/>
      <c r="F507" s="5" t="s">
        <v>2277</v>
      </c>
      <c r="G507" s="5" t="s">
        <v>2278</v>
      </c>
      <c r="H507" s="5" t="s">
        <v>2279</v>
      </c>
      <c r="I507" s="5" t="s">
        <v>2280</v>
      </c>
      <c r="J507" s="5" t="s">
        <v>51</v>
      </c>
      <c r="K507" s="5" t="s">
        <v>301</v>
      </c>
      <c r="L507" s="2">
        <f t="shared" si="7"/>
        <v>106459.17758228452</v>
      </c>
      <c r="M507" s="5" t="s">
        <v>38</v>
      </c>
      <c r="N507" s="5" t="s">
        <v>2281</v>
      </c>
    </row>
    <row r="508" spans="1:14" hidden="1" outlineLevel="1">
      <c r="B508" s="5" t="s">
        <v>2282</v>
      </c>
      <c r="C508" s="5" t="s">
        <v>24</v>
      </c>
      <c r="D508" s="5" t="s">
        <v>38</v>
      </c>
      <c r="E508" s="5"/>
      <c r="F508" s="5" t="s">
        <v>2283</v>
      </c>
      <c r="G508" s="5" t="s">
        <v>2284</v>
      </c>
      <c r="H508" s="5" t="s">
        <v>2285</v>
      </c>
      <c r="I508" s="5" t="s">
        <v>1174</v>
      </c>
      <c r="J508" s="5" t="s">
        <v>51</v>
      </c>
      <c r="K508" s="5" t="s">
        <v>2286</v>
      </c>
      <c r="L508" s="2">
        <f t="shared" si="7"/>
        <v>63210.136689481427</v>
      </c>
      <c r="M508" s="5" t="s">
        <v>38</v>
      </c>
      <c r="N508" s="5" t="s">
        <v>2287</v>
      </c>
    </row>
    <row r="509" spans="1:14" hidden="1" outlineLevel="1">
      <c r="B509" s="5" t="s">
        <v>2288</v>
      </c>
      <c r="C509" s="5" t="s">
        <v>24</v>
      </c>
      <c r="D509" s="5" t="s">
        <v>46</v>
      </c>
      <c r="E509" s="5"/>
      <c r="F509" s="5" t="s">
        <v>2289</v>
      </c>
      <c r="G509" s="5" t="s">
        <v>2290</v>
      </c>
      <c r="H509" s="5" t="s">
        <v>2291</v>
      </c>
      <c r="I509" s="5" t="s">
        <v>1492</v>
      </c>
      <c r="J509" s="5" t="s">
        <v>51</v>
      </c>
      <c r="K509" s="5" t="s">
        <v>181</v>
      </c>
      <c r="L509" s="2">
        <f t="shared" si="7"/>
        <v>103132.32828283812</v>
      </c>
      <c r="M509" s="5" t="s">
        <v>38</v>
      </c>
      <c r="N509" s="5" t="s">
        <v>2292</v>
      </c>
    </row>
    <row r="510" spans="1:14" hidden="1" outlineLevel="1">
      <c r="B510" s="5" t="s">
        <v>2293</v>
      </c>
      <c r="C510" s="5" t="s">
        <v>37</v>
      </c>
      <c r="D510" s="5" t="s">
        <v>63</v>
      </c>
      <c r="E510" s="5"/>
      <c r="F510" s="5" t="s">
        <v>2294</v>
      </c>
      <c r="G510" s="5" t="s">
        <v>2295</v>
      </c>
      <c r="H510" s="5" t="s">
        <v>2296</v>
      </c>
      <c r="I510" s="5" t="s">
        <v>576</v>
      </c>
      <c r="J510" s="5" t="s">
        <v>51</v>
      </c>
      <c r="K510" s="5" t="s">
        <v>550</v>
      </c>
      <c r="L510" s="2">
        <f t="shared" si="7"/>
        <v>196284.10866733707</v>
      </c>
      <c r="M510" s="5" t="s">
        <v>38</v>
      </c>
      <c r="N510" s="5" t="s">
        <v>2297</v>
      </c>
    </row>
    <row r="511" spans="1:14" hidden="1" outlineLevel="1">
      <c r="B511" s="5" t="s">
        <v>2298</v>
      </c>
      <c r="C511" s="5" t="s">
        <v>37</v>
      </c>
      <c r="D511" s="5" t="s">
        <v>55</v>
      </c>
      <c r="E511" s="5" t="s">
        <v>120</v>
      </c>
      <c r="F511" s="5" t="s">
        <v>2299</v>
      </c>
      <c r="G511" s="5" t="s">
        <v>2300</v>
      </c>
      <c r="H511" s="5" t="s">
        <v>2301</v>
      </c>
      <c r="I511" s="5" t="s">
        <v>2302</v>
      </c>
      <c r="J511" s="5" t="s">
        <v>51</v>
      </c>
      <c r="K511" s="5" t="s">
        <v>1259</v>
      </c>
      <c r="L511" s="2">
        <f t="shared" si="7"/>
        <v>-9980.5478983391731</v>
      </c>
      <c r="M511" s="5" t="s">
        <v>38</v>
      </c>
      <c r="N511" s="5" t="s">
        <v>2303</v>
      </c>
    </row>
    <row r="512" spans="1:14" hidden="1" outlineLevel="1">
      <c r="B512" s="5" t="s">
        <v>2304</v>
      </c>
      <c r="C512" s="5" t="s">
        <v>24</v>
      </c>
      <c r="D512" s="5" t="s">
        <v>55</v>
      </c>
      <c r="E512" s="5"/>
      <c r="F512" s="5" t="s">
        <v>2305</v>
      </c>
      <c r="G512" s="5" t="s">
        <v>2306</v>
      </c>
      <c r="H512" s="5" t="s">
        <v>2307</v>
      </c>
      <c r="I512" s="5" t="s">
        <v>2308</v>
      </c>
      <c r="J512" s="5" t="s">
        <v>51</v>
      </c>
      <c r="K512" s="5" t="s">
        <v>60</v>
      </c>
      <c r="L512" s="2">
        <f t="shared" si="7"/>
        <v>136400.82127730202</v>
      </c>
      <c r="M512" s="5" t="s">
        <v>38</v>
      </c>
      <c r="N512" s="5" t="s">
        <v>2309</v>
      </c>
    </row>
    <row r="513" spans="2:14" hidden="1" outlineLevel="1">
      <c r="B513" s="5" t="s">
        <v>2310</v>
      </c>
      <c r="C513" s="5" t="s">
        <v>24</v>
      </c>
      <c r="D513" s="5" t="s">
        <v>55</v>
      </c>
      <c r="E513" s="5"/>
      <c r="F513" s="5" t="s">
        <v>2311</v>
      </c>
      <c r="G513" s="5" t="s">
        <v>2312</v>
      </c>
      <c r="H513" s="5" t="s">
        <v>2313</v>
      </c>
      <c r="I513" s="5" t="s">
        <v>2314</v>
      </c>
      <c r="J513" s="5" t="s">
        <v>38</v>
      </c>
      <c r="K513" s="5" t="s">
        <v>2315</v>
      </c>
      <c r="L513" s="2">
        <f t="shared" si="7"/>
        <v>-29941.643695017519</v>
      </c>
      <c r="M513" s="5" t="s">
        <v>38</v>
      </c>
      <c r="N513" s="5" t="s">
        <v>2316</v>
      </c>
    </row>
    <row r="514" spans="2:14" hidden="1" outlineLevel="1">
      <c r="B514" s="5" t="s">
        <v>2310</v>
      </c>
      <c r="C514" s="5" t="s">
        <v>24</v>
      </c>
      <c r="D514" s="5" t="s">
        <v>63</v>
      </c>
      <c r="E514" s="5"/>
      <c r="F514" s="5" t="s">
        <v>2317</v>
      </c>
      <c r="G514" s="5" t="s">
        <v>2318</v>
      </c>
      <c r="H514" s="5" t="s">
        <v>2313</v>
      </c>
      <c r="I514" s="5" t="s">
        <v>1071</v>
      </c>
      <c r="J514" s="5" t="s">
        <v>38</v>
      </c>
      <c r="K514" s="5" t="s">
        <v>1410</v>
      </c>
      <c r="L514" s="2">
        <f t="shared" si="7"/>
        <v>143054.5198761948</v>
      </c>
      <c r="M514" s="5" t="s">
        <v>38</v>
      </c>
      <c r="N514" s="5" t="s">
        <v>2319</v>
      </c>
    </row>
    <row r="515" spans="2:14" hidden="1" outlineLevel="1">
      <c r="B515" s="5" t="s">
        <v>2320</v>
      </c>
      <c r="C515" s="5" t="s">
        <v>24</v>
      </c>
      <c r="D515" s="5" t="s">
        <v>38</v>
      </c>
      <c r="E515" s="5"/>
      <c r="F515" s="5" t="s">
        <v>2321</v>
      </c>
      <c r="G515" s="5" t="s">
        <v>2322</v>
      </c>
      <c r="H515" s="5" t="s">
        <v>2323</v>
      </c>
      <c r="I515" s="5" t="s">
        <v>501</v>
      </c>
      <c r="J515" s="5" t="s">
        <v>51</v>
      </c>
      <c r="K515" s="5" t="s">
        <v>132</v>
      </c>
      <c r="L515" s="2">
        <f t="shared" ref="L515:L578" si="8">K515/$K$1257*100</f>
        <v>109786.0268817309</v>
      </c>
      <c r="M515" s="5" t="s">
        <v>38</v>
      </c>
      <c r="N515" s="5" t="s">
        <v>2324</v>
      </c>
    </row>
    <row r="516" spans="2:14" hidden="1" outlineLevel="1">
      <c r="B516" s="5" t="s">
        <v>2320</v>
      </c>
      <c r="C516" s="5" t="s">
        <v>24</v>
      </c>
      <c r="D516" s="5" t="s">
        <v>38</v>
      </c>
      <c r="E516" s="5"/>
      <c r="F516" s="5" t="s">
        <v>2325</v>
      </c>
      <c r="G516" s="5" t="s">
        <v>2326</v>
      </c>
      <c r="H516" s="5" t="s">
        <v>2323</v>
      </c>
      <c r="I516" s="5" t="s">
        <v>2327</v>
      </c>
      <c r="J516" s="5" t="s">
        <v>51</v>
      </c>
      <c r="K516" s="5" t="s">
        <v>799</v>
      </c>
      <c r="L516" s="2">
        <f t="shared" si="8"/>
        <v>-83171.232486159774</v>
      </c>
      <c r="M516" s="5" t="s">
        <v>38</v>
      </c>
      <c r="N516" s="5" t="s">
        <v>2328</v>
      </c>
    </row>
    <row r="517" spans="2:14" hidden="1" outlineLevel="1">
      <c r="B517" s="5" t="s">
        <v>2329</v>
      </c>
      <c r="C517" s="5" t="s">
        <v>24</v>
      </c>
      <c r="D517" s="5" t="s">
        <v>38</v>
      </c>
      <c r="E517" s="5"/>
      <c r="F517" s="5" t="s">
        <v>2330</v>
      </c>
      <c r="G517" s="5" t="s">
        <v>2331</v>
      </c>
      <c r="H517" s="5" t="s">
        <v>2332</v>
      </c>
      <c r="I517" s="5" t="s">
        <v>2333</v>
      </c>
      <c r="J517" s="5" t="s">
        <v>38</v>
      </c>
      <c r="K517" s="5" t="s">
        <v>540</v>
      </c>
      <c r="L517" s="2">
        <f t="shared" si="8"/>
        <v>23287.945096124735</v>
      </c>
      <c r="M517" s="5" t="s">
        <v>38</v>
      </c>
      <c r="N517" s="5" t="s">
        <v>2334</v>
      </c>
    </row>
    <row r="518" spans="2:14" hidden="1" outlineLevel="1">
      <c r="B518" s="5" t="s">
        <v>2335</v>
      </c>
      <c r="C518" s="5" t="s">
        <v>24</v>
      </c>
      <c r="D518" s="5" t="s">
        <v>46</v>
      </c>
      <c r="E518" s="5"/>
      <c r="F518" s="5" t="s">
        <v>2336</v>
      </c>
      <c r="G518" s="5" t="s">
        <v>2337</v>
      </c>
      <c r="H518" s="5" t="s">
        <v>2338</v>
      </c>
      <c r="I518" s="5" t="s">
        <v>549</v>
      </c>
      <c r="J518" s="5" t="s">
        <v>51</v>
      </c>
      <c r="K518" s="5" t="s">
        <v>89</v>
      </c>
      <c r="L518" s="2">
        <f t="shared" si="8"/>
        <v>93151.780384498939</v>
      </c>
      <c r="M518" s="5" t="s">
        <v>38</v>
      </c>
      <c r="N518" s="5" t="s">
        <v>2339</v>
      </c>
    </row>
    <row r="519" spans="2:14" hidden="1" outlineLevel="1">
      <c r="B519" s="5" t="s">
        <v>2340</v>
      </c>
      <c r="C519" s="5" t="s">
        <v>24</v>
      </c>
      <c r="D519" s="5" t="s">
        <v>46</v>
      </c>
      <c r="E519" s="5"/>
      <c r="F519" s="5" t="s">
        <v>2341</v>
      </c>
      <c r="G519" s="5" t="s">
        <v>2342</v>
      </c>
      <c r="H519" s="5" t="s">
        <v>2343</v>
      </c>
      <c r="I519" s="5" t="s">
        <v>501</v>
      </c>
      <c r="J519" s="5" t="s">
        <v>38</v>
      </c>
      <c r="K519" s="5" t="s">
        <v>459</v>
      </c>
      <c r="L519" s="2">
        <f t="shared" si="8"/>
        <v>202937.80726622985</v>
      </c>
      <c r="M519" s="5" t="s">
        <v>38</v>
      </c>
      <c r="N519" s="5" t="s">
        <v>2344</v>
      </c>
    </row>
    <row r="520" spans="2:14" hidden="1" outlineLevel="1">
      <c r="B520" s="5" t="s">
        <v>2340</v>
      </c>
      <c r="C520" s="5" t="s">
        <v>24</v>
      </c>
      <c r="D520" s="5" t="s">
        <v>46</v>
      </c>
      <c r="E520" s="5"/>
      <c r="F520" s="5" t="s">
        <v>2345</v>
      </c>
      <c r="G520" s="5" t="s">
        <v>2346</v>
      </c>
      <c r="H520" s="5" t="s">
        <v>2343</v>
      </c>
      <c r="I520" s="5" t="s">
        <v>2347</v>
      </c>
      <c r="J520" s="5" t="s">
        <v>38</v>
      </c>
      <c r="K520" s="5" t="s">
        <v>1780</v>
      </c>
      <c r="L520" s="2">
        <f t="shared" si="8"/>
        <v>-99805.478983391731</v>
      </c>
      <c r="M520" s="5" t="s">
        <v>38</v>
      </c>
      <c r="N520" s="5" t="s">
        <v>2348</v>
      </c>
    </row>
    <row r="521" spans="2:14" hidden="1" outlineLevel="1">
      <c r="B521" s="5" t="s">
        <v>2349</v>
      </c>
      <c r="C521" s="5" t="s">
        <v>24</v>
      </c>
      <c r="D521" s="5" t="s">
        <v>38</v>
      </c>
      <c r="E521" s="5"/>
      <c r="F521" s="5" t="s">
        <v>2350</v>
      </c>
      <c r="G521" s="5" t="s">
        <v>2351</v>
      </c>
      <c r="H521" s="5" t="s">
        <v>2352</v>
      </c>
      <c r="I521" s="5" t="s">
        <v>2353</v>
      </c>
      <c r="J521" s="5" t="s">
        <v>38</v>
      </c>
      <c r="K521" s="5" t="s">
        <v>208</v>
      </c>
      <c r="L521" s="2">
        <f t="shared" si="8"/>
        <v>169669.31427176594</v>
      </c>
      <c r="M521" s="5" t="s">
        <v>38</v>
      </c>
      <c r="N521" s="5" t="s">
        <v>2354</v>
      </c>
    </row>
    <row r="522" spans="2:14" hidden="1" outlineLevel="1">
      <c r="B522" s="5" t="s">
        <v>2349</v>
      </c>
      <c r="C522" s="5" t="s">
        <v>24</v>
      </c>
      <c r="D522" s="5" t="s">
        <v>55</v>
      </c>
      <c r="E522" s="5"/>
      <c r="F522" s="5" t="s">
        <v>2355</v>
      </c>
      <c r="G522" s="5" t="s">
        <v>2356</v>
      </c>
      <c r="H522" s="5" t="s">
        <v>2352</v>
      </c>
      <c r="I522" s="5" t="s">
        <v>2357</v>
      </c>
      <c r="J522" s="5" t="s">
        <v>38</v>
      </c>
      <c r="K522" s="5" t="s">
        <v>1521</v>
      </c>
      <c r="L522" s="2">
        <f t="shared" si="8"/>
        <v>-59883.287390035039</v>
      </c>
      <c r="M522" s="5" t="s">
        <v>38</v>
      </c>
      <c r="N522" s="5" t="s">
        <v>2358</v>
      </c>
    </row>
    <row r="523" spans="2:14" hidden="1" outlineLevel="1">
      <c r="B523" s="5" t="s">
        <v>2359</v>
      </c>
      <c r="C523" s="5" t="s">
        <v>24</v>
      </c>
      <c r="D523" s="5" t="s">
        <v>38</v>
      </c>
      <c r="E523" s="5"/>
      <c r="F523" s="5" t="s">
        <v>2360</v>
      </c>
      <c r="G523" s="5" t="s">
        <v>2361</v>
      </c>
      <c r="H523" s="5" t="s">
        <v>2362</v>
      </c>
      <c r="I523" s="5" t="s">
        <v>50</v>
      </c>
      <c r="J523" s="5" t="s">
        <v>38</v>
      </c>
      <c r="K523" s="5" t="s">
        <v>985</v>
      </c>
      <c r="L523" s="2">
        <f t="shared" si="8"/>
        <v>282782.19045294321</v>
      </c>
      <c r="M523" s="5" t="s">
        <v>38</v>
      </c>
      <c r="N523" s="5" t="s">
        <v>2363</v>
      </c>
    </row>
    <row r="524" spans="2:14" hidden="1" outlineLevel="1">
      <c r="B524" s="5" t="s">
        <v>2359</v>
      </c>
      <c r="C524" s="5" t="s">
        <v>24</v>
      </c>
      <c r="D524" s="5" t="s">
        <v>55</v>
      </c>
      <c r="E524" s="5"/>
      <c r="F524" s="5" t="s">
        <v>2364</v>
      </c>
      <c r="G524" s="5" t="s">
        <v>2365</v>
      </c>
      <c r="H524" s="5" t="s">
        <v>2362</v>
      </c>
      <c r="I524" s="5" t="s">
        <v>2366</v>
      </c>
      <c r="J524" s="5" t="s">
        <v>38</v>
      </c>
      <c r="K524" s="5" t="s">
        <v>1120</v>
      </c>
      <c r="L524" s="2">
        <f t="shared" si="8"/>
        <v>-196284.10866733707</v>
      </c>
      <c r="M524" s="5" t="s">
        <v>38</v>
      </c>
      <c r="N524" s="5" t="s">
        <v>2367</v>
      </c>
    </row>
    <row r="525" spans="2:14" hidden="1" outlineLevel="1">
      <c r="B525" s="5" t="s">
        <v>2368</v>
      </c>
      <c r="C525" s="5" t="s">
        <v>24</v>
      </c>
      <c r="D525" s="5" t="s">
        <v>38</v>
      </c>
      <c r="E525" s="5"/>
      <c r="F525" s="5" t="s">
        <v>2369</v>
      </c>
      <c r="G525" s="5" t="s">
        <v>2370</v>
      </c>
      <c r="H525" s="5" t="s">
        <v>2371</v>
      </c>
      <c r="I525" s="5" t="s">
        <v>50</v>
      </c>
      <c r="J525" s="5" t="s">
        <v>51</v>
      </c>
      <c r="K525" s="5" t="s">
        <v>2066</v>
      </c>
      <c r="L525" s="2">
        <f t="shared" si="8"/>
        <v>-26614.794395571131</v>
      </c>
      <c r="M525" s="5" t="s">
        <v>38</v>
      </c>
      <c r="N525" s="5" t="s">
        <v>2372</v>
      </c>
    </row>
    <row r="526" spans="2:14" hidden="1" outlineLevel="1">
      <c r="B526" s="5" t="s">
        <v>2368</v>
      </c>
      <c r="C526" s="5" t="s">
        <v>24</v>
      </c>
      <c r="D526" s="5" t="s">
        <v>63</v>
      </c>
      <c r="E526" s="5"/>
      <c r="F526" s="5" t="s">
        <v>2373</v>
      </c>
      <c r="G526" s="5" t="s">
        <v>2374</v>
      </c>
      <c r="H526" s="5" t="s">
        <v>2371</v>
      </c>
      <c r="I526" s="5" t="s">
        <v>2375</v>
      </c>
      <c r="J526" s="5" t="s">
        <v>51</v>
      </c>
      <c r="K526" s="5" t="s">
        <v>484</v>
      </c>
      <c r="L526" s="2">
        <f t="shared" si="8"/>
        <v>199610.95796678346</v>
      </c>
      <c r="M526" s="5" t="s">
        <v>38</v>
      </c>
      <c r="N526" s="5" t="s">
        <v>2376</v>
      </c>
    </row>
    <row r="527" spans="2:14" hidden="1" outlineLevel="1">
      <c r="B527" s="5" t="s">
        <v>2377</v>
      </c>
      <c r="C527" s="5" t="s">
        <v>24</v>
      </c>
      <c r="D527" s="5" t="s">
        <v>63</v>
      </c>
      <c r="E527" s="5"/>
      <c r="F527" s="5" t="s">
        <v>2378</v>
      </c>
      <c r="G527" s="5" t="s">
        <v>2379</v>
      </c>
      <c r="H527" s="5" t="s">
        <v>2380</v>
      </c>
      <c r="I527" s="5" t="s">
        <v>425</v>
      </c>
      <c r="J527" s="5" t="s">
        <v>51</v>
      </c>
      <c r="K527" s="5" t="s">
        <v>643</v>
      </c>
      <c r="L527" s="2">
        <f t="shared" si="8"/>
        <v>276128.49185405043</v>
      </c>
      <c r="M527" s="5" t="s">
        <v>38</v>
      </c>
      <c r="N527" s="5" t="s">
        <v>2381</v>
      </c>
    </row>
    <row r="528" spans="2:14" hidden="1" outlineLevel="1">
      <c r="B528" s="5" t="s">
        <v>2382</v>
      </c>
      <c r="C528" s="5" t="s">
        <v>24</v>
      </c>
      <c r="D528" s="5" t="s">
        <v>55</v>
      </c>
      <c r="E528" s="5"/>
      <c r="F528" s="5" t="s">
        <v>2383</v>
      </c>
      <c r="G528" s="5" t="s">
        <v>2384</v>
      </c>
      <c r="H528" s="5" t="s">
        <v>2385</v>
      </c>
      <c r="I528" s="5" t="s">
        <v>655</v>
      </c>
      <c r="J528" s="5" t="s">
        <v>51</v>
      </c>
      <c r="K528" s="5" t="s">
        <v>1194</v>
      </c>
      <c r="L528" s="2">
        <f t="shared" si="8"/>
        <v>-96478.629683945343</v>
      </c>
      <c r="M528" s="5" t="s">
        <v>38</v>
      </c>
      <c r="N528" s="5" t="s">
        <v>2386</v>
      </c>
    </row>
    <row r="529" spans="2:14" hidden="1" outlineLevel="1">
      <c r="B529" s="5" t="s">
        <v>2382</v>
      </c>
      <c r="C529" s="5" t="s">
        <v>24</v>
      </c>
      <c r="D529" s="5" t="s">
        <v>55</v>
      </c>
      <c r="E529" s="5"/>
      <c r="F529" s="5" t="s">
        <v>2387</v>
      </c>
      <c r="G529" s="5" t="s">
        <v>2388</v>
      </c>
      <c r="H529" s="5" t="s">
        <v>2385</v>
      </c>
      <c r="I529" s="5" t="s">
        <v>2389</v>
      </c>
      <c r="J529" s="5" t="s">
        <v>51</v>
      </c>
      <c r="K529" s="5" t="s">
        <v>60</v>
      </c>
      <c r="L529" s="2">
        <f t="shared" si="8"/>
        <v>136400.82127730202</v>
      </c>
      <c r="M529" s="5" t="s">
        <v>38</v>
      </c>
      <c r="N529" s="5" t="s">
        <v>2390</v>
      </c>
    </row>
    <row r="530" spans="2:14" hidden="1" outlineLevel="1">
      <c r="B530" s="5" t="s">
        <v>2391</v>
      </c>
      <c r="C530" s="5" t="s">
        <v>24</v>
      </c>
      <c r="D530" s="5" t="s">
        <v>55</v>
      </c>
      <c r="E530" s="5"/>
      <c r="F530" s="5" t="s">
        <v>2392</v>
      </c>
      <c r="G530" s="5" t="s">
        <v>2393</v>
      </c>
      <c r="H530" s="5" t="s">
        <v>2394</v>
      </c>
      <c r="I530" s="5" t="s">
        <v>2395</v>
      </c>
      <c r="J530" s="5" t="s">
        <v>51</v>
      </c>
      <c r="K530" s="5" t="s">
        <v>167</v>
      </c>
      <c r="L530" s="2">
        <f t="shared" si="8"/>
        <v>179649.86217010513</v>
      </c>
      <c r="M530" s="5" t="s">
        <v>38</v>
      </c>
      <c r="N530" s="5" t="s">
        <v>2396</v>
      </c>
    </row>
    <row r="531" spans="2:14" hidden="1" outlineLevel="1">
      <c r="B531" s="5" t="s">
        <v>2397</v>
      </c>
      <c r="C531" s="5" t="s">
        <v>24</v>
      </c>
      <c r="D531" s="5" t="s">
        <v>63</v>
      </c>
      <c r="E531" s="5"/>
      <c r="F531" s="5" t="s">
        <v>2398</v>
      </c>
      <c r="G531" s="5" t="s">
        <v>2399</v>
      </c>
      <c r="H531" s="5" t="s">
        <v>2400</v>
      </c>
      <c r="I531" s="5" t="s">
        <v>2401</v>
      </c>
      <c r="J531" s="5" t="s">
        <v>51</v>
      </c>
      <c r="K531" s="5" t="s">
        <v>438</v>
      </c>
      <c r="L531" s="2">
        <f t="shared" si="8"/>
        <v>252840.54675792571</v>
      </c>
      <c r="M531" s="5" t="s">
        <v>38</v>
      </c>
      <c r="N531" s="5" t="s">
        <v>2402</v>
      </c>
    </row>
    <row r="532" spans="2:14" hidden="1" outlineLevel="1">
      <c r="B532" s="5" t="s">
        <v>2403</v>
      </c>
      <c r="C532" s="5" t="s">
        <v>24</v>
      </c>
      <c r="D532" s="5" t="s">
        <v>38</v>
      </c>
      <c r="E532" s="5"/>
      <c r="F532" s="5" t="s">
        <v>2404</v>
      </c>
      <c r="G532" s="5" t="s">
        <v>2405</v>
      </c>
      <c r="H532" s="5" t="s">
        <v>2406</v>
      </c>
      <c r="I532" s="5" t="s">
        <v>1267</v>
      </c>
      <c r="J532" s="5" t="s">
        <v>38</v>
      </c>
      <c r="K532" s="5" t="s">
        <v>1620</v>
      </c>
      <c r="L532" s="2">
        <f t="shared" si="8"/>
        <v>146381.36917564122</v>
      </c>
      <c r="M532" s="5" t="s">
        <v>38</v>
      </c>
      <c r="N532" s="5" t="s">
        <v>2407</v>
      </c>
    </row>
    <row r="533" spans="2:14" hidden="1" outlineLevel="1">
      <c r="B533" s="5" t="s">
        <v>2408</v>
      </c>
      <c r="C533" s="5" t="s">
        <v>24</v>
      </c>
      <c r="D533" s="5" t="s">
        <v>55</v>
      </c>
      <c r="E533" s="5"/>
      <c r="F533" s="5" t="s">
        <v>2409</v>
      </c>
      <c r="G533" s="5" t="s">
        <v>2410</v>
      </c>
      <c r="H533" s="5" t="s">
        <v>2411</v>
      </c>
      <c r="I533" s="5" t="s">
        <v>1729</v>
      </c>
      <c r="J533" s="5" t="s">
        <v>55</v>
      </c>
      <c r="K533" s="5" t="s">
        <v>607</v>
      </c>
      <c r="L533" s="2">
        <f t="shared" si="8"/>
        <v>279455.34115349682</v>
      </c>
      <c r="M533" s="5" t="s">
        <v>38</v>
      </c>
      <c r="N533" s="5" t="s">
        <v>2412</v>
      </c>
    </row>
    <row r="534" spans="2:14" hidden="1" outlineLevel="1">
      <c r="B534" s="5" t="s">
        <v>2413</v>
      </c>
      <c r="C534" s="5" t="s">
        <v>24</v>
      </c>
      <c r="D534" s="5" t="s">
        <v>46</v>
      </c>
      <c r="E534" s="5"/>
      <c r="F534" s="5" t="s">
        <v>2414</v>
      </c>
      <c r="G534" s="5" t="s">
        <v>2415</v>
      </c>
      <c r="H534" s="5" t="s">
        <v>2416</v>
      </c>
      <c r="I534" s="5" t="s">
        <v>2417</v>
      </c>
      <c r="J534" s="5" t="s">
        <v>51</v>
      </c>
      <c r="K534" s="5" t="s">
        <v>336</v>
      </c>
      <c r="L534" s="2">
        <f t="shared" si="8"/>
        <v>206264.65656567624</v>
      </c>
      <c r="M534" s="5" t="s">
        <v>38</v>
      </c>
      <c r="N534" s="5" t="s">
        <v>2418</v>
      </c>
    </row>
    <row r="535" spans="2:14" hidden="1" outlineLevel="1">
      <c r="B535" s="5" t="s">
        <v>2419</v>
      </c>
      <c r="C535" s="5" t="s">
        <v>24</v>
      </c>
      <c r="D535" s="5" t="s">
        <v>46</v>
      </c>
      <c r="E535" s="5"/>
      <c r="F535" s="5" t="s">
        <v>2420</v>
      </c>
      <c r="G535" s="5" t="s">
        <v>2421</v>
      </c>
      <c r="H535" s="5" t="s">
        <v>2422</v>
      </c>
      <c r="I535" s="5" t="s">
        <v>1743</v>
      </c>
      <c r="J535" s="5" t="s">
        <v>51</v>
      </c>
      <c r="K535" s="5" t="s">
        <v>2423</v>
      </c>
      <c r="L535" s="2">
        <f t="shared" si="8"/>
        <v>-186303.56076899788</v>
      </c>
      <c r="M535" s="5" t="s">
        <v>38</v>
      </c>
      <c r="N535" s="5" t="s">
        <v>2424</v>
      </c>
    </row>
    <row r="536" spans="2:14" hidden="1" outlineLevel="1">
      <c r="B536" s="5" t="s">
        <v>2425</v>
      </c>
      <c r="C536" s="5" t="s">
        <v>24</v>
      </c>
      <c r="D536" s="5" t="s">
        <v>46</v>
      </c>
      <c r="E536" s="5" t="s">
        <v>120</v>
      </c>
      <c r="F536" s="5" t="s">
        <v>2426</v>
      </c>
      <c r="G536" s="5" t="s">
        <v>2427</v>
      </c>
      <c r="H536" s="5" t="s">
        <v>2428</v>
      </c>
      <c r="I536" s="5" t="s">
        <v>2429</v>
      </c>
      <c r="J536" s="5" t="s">
        <v>51</v>
      </c>
      <c r="K536" s="5" t="s">
        <v>1613</v>
      </c>
      <c r="L536" s="2">
        <f t="shared" si="8"/>
        <v>246186.84815903293</v>
      </c>
      <c r="M536" s="5" t="s">
        <v>38</v>
      </c>
      <c r="N536" s="5" t="s">
        <v>2430</v>
      </c>
    </row>
    <row r="537" spans="2:14" hidden="1" outlineLevel="1">
      <c r="B537" s="5" t="s">
        <v>2431</v>
      </c>
      <c r="C537" s="5" t="s">
        <v>24</v>
      </c>
      <c r="D537" s="5" t="s">
        <v>38</v>
      </c>
      <c r="E537" s="5"/>
      <c r="F537" s="5" t="s">
        <v>2432</v>
      </c>
      <c r="G537" s="5" t="s">
        <v>2433</v>
      </c>
      <c r="H537" s="5" t="s">
        <v>2434</v>
      </c>
      <c r="I537" s="5" t="s">
        <v>2435</v>
      </c>
      <c r="J537" s="5" t="s">
        <v>38</v>
      </c>
      <c r="K537" s="5" t="s">
        <v>1184</v>
      </c>
      <c r="L537" s="2">
        <f t="shared" si="8"/>
        <v>-46575.89019224947</v>
      </c>
      <c r="M537" s="5" t="s">
        <v>38</v>
      </c>
      <c r="N537" s="5" t="s">
        <v>2436</v>
      </c>
    </row>
    <row r="538" spans="2:14" hidden="1" outlineLevel="1">
      <c r="B538" s="5" t="s">
        <v>2431</v>
      </c>
      <c r="C538" s="5" t="s">
        <v>24</v>
      </c>
      <c r="D538" s="5" t="s">
        <v>38</v>
      </c>
      <c r="E538" s="5"/>
      <c r="F538" s="5" t="s">
        <v>2437</v>
      </c>
      <c r="G538" s="5" t="s">
        <v>2438</v>
      </c>
      <c r="H538" s="5" t="s">
        <v>2434</v>
      </c>
      <c r="I538" s="5" t="s">
        <v>2302</v>
      </c>
      <c r="J538" s="5" t="s">
        <v>38</v>
      </c>
      <c r="K538" s="5" t="s">
        <v>89</v>
      </c>
      <c r="L538" s="2">
        <f t="shared" si="8"/>
        <v>93151.780384498939</v>
      </c>
      <c r="M538" s="5" t="s">
        <v>38</v>
      </c>
      <c r="N538" s="5" t="s">
        <v>2439</v>
      </c>
    </row>
    <row r="539" spans="2:14" hidden="1" outlineLevel="1">
      <c r="B539" s="5" t="s">
        <v>2440</v>
      </c>
      <c r="C539" s="5" t="s">
        <v>24</v>
      </c>
      <c r="D539" s="5" t="s">
        <v>374</v>
      </c>
      <c r="E539" s="5"/>
      <c r="F539" s="5" t="s">
        <v>2441</v>
      </c>
      <c r="G539" s="5" t="s">
        <v>2442</v>
      </c>
      <c r="H539" s="5" t="s">
        <v>2443</v>
      </c>
      <c r="I539" s="5" t="s">
        <v>682</v>
      </c>
      <c r="J539" s="5" t="s">
        <v>51</v>
      </c>
      <c r="K539" s="5" t="s">
        <v>1146</v>
      </c>
      <c r="L539" s="2">
        <f t="shared" si="8"/>
        <v>289435.88905183598</v>
      </c>
      <c r="M539" s="5" t="s">
        <v>38</v>
      </c>
      <c r="N539" s="5" t="s">
        <v>2444</v>
      </c>
    </row>
    <row r="540" spans="2:14" hidden="1" outlineLevel="1">
      <c r="B540" s="5" t="s">
        <v>2445</v>
      </c>
      <c r="C540" s="5" t="s">
        <v>24</v>
      </c>
      <c r="D540" s="5" t="s">
        <v>38</v>
      </c>
      <c r="E540" s="5"/>
      <c r="F540" s="5" t="s">
        <v>2446</v>
      </c>
      <c r="G540" s="5" t="s">
        <v>2447</v>
      </c>
      <c r="H540" s="5" t="s">
        <v>2448</v>
      </c>
      <c r="I540" s="5" t="s">
        <v>2449</v>
      </c>
      <c r="J540" s="5" t="s">
        <v>38</v>
      </c>
      <c r="K540" s="5" t="s">
        <v>252</v>
      </c>
      <c r="L540" s="2">
        <f t="shared" si="8"/>
        <v>56556.438090588643</v>
      </c>
      <c r="M540" s="5" t="s">
        <v>38</v>
      </c>
      <c r="N540" s="5" t="s">
        <v>2450</v>
      </c>
    </row>
    <row r="541" spans="2:14" hidden="1" outlineLevel="1">
      <c r="B541" s="5" t="s">
        <v>2451</v>
      </c>
      <c r="C541" s="5" t="s">
        <v>24</v>
      </c>
      <c r="D541" s="5" t="s">
        <v>55</v>
      </c>
      <c r="E541" s="5"/>
      <c r="F541" s="5" t="s">
        <v>2452</v>
      </c>
      <c r="G541" s="5" t="s">
        <v>2453</v>
      </c>
      <c r="H541" s="5" t="s">
        <v>2454</v>
      </c>
      <c r="I541" s="5" t="s">
        <v>501</v>
      </c>
      <c r="J541" s="5" t="s">
        <v>38</v>
      </c>
      <c r="K541" s="5" t="s">
        <v>1423</v>
      </c>
      <c r="L541" s="2">
        <f t="shared" si="8"/>
        <v>133073.97197785563</v>
      </c>
      <c r="M541" s="5" t="s">
        <v>38</v>
      </c>
      <c r="N541" s="5" t="s">
        <v>2455</v>
      </c>
    </row>
    <row r="542" spans="2:14" hidden="1" outlineLevel="1">
      <c r="B542" s="5" t="s">
        <v>2451</v>
      </c>
      <c r="C542" s="5" t="s">
        <v>24</v>
      </c>
      <c r="D542" s="5" t="s">
        <v>38</v>
      </c>
      <c r="E542" s="5"/>
      <c r="F542" s="5" t="s">
        <v>2456</v>
      </c>
      <c r="G542" s="5" t="s">
        <v>2457</v>
      </c>
      <c r="H542" s="5" t="s">
        <v>2454</v>
      </c>
      <c r="I542" s="5" t="s">
        <v>2458</v>
      </c>
      <c r="J542" s="5" t="s">
        <v>38</v>
      </c>
      <c r="K542" s="5" t="s">
        <v>2459</v>
      </c>
      <c r="L542" s="2">
        <f t="shared" si="8"/>
        <v>-116439.72548062367</v>
      </c>
      <c r="M542" s="5" t="s">
        <v>38</v>
      </c>
      <c r="N542" s="5" t="s">
        <v>2460</v>
      </c>
    </row>
    <row r="543" spans="2:14" hidden="1" outlineLevel="1">
      <c r="B543" s="5" t="s">
        <v>2461</v>
      </c>
      <c r="C543" s="5" t="s">
        <v>24</v>
      </c>
      <c r="D543" s="5" t="s">
        <v>38</v>
      </c>
      <c r="E543" s="5"/>
      <c r="F543" s="5" t="s">
        <v>2462</v>
      </c>
      <c r="G543" s="5" t="s">
        <v>2463</v>
      </c>
      <c r="H543" s="5" t="s">
        <v>2464</v>
      </c>
      <c r="I543" s="5" t="s">
        <v>2366</v>
      </c>
      <c r="J543" s="5" t="s">
        <v>38</v>
      </c>
      <c r="K543" s="5" t="s">
        <v>612</v>
      </c>
      <c r="L543" s="2">
        <f t="shared" si="8"/>
        <v>-89824.931085052565</v>
      </c>
      <c r="M543" s="5" t="s">
        <v>38</v>
      </c>
      <c r="N543" s="5" t="s">
        <v>2465</v>
      </c>
    </row>
    <row r="544" spans="2:14" hidden="1" outlineLevel="1">
      <c r="B544" s="5" t="s">
        <v>2461</v>
      </c>
      <c r="C544" s="5" t="s">
        <v>24</v>
      </c>
      <c r="D544" s="5" t="s">
        <v>38</v>
      </c>
      <c r="E544" s="5"/>
      <c r="F544" s="5" t="s">
        <v>2466</v>
      </c>
      <c r="G544" s="5" t="s">
        <v>2467</v>
      </c>
      <c r="H544" s="5" t="s">
        <v>2464</v>
      </c>
      <c r="I544" s="5" t="s">
        <v>1101</v>
      </c>
      <c r="J544" s="5" t="s">
        <v>38</v>
      </c>
      <c r="K544" s="5" t="s">
        <v>301</v>
      </c>
      <c r="L544" s="2">
        <f t="shared" si="8"/>
        <v>106459.17758228452</v>
      </c>
      <c r="M544" s="5" t="s">
        <v>38</v>
      </c>
      <c r="N544" s="5" t="s">
        <v>2468</v>
      </c>
    </row>
    <row r="545" spans="2:14" hidden="1" outlineLevel="1">
      <c r="B545" s="5" t="s">
        <v>2469</v>
      </c>
      <c r="C545" s="5" t="s">
        <v>24</v>
      </c>
      <c r="D545" s="5" t="s">
        <v>55</v>
      </c>
      <c r="E545" s="5"/>
      <c r="F545" s="5" t="s">
        <v>2466</v>
      </c>
      <c r="G545" s="5" t="s">
        <v>2467</v>
      </c>
      <c r="H545" s="5" t="s">
        <v>2464</v>
      </c>
      <c r="I545" s="5" t="s">
        <v>1101</v>
      </c>
      <c r="J545" s="5" t="s">
        <v>38</v>
      </c>
      <c r="K545" s="5" t="s">
        <v>1215</v>
      </c>
      <c r="L545" s="2">
        <f t="shared" si="8"/>
        <v>-176323.01287065871</v>
      </c>
      <c r="M545" s="5" t="s">
        <v>38</v>
      </c>
      <c r="N545" s="5" t="s">
        <v>2470</v>
      </c>
    </row>
    <row r="546" spans="2:14" hidden="1" outlineLevel="1">
      <c r="B546" s="5" t="s">
        <v>2469</v>
      </c>
      <c r="C546" s="5" t="s">
        <v>24</v>
      </c>
      <c r="D546" s="5" t="s">
        <v>55</v>
      </c>
      <c r="E546" s="5"/>
      <c r="F546" s="5" t="s">
        <v>2471</v>
      </c>
      <c r="G546" s="5" t="s">
        <v>2472</v>
      </c>
      <c r="H546" s="5" t="s">
        <v>2464</v>
      </c>
      <c r="I546" s="5" t="s">
        <v>2473</v>
      </c>
      <c r="J546" s="5" t="s">
        <v>38</v>
      </c>
      <c r="K546" s="5" t="s">
        <v>167</v>
      </c>
      <c r="L546" s="2">
        <f t="shared" si="8"/>
        <v>179649.86217010513</v>
      </c>
      <c r="M546" s="5" t="s">
        <v>38</v>
      </c>
      <c r="N546" s="5" t="s">
        <v>2474</v>
      </c>
    </row>
    <row r="547" spans="2:14" hidden="1" outlineLevel="1">
      <c r="B547" s="5" t="s">
        <v>2475</v>
      </c>
      <c r="C547" s="5" t="s">
        <v>24</v>
      </c>
      <c r="D547" s="5" t="s">
        <v>55</v>
      </c>
      <c r="E547" s="5"/>
      <c r="F547" s="5" t="s">
        <v>2476</v>
      </c>
      <c r="G547" s="5" t="s">
        <v>2477</v>
      </c>
      <c r="H547" s="5" t="s">
        <v>2478</v>
      </c>
      <c r="I547" s="5" t="s">
        <v>201</v>
      </c>
      <c r="J547" s="5" t="s">
        <v>38</v>
      </c>
      <c r="K547" s="5" t="s">
        <v>1780</v>
      </c>
      <c r="L547" s="2">
        <f t="shared" si="8"/>
        <v>-99805.478983391731</v>
      </c>
      <c r="M547" s="5" t="s">
        <v>38</v>
      </c>
      <c r="N547" s="5" t="s">
        <v>2479</v>
      </c>
    </row>
    <row r="548" spans="2:14" hidden="1" outlineLevel="1">
      <c r="B548" s="5" t="s">
        <v>2475</v>
      </c>
      <c r="C548" s="5" t="s">
        <v>24</v>
      </c>
      <c r="D548" s="5" t="s">
        <v>55</v>
      </c>
      <c r="E548" s="5"/>
      <c r="F548" s="5" t="s">
        <v>2480</v>
      </c>
      <c r="G548" s="5" t="s">
        <v>2481</v>
      </c>
      <c r="H548" s="5" t="s">
        <v>2478</v>
      </c>
      <c r="I548" s="5" t="s">
        <v>2482</v>
      </c>
      <c r="J548" s="5" t="s">
        <v>38</v>
      </c>
      <c r="K548" s="5" t="s">
        <v>324</v>
      </c>
      <c r="L548" s="2">
        <f t="shared" si="8"/>
        <v>139727.67057674841</v>
      </c>
      <c r="M548" s="5" t="s">
        <v>38</v>
      </c>
      <c r="N548" s="5" t="s">
        <v>2483</v>
      </c>
    </row>
    <row r="549" spans="2:14" hidden="1" outlineLevel="1">
      <c r="B549" s="5" t="s">
        <v>2484</v>
      </c>
      <c r="C549" s="5" t="s">
        <v>24</v>
      </c>
      <c r="D549" s="5" t="s">
        <v>38</v>
      </c>
      <c r="E549" s="5"/>
      <c r="F549" s="5" t="s">
        <v>2485</v>
      </c>
      <c r="G549" s="5" t="s">
        <v>2486</v>
      </c>
      <c r="H549" s="5" t="s">
        <v>2487</v>
      </c>
      <c r="I549" s="5" t="s">
        <v>1900</v>
      </c>
      <c r="J549" s="5" t="s">
        <v>51</v>
      </c>
      <c r="K549" s="5" t="s">
        <v>2488</v>
      </c>
      <c r="L549" s="2">
        <f t="shared" si="8"/>
        <v>-226225.75236235457</v>
      </c>
      <c r="M549" s="5" t="s">
        <v>38</v>
      </c>
      <c r="N549" s="5" t="s">
        <v>2489</v>
      </c>
    </row>
    <row r="550" spans="2:14" hidden="1" outlineLevel="1">
      <c r="B550" s="5" t="s">
        <v>2484</v>
      </c>
      <c r="C550" s="5" t="s">
        <v>24</v>
      </c>
      <c r="D550" s="5" t="s">
        <v>38</v>
      </c>
      <c r="E550" s="5"/>
      <c r="F550" s="5" t="s">
        <v>2490</v>
      </c>
      <c r="G550" s="5" t="s">
        <v>2491</v>
      </c>
      <c r="H550" s="5" t="s">
        <v>2487</v>
      </c>
      <c r="I550" s="5" t="s">
        <v>2302</v>
      </c>
      <c r="J550" s="5" t="s">
        <v>51</v>
      </c>
      <c r="K550" s="5" t="s">
        <v>1056</v>
      </c>
      <c r="L550" s="2">
        <f t="shared" si="8"/>
        <v>-182976.71146955149</v>
      </c>
      <c r="M550" s="5" t="s">
        <v>38</v>
      </c>
      <c r="N550" s="5" t="s">
        <v>2492</v>
      </c>
    </row>
    <row r="551" spans="2:14" hidden="1" outlineLevel="1">
      <c r="B551" s="5" t="s">
        <v>2484</v>
      </c>
      <c r="C551" s="5" t="s">
        <v>24</v>
      </c>
      <c r="D551" s="5" t="s">
        <v>38</v>
      </c>
      <c r="E551" s="5"/>
      <c r="F551" s="5" t="s">
        <v>2493</v>
      </c>
      <c r="G551" s="5" t="s">
        <v>2494</v>
      </c>
      <c r="H551" s="5" t="s">
        <v>2487</v>
      </c>
      <c r="I551" s="5" t="s">
        <v>2495</v>
      </c>
      <c r="J551" s="5" t="s">
        <v>51</v>
      </c>
      <c r="K551" s="5" t="s">
        <v>659</v>
      </c>
      <c r="L551" s="2">
        <f t="shared" si="8"/>
        <v>236206.30026069377</v>
      </c>
      <c r="M551" s="5" t="s">
        <v>38</v>
      </c>
      <c r="N551" s="5" t="s">
        <v>2496</v>
      </c>
    </row>
    <row r="552" spans="2:14" hidden="1" outlineLevel="1">
      <c r="B552" s="5" t="s">
        <v>2497</v>
      </c>
      <c r="C552" s="5" t="s">
        <v>24</v>
      </c>
      <c r="D552" s="5" t="s">
        <v>38</v>
      </c>
      <c r="E552" s="5"/>
      <c r="F552" s="5" t="s">
        <v>2498</v>
      </c>
      <c r="G552" s="5" t="s">
        <v>2499</v>
      </c>
      <c r="H552" s="5" t="s">
        <v>2500</v>
      </c>
      <c r="I552" s="5" t="s">
        <v>2501</v>
      </c>
      <c r="J552" s="5" t="s">
        <v>55</v>
      </c>
      <c r="K552" s="5" t="s">
        <v>89</v>
      </c>
      <c r="L552" s="2">
        <f t="shared" si="8"/>
        <v>93151.780384498939</v>
      </c>
      <c r="M552" s="5" t="s">
        <v>38</v>
      </c>
      <c r="N552" s="5" t="s">
        <v>2502</v>
      </c>
    </row>
    <row r="553" spans="2:14" hidden="1" outlineLevel="1">
      <c r="B553" s="5" t="s">
        <v>2503</v>
      </c>
      <c r="C553" s="5" t="s">
        <v>24</v>
      </c>
      <c r="D553" s="5" t="s">
        <v>55</v>
      </c>
      <c r="E553" s="5"/>
      <c r="F553" s="5" t="s">
        <v>2504</v>
      </c>
      <c r="G553" s="5" t="s">
        <v>2505</v>
      </c>
      <c r="H553" s="5" t="s">
        <v>2506</v>
      </c>
      <c r="I553" s="5" t="s">
        <v>330</v>
      </c>
      <c r="J553" s="5" t="s">
        <v>38</v>
      </c>
      <c r="K553" s="5" t="s">
        <v>2259</v>
      </c>
      <c r="L553" s="2">
        <f t="shared" si="8"/>
        <v>299416.43695017521</v>
      </c>
      <c r="M553" s="5" t="s">
        <v>38</v>
      </c>
      <c r="N553" s="5" t="s">
        <v>2507</v>
      </c>
    </row>
    <row r="554" spans="2:14" hidden="1" outlineLevel="1">
      <c r="B554" s="5" t="s">
        <v>2503</v>
      </c>
      <c r="C554" s="5" t="s">
        <v>24</v>
      </c>
      <c r="D554" s="5" t="s">
        <v>55</v>
      </c>
      <c r="E554" s="5"/>
      <c r="F554" s="5" t="s">
        <v>2508</v>
      </c>
      <c r="G554" s="5" t="s">
        <v>2509</v>
      </c>
      <c r="H554" s="5" t="s">
        <v>2506</v>
      </c>
      <c r="I554" s="5" t="s">
        <v>2510</v>
      </c>
      <c r="J554" s="5" t="s">
        <v>38</v>
      </c>
      <c r="K554" s="5" t="s">
        <v>497</v>
      </c>
      <c r="L554" s="2">
        <f t="shared" si="8"/>
        <v>-159688.76637342677</v>
      </c>
      <c r="M554" s="5" t="s">
        <v>38</v>
      </c>
      <c r="N554" s="5" t="s">
        <v>2511</v>
      </c>
    </row>
    <row r="555" spans="2:14" hidden="1" outlineLevel="1">
      <c r="B555" s="5" t="s">
        <v>2512</v>
      </c>
      <c r="C555" s="5" t="s">
        <v>24</v>
      </c>
      <c r="D555" s="5" t="s">
        <v>55</v>
      </c>
      <c r="E555" s="5"/>
      <c r="F555" s="5" t="s">
        <v>2513</v>
      </c>
      <c r="G555" s="5" t="s">
        <v>2514</v>
      </c>
      <c r="H555" s="5" t="s">
        <v>2515</v>
      </c>
      <c r="I555" s="5" t="s">
        <v>2516</v>
      </c>
      <c r="J555" s="5" t="s">
        <v>51</v>
      </c>
      <c r="K555" s="5" t="s">
        <v>167</v>
      </c>
      <c r="L555" s="2">
        <f t="shared" si="8"/>
        <v>179649.86217010513</v>
      </c>
      <c r="M555" s="5" t="s">
        <v>38</v>
      </c>
      <c r="N555" s="5" t="s">
        <v>2517</v>
      </c>
    </row>
    <row r="556" spans="2:14" hidden="1" outlineLevel="1">
      <c r="B556" s="5" t="s">
        <v>2518</v>
      </c>
      <c r="C556" s="5" t="s">
        <v>24</v>
      </c>
      <c r="D556" s="5" t="s">
        <v>63</v>
      </c>
      <c r="E556" s="5"/>
      <c r="F556" s="5" t="s">
        <v>2519</v>
      </c>
      <c r="G556" s="5" t="s">
        <v>2520</v>
      </c>
      <c r="H556" s="5" t="s">
        <v>2521</v>
      </c>
      <c r="I556" s="5" t="s">
        <v>465</v>
      </c>
      <c r="J556" s="5" t="s">
        <v>51</v>
      </c>
      <c r="K556" s="5" t="s">
        <v>2522</v>
      </c>
      <c r="L556" s="2">
        <f t="shared" si="8"/>
        <v>342665.47784297826</v>
      </c>
      <c r="M556" s="5" t="s">
        <v>38</v>
      </c>
      <c r="N556" s="5" t="s">
        <v>2523</v>
      </c>
    </row>
    <row r="557" spans="2:14" hidden="1" outlineLevel="1">
      <c r="B557" s="5" t="s">
        <v>2518</v>
      </c>
      <c r="C557" s="5" t="s">
        <v>24</v>
      </c>
      <c r="D557" s="5" t="s">
        <v>374</v>
      </c>
      <c r="E557" s="5"/>
      <c r="F557" s="5" t="s">
        <v>2524</v>
      </c>
      <c r="G557" s="5" t="s">
        <v>2525</v>
      </c>
      <c r="H557" s="5" t="s">
        <v>2521</v>
      </c>
      <c r="I557" s="5" t="s">
        <v>571</v>
      </c>
      <c r="J557" s="5" t="s">
        <v>51</v>
      </c>
      <c r="K557" s="5" t="s">
        <v>2526</v>
      </c>
      <c r="L557" s="2">
        <f t="shared" si="8"/>
        <v>-209591.50586512266</v>
      </c>
      <c r="M557" s="5" t="s">
        <v>38</v>
      </c>
      <c r="N557" s="5" t="s">
        <v>2527</v>
      </c>
    </row>
    <row r="558" spans="2:14" hidden="1" outlineLevel="1">
      <c r="B558" s="5" t="s">
        <v>2528</v>
      </c>
      <c r="C558" s="5" t="s">
        <v>24</v>
      </c>
      <c r="D558" s="5" t="s">
        <v>55</v>
      </c>
      <c r="E558" s="5"/>
      <c r="F558" s="5" t="s">
        <v>2529</v>
      </c>
      <c r="G558" s="5" t="s">
        <v>2530</v>
      </c>
      <c r="H558" s="5" t="s">
        <v>2531</v>
      </c>
      <c r="I558" s="5" t="s">
        <v>2532</v>
      </c>
      <c r="J558" s="5" t="s">
        <v>51</v>
      </c>
      <c r="K558" s="5" t="s">
        <v>550</v>
      </c>
      <c r="L558" s="2">
        <f t="shared" si="8"/>
        <v>196284.10866733707</v>
      </c>
      <c r="M558" s="5" t="s">
        <v>38</v>
      </c>
      <c r="N558" s="5" t="s">
        <v>2533</v>
      </c>
    </row>
    <row r="559" spans="2:14" hidden="1" outlineLevel="1">
      <c r="B559" s="5" t="s">
        <v>2534</v>
      </c>
      <c r="C559" s="5" t="s">
        <v>24</v>
      </c>
      <c r="D559" s="5" t="s">
        <v>374</v>
      </c>
      <c r="E559" s="5"/>
      <c r="F559" s="5" t="s">
        <v>2535</v>
      </c>
      <c r="G559" s="5" t="s">
        <v>2536</v>
      </c>
      <c r="H559" s="5" t="s">
        <v>2537</v>
      </c>
      <c r="I559" s="5" t="s">
        <v>496</v>
      </c>
      <c r="J559" s="5" t="s">
        <v>38</v>
      </c>
      <c r="K559" s="5" t="s">
        <v>497</v>
      </c>
      <c r="L559" s="2">
        <f t="shared" si="8"/>
        <v>-159688.76637342677</v>
      </c>
      <c r="M559" s="5" t="s">
        <v>38</v>
      </c>
      <c r="N559" s="5" t="s">
        <v>2538</v>
      </c>
    </row>
    <row r="560" spans="2:14" hidden="1" outlineLevel="1">
      <c r="B560" s="5" t="s">
        <v>2534</v>
      </c>
      <c r="C560" s="5" t="s">
        <v>24</v>
      </c>
      <c r="D560" s="5" t="s">
        <v>63</v>
      </c>
      <c r="E560" s="5"/>
      <c r="F560" s="5" t="s">
        <v>2539</v>
      </c>
      <c r="G560" s="5" t="s">
        <v>2540</v>
      </c>
      <c r="H560" s="5" t="s">
        <v>2537</v>
      </c>
      <c r="I560" s="5" t="s">
        <v>1332</v>
      </c>
      <c r="J560" s="5" t="s">
        <v>38</v>
      </c>
      <c r="K560" s="5" t="s">
        <v>1695</v>
      </c>
      <c r="L560" s="2">
        <f t="shared" si="8"/>
        <v>216245.20446401543</v>
      </c>
      <c r="M560" s="5" t="s">
        <v>38</v>
      </c>
      <c r="N560" s="5" t="s">
        <v>2541</v>
      </c>
    </row>
    <row r="561" spans="1:14" hidden="1" outlineLevel="1">
      <c r="B561" s="5" t="s">
        <v>2542</v>
      </c>
      <c r="C561" s="5" t="s">
        <v>24</v>
      </c>
      <c r="D561" s="5" t="s">
        <v>38</v>
      </c>
      <c r="E561" s="5"/>
      <c r="F561" s="5" t="s">
        <v>2543</v>
      </c>
      <c r="G561" s="5" t="s">
        <v>2544</v>
      </c>
      <c r="H561" s="5" t="s">
        <v>2545</v>
      </c>
      <c r="I561" s="5" t="s">
        <v>270</v>
      </c>
      <c r="J561" s="5" t="s">
        <v>38</v>
      </c>
      <c r="K561" s="5" t="s">
        <v>1294</v>
      </c>
      <c r="L561" s="2">
        <f t="shared" si="8"/>
        <v>-63210.136689481427</v>
      </c>
      <c r="M561" s="5" t="s">
        <v>38</v>
      </c>
      <c r="N561" s="5" t="s">
        <v>2546</v>
      </c>
    </row>
    <row r="562" spans="1:14" hidden="1" outlineLevel="1">
      <c r="B562" s="5" t="s">
        <v>2542</v>
      </c>
      <c r="C562" s="5" t="s">
        <v>24</v>
      </c>
      <c r="D562" s="5" t="s">
        <v>38</v>
      </c>
      <c r="E562" s="5"/>
      <c r="F562" s="5" t="s">
        <v>2547</v>
      </c>
      <c r="G562" s="5" t="s">
        <v>2548</v>
      </c>
      <c r="H562" s="5" t="s">
        <v>2545</v>
      </c>
      <c r="I562" s="5" t="s">
        <v>2510</v>
      </c>
      <c r="J562" s="5" t="s">
        <v>38</v>
      </c>
      <c r="K562" s="5" t="s">
        <v>239</v>
      </c>
      <c r="L562" s="2">
        <f t="shared" si="8"/>
        <v>69863.835288374205</v>
      </c>
      <c r="M562" s="5" t="s">
        <v>38</v>
      </c>
      <c r="N562" s="5" t="s">
        <v>2549</v>
      </c>
    </row>
    <row r="563" spans="1:14" hidden="1" outlineLevel="1">
      <c r="B563" s="5" t="s">
        <v>2550</v>
      </c>
      <c r="C563" s="5" t="s">
        <v>24</v>
      </c>
      <c r="D563" s="5" t="s">
        <v>55</v>
      </c>
      <c r="E563" s="5"/>
      <c r="F563" s="5" t="s">
        <v>2551</v>
      </c>
      <c r="G563" s="5" t="s">
        <v>2552</v>
      </c>
      <c r="H563" s="5" t="s">
        <v>2553</v>
      </c>
      <c r="I563" s="5" t="s">
        <v>1514</v>
      </c>
      <c r="J563" s="5" t="s">
        <v>51</v>
      </c>
      <c r="K563" s="5" t="s">
        <v>1388</v>
      </c>
      <c r="L563" s="2">
        <f t="shared" si="8"/>
        <v>269474.79325515765</v>
      </c>
      <c r="M563" s="5" t="s">
        <v>38</v>
      </c>
      <c r="N563" s="5" t="s">
        <v>2554</v>
      </c>
    </row>
    <row r="564" spans="1:14" hidden="1" outlineLevel="1">
      <c r="B564" s="5" t="s">
        <v>2550</v>
      </c>
      <c r="C564" s="5" t="s">
        <v>24</v>
      </c>
      <c r="D564" s="5" t="s">
        <v>46</v>
      </c>
      <c r="E564" s="5"/>
      <c r="F564" s="5" t="s">
        <v>2555</v>
      </c>
      <c r="G564" s="5" t="s">
        <v>2556</v>
      </c>
      <c r="H564" s="5" t="s">
        <v>2553</v>
      </c>
      <c r="I564" s="5" t="s">
        <v>1525</v>
      </c>
      <c r="J564" s="5" t="s">
        <v>51</v>
      </c>
      <c r="K564" s="5" t="s">
        <v>294</v>
      </c>
      <c r="L564" s="2">
        <f t="shared" si="8"/>
        <v>-136400.82127730202</v>
      </c>
      <c r="M564" s="5" t="s">
        <v>38</v>
      </c>
      <c r="N564" s="5" t="s">
        <v>2557</v>
      </c>
    </row>
    <row r="565" spans="1:14" hidden="1" outlineLevel="1">
      <c r="B565" s="5" t="s">
        <v>2558</v>
      </c>
      <c r="C565" s="5" t="s">
        <v>24</v>
      </c>
      <c r="D565" s="5" t="s">
        <v>46</v>
      </c>
      <c r="E565" s="5"/>
      <c r="F565" s="5" t="s">
        <v>2559</v>
      </c>
      <c r="G565" s="5" t="s">
        <v>2560</v>
      </c>
      <c r="H565" s="5" t="s">
        <v>2561</v>
      </c>
      <c r="I565" s="5" t="s">
        <v>518</v>
      </c>
      <c r="J565" s="5" t="s">
        <v>38</v>
      </c>
      <c r="K565" s="5" t="s">
        <v>1613</v>
      </c>
      <c r="L565" s="2">
        <f t="shared" si="8"/>
        <v>246186.84815903293</v>
      </c>
      <c r="M565" s="5" t="s">
        <v>38</v>
      </c>
      <c r="N565" s="5" t="s">
        <v>2562</v>
      </c>
    </row>
    <row r="566" spans="1:14" hidden="1" outlineLevel="1">
      <c r="B566" s="5" t="s">
        <v>2558</v>
      </c>
      <c r="C566" s="5" t="s">
        <v>24</v>
      </c>
      <c r="D566" s="5" t="s">
        <v>63</v>
      </c>
      <c r="E566" s="5"/>
      <c r="F566" s="5" t="s">
        <v>2563</v>
      </c>
      <c r="G566" s="5" t="s">
        <v>2564</v>
      </c>
      <c r="H566" s="5" t="s">
        <v>2561</v>
      </c>
      <c r="I566" s="5" t="s">
        <v>798</v>
      </c>
      <c r="J566" s="5" t="s">
        <v>38</v>
      </c>
      <c r="K566" s="5" t="s">
        <v>343</v>
      </c>
      <c r="L566" s="2">
        <f t="shared" si="8"/>
        <v>-156361.91707398035</v>
      </c>
      <c r="M566" s="5" t="s">
        <v>38</v>
      </c>
      <c r="N566" s="5" t="s">
        <v>2565</v>
      </c>
    </row>
    <row r="567" spans="1:14" hidden="1" outlineLevel="1">
      <c r="B567" s="5" t="s">
        <v>2566</v>
      </c>
      <c r="C567" s="5" t="s">
        <v>24</v>
      </c>
      <c r="D567" s="5" t="s">
        <v>55</v>
      </c>
      <c r="E567" s="5"/>
      <c r="F567" s="5" t="s">
        <v>2567</v>
      </c>
      <c r="G567" s="5" t="s">
        <v>2568</v>
      </c>
      <c r="H567" s="5" t="s">
        <v>2569</v>
      </c>
      <c r="I567" s="5" t="s">
        <v>2570</v>
      </c>
      <c r="J567" s="5" t="s">
        <v>51</v>
      </c>
      <c r="K567" s="5" t="s">
        <v>2126</v>
      </c>
      <c r="L567" s="2">
        <f t="shared" si="8"/>
        <v>222898.90306290818</v>
      </c>
      <c r="M567" s="5" t="s">
        <v>38</v>
      </c>
      <c r="N567" s="5" t="s">
        <v>2571</v>
      </c>
    </row>
    <row r="568" spans="1:14" hidden="1" outlineLevel="1">
      <c r="B568" s="5" t="s">
        <v>2572</v>
      </c>
      <c r="C568" s="5" t="s">
        <v>24</v>
      </c>
      <c r="D568" s="5" t="s">
        <v>38</v>
      </c>
      <c r="E568" s="5"/>
      <c r="F568" s="5" t="s">
        <v>2573</v>
      </c>
      <c r="G568" s="5" t="s">
        <v>2574</v>
      </c>
      <c r="H568" s="5" t="s">
        <v>2575</v>
      </c>
      <c r="I568" s="5" t="s">
        <v>2576</v>
      </c>
      <c r="J568" s="5" t="s">
        <v>38</v>
      </c>
      <c r="K568" s="5" t="s">
        <v>1067</v>
      </c>
      <c r="L568" s="2">
        <f t="shared" si="8"/>
        <v>272801.64255460404</v>
      </c>
      <c r="M568" s="5" t="s">
        <v>38</v>
      </c>
      <c r="N568" s="5" t="s">
        <v>2577</v>
      </c>
    </row>
    <row r="569" spans="1:14" hidden="1" outlineLevel="1">
      <c r="B569" s="5" t="s">
        <v>2572</v>
      </c>
      <c r="C569" s="5" t="s">
        <v>24</v>
      </c>
      <c r="D569" s="5" t="s">
        <v>38</v>
      </c>
      <c r="E569" s="5"/>
      <c r="F569" s="5" t="s">
        <v>2578</v>
      </c>
      <c r="G569" s="5" t="s">
        <v>2579</v>
      </c>
      <c r="H569" s="5" t="s">
        <v>2575</v>
      </c>
      <c r="I569" s="5" t="s">
        <v>421</v>
      </c>
      <c r="J569" s="5" t="s">
        <v>38</v>
      </c>
      <c r="K569" s="5" t="s">
        <v>2580</v>
      </c>
      <c r="L569" s="2">
        <f t="shared" si="8"/>
        <v>-219572.05376346179</v>
      </c>
      <c r="M569" s="5" t="s">
        <v>38</v>
      </c>
      <c r="N569" s="5" t="s">
        <v>2581</v>
      </c>
    </row>
    <row r="570" spans="1:14" hidden="1" outlineLevel="1">
      <c r="B570" s="5" t="s">
        <v>2582</v>
      </c>
      <c r="C570" s="5" t="s">
        <v>24</v>
      </c>
      <c r="D570" s="5" t="s">
        <v>38</v>
      </c>
      <c r="E570" s="5"/>
      <c r="F570" s="5" t="s">
        <v>2583</v>
      </c>
      <c r="G570" s="5" t="s">
        <v>2584</v>
      </c>
      <c r="H570" s="5" t="s">
        <v>2585</v>
      </c>
      <c r="I570" s="5" t="s">
        <v>2516</v>
      </c>
      <c r="J570" s="5" t="s">
        <v>51</v>
      </c>
      <c r="K570" s="5" t="s">
        <v>195</v>
      </c>
      <c r="L570" s="2">
        <f t="shared" si="8"/>
        <v>186303.56076899788</v>
      </c>
      <c r="M570" s="5" t="s">
        <v>38</v>
      </c>
      <c r="N570" s="5" t="s">
        <v>2586</v>
      </c>
    </row>
    <row r="571" spans="1:14" hidden="1" outlineLevel="1">
      <c r="B571" s="5" t="s">
        <v>2587</v>
      </c>
      <c r="C571" s="5" t="s">
        <v>24</v>
      </c>
      <c r="D571" s="5" t="s">
        <v>46</v>
      </c>
      <c r="E571" s="5"/>
      <c r="F571" s="5" t="s">
        <v>2588</v>
      </c>
      <c r="G571" s="5" t="s">
        <v>2589</v>
      </c>
      <c r="H571" s="5" t="s">
        <v>2590</v>
      </c>
      <c r="I571" s="5" t="s">
        <v>50</v>
      </c>
      <c r="J571" s="5" t="s">
        <v>51</v>
      </c>
      <c r="K571" s="5" t="s">
        <v>1388</v>
      </c>
      <c r="L571" s="2">
        <f t="shared" si="8"/>
        <v>269474.79325515765</v>
      </c>
      <c r="M571" s="5" t="s">
        <v>38</v>
      </c>
      <c r="N571" s="5" t="s">
        <v>2591</v>
      </c>
    </row>
    <row r="572" spans="1:14" hidden="1" outlineLevel="1">
      <c r="B572" s="5" t="s">
        <v>2587</v>
      </c>
      <c r="C572" s="5" t="s">
        <v>24</v>
      </c>
      <c r="D572" s="5" t="s">
        <v>55</v>
      </c>
      <c r="E572" s="5"/>
      <c r="F572" s="5" t="s">
        <v>2592</v>
      </c>
      <c r="G572" s="5" t="s">
        <v>2593</v>
      </c>
      <c r="H572" s="5" t="s">
        <v>2590</v>
      </c>
      <c r="I572" s="5" t="s">
        <v>1152</v>
      </c>
      <c r="J572" s="5" t="s">
        <v>51</v>
      </c>
      <c r="K572" s="5" t="s">
        <v>222</v>
      </c>
      <c r="L572" s="2">
        <f t="shared" si="8"/>
        <v>-119766.57478007008</v>
      </c>
      <c r="M572" s="5" t="s">
        <v>38</v>
      </c>
      <c r="N572" s="5" t="s">
        <v>2594</v>
      </c>
    </row>
    <row r="573" spans="1:14" hidden="1" outlineLevel="1">
      <c r="B573" s="5" t="s">
        <v>2595</v>
      </c>
      <c r="C573" s="5" t="s">
        <v>37</v>
      </c>
      <c r="D573" s="5" t="s">
        <v>55</v>
      </c>
      <c r="E573" s="5"/>
      <c r="F573" s="5" t="s">
        <v>2596</v>
      </c>
      <c r="G573" s="5" t="s">
        <v>2597</v>
      </c>
      <c r="H573" s="5" t="s">
        <v>2598</v>
      </c>
      <c r="I573" s="5" t="s">
        <v>1249</v>
      </c>
      <c r="J573" s="5" t="s">
        <v>38</v>
      </c>
      <c r="K573" s="5" t="s">
        <v>746</v>
      </c>
      <c r="L573" s="2">
        <f t="shared" si="8"/>
        <v>33268.492994463908</v>
      </c>
      <c r="M573" s="5" t="s">
        <v>38</v>
      </c>
      <c r="N573" s="5" t="s">
        <v>2599</v>
      </c>
    </row>
    <row r="574" spans="1:14" hidden="1" outlineLevel="1">
      <c r="B574" s="5" t="s">
        <v>2600</v>
      </c>
      <c r="C574" s="5" t="s">
        <v>24</v>
      </c>
      <c r="D574" s="5" t="s">
        <v>46</v>
      </c>
      <c r="E574" s="5"/>
      <c r="F574" s="5" t="s">
        <v>2601</v>
      </c>
      <c r="G574" s="5" t="s">
        <v>2602</v>
      </c>
      <c r="H574" s="5" t="s">
        <v>2603</v>
      </c>
      <c r="I574" s="5" t="s">
        <v>2604</v>
      </c>
      <c r="J574" s="5" t="s">
        <v>38</v>
      </c>
      <c r="K574" s="5" t="s">
        <v>733</v>
      </c>
      <c r="L574" s="2">
        <f t="shared" si="8"/>
        <v>296089.58765072882</v>
      </c>
      <c r="M574" s="5" t="s">
        <v>38</v>
      </c>
      <c r="N574" s="5" t="s">
        <v>2605</v>
      </c>
    </row>
    <row r="575" spans="1:14" collapsed="1">
      <c r="A575" s="3" t="s">
        <v>2606</v>
      </c>
      <c r="B575" s="2" t="s">
        <v>2607</v>
      </c>
      <c r="C575" s="2" t="s">
        <v>2608</v>
      </c>
      <c r="D575" s="2" t="s">
        <v>2609</v>
      </c>
      <c r="E575" s="2" t="s">
        <v>2610</v>
      </c>
      <c r="F575" s="2" t="s">
        <v>2611</v>
      </c>
      <c r="G575" s="2" t="s">
        <v>2612</v>
      </c>
      <c r="H575" s="2" t="s">
        <v>2613</v>
      </c>
      <c r="I575" s="3" t="s">
        <v>2614</v>
      </c>
      <c r="K575" s="2">
        <f>152/C575</f>
        <v>1.9030925253536997E-3</v>
      </c>
      <c r="L575" s="2">
        <f>K575/$K$1257*100</f>
        <v>6.3313020347546187</v>
      </c>
      <c r="M575" s="2">
        <v>-0.45200000000000001</v>
      </c>
      <c r="N575" s="2">
        <v>6.75</v>
      </c>
    </row>
    <row r="576" spans="1:14" hidden="1" outlineLevel="1">
      <c r="B576" s="1" t="s">
        <v>26</v>
      </c>
      <c r="C576" s="1" t="s">
        <v>27</v>
      </c>
      <c r="D576" s="1" t="s">
        <v>4</v>
      </c>
      <c r="E576" s="1" t="s">
        <v>28</v>
      </c>
      <c r="F576" s="1" t="s">
        <v>29</v>
      </c>
      <c r="G576" s="1" t="s">
        <v>30</v>
      </c>
      <c r="H576" s="1" t="s">
        <v>31</v>
      </c>
      <c r="I576" s="1" t="s">
        <v>32</v>
      </c>
      <c r="J576" s="1" t="s">
        <v>33</v>
      </c>
      <c r="K576" s="1" t="s">
        <v>3</v>
      </c>
      <c r="L576" s="2" t="e">
        <f t="shared" si="8"/>
        <v>#VALUE!</v>
      </c>
      <c r="M576" s="1" t="s">
        <v>34</v>
      </c>
      <c r="N576" s="1" t="s">
        <v>35</v>
      </c>
    </row>
    <row r="577" spans="2:14" hidden="1" outlineLevel="1">
      <c r="B577" s="7" t="s">
        <v>2255</v>
      </c>
      <c r="C577" s="7" t="s">
        <v>24</v>
      </c>
      <c r="D577" s="7" t="s">
        <v>55</v>
      </c>
      <c r="E577" s="7"/>
      <c r="F577" s="7" t="s">
        <v>2256</v>
      </c>
      <c r="G577" s="7" t="s">
        <v>2257</v>
      </c>
      <c r="H577" s="7" t="s">
        <v>2258</v>
      </c>
      <c r="I577" s="7" t="s">
        <v>102</v>
      </c>
      <c r="J577" s="7" t="s">
        <v>51</v>
      </c>
      <c r="K577" s="7" t="s">
        <v>447</v>
      </c>
      <c r="L577" s="2">
        <f t="shared" si="8"/>
        <v>96478.629683945343</v>
      </c>
      <c r="M577" s="7" t="s">
        <v>38</v>
      </c>
      <c r="N577" s="7" t="s">
        <v>2259</v>
      </c>
    </row>
    <row r="578" spans="2:14" hidden="1" outlineLevel="1">
      <c r="B578" s="7" t="s">
        <v>2260</v>
      </c>
      <c r="C578" s="7" t="s">
        <v>24</v>
      </c>
      <c r="D578" s="7" t="s">
        <v>55</v>
      </c>
      <c r="E578" s="7"/>
      <c r="F578" s="7" t="s">
        <v>2261</v>
      </c>
      <c r="G578" s="7" t="s">
        <v>2262</v>
      </c>
      <c r="H578" s="7" t="s">
        <v>2263</v>
      </c>
      <c r="I578" s="7" t="s">
        <v>2264</v>
      </c>
      <c r="J578" s="7" t="s">
        <v>51</v>
      </c>
      <c r="K578" s="7" t="s">
        <v>301</v>
      </c>
      <c r="L578" s="2">
        <f t="shared" si="8"/>
        <v>106459.17758228452</v>
      </c>
      <c r="M578" s="7" t="s">
        <v>38</v>
      </c>
      <c r="N578" s="7" t="s">
        <v>2265</v>
      </c>
    </row>
    <row r="579" spans="2:14" hidden="1" outlineLevel="1">
      <c r="B579" s="7" t="s">
        <v>2266</v>
      </c>
      <c r="C579" s="7" t="s">
        <v>24</v>
      </c>
      <c r="D579" s="7" t="s">
        <v>46</v>
      </c>
      <c r="E579" s="7"/>
      <c r="F579" s="7" t="s">
        <v>2267</v>
      </c>
      <c r="G579" s="7" t="s">
        <v>2268</v>
      </c>
      <c r="H579" s="7" t="s">
        <v>2269</v>
      </c>
      <c r="I579" s="7" t="s">
        <v>365</v>
      </c>
      <c r="J579" s="7" t="s">
        <v>51</v>
      </c>
      <c r="K579" s="7" t="s">
        <v>139</v>
      </c>
      <c r="L579" s="2">
        <f t="shared" ref="L579:L642" si="9">K579/$K$1257*100</f>
        <v>126420.27337896285</v>
      </c>
      <c r="M579" s="7" t="s">
        <v>38</v>
      </c>
      <c r="N579" s="7" t="s">
        <v>2270</v>
      </c>
    </row>
    <row r="580" spans="2:14" hidden="1" outlineLevel="1">
      <c r="B580" s="7" t="s">
        <v>2271</v>
      </c>
      <c r="C580" s="7" t="s">
        <v>24</v>
      </c>
      <c r="D580" s="7" t="s">
        <v>38</v>
      </c>
      <c r="E580" s="7"/>
      <c r="F580" s="7" t="s">
        <v>2272</v>
      </c>
      <c r="G580" s="7" t="s">
        <v>2273</v>
      </c>
      <c r="H580" s="7" t="s">
        <v>2274</v>
      </c>
      <c r="I580" s="7" t="s">
        <v>599</v>
      </c>
      <c r="J580" s="7" t="s">
        <v>51</v>
      </c>
      <c r="K580" s="7" t="s">
        <v>374</v>
      </c>
      <c r="L580" s="2">
        <f t="shared" si="9"/>
        <v>16634.246497231954</v>
      </c>
      <c r="M580" s="7" t="s">
        <v>38</v>
      </c>
      <c r="N580" s="7" t="s">
        <v>2275</v>
      </c>
    </row>
    <row r="581" spans="2:14" hidden="1" outlineLevel="1">
      <c r="B581" s="7" t="s">
        <v>2276</v>
      </c>
      <c r="C581" s="7" t="s">
        <v>24</v>
      </c>
      <c r="D581" s="7" t="s">
        <v>38</v>
      </c>
      <c r="E581" s="7"/>
      <c r="F581" s="7" t="s">
        <v>2277</v>
      </c>
      <c r="G581" s="7" t="s">
        <v>2278</v>
      </c>
      <c r="H581" s="7" t="s">
        <v>2279</v>
      </c>
      <c r="I581" s="7" t="s">
        <v>2280</v>
      </c>
      <c r="J581" s="7" t="s">
        <v>51</v>
      </c>
      <c r="K581" s="7" t="s">
        <v>301</v>
      </c>
      <c r="L581" s="2">
        <f t="shared" si="9"/>
        <v>106459.17758228452</v>
      </c>
      <c r="M581" s="7" t="s">
        <v>38</v>
      </c>
      <c r="N581" s="7" t="s">
        <v>2281</v>
      </c>
    </row>
    <row r="582" spans="2:14" hidden="1" outlineLevel="1">
      <c r="B582" s="7" t="s">
        <v>2282</v>
      </c>
      <c r="C582" s="7" t="s">
        <v>24</v>
      </c>
      <c r="D582" s="7" t="s">
        <v>38</v>
      </c>
      <c r="E582" s="7"/>
      <c r="F582" s="7" t="s">
        <v>2283</v>
      </c>
      <c r="G582" s="7" t="s">
        <v>2284</v>
      </c>
      <c r="H582" s="7" t="s">
        <v>2285</v>
      </c>
      <c r="I582" s="7" t="s">
        <v>1174</v>
      </c>
      <c r="J582" s="7" t="s">
        <v>51</v>
      </c>
      <c r="K582" s="7" t="s">
        <v>2286</v>
      </c>
      <c r="L582" s="2">
        <f t="shared" si="9"/>
        <v>63210.136689481427</v>
      </c>
      <c r="M582" s="7" t="s">
        <v>38</v>
      </c>
      <c r="N582" s="7" t="s">
        <v>2287</v>
      </c>
    </row>
    <row r="583" spans="2:14" hidden="1" outlineLevel="1">
      <c r="B583" s="7" t="s">
        <v>2288</v>
      </c>
      <c r="C583" s="7" t="s">
        <v>24</v>
      </c>
      <c r="D583" s="7" t="s">
        <v>46</v>
      </c>
      <c r="E583" s="7"/>
      <c r="F583" s="7" t="s">
        <v>2289</v>
      </c>
      <c r="G583" s="7" t="s">
        <v>2290</v>
      </c>
      <c r="H583" s="7" t="s">
        <v>2291</v>
      </c>
      <c r="I583" s="7" t="s">
        <v>1492</v>
      </c>
      <c r="J583" s="7" t="s">
        <v>51</v>
      </c>
      <c r="K583" s="7" t="s">
        <v>181</v>
      </c>
      <c r="L583" s="2">
        <f t="shared" si="9"/>
        <v>103132.32828283812</v>
      </c>
      <c r="M583" s="7" t="s">
        <v>38</v>
      </c>
      <c r="N583" s="7" t="s">
        <v>2292</v>
      </c>
    </row>
    <row r="584" spans="2:14" hidden="1" outlineLevel="1">
      <c r="B584" s="7" t="s">
        <v>2304</v>
      </c>
      <c r="C584" s="7" t="s">
        <v>24</v>
      </c>
      <c r="D584" s="7" t="s">
        <v>55</v>
      </c>
      <c r="E584" s="7"/>
      <c r="F584" s="7" t="s">
        <v>2305</v>
      </c>
      <c r="G584" s="7" t="s">
        <v>2306</v>
      </c>
      <c r="H584" s="7" t="s">
        <v>2307</v>
      </c>
      <c r="I584" s="7" t="s">
        <v>2308</v>
      </c>
      <c r="J584" s="7" t="s">
        <v>51</v>
      </c>
      <c r="K584" s="7" t="s">
        <v>60</v>
      </c>
      <c r="L584" s="2">
        <f t="shared" si="9"/>
        <v>136400.82127730202</v>
      </c>
      <c r="M584" s="7" t="s">
        <v>38</v>
      </c>
      <c r="N584" s="7" t="s">
        <v>2309</v>
      </c>
    </row>
    <row r="585" spans="2:14" hidden="1" outlineLevel="1">
      <c r="B585" s="7" t="s">
        <v>2310</v>
      </c>
      <c r="C585" s="7" t="s">
        <v>24</v>
      </c>
      <c r="D585" s="7" t="s">
        <v>55</v>
      </c>
      <c r="E585" s="7"/>
      <c r="F585" s="7" t="s">
        <v>2311</v>
      </c>
      <c r="G585" s="7" t="s">
        <v>2312</v>
      </c>
      <c r="H585" s="7" t="s">
        <v>2313</v>
      </c>
      <c r="I585" s="7" t="s">
        <v>2314</v>
      </c>
      <c r="J585" s="7" t="s">
        <v>38</v>
      </c>
      <c r="K585" s="7" t="s">
        <v>2315</v>
      </c>
      <c r="L585" s="2">
        <f t="shared" si="9"/>
        <v>-29941.643695017519</v>
      </c>
      <c r="M585" s="7" t="s">
        <v>38</v>
      </c>
      <c r="N585" s="7" t="s">
        <v>2316</v>
      </c>
    </row>
    <row r="586" spans="2:14" hidden="1" outlineLevel="1">
      <c r="B586" s="7" t="s">
        <v>2310</v>
      </c>
      <c r="C586" s="7" t="s">
        <v>24</v>
      </c>
      <c r="D586" s="7" t="s">
        <v>63</v>
      </c>
      <c r="E586" s="7"/>
      <c r="F586" s="7" t="s">
        <v>2317</v>
      </c>
      <c r="G586" s="7" t="s">
        <v>2318</v>
      </c>
      <c r="H586" s="7" t="s">
        <v>2313</v>
      </c>
      <c r="I586" s="7" t="s">
        <v>1071</v>
      </c>
      <c r="J586" s="7" t="s">
        <v>38</v>
      </c>
      <c r="K586" s="7" t="s">
        <v>1410</v>
      </c>
      <c r="L586" s="2">
        <f t="shared" si="9"/>
        <v>143054.5198761948</v>
      </c>
      <c r="M586" s="7" t="s">
        <v>38</v>
      </c>
      <c r="N586" s="7" t="s">
        <v>2319</v>
      </c>
    </row>
    <row r="587" spans="2:14" hidden="1" outlineLevel="1">
      <c r="B587" s="7" t="s">
        <v>2320</v>
      </c>
      <c r="C587" s="7" t="s">
        <v>24</v>
      </c>
      <c r="D587" s="7" t="s">
        <v>38</v>
      </c>
      <c r="E587" s="7"/>
      <c r="F587" s="7" t="s">
        <v>2321</v>
      </c>
      <c r="G587" s="7" t="s">
        <v>2322</v>
      </c>
      <c r="H587" s="7" t="s">
        <v>2323</v>
      </c>
      <c r="I587" s="7" t="s">
        <v>501</v>
      </c>
      <c r="J587" s="7" t="s">
        <v>51</v>
      </c>
      <c r="K587" s="7" t="s">
        <v>132</v>
      </c>
      <c r="L587" s="2">
        <f t="shared" si="9"/>
        <v>109786.0268817309</v>
      </c>
      <c r="M587" s="7" t="s">
        <v>38</v>
      </c>
      <c r="N587" s="7" t="s">
        <v>2324</v>
      </c>
    </row>
    <row r="588" spans="2:14" hidden="1" outlineLevel="1">
      <c r="B588" s="7" t="s">
        <v>2320</v>
      </c>
      <c r="C588" s="7" t="s">
        <v>24</v>
      </c>
      <c r="D588" s="7" t="s">
        <v>38</v>
      </c>
      <c r="E588" s="7"/>
      <c r="F588" s="7" t="s">
        <v>2325</v>
      </c>
      <c r="G588" s="7" t="s">
        <v>2326</v>
      </c>
      <c r="H588" s="7" t="s">
        <v>2323</v>
      </c>
      <c r="I588" s="7" t="s">
        <v>2327</v>
      </c>
      <c r="J588" s="7" t="s">
        <v>51</v>
      </c>
      <c r="K588" s="7" t="s">
        <v>799</v>
      </c>
      <c r="L588" s="2">
        <f t="shared" si="9"/>
        <v>-83171.232486159774</v>
      </c>
      <c r="M588" s="7" t="s">
        <v>38</v>
      </c>
      <c r="N588" s="7" t="s">
        <v>2328</v>
      </c>
    </row>
    <row r="589" spans="2:14" hidden="1" outlineLevel="1">
      <c r="B589" s="7" t="s">
        <v>2329</v>
      </c>
      <c r="C589" s="7" t="s">
        <v>24</v>
      </c>
      <c r="D589" s="7" t="s">
        <v>38</v>
      </c>
      <c r="E589" s="7"/>
      <c r="F589" s="7" t="s">
        <v>2330</v>
      </c>
      <c r="G589" s="7" t="s">
        <v>2331</v>
      </c>
      <c r="H589" s="7" t="s">
        <v>2332</v>
      </c>
      <c r="I589" s="7" t="s">
        <v>2333</v>
      </c>
      <c r="J589" s="7" t="s">
        <v>38</v>
      </c>
      <c r="K589" s="7" t="s">
        <v>540</v>
      </c>
      <c r="L589" s="2">
        <f t="shared" si="9"/>
        <v>23287.945096124735</v>
      </c>
      <c r="M589" s="7" t="s">
        <v>38</v>
      </c>
      <c r="N589" s="7" t="s">
        <v>2334</v>
      </c>
    </row>
    <row r="590" spans="2:14" hidden="1" outlineLevel="1">
      <c r="B590" s="7" t="s">
        <v>2335</v>
      </c>
      <c r="C590" s="7" t="s">
        <v>24</v>
      </c>
      <c r="D590" s="7" t="s">
        <v>46</v>
      </c>
      <c r="E590" s="7"/>
      <c r="F590" s="7" t="s">
        <v>2336</v>
      </c>
      <c r="G590" s="7" t="s">
        <v>2337</v>
      </c>
      <c r="H590" s="7" t="s">
        <v>2338</v>
      </c>
      <c r="I590" s="7" t="s">
        <v>549</v>
      </c>
      <c r="J590" s="7" t="s">
        <v>51</v>
      </c>
      <c r="K590" s="7" t="s">
        <v>89</v>
      </c>
      <c r="L590" s="2">
        <f t="shared" si="9"/>
        <v>93151.780384498939</v>
      </c>
      <c r="M590" s="7" t="s">
        <v>38</v>
      </c>
      <c r="N590" s="7" t="s">
        <v>2339</v>
      </c>
    </row>
    <row r="591" spans="2:14" hidden="1" outlineLevel="1">
      <c r="B591" s="7" t="s">
        <v>2340</v>
      </c>
      <c r="C591" s="7" t="s">
        <v>24</v>
      </c>
      <c r="D591" s="7" t="s">
        <v>46</v>
      </c>
      <c r="E591" s="7"/>
      <c r="F591" s="7" t="s">
        <v>2341</v>
      </c>
      <c r="G591" s="7" t="s">
        <v>2342</v>
      </c>
      <c r="H591" s="7" t="s">
        <v>2343</v>
      </c>
      <c r="I591" s="7" t="s">
        <v>501</v>
      </c>
      <c r="J591" s="7" t="s">
        <v>38</v>
      </c>
      <c r="K591" s="7" t="s">
        <v>459</v>
      </c>
      <c r="L591" s="2">
        <f t="shared" si="9"/>
        <v>202937.80726622985</v>
      </c>
      <c r="M591" s="7" t="s">
        <v>38</v>
      </c>
      <c r="N591" s="7" t="s">
        <v>2344</v>
      </c>
    </row>
    <row r="592" spans="2:14" hidden="1" outlineLevel="1">
      <c r="B592" s="7" t="s">
        <v>2340</v>
      </c>
      <c r="C592" s="7" t="s">
        <v>24</v>
      </c>
      <c r="D592" s="7" t="s">
        <v>46</v>
      </c>
      <c r="E592" s="7"/>
      <c r="F592" s="7" t="s">
        <v>2345</v>
      </c>
      <c r="G592" s="7" t="s">
        <v>2346</v>
      </c>
      <c r="H592" s="7" t="s">
        <v>2343</v>
      </c>
      <c r="I592" s="7" t="s">
        <v>2347</v>
      </c>
      <c r="J592" s="7" t="s">
        <v>38</v>
      </c>
      <c r="K592" s="7" t="s">
        <v>1780</v>
      </c>
      <c r="L592" s="2">
        <f t="shared" si="9"/>
        <v>-99805.478983391731</v>
      </c>
      <c r="M592" s="7" t="s">
        <v>38</v>
      </c>
      <c r="N592" s="7" t="s">
        <v>2348</v>
      </c>
    </row>
    <row r="593" spans="2:14" hidden="1" outlineLevel="1">
      <c r="B593" s="7" t="s">
        <v>2349</v>
      </c>
      <c r="C593" s="7" t="s">
        <v>24</v>
      </c>
      <c r="D593" s="7" t="s">
        <v>38</v>
      </c>
      <c r="E593" s="7"/>
      <c r="F593" s="7" t="s">
        <v>2350</v>
      </c>
      <c r="G593" s="7" t="s">
        <v>2351</v>
      </c>
      <c r="H593" s="7" t="s">
        <v>2352</v>
      </c>
      <c r="I593" s="7" t="s">
        <v>2353</v>
      </c>
      <c r="J593" s="7" t="s">
        <v>38</v>
      </c>
      <c r="K593" s="7" t="s">
        <v>208</v>
      </c>
      <c r="L593" s="2">
        <f t="shared" si="9"/>
        <v>169669.31427176594</v>
      </c>
      <c r="M593" s="7" t="s">
        <v>38</v>
      </c>
      <c r="N593" s="7" t="s">
        <v>2354</v>
      </c>
    </row>
    <row r="594" spans="2:14" hidden="1" outlineLevel="1">
      <c r="B594" s="7" t="s">
        <v>2349</v>
      </c>
      <c r="C594" s="7" t="s">
        <v>24</v>
      </c>
      <c r="D594" s="7" t="s">
        <v>55</v>
      </c>
      <c r="E594" s="7"/>
      <c r="F594" s="7" t="s">
        <v>2355</v>
      </c>
      <c r="G594" s="7" t="s">
        <v>2356</v>
      </c>
      <c r="H594" s="7" t="s">
        <v>2352</v>
      </c>
      <c r="I594" s="7" t="s">
        <v>2357</v>
      </c>
      <c r="J594" s="7" t="s">
        <v>38</v>
      </c>
      <c r="K594" s="7" t="s">
        <v>1521</v>
      </c>
      <c r="L594" s="2">
        <f t="shared" si="9"/>
        <v>-59883.287390035039</v>
      </c>
      <c r="M594" s="7" t="s">
        <v>38</v>
      </c>
      <c r="N594" s="7" t="s">
        <v>2358</v>
      </c>
    </row>
    <row r="595" spans="2:14" hidden="1" outlineLevel="1">
      <c r="B595" s="7" t="s">
        <v>2359</v>
      </c>
      <c r="C595" s="7" t="s">
        <v>24</v>
      </c>
      <c r="D595" s="7" t="s">
        <v>38</v>
      </c>
      <c r="E595" s="7"/>
      <c r="F595" s="7" t="s">
        <v>2360</v>
      </c>
      <c r="G595" s="7" t="s">
        <v>2361</v>
      </c>
      <c r="H595" s="7" t="s">
        <v>2362</v>
      </c>
      <c r="I595" s="7" t="s">
        <v>50</v>
      </c>
      <c r="J595" s="7" t="s">
        <v>38</v>
      </c>
      <c r="K595" s="7" t="s">
        <v>985</v>
      </c>
      <c r="L595" s="2">
        <f t="shared" si="9"/>
        <v>282782.19045294321</v>
      </c>
      <c r="M595" s="7" t="s">
        <v>38</v>
      </c>
      <c r="N595" s="7" t="s">
        <v>2363</v>
      </c>
    </row>
    <row r="596" spans="2:14" hidden="1" outlineLevel="1">
      <c r="B596" s="7" t="s">
        <v>2359</v>
      </c>
      <c r="C596" s="7" t="s">
        <v>24</v>
      </c>
      <c r="D596" s="7" t="s">
        <v>55</v>
      </c>
      <c r="E596" s="7"/>
      <c r="F596" s="7" t="s">
        <v>2364</v>
      </c>
      <c r="G596" s="7" t="s">
        <v>2365</v>
      </c>
      <c r="H596" s="7" t="s">
        <v>2362</v>
      </c>
      <c r="I596" s="7" t="s">
        <v>2366</v>
      </c>
      <c r="J596" s="7" t="s">
        <v>38</v>
      </c>
      <c r="K596" s="7" t="s">
        <v>1120</v>
      </c>
      <c r="L596" s="2">
        <f t="shared" si="9"/>
        <v>-196284.10866733707</v>
      </c>
      <c r="M596" s="7" t="s">
        <v>38</v>
      </c>
      <c r="N596" s="7" t="s">
        <v>2367</v>
      </c>
    </row>
    <row r="597" spans="2:14" hidden="1" outlineLevel="1">
      <c r="B597" s="7" t="s">
        <v>2368</v>
      </c>
      <c r="C597" s="7" t="s">
        <v>24</v>
      </c>
      <c r="D597" s="7" t="s">
        <v>38</v>
      </c>
      <c r="E597" s="7"/>
      <c r="F597" s="7" t="s">
        <v>2369</v>
      </c>
      <c r="G597" s="7" t="s">
        <v>2370</v>
      </c>
      <c r="H597" s="7" t="s">
        <v>2371</v>
      </c>
      <c r="I597" s="7" t="s">
        <v>50</v>
      </c>
      <c r="J597" s="7" t="s">
        <v>51</v>
      </c>
      <c r="K597" s="7" t="s">
        <v>2066</v>
      </c>
      <c r="L597" s="2">
        <f t="shared" si="9"/>
        <v>-26614.794395571131</v>
      </c>
      <c r="M597" s="7" t="s">
        <v>38</v>
      </c>
      <c r="N597" s="7" t="s">
        <v>2372</v>
      </c>
    </row>
    <row r="598" spans="2:14" hidden="1" outlineLevel="1">
      <c r="B598" s="7" t="s">
        <v>2368</v>
      </c>
      <c r="C598" s="7" t="s">
        <v>24</v>
      </c>
      <c r="D598" s="7" t="s">
        <v>63</v>
      </c>
      <c r="E598" s="7"/>
      <c r="F598" s="7" t="s">
        <v>2373</v>
      </c>
      <c r="G598" s="7" t="s">
        <v>2374</v>
      </c>
      <c r="H598" s="7" t="s">
        <v>2371</v>
      </c>
      <c r="I598" s="7" t="s">
        <v>2375</v>
      </c>
      <c r="J598" s="7" t="s">
        <v>51</v>
      </c>
      <c r="K598" s="7" t="s">
        <v>484</v>
      </c>
      <c r="L598" s="2">
        <f t="shared" si="9"/>
        <v>199610.95796678346</v>
      </c>
      <c r="M598" s="7" t="s">
        <v>38</v>
      </c>
      <c r="N598" s="7" t="s">
        <v>2376</v>
      </c>
    </row>
    <row r="599" spans="2:14" hidden="1" outlineLevel="1">
      <c r="B599" s="7" t="s">
        <v>2377</v>
      </c>
      <c r="C599" s="7" t="s">
        <v>24</v>
      </c>
      <c r="D599" s="7" t="s">
        <v>63</v>
      </c>
      <c r="E599" s="7"/>
      <c r="F599" s="7" t="s">
        <v>2378</v>
      </c>
      <c r="G599" s="7" t="s">
        <v>2379</v>
      </c>
      <c r="H599" s="7" t="s">
        <v>2380</v>
      </c>
      <c r="I599" s="7" t="s">
        <v>425</v>
      </c>
      <c r="J599" s="7" t="s">
        <v>51</v>
      </c>
      <c r="K599" s="7" t="s">
        <v>643</v>
      </c>
      <c r="L599" s="2">
        <f t="shared" si="9"/>
        <v>276128.49185405043</v>
      </c>
      <c r="M599" s="7" t="s">
        <v>38</v>
      </c>
      <c r="N599" s="7" t="s">
        <v>2381</v>
      </c>
    </row>
    <row r="600" spans="2:14" hidden="1" outlineLevel="1">
      <c r="B600" s="7" t="s">
        <v>2382</v>
      </c>
      <c r="C600" s="7" t="s">
        <v>24</v>
      </c>
      <c r="D600" s="7" t="s">
        <v>55</v>
      </c>
      <c r="E600" s="7"/>
      <c r="F600" s="7" t="s">
        <v>2383</v>
      </c>
      <c r="G600" s="7" t="s">
        <v>2384</v>
      </c>
      <c r="H600" s="7" t="s">
        <v>2385</v>
      </c>
      <c r="I600" s="7" t="s">
        <v>655</v>
      </c>
      <c r="J600" s="7" t="s">
        <v>51</v>
      </c>
      <c r="K600" s="7" t="s">
        <v>1194</v>
      </c>
      <c r="L600" s="2">
        <f t="shared" si="9"/>
        <v>-96478.629683945343</v>
      </c>
      <c r="M600" s="7" t="s">
        <v>38</v>
      </c>
      <c r="N600" s="7" t="s">
        <v>2386</v>
      </c>
    </row>
    <row r="601" spans="2:14" hidden="1" outlineLevel="1">
      <c r="B601" s="7" t="s">
        <v>2382</v>
      </c>
      <c r="C601" s="7" t="s">
        <v>24</v>
      </c>
      <c r="D601" s="7" t="s">
        <v>55</v>
      </c>
      <c r="E601" s="7"/>
      <c r="F601" s="7" t="s">
        <v>2387</v>
      </c>
      <c r="G601" s="7" t="s">
        <v>2388</v>
      </c>
      <c r="H601" s="7" t="s">
        <v>2385</v>
      </c>
      <c r="I601" s="7" t="s">
        <v>2389</v>
      </c>
      <c r="J601" s="7" t="s">
        <v>51</v>
      </c>
      <c r="K601" s="7" t="s">
        <v>60</v>
      </c>
      <c r="L601" s="2">
        <f t="shared" si="9"/>
        <v>136400.82127730202</v>
      </c>
      <c r="M601" s="7" t="s">
        <v>38</v>
      </c>
      <c r="N601" s="7" t="s">
        <v>2390</v>
      </c>
    </row>
    <row r="602" spans="2:14" hidden="1" outlineLevel="1">
      <c r="B602" s="7" t="s">
        <v>2391</v>
      </c>
      <c r="C602" s="7" t="s">
        <v>24</v>
      </c>
      <c r="D602" s="7" t="s">
        <v>55</v>
      </c>
      <c r="E602" s="7"/>
      <c r="F602" s="7" t="s">
        <v>2392</v>
      </c>
      <c r="G602" s="7" t="s">
        <v>2393</v>
      </c>
      <c r="H602" s="7" t="s">
        <v>2394</v>
      </c>
      <c r="I602" s="7" t="s">
        <v>2395</v>
      </c>
      <c r="J602" s="7" t="s">
        <v>51</v>
      </c>
      <c r="K602" s="7" t="s">
        <v>167</v>
      </c>
      <c r="L602" s="2">
        <f t="shared" si="9"/>
        <v>179649.86217010513</v>
      </c>
      <c r="M602" s="7" t="s">
        <v>38</v>
      </c>
      <c r="N602" s="7" t="s">
        <v>2396</v>
      </c>
    </row>
    <row r="603" spans="2:14" hidden="1" outlineLevel="1">
      <c r="B603" s="7" t="s">
        <v>2397</v>
      </c>
      <c r="C603" s="7" t="s">
        <v>24</v>
      </c>
      <c r="D603" s="7" t="s">
        <v>63</v>
      </c>
      <c r="E603" s="7"/>
      <c r="F603" s="7" t="s">
        <v>2398</v>
      </c>
      <c r="G603" s="7" t="s">
        <v>2399</v>
      </c>
      <c r="H603" s="7" t="s">
        <v>2400</v>
      </c>
      <c r="I603" s="7" t="s">
        <v>2401</v>
      </c>
      <c r="J603" s="7" t="s">
        <v>51</v>
      </c>
      <c r="K603" s="7" t="s">
        <v>438</v>
      </c>
      <c r="L603" s="2">
        <f t="shared" si="9"/>
        <v>252840.54675792571</v>
      </c>
      <c r="M603" s="7" t="s">
        <v>38</v>
      </c>
      <c r="N603" s="7" t="s">
        <v>2402</v>
      </c>
    </row>
    <row r="604" spans="2:14" hidden="1" outlineLevel="1">
      <c r="B604" s="7" t="s">
        <v>2403</v>
      </c>
      <c r="C604" s="7" t="s">
        <v>24</v>
      </c>
      <c r="D604" s="7" t="s">
        <v>38</v>
      </c>
      <c r="E604" s="7"/>
      <c r="F604" s="7" t="s">
        <v>2404</v>
      </c>
      <c r="G604" s="7" t="s">
        <v>2405</v>
      </c>
      <c r="H604" s="7" t="s">
        <v>2406</v>
      </c>
      <c r="I604" s="7" t="s">
        <v>1267</v>
      </c>
      <c r="J604" s="7" t="s">
        <v>38</v>
      </c>
      <c r="K604" s="7" t="s">
        <v>1620</v>
      </c>
      <c r="L604" s="2">
        <f t="shared" si="9"/>
        <v>146381.36917564122</v>
      </c>
      <c r="M604" s="7" t="s">
        <v>38</v>
      </c>
      <c r="N604" s="7" t="s">
        <v>2407</v>
      </c>
    </row>
    <row r="605" spans="2:14" hidden="1" outlineLevel="1">
      <c r="B605" s="7" t="s">
        <v>2408</v>
      </c>
      <c r="C605" s="7" t="s">
        <v>24</v>
      </c>
      <c r="D605" s="7" t="s">
        <v>55</v>
      </c>
      <c r="E605" s="7"/>
      <c r="F605" s="7" t="s">
        <v>2409</v>
      </c>
      <c r="G605" s="7" t="s">
        <v>2410</v>
      </c>
      <c r="H605" s="7" t="s">
        <v>2411</v>
      </c>
      <c r="I605" s="7" t="s">
        <v>1729</v>
      </c>
      <c r="J605" s="7" t="s">
        <v>55</v>
      </c>
      <c r="K605" s="7" t="s">
        <v>607</v>
      </c>
      <c r="L605" s="2">
        <f t="shared" si="9"/>
        <v>279455.34115349682</v>
      </c>
      <c r="M605" s="7" t="s">
        <v>38</v>
      </c>
      <c r="N605" s="7" t="s">
        <v>2412</v>
      </c>
    </row>
    <row r="606" spans="2:14" hidden="1" outlineLevel="1">
      <c r="B606" s="7" t="s">
        <v>2615</v>
      </c>
      <c r="C606" s="7" t="s">
        <v>24</v>
      </c>
      <c r="D606" s="7" t="s">
        <v>46</v>
      </c>
      <c r="E606" s="7"/>
      <c r="F606" s="7" t="s">
        <v>2414</v>
      </c>
      <c r="G606" s="7" t="s">
        <v>2415</v>
      </c>
      <c r="H606" s="7" t="s">
        <v>2416</v>
      </c>
      <c r="I606" s="7" t="s">
        <v>2417</v>
      </c>
      <c r="J606" s="7" t="s">
        <v>51</v>
      </c>
      <c r="K606" s="7" t="s">
        <v>336</v>
      </c>
      <c r="L606" s="2">
        <f t="shared" si="9"/>
        <v>206264.65656567624</v>
      </c>
      <c r="M606" s="7" t="s">
        <v>38</v>
      </c>
      <c r="N606" s="7" t="s">
        <v>2418</v>
      </c>
    </row>
    <row r="607" spans="2:14" hidden="1" outlineLevel="1">
      <c r="B607" s="7" t="s">
        <v>2419</v>
      </c>
      <c r="C607" s="7" t="s">
        <v>24</v>
      </c>
      <c r="D607" s="7" t="s">
        <v>46</v>
      </c>
      <c r="E607" s="7"/>
      <c r="F607" s="7" t="s">
        <v>2420</v>
      </c>
      <c r="G607" s="7" t="s">
        <v>2421</v>
      </c>
      <c r="H607" s="7" t="s">
        <v>2422</v>
      </c>
      <c r="I607" s="7" t="s">
        <v>1743</v>
      </c>
      <c r="J607" s="7" t="s">
        <v>51</v>
      </c>
      <c r="K607" s="7" t="s">
        <v>2423</v>
      </c>
      <c r="L607" s="2">
        <f t="shared" si="9"/>
        <v>-186303.56076899788</v>
      </c>
      <c r="M607" s="7" t="s">
        <v>38</v>
      </c>
      <c r="N607" s="7" t="s">
        <v>2424</v>
      </c>
    </row>
    <row r="608" spans="2:14" hidden="1" outlineLevel="1">
      <c r="B608" s="7" t="s">
        <v>2425</v>
      </c>
      <c r="C608" s="7" t="s">
        <v>24</v>
      </c>
      <c r="D608" s="7" t="s">
        <v>46</v>
      </c>
      <c r="E608" s="7" t="s">
        <v>120</v>
      </c>
      <c r="F608" s="7" t="s">
        <v>2426</v>
      </c>
      <c r="G608" s="7" t="s">
        <v>2427</v>
      </c>
      <c r="H608" s="7" t="s">
        <v>2428</v>
      </c>
      <c r="I608" s="7" t="s">
        <v>2429</v>
      </c>
      <c r="J608" s="7" t="s">
        <v>51</v>
      </c>
      <c r="K608" s="7" t="s">
        <v>1613</v>
      </c>
      <c r="L608" s="2">
        <f t="shared" si="9"/>
        <v>246186.84815903293</v>
      </c>
      <c r="M608" s="7" t="s">
        <v>38</v>
      </c>
      <c r="N608" s="7" t="s">
        <v>2430</v>
      </c>
    </row>
    <row r="609" spans="2:14" hidden="1" outlineLevel="1">
      <c r="B609" s="7" t="s">
        <v>2431</v>
      </c>
      <c r="C609" s="7" t="s">
        <v>24</v>
      </c>
      <c r="D609" s="7" t="s">
        <v>38</v>
      </c>
      <c r="E609" s="7"/>
      <c r="F609" s="7" t="s">
        <v>2432</v>
      </c>
      <c r="G609" s="7" t="s">
        <v>2433</v>
      </c>
      <c r="H609" s="7" t="s">
        <v>2434</v>
      </c>
      <c r="I609" s="7" t="s">
        <v>2435</v>
      </c>
      <c r="J609" s="7" t="s">
        <v>38</v>
      </c>
      <c r="K609" s="7" t="s">
        <v>1184</v>
      </c>
      <c r="L609" s="2">
        <f t="shared" si="9"/>
        <v>-46575.89019224947</v>
      </c>
      <c r="M609" s="7" t="s">
        <v>38</v>
      </c>
      <c r="N609" s="7" t="s">
        <v>2436</v>
      </c>
    </row>
    <row r="610" spans="2:14" hidden="1" outlineLevel="1">
      <c r="B610" s="7" t="s">
        <v>2431</v>
      </c>
      <c r="C610" s="7" t="s">
        <v>24</v>
      </c>
      <c r="D610" s="7" t="s">
        <v>38</v>
      </c>
      <c r="E610" s="7"/>
      <c r="F610" s="7" t="s">
        <v>2437</v>
      </c>
      <c r="G610" s="7" t="s">
        <v>2438</v>
      </c>
      <c r="H610" s="7" t="s">
        <v>2434</v>
      </c>
      <c r="I610" s="7" t="s">
        <v>2302</v>
      </c>
      <c r="J610" s="7" t="s">
        <v>38</v>
      </c>
      <c r="K610" s="7" t="s">
        <v>89</v>
      </c>
      <c r="L610" s="2">
        <f t="shared" si="9"/>
        <v>93151.780384498939</v>
      </c>
      <c r="M610" s="7" t="s">
        <v>38</v>
      </c>
      <c r="N610" s="7" t="s">
        <v>2439</v>
      </c>
    </row>
    <row r="611" spans="2:14" hidden="1" outlineLevel="1">
      <c r="B611" s="7" t="s">
        <v>2440</v>
      </c>
      <c r="C611" s="7" t="s">
        <v>24</v>
      </c>
      <c r="D611" s="7" t="s">
        <v>374</v>
      </c>
      <c r="E611" s="7"/>
      <c r="F611" s="7" t="s">
        <v>2441</v>
      </c>
      <c r="G611" s="7" t="s">
        <v>2442</v>
      </c>
      <c r="H611" s="7" t="s">
        <v>2443</v>
      </c>
      <c r="I611" s="7" t="s">
        <v>682</v>
      </c>
      <c r="J611" s="7" t="s">
        <v>51</v>
      </c>
      <c r="K611" s="7" t="s">
        <v>1146</v>
      </c>
      <c r="L611" s="2">
        <f t="shared" si="9"/>
        <v>289435.88905183598</v>
      </c>
      <c r="M611" s="7" t="s">
        <v>38</v>
      </c>
      <c r="N611" s="7" t="s">
        <v>2444</v>
      </c>
    </row>
    <row r="612" spans="2:14" hidden="1" outlineLevel="1">
      <c r="B612" s="7" t="s">
        <v>2445</v>
      </c>
      <c r="C612" s="7" t="s">
        <v>24</v>
      </c>
      <c r="D612" s="7" t="s">
        <v>38</v>
      </c>
      <c r="E612" s="7"/>
      <c r="F612" s="7" t="s">
        <v>2446</v>
      </c>
      <c r="G612" s="7" t="s">
        <v>2447</v>
      </c>
      <c r="H612" s="7" t="s">
        <v>2448</v>
      </c>
      <c r="I612" s="7" t="s">
        <v>2449</v>
      </c>
      <c r="J612" s="7" t="s">
        <v>38</v>
      </c>
      <c r="K612" s="7" t="s">
        <v>252</v>
      </c>
      <c r="L612" s="2">
        <f t="shared" si="9"/>
        <v>56556.438090588643</v>
      </c>
      <c r="M612" s="7" t="s">
        <v>38</v>
      </c>
      <c r="N612" s="7" t="s">
        <v>2450</v>
      </c>
    </row>
    <row r="613" spans="2:14" hidden="1" outlineLevel="1">
      <c r="B613" s="7" t="s">
        <v>2451</v>
      </c>
      <c r="C613" s="7" t="s">
        <v>24</v>
      </c>
      <c r="D613" s="7" t="s">
        <v>55</v>
      </c>
      <c r="E613" s="7"/>
      <c r="F613" s="7" t="s">
        <v>2452</v>
      </c>
      <c r="G613" s="7" t="s">
        <v>2453</v>
      </c>
      <c r="H613" s="7" t="s">
        <v>2454</v>
      </c>
      <c r="I613" s="7" t="s">
        <v>501</v>
      </c>
      <c r="J613" s="7" t="s">
        <v>38</v>
      </c>
      <c r="K613" s="7" t="s">
        <v>1423</v>
      </c>
      <c r="L613" s="2">
        <f t="shared" si="9"/>
        <v>133073.97197785563</v>
      </c>
      <c r="M613" s="7" t="s">
        <v>38</v>
      </c>
      <c r="N613" s="7" t="s">
        <v>2455</v>
      </c>
    </row>
    <row r="614" spans="2:14" hidden="1" outlineLevel="1">
      <c r="B614" s="7" t="s">
        <v>2451</v>
      </c>
      <c r="C614" s="7" t="s">
        <v>24</v>
      </c>
      <c r="D614" s="7" t="s">
        <v>38</v>
      </c>
      <c r="E614" s="7"/>
      <c r="F614" s="7" t="s">
        <v>2456</v>
      </c>
      <c r="G614" s="7" t="s">
        <v>2457</v>
      </c>
      <c r="H614" s="7" t="s">
        <v>2454</v>
      </c>
      <c r="I614" s="7" t="s">
        <v>2458</v>
      </c>
      <c r="J614" s="7" t="s">
        <v>38</v>
      </c>
      <c r="K614" s="7" t="s">
        <v>2459</v>
      </c>
      <c r="L614" s="2">
        <f t="shared" si="9"/>
        <v>-116439.72548062367</v>
      </c>
      <c r="M614" s="7" t="s">
        <v>38</v>
      </c>
      <c r="N614" s="7" t="s">
        <v>2460</v>
      </c>
    </row>
    <row r="615" spans="2:14" hidden="1" outlineLevel="1">
      <c r="B615" s="7" t="s">
        <v>2461</v>
      </c>
      <c r="C615" s="7" t="s">
        <v>24</v>
      </c>
      <c r="D615" s="7" t="s">
        <v>38</v>
      </c>
      <c r="E615" s="7"/>
      <c r="F615" s="7" t="s">
        <v>2462</v>
      </c>
      <c r="G615" s="7" t="s">
        <v>2463</v>
      </c>
      <c r="H615" s="7" t="s">
        <v>2464</v>
      </c>
      <c r="I615" s="7" t="s">
        <v>2366</v>
      </c>
      <c r="J615" s="7" t="s">
        <v>38</v>
      </c>
      <c r="K615" s="7" t="s">
        <v>612</v>
      </c>
      <c r="L615" s="2">
        <f t="shared" si="9"/>
        <v>-89824.931085052565</v>
      </c>
      <c r="M615" s="7" t="s">
        <v>38</v>
      </c>
      <c r="N615" s="7" t="s">
        <v>2465</v>
      </c>
    </row>
    <row r="616" spans="2:14" hidden="1" outlineLevel="1">
      <c r="B616" s="7" t="s">
        <v>2461</v>
      </c>
      <c r="C616" s="7" t="s">
        <v>24</v>
      </c>
      <c r="D616" s="7" t="s">
        <v>38</v>
      </c>
      <c r="E616" s="7"/>
      <c r="F616" s="7" t="s">
        <v>2466</v>
      </c>
      <c r="G616" s="7" t="s">
        <v>2467</v>
      </c>
      <c r="H616" s="7" t="s">
        <v>2464</v>
      </c>
      <c r="I616" s="7" t="s">
        <v>1101</v>
      </c>
      <c r="J616" s="7" t="s">
        <v>38</v>
      </c>
      <c r="K616" s="7" t="s">
        <v>301</v>
      </c>
      <c r="L616" s="2">
        <f t="shared" si="9"/>
        <v>106459.17758228452</v>
      </c>
      <c r="M616" s="7" t="s">
        <v>38</v>
      </c>
      <c r="N616" s="7" t="s">
        <v>2468</v>
      </c>
    </row>
    <row r="617" spans="2:14" hidden="1" outlineLevel="1">
      <c r="B617" s="7" t="s">
        <v>2469</v>
      </c>
      <c r="C617" s="7" t="s">
        <v>24</v>
      </c>
      <c r="D617" s="7" t="s">
        <v>55</v>
      </c>
      <c r="E617" s="7"/>
      <c r="F617" s="7" t="s">
        <v>2466</v>
      </c>
      <c r="G617" s="7" t="s">
        <v>2467</v>
      </c>
      <c r="H617" s="7" t="s">
        <v>2464</v>
      </c>
      <c r="I617" s="7" t="s">
        <v>1101</v>
      </c>
      <c r="J617" s="7" t="s">
        <v>38</v>
      </c>
      <c r="K617" s="7" t="s">
        <v>1215</v>
      </c>
      <c r="L617" s="2">
        <f t="shared" si="9"/>
        <v>-176323.01287065871</v>
      </c>
      <c r="M617" s="7" t="s">
        <v>38</v>
      </c>
      <c r="N617" s="7" t="s">
        <v>2470</v>
      </c>
    </row>
    <row r="618" spans="2:14" hidden="1" outlineLevel="1">
      <c r="B618" s="7" t="s">
        <v>2469</v>
      </c>
      <c r="C618" s="7" t="s">
        <v>24</v>
      </c>
      <c r="D618" s="7" t="s">
        <v>55</v>
      </c>
      <c r="E618" s="7"/>
      <c r="F618" s="7" t="s">
        <v>2471</v>
      </c>
      <c r="G618" s="7" t="s">
        <v>2472</v>
      </c>
      <c r="H618" s="7" t="s">
        <v>2464</v>
      </c>
      <c r="I618" s="7" t="s">
        <v>2473</v>
      </c>
      <c r="J618" s="7" t="s">
        <v>38</v>
      </c>
      <c r="K618" s="7" t="s">
        <v>167</v>
      </c>
      <c r="L618" s="2">
        <f t="shared" si="9"/>
        <v>179649.86217010513</v>
      </c>
      <c r="M618" s="7" t="s">
        <v>38</v>
      </c>
      <c r="N618" s="7" t="s">
        <v>2474</v>
      </c>
    </row>
    <row r="619" spans="2:14" hidden="1" outlineLevel="1">
      <c r="B619" s="7" t="s">
        <v>2475</v>
      </c>
      <c r="C619" s="7" t="s">
        <v>24</v>
      </c>
      <c r="D619" s="7" t="s">
        <v>55</v>
      </c>
      <c r="E619" s="7"/>
      <c r="F619" s="7" t="s">
        <v>2476</v>
      </c>
      <c r="G619" s="7" t="s">
        <v>2477</v>
      </c>
      <c r="H619" s="7" t="s">
        <v>2478</v>
      </c>
      <c r="I619" s="7" t="s">
        <v>201</v>
      </c>
      <c r="J619" s="7" t="s">
        <v>38</v>
      </c>
      <c r="K619" s="7" t="s">
        <v>1780</v>
      </c>
      <c r="L619" s="2">
        <f t="shared" si="9"/>
        <v>-99805.478983391731</v>
      </c>
      <c r="M619" s="7" t="s">
        <v>38</v>
      </c>
      <c r="N619" s="7" t="s">
        <v>2479</v>
      </c>
    </row>
    <row r="620" spans="2:14" hidden="1" outlineLevel="1">
      <c r="B620" s="7" t="s">
        <v>2475</v>
      </c>
      <c r="C620" s="7" t="s">
        <v>24</v>
      </c>
      <c r="D620" s="7" t="s">
        <v>55</v>
      </c>
      <c r="E620" s="7"/>
      <c r="F620" s="7" t="s">
        <v>2480</v>
      </c>
      <c r="G620" s="7" t="s">
        <v>2481</v>
      </c>
      <c r="H620" s="7" t="s">
        <v>2478</v>
      </c>
      <c r="I620" s="7" t="s">
        <v>2482</v>
      </c>
      <c r="J620" s="7" t="s">
        <v>38</v>
      </c>
      <c r="K620" s="7" t="s">
        <v>324</v>
      </c>
      <c r="L620" s="2">
        <f t="shared" si="9"/>
        <v>139727.67057674841</v>
      </c>
      <c r="M620" s="7" t="s">
        <v>38</v>
      </c>
      <c r="N620" s="7" t="s">
        <v>2483</v>
      </c>
    </row>
    <row r="621" spans="2:14" hidden="1" outlineLevel="1">
      <c r="B621" s="7" t="s">
        <v>2484</v>
      </c>
      <c r="C621" s="7" t="s">
        <v>24</v>
      </c>
      <c r="D621" s="7" t="s">
        <v>38</v>
      </c>
      <c r="E621" s="7"/>
      <c r="F621" s="7" t="s">
        <v>2485</v>
      </c>
      <c r="G621" s="7" t="s">
        <v>2486</v>
      </c>
      <c r="H621" s="7" t="s">
        <v>2487</v>
      </c>
      <c r="I621" s="7" t="s">
        <v>1900</v>
      </c>
      <c r="J621" s="7" t="s">
        <v>51</v>
      </c>
      <c r="K621" s="7" t="s">
        <v>2488</v>
      </c>
      <c r="L621" s="2">
        <f t="shared" si="9"/>
        <v>-226225.75236235457</v>
      </c>
      <c r="M621" s="7" t="s">
        <v>38</v>
      </c>
      <c r="N621" s="7" t="s">
        <v>2489</v>
      </c>
    </row>
    <row r="622" spans="2:14" hidden="1" outlineLevel="1">
      <c r="B622" s="7" t="s">
        <v>2484</v>
      </c>
      <c r="C622" s="7" t="s">
        <v>24</v>
      </c>
      <c r="D622" s="7" t="s">
        <v>38</v>
      </c>
      <c r="E622" s="7"/>
      <c r="F622" s="7" t="s">
        <v>2490</v>
      </c>
      <c r="G622" s="7" t="s">
        <v>2491</v>
      </c>
      <c r="H622" s="7" t="s">
        <v>2487</v>
      </c>
      <c r="I622" s="7" t="s">
        <v>2302</v>
      </c>
      <c r="J622" s="7" t="s">
        <v>51</v>
      </c>
      <c r="K622" s="7" t="s">
        <v>1056</v>
      </c>
      <c r="L622" s="2">
        <f t="shared" si="9"/>
        <v>-182976.71146955149</v>
      </c>
      <c r="M622" s="7" t="s">
        <v>38</v>
      </c>
      <c r="N622" s="7" t="s">
        <v>2492</v>
      </c>
    </row>
    <row r="623" spans="2:14" hidden="1" outlineLevel="1">
      <c r="B623" s="7" t="s">
        <v>2484</v>
      </c>
      <c r="C623" s="7" t="s">
        <v>24</v>
      </c>
      <c r="D623" s="7" t="s">
        <v>38</v>
      </c>
      <c r="E623" s="7"/>
      <c r="F623" s="7" t="s">
        <v>2493</v>
      </c>
      <c r="G623" s="7" t="s">
        <v>2494</v>
      </c>
      <c r="H623" s="7" t="s">
        <v>2487</v>
      </c>
      <c r="I623" s="7" t="s">
        <v>2495</v>
      </c>
      <c r="J623" s="7" t="s">
        <v>51</v>
      </c>
      <c r="K623" s="7" t="s">
        <v>659</v>
      </c>
      <c r="L623" s="2">
        <f t="shared" si="9"/>
        <v>236206.30026069377</v>
      </c>
      <c r="M623" s="7" t="s">
        <v>38</v>
      </c>
      <c r="N623" s="7" t="s">
        <v>2496</v>
      </c>
    </row>
    <row r="624" spans="2:14" hidden="1" outlineLevel="1">
      <c r="B624" s="7" t="s">
        <v>2497</v>
      </c>
      <c r="C624" s="7" t="s">
        <v>24</v>
      </c>
      <c r="D624" s="7" t="s">
        <v>38</v>
      </c>
      <c r="E624" s="7"/>
      <c r="F624" s="7" t="s">
        <v>2498</v>
      </c>
      <c r="G624" s="7" t="s">
        <v>2499</v>
      </c>
      <c r="H624" s="7" t="s">
        <v>2500</v>
      </c>
      <c r="I624" s="7" t="s">
        <v>2501</v>
      </c>
      <c r="J624" s="7" t="s">
        <v>55</v>
      </c>
      <c r="K624" s="7" t="s">
        <v>89</v>
      </c>
      <c r="L624" s="2">
        <f t="shared" si="9"/>
        <v>93151.780384498939</v>
      </c>
      <c r="M624" s="7" t="s">
        <v>38</v>
      </c>
      <c r="N624" s="7" t="s">
        <v>2502</v>
      </c>
    </row>
    <row r="625" spans="2:14" hidden="1" outlineLevel="1">
      <c r="B625" s="7" t="s">
        <v>2503</v>
      </c>
      <c r="C625" s="7" t="s">
        <v>24</v>
      </c>
      <c r="D625" s="7" t="s">
        <v>55</v>
      </c>
      <c r="E625" s="7"/>
      <c r="F625" s="7" t="s">
        <v>2504</v>
      </c>
      <c r="G625" s="7" t="s">
        <v>2505</v>
      </c>
      <c r="H625" s="7" t="s">
        <v>2506</v>
      </c>
      <c r="I625" s="7" t="s">
        <v>330</v>
      </c>
      <c r="J625" s="7" t="s">
        <v>38</v>
      </c>
      <c r="K625" s="7" t="s">
        <v>2259</v>
      </c>
      <c r="L625" s="2">
        <f t="shared" si="9"/>
        <v>299416.43695017521</v>
      </c>
      <c r="M625" s="7" t="s">
        <v>38</v>
      </c>
      <c r="N625" s="7" t="s">
        <v>2507</v>
      </c>
    </row>
    <row r="626" spans="2:14" hidden="1" outlineLevel="1">
      <c r="B626" s="7" t="s">
        <v>2503</v>
      </c>
      <c r="C626" s="7" t="s">
        <v>24</v>
      </c>
      <c r="D626" s="7" t="s">
        <v>55</v>
      </c>
      <c r="E626" s="7"/>
      <c r="F626" s="7" t="s">
        <v>2508</v>
      </c>
      <c r="G626" s="7" t="s">
        <v>2509</v>
      </c>
      <c r="H626" s="7" t="s">
        <v>2506</v>
      </c>
      <c r="I626" s="7" t="s">
        <v>2510</v>
      </c>
      <c r="J626" s="7" t="s">
        <v>38</v>
      </c>
      <c r="K626" s="7" t="s">
        <v>497</v>
      </c>
      <c r="L626" s="2">
        <f t="shared" si="9"/>
        <v>-159688.76637342677</v>
      </c>
      <c r="M626" s="7" t="s">
        <v>38</v>
      </c>
      <c r="N626" s="7" t="s">
        <v>2511</v>
      </c>
    </row>
    <row r="627" spans="2:14" hidden="1" outlineLevel="1">
      <c r="B627" s="7" t="s">
        <v>2512</v>
      </c>
      <c r="C627" s="7" t="s">
        <v>24</v>
      </c>
      <c r="D627" s="7" t="s">
        <v>55</v>
      </c>
      <c r="E627" s="7"/>
      <c r="F627" s="7" t="s">
        <v>2513</v>
      </c>
      <c r="G627" s="7" t="s">
        <v>2514</v>
      </c>
      <c r="H627" s="7" t="s">
        <v>2515</v>
      </c>
      <c r="I627" s="7" t="s">
        <v>2516</v>
      </c>
      <c r="J627" s="7" t="s">
        <v>51</v>
      </c>
      <c r="K627" s="7" t="s">
        <v>167</v>
      </c>
      <c r="L627" s="2">
        <f t="shared" si="9"/>
        <v>179649.86217010513</v>
      </c>
      <c r="M627" s="7" t="s">
        <v>38</v>
      </c>
      <c r="N627" s="7" t="s">
        <v>2517</v>
      </c>
    </row>
    <row r="628" spans="2:14" hidden="1" outlineLevel="1">
      <c r="B628" s="5" t="s">
        <v>2616</v>
      </c>
      <c r="C628" s="5" t="s">
        <v>37</v>
      </c>
      <c r="D628" s="5" t="s">
        <v>38</v>
      </c>
      <c r="E628" s="5"/>
      <c r="F628" s="5" t="s">
        <v>2617</v>
      </c>
      <c r="G628" s="5" t="s">
        <v>2618</v>
      </c>
      <c r="H628" s="5" t="s">
        <v>2619</v>
      </c>
      <c r="I628" s="5" t="s">
        <v>2620</v>
      </c>
      <c r="J628" s="5" t="s">
        <v>38</v>
      </c>
      <c r="K628" s="5" t="s">
        <v>89</v>
      </c>
      <c r="L628" s="2">
        <f t="shared" si="9"/>
        <v>93151.780384498939</v>
      </c>
      <c r="M628" s="5" t="s">
        <v>38</v>
      </c>
      <c r="N628" s="5" t="s">
        <v>2621</v>
      </c>
    </row>
    <row r="629" spans="2:14" hidden="1" outlineLevel="1">
      <c r="B629" s="7" t="s">
        <v>2518</v>
      </c>
      <c r="C629" s="7" t="s">
        <v>24</v>
      </c>
      <c r="D629" s="7" t="s">
        <v>63</v>
      </c>
      <c r="E629" s="7"/>
      <c r="F629" s="7" t="s">
        <v>2519</v>
      </c>
      <c r="G629" s="7" t="s">
        <v>2520</v>
      </c>
      <c r="H629" s="7" t="s">
        <v>2521</v>
      </c>
      <c r="I629" s="7" t="s">
        <v>465</v>
      </c>
      <c r="J629" s="7" t="s">
        <v>51</v>
      </c>
      <c r="K629" s="7" t="s">
        <v>2522</v>
      </c>
      <c r="L629" s="2">
        <f t="shared" si="9"/>
        <v>342665.47784297826</v>
      </c>
      <c r="M629" s="7" t="s">
        <v>38</v>
      </c>
      <c r="N629" s="7" t="s">
        <v>2523</v>
      </c>
    </row>
    <row r="630" spans="2:14" hidden="1" outlineLevel="1">
      <c r="B630" s="7" t="s">
        <v>2518</v>
      </c>
      <c r="C630" s="7" t="s">
        <v>24</v>
      </c>
      <c r="D630" s="7" t="s">
        <v>374</v>
      </c>
      <c r="E630" s="7"/>
      <c r="F630" s="7" t="s">
        <v>2524</v>
      </c>
      <c r="G630" s="7" t="s">
        <v>2525</v>
      </c>
      <c r="H630" s="7" t="s">
        <v>2521</v>
      </c>
      <c r="I630" s="7" t="s">
        <v>571</v>
      </c>
      <c r="J630" s="7" t="s">
        <v>51</v>
      </c>
      <c r="K630" s="7" t="s">
        <v>2526</v>
      </c>
      <c r="L630" s="2">
        <f t="shared" si="9"/>
        <v>-209591.50586512266</v>
      </c>
      <c r="M630" s="7" t="s">
        <v>38</v>
      </c>
      <c r="N630" s="7" t="s">
        <v>2527</v>
      </c>
    </row>
    <row r="631" spans="2:14" hidden="1" outlineLevel="1">
      <c r="B631" s="7" t="s">
        <v>2528</v>
      </c>
      <c r="C631" s="7" t="s">
        <v>24</v>
      </c>
      <c r="D631" s="7" t="s">
        <v>55</v>
      </c>
      <c r="E631" s="7"/>
      <c r="F631" s="7" t="s">
        <v>2529</v>
      </c>
      <c r="G631" s="7" t="s">
        <v>2530</v>
      </c>
      <c r="H631" s="7" t="s">
        <v>2531</v>
      </c>
      <c r="I631" s="7" t="s">
        <v>2532</v>
      </c>
      <c r="J631" s="7" t="s">
        <v>51</v>
      </c>
      <c r="K631" s="7" t="s">
        <v>550</v>
      </c>
      <c r="L631" s="2">
        <f t="shared" si="9"/>
        <v>196284.10866733707</v>
      </c>
      <c r="M631" s="7" t="s">
        <v>38</v>
      </c>
      <c r="N631" s="7" t="s">
        <v>2533</v>
      </c>
    </row>
    <row r="632" spans="2:14" hidden="1" outlineLevel="1">
      <c r="B632" s="7" t="s">
        <v>2534</v>
      </c>
      <c r="C632" s="7" t="s">
        <v>24</v>
      </c>
      <c r="D632" s="7" t="s">
        <v>374</v>
      </c>
      <c r="E632" s="7"/>
      <c r="F632" s="7" t="s">
        <v>2535</v>
      </c>
      <c r="G632" s="7" t="s">
        <v>2536</v>
      </c>
      <c r="H632" s="7" t="s">
        <v>2537</v>
      </c>
      <c r="I632" s="7" t="s">
        <v>496</v>
      </c>
      <c r="J632" s="7" t="s">
        <v>38</v>
      </c>
      <c r="K632" s="7" t="s">
        <v>497</v>
      </c>
      <c r="L632" s="2">
        <f t="shared" si="9"/>
        <v>-159688.76637342677</v>
      </c>
      <c r="M632" s="7" t="s">
        <v>38</v>
      </c>
      <c r="N632" s="7" t="s">
        <v>2538</v>
      </c>
    </row>
    <row r="633" spans="2:14" hidden="1" outlineLevel="1">
      <c r="B633" s="7" t="s">
        <v>2534</v>
      </c>
      <c r="C633" s="7" t="s">
        <v>24</v>
      </c>
      <c r="D633" s="7" t="s">
        <v>63</v>
      </c>
      <c r="E633" s="7"/>
      <c r="F633" s="7" t="s">
        <v>2539</v>
      </c>
      <c r="G633" s="7" t="s">
        <v>2540</v>
      </c>
      <c r="H633" s="7" t="s">
        <v>2537</v>
      </c>
      <c r="I633" s="7" t="s">
        <v>1332</v>
      </c>
      <c r="J633" s="7" t="s">
        <v>38</v>
      </c>
      <c r="K633" s="7" t="s">
        <v>1695</v>
      </c>
      <c r="L633" s="2">
        <f t="shared" si="9"/>
        <v>216245.20446401543</v>
      </c>
      <c r="M633" s="7" t="s">
        <v>38</v>
      </c>
      <c r="N633" s="7" t="s">
        <v>2541</v>
      </c>
    </row>
    <row r="634" spans="2:14" hidden="1" outlineLevel="1">
      <c r="B634" s="7" t="s">
        <v>2542</v>
      </c>
      <c r="C634" s="7" t="s">
        <v>24</v>
      </c>
      <c r="D634" s="7" t="s">
        <v>38</v>
      </c>
      <c r="E634" s="7"/>
      <c r="F634" s="7" t="s">
        <v>2543</v>
      </c>
      <c r="G634" s="7" t="s">
        <v>2544</v>
      </c>
      <c r="H634" s="7" t="s">
        <v>2545</v>
      </c>
      <c r="I634" s="7" t="s">
        <v>270</v>
      </c>
      <c r="J634" s="7" t="s">
        <v>38</v>
      </c>
      <c r="K634" s="7" t="s">
        <v>1294</v>
      </c>
      <c r="L634" s="2">
        <f t="shared" si="9"/>
        <v>-63210.136689481427</v>
      </c>
      <c r="M634" s="7" t="s">
        <v>38</v>
      </c>
      <c r="N634" s="7" t="s">
        <v>2546</v>
      </c>
    </row>
    <row r="635" spans="2:14" hidden="1" outlineLevel="1">
      <c r="B635" s="7" t="s">
        <v>2542</v>
      </c>
      <c r="C635" s="7" t="s">
        <v>24</v>
      </c>
      <c r="D635" s="7" t="s">
        <v>38</v>
      </c>
      <c r="E635" s="7"/>
      <c r="F635" s="7" t="s">
        <v>2547</v>
      </c>
      <c r="G635" s="7" t="s">
        <v>2548</v>
      </c>
      <c r="H635" s="7" t="s">
        <v>2545</v>
      </c>
      <c r="I635" s="7" t="s">
        <v>2510</v>
      </c>
      <c r="J635" s="7" t="s">
        <v>38</v>
      </c>
      <c r="K635" s="7" t="s">
        <v>239</v>
      </c>
      <c r="L635" s="2">
        <f t="shared" si="9"/>
        <v>69863.835288374205</v>
      </c>
      <c r="M635" s="7" t="s">
        <v>38</v>
      </c>
      <c r="N635" s="7" t="s">
        <v>2549</v>
      </c>
    </row>
    <row r="636" spans="2:14" hidden="1" outlineLevel="1">
      <c r="B636" s="7" t="s">
        <v>2550</v>
      </c>
      <c r="C636" s="7" t="s">
        <v>24</v>
      </c>
      <c r="D636" s="7" t="s">
        <v>55</v>
      </c>
      <c r="E636" s="7"/>
      <c r="F636" s="7" t="s">
        <v>2551</v>
      </c>
      <c r="G636" s="7" t="s">
        <v>2552</v>
      </c>
      <c r="H636" s="7" t="s">
        <v>2553</v>
      </c>
      <c r="I636" s="7" t="s">
        <v>1514</v>
      </c>
      <c r="J636" s="7" t="s">
        <v>51</v>
      </c>
      <c r="K636" s="7" t="s">
        <v>1388</v>
      </c>
      <c r="L636" s="2">
        <f t="shared" si="9"/>
        <v>269474.79325515765</v>
      </c>
      <c r="M636" s="7" t="s">
        <v>38</v>
      </c>
      <c r="N636" s="7" t="s">
        <v>2554</v>
      </c>
    </row>
    <row r="637" spans="2:14" hidden="1" outlineLevel="1">
      <c r="B637" s="7" t="s">
        <v>2550</v>
      </c>
      <c r="C637" s="7" t="s">
        <v>24</v>
      </c>
      <c r="D637" s="7" t="s">
        <v>46</v>
      </c>
      <c r="E637" s="7"/>
      <c r="F637" s="7" t="s">
        <v>2555</v>
      </c>
      <c r="G637" s="7" t="s">
        <v>2556</v>
      </c>
      <c r="H637" s="7" t="s">
        <v>2553</v>
      </c>
      <c r="I637" s="7" t="s">
        <v>1525</v>
      </c>
      <c r="J637" s="7" t="s">
        <v>51</v>
      </c>
      <c r="K637" s="7" t="s">
        <v>294</v>
      </c>
      <c r="L637" s="2">
        <f t="shared" si="9"/>
        <v>-136400.82127730202</v>
      </c>
      <c r="M637" s="7" t="s">
        <v>38</v>
      </c>
      <c r="N637" s="7" t="s">
        <v>2557</v>
      </c>
    </row>
    <row r="638" spans="2:14" hidden="1" outlineLevel="1">
      <c r="B638" s="7" t="s">
        <v>2558</v>
      </c>
      <c r="C638" s="7" t="s">
        <v>24</v>
      </c>
      <c r="D638" s="7" t="s">
        <v>46</v>
      </c>
      <c r="E638" s="7"/>
      <c r="F638" s="7" t="s">
        <v>2559</v>
      </c>
      <c r="G638" s="7" t="s">
        <v>2560</v>
      </c>
      <c r="H638" s="7" t="s">
        <v>2561</v>
      </c>
      <c r="I638" s="7" t="s">
        <v>518</v>
      </c>
      <c r="J638" s="7" t="s">
        <v>38</v>
      </c>
      <c r="K638" s="7" t="s">
        <v>1613</v>
      </c>
      <c r="L638" s="2">
        <f t="shared" si="9"/>
        <v>246186.84815903293</v>
      </c>
      <c r="M638" s="7" t="s">
        <v>38</v>
      </c>
      <c r="N638" s="7" t="s">
        <v>2562</v>
      </c>
    </row>
    <row r="639" spans="2:14" hidden="1" outlineLevel="1">
      <c r="B639" s="7" t="s">
        <v>2558</v>
      </c>
      <c r="C639" s="7" t="s">
        <v>24</v>
      </c>
      <c r="D639" s="7" t="s">
        <v>63</v>
      </c>
      <c r="E639" s="7"/>
      <c r="F639" s="7" t="s">
        <v>2563</v>
      </c>
      <c r="G639" s="7" t="s">
        <v>2564</v>
      </c>
      <c r="H639" s="7" t="s">
        <v>2561</v>
      </c>
      <c r="I639" s="7" t="s">
        <v>798</v>
      </c>
      <c r="J639" s="7" t="s">
        <v>38</v>
      </c>
      <c r="K639" s="7" t="s">
        <v>343</v>
      </c>
      <c r="L639" s="2">
        <f t="shared" si="9"/>
        <v>-156361.91707398035</v>
      </c>
      <c r="M639" s="7" t="s">
        <v>38</v>
      </c>
      <c r="N639" s="7" t="s">
        <v>2565</v>
      </c>
    </row>
    <row r="640" spans="2:14" hidden="1" outlineLevel="1">
      <c r="B640" s="7" t="s">
        <v>2566</v>
      </c>
      <c r="C640" s="7" t="s">
        <v>24</v>
      </c>
      <c r="D640" s="7" t="s">
        <v>55</v>
      </c>
      <c r="E640" s="7"/>
      <c r="F640" s="7" t="s">
        <v>2567</v>
      </c>
      <c r="G640" s="7" t="s">
        <v>2568</v>
      </c>
      <c r="H640" s="7" t="s">
        <v>2569</v>
      </c>
      <c r="I640" s="7" t="s">
        <v>2570</v>
      </c>
      <c r="J640" s="7" t="s">
        <v>51</v>
      </c>
      <c r="K640" s="7" t="s">
        <v>2126</v>
      </c>
      <c r="L640" s="2">
        <f t="shared" si="9"/>
        <v>222898.90306290818</v>
      </c>
      <c r="M640" s="7" t="s">
        <v>38</v>
      </c>
      <c r="N640" s="7" t="s">
        <v>2571</v>
      </c>
    </row>
    <row r="641" spans="2:14" hidden="1" outlineLevel="1">
      <c r="B641" s="7" t="s">
        <v>2572</v>
      </c>
      <c r="C641" s="7" t="s">
        <v>24</v>
      </c>
      <c r="D641" s="7" t="s">
        <v>38</v>
      </c>
      <c r="E641" s="7"/>
      <c r="F641" s="7" t="s">
        <v>2573</v>
      </c>
      <c r="G641" s="7" t="s">
        <v>2574</v>
      </c>
      <c r="H641" s="7" t="s">
        <v>2575</v>
      </c>
      <c r="I641" s="7" t="s">
        <v>2576</v>
      </c>
      <c r="J641" s="7" t="s">
        <v>38</v>
      </c>
      <c r="K641" s="7" t="s">
        <v>1067</v>
      </c>
      <c r="L641" s="2">
        <f t="shared" si="9"/>
        <v>272801.64255460404</v>
      </c>
      <c r="M641" s="7" t="s">
        <v>38</v>
      </c>
      <c r="N641" s="7" t="s">
        <v>2577</v>
      </c>
    </row>
    <row r="642" spans="2:14" hidden="1" outlineLevel="1">
      <c r="B642" s="7" t="s">
        <v>2572</v>
      </c>
      <c r="C642" s="7" t="s">
        <v>24</v>
      </c>
      <c r="D642" s="7" t="s">
        <v>38</v>
      </c>
      <c r="E642" s="7"/>
      <c r="F642" s="7" t="s">
        <v>2578</v>
      </c>
      <c r="G642" s="7" t="s">
        <v>2579</v>
      </c>
      <c r="H642" s="7" t="s">
        <v>2575</v>
      </c>
      <c r="I642" s="7" t="s">
        <v>421</v>
      </c>
      <c r="J642" s="7" t="s">
        <v>38</v>
      </c>
      <c r="K642" s="7" t="s">
        <v>2580</v>
      </c>
      <c r="L642" s="2">
        <f t="shared" si="9"/>
        <v>-219572.05376346179</v>
      </c>
      <c r="M642" s="7" t="s">
        <v>38</v>
      </c>
      <c r="N642" s="7" t="s">
        <v>2581</v>
      </c>
    </row>
    <row r="643" spans="2:14" hidden="1" outlineLevel="1">
      <c r="B643" s="7" t="s">
        <v>2582</v>
      </c>
      <c r="C643" s="7" t="s">
        <v>24</v>
      </c>
      <c r="D643" s="7" t="s">
        <v>38</v>
      </c>
      <c r="E643" s="7"/>
      <c r="F643" s="7" t="s">
        <v>2583</v>
      </c>
      <c r="G643" s="7" t="s">
        <v>2584</v>
      </c>
      <c r="H643" s="7" t="s">
        <v>2585</v>
      </c>
      <c r="I643" s="7" t="s">
        <v>2516</v>
      </c>
      <c r="J643" s="7" t="s">
        <v>51</v>
      </c>
      <c r="K643" s="7" t="s">
        <v>195</v>
      </c>
      <c r="L643" s="2">
        <f t="shared" ref="L643:L706" si="10">K643/$K$1257*100</f>
        <v>186303.56076899788</v>
      </c>
      <c r="M643" s="7" t="s">
        <v>38</v>
      </c>
      <c r="N643" s="7" t="s">
        <v>2586</v>
      </c>
    </row>
    <row r="644" spans="2:14" hidden="1" outlineLevel="1">
      <c r="B644" s="7" t="s">
        <v>2587</v>
      </c>
      <c r="C644" s="7" t="s">
        <v>24</v>
      </c>
      <c r="D644" s="7" t="s">
        <v>46</v>
      </c>
      <c r="E644" s="7"/>
      <c r="F644" s="7" t="s">
        <v>2588</v>
      </c>
      <c r="G644" s="7" t="s">
        <v>2589</v>
      </c>
      <c r="H644" s="7" t="s">
        <v>2590</v>
      </c>
      <c r="I644" s="7" t="s">
        <v>50</v>
      </c>
      <c r="J644" s="7" t="s">
        <v>51</v>
      </c>
      <c r="K644" s="7" t="s">
        <v>1388</v>
      </c>
      <c r="L644" s="2">
        <f t="shared" si="10"/>
        <v>269474.79325515765</v>
      </c>
      <c r="M644" s="7" t="s">
        <v>38</v>
      </c>
      <c r="N644" s="7" t="s">
        <v>2591</v>
      </c>
    </row>
    <row r="645" spans="2:14" hidden="1" outlineLevel="1">
      <c r="B645" s="7" t="s">
        <v>2587</v>
      </c>
      <c r="C645" s="7" t="s">
        <v>24</v>
      </c>
      <c r="D645" s="7" t="s">
        <v>55</v>
      </c>
      <c r="E645" s="7"/>
      <c r="F645" s="7" t="s">
        <v>2592</v>
      </c>
      <c r="G645" s="7" t="s">
        <v>2593</v>
      </c>
      <c r="H645" s="7" t="s">
        <v>2590</v>
      </c>
      <c r="I645" s="7" t="s">
        <v>1152</v>
      </c>
      <c r="J645" s="7" t="s">
        <v>51</v>
      </c>
      <c r="K645" s="7" t="s">
        <v>222</v>
      </c>
      <c r="L645" s="2">
        <f t="shared" si="10"/>
        <v>-119766.57478007008</v>
      </c>
      <c r="M645" s="7" t="s">
        <v>38</v>
      </c>
      <c r="N645" s="7" t="s">
        <v>2594</v>
      </c>
    </row>
    <row r="646" spans="2:14" hidden="1" outlineLevel="1">
      <c r="B646" s="5" t="s">
        <v>2622</v>
      </c>
      <c r="C646" s="5" t="s">
        <v>37</v>
      </c>
      <c r="D646" s="5" t="s">
        <v>46</v>
      </c>
      <c r="E646" s="5"/>
      <c r="F646" s="5" t="s">
        <v>2623</v>
      </c>
      <c r="G646" s="5" t="s">
        <v>2624</v>
      </c>
      <c r="H646" s="5" t="s">
        <v>2625</v>
      </c>
      <c r="I646" s="5" t="s">
        <v>2626</v>
      </c>
      <c r="J646" s="5" t="s">
        <v>38</v>
      </c>
      <c r="K646" s="5" t="s">
        <v>103</v>
      </c>
      <c r="L646" s="2">
        <f t="shared" si="10"/>
        <v>129747.12267840926</v>
      </c>
      <c r="M646" s="5" t="s">
        <v>38</v>
      </c>
      <c r="N646" s="5" t="s">
        <v>2627</v>
      </c>
    </row>
    <row r="647" spans="2:14" hidden="1" outlineLevel="1">
      <c r="B647" s="7" t="s">
        <v>2600</v>
      </c>
      <c r="C647" s="7" t="s">
        <v>24</v>
      </c>
      <c r="D647" s="7" t="s">
        <v>46</v>
      </c>
      <c r="E647" s="7"/>
      <c r="F647" s="7" t="s">
        <v>2601</v>
      </c>
      <c r="G647" s="7" t="s">
        <v>2602</v>
      </c>
      <c r="H647" s="7" t="s">
        <v>2603</v>
      </c>
      <c r="I647" s="7" t="s">
        <v>2604</v>
      </c>
      <c r="J647" s="7" t="s">
        <v>38</v>
      </c>
      <c r="K647" s="7" t="s">
        <v>733</v>
      </c>
      <c r="L647" s="2">
        <f t="shared" si="10"/>
        <v>296089.58765072882</v>
      </c>
      <c r="M647" s="7" t="s">
        <v>38</v>
      </c>
      <c r="N647" s="7" t="s">
        <v>2605</v>
      </c>
    </row>
    <row r="648" spans="2:14" hidden="1" outlineLevel="1">
      <c r="B648" s="1" t="s">
        <v>26</v>
      </c>
      <c r="C648" s="1" t="s">
        <v>27</v>
      </c>
      <c r="D648" s="1" t="s">
        <v>4</v>
      </c>
      <c r="E648" s="1" t="s">
        <v>28</v>
      </c>
      <c r="F648" s="1" t="s">
        <v>29</v>
      </c>
      <c r="G648" s="1" t="s">
        <v>30</v>
      </c>
      <c r="H648" s="1" t="s">
        <v>31</v>
      </c>
      <c r="I648" s="1" t="s">
        <v>32</v>
      </c>
      <c r="J648" s="1" t="s">
        <v>33</v>
      </c>
      <c r="K648" s="1" t="s">
        <v>3</v>
      </c>
      <c r="L648" s="2" t="e">
        <f t="shared" si="10"/>
        <v>#VALUE!</v>
      </c>
      <c r="M648" s="1" t="s">
        <v>34</v>
      </c>
      <c r="N648" s="1" t="s">
        <v>35</v>
      </c>
    </row>
    <row r="649" spans="2:14" hidden="1" outlineLevel="1">
      <c r="B649" s="7" t="s">
        <v>1400</v>
      </c>
      <c r="C649" s="7" t="s">
        <v>24</v>
      </c>
      <c r="D649" s="7" t="s">
        <v>38</v>
      </c>
      <c r="E649" s="7"/>
      <c r="F649" s="7" t="s">
        <v>1401</v>
      </c>
      <c r="G649" s="7" t="s">
        <v>1402</v>
      </c>
      <c r="H649" s="7" t="s">
        <v>1403</v>
      </c>
      <c r="I649" s="7" t="s">
        <v>1404</v>
      </c>
      <c r="J649" s="7" t="s">
        <v>51</v>
      </c>
      <c r="K649" s="7" t="s">
        <v>68</v>
      </c>
      <c r="L649" s="2">
        <f t="shared" si="10"/>
        <v>189630.41006844427</v>
      </c>
      <c r="M649" s="7" t="s">
        <v>38</v>
      </c>
      <c r="N649" s="7" t="s">
        <v>1405</v>
      </c>
    </row>
    <row r="650" spans="2:14" hidden="1" outlineLevel="1">
      <c r="B650" s="7" t="s">
        <v>1406</v>
      </c>
      <c r="C650" s="7" t="s">
        <v>24</v>
      </c>
      <c r="D650" s="7" t="s">
        <v>55</v>
      </c>
      <c r="E650" s="7"/>
      <c r="F650" s="7" t="s">
        <v>1407</v>
      </c>
      <c r="G650" s="7" t="s">
        <v>1408</v>
      </c>
      <c r="H650" s="7" t="s">
        <v>1409</v>
      </c>
      <c r="I650" s="7" t="s">
        <v>496</v>
      </c>
      <c r="J650" s="7" t="s">
        <v>51</v>
      </c>
      <c r="K650" s="7" t="s">
        <v>1410</v>
      </c>
      <c r="L650" s="2">
        <f t="shared" si="10"/>
        <v>143054.5198761948</v>
      </c>
      <c r="M650" s="7" t="s">
        <v>38</v>
      </c>
      <c r="N650" s="7" t="s">
        <v>1411</v>
      </c>
    </row>
    <row r="651" spans="2:14" hidden="1" outlineLevel="1">
      <c r="B651" s="7" t="s">
        <v>1448</v>
      </c>
      <c r="C651" s="7" t="s">
        <v>24</v>
      </c>
      <c r="D651" s="7" t="s">
        <v>38</v>
      </c>
      <c r="E651" s="7"/>
      <c r="F651" s="7" t="s">
        <v>1449</v>
      </c>
      <c r="G651" s="7" t="s">
        <v>1450</v>
      </c>
      <c r="H651" s="7" t="s">
        <v>1451</v>
      </c>
      <c r="I651" s="7" t="s">
        <v>109</v>
      </c>
      <c r="J651" s="7" t="s">
        <v>38</v>
      </c>
      <c r="K651" s="7" t="s">
        <v>301</v>
      </c>
      <c r="L651" s="2">
        <f t="shared" si="10"/>
        <v>106459.17758228452</v>
      </c>
      <c r="M651" s="7" t="s">
        <v>38</v>
      </c>
      <c r="N651" s="7" t="s">
        <v>1452</v>
      </c>
    </row>
    <row r="652" spans="2:14" hidden="1" outlineLevel="1">
      <c r="B652" s="7" t="s">
        <v>1465</v>
      </c>
      <c r="C652" s="7" t="s">
        <v>24</v>
      </c>
      <c r="D652" s="7" t="s">
        <v>38</v>
      </c>
      <c r="E652" s="7"/>
      <c r="F652" s="7" t="s">
        <v>1466</v>
      </c>
      <c r="G652" s="7" t="s">
        <v>1467</v>
      </c>
      <c r="H652" s="7" t="s">
        <v>1468</v>
      </c>
      <c r="I652" s="7" t="s">
        <v>1469</v>
      </c>
      <c r="J652" s="7" t="s">
        <v>38</v>
      </c>
      <c r="K652" s="7" t="s">
        <v>259</v>
      </c>
      <c r="L652" s="2">
        <f t="shared" si="10"/>
        <v>149708.2184750876</v>
      </c>
      <c r="M652" s="7" t="s">
        <v>38</v>
      </c>
      <c r="N652" s="7" t="s">
        <v>1470</v>
      </c>
    </row>
    <row r="653" spans="2:14" hidden="1" outlineLevel="1">
      <c r="B653" s="7" t="s">
        <v>1471</v>
      </c>
      <c r="C653" s="7" t="s">
        <v>24</v>
      </c>
      <c r="D653" s="7" t="s">
        <v>55</v>
      </c>
      <c r="E653" s="7" t="s">
        <v>162</v>
      </c>
      <c r="F653" s="7" t="s">
        <v>1472</v>
      </c>
      <c r="G653" s="7" t="s">
        <v>1473</v>
      </c>
      <c r="H653" s="7" t="s">
        <v>1474</v>
      </c>
      <c r="I653" s="7" t="s">
        <v>1170</v>
      </c>
      <c r="J653" s="7" t="s">
        <v>51</v>
      </c>
      <c r="K653" s="7" t="s">
        <v>355</v>
      </c>
      <c r="L653" s="2">
        <f t="shared" si="10"/>
        <v>-43249.040892803081</v>
      </c>
      <c r="M653" s="7" t="s">
        <v>38</v>
      </c>
      <c r="N653" s="7" t="s">
        <v>1475</v>
      </c>
    </row>
    <row r="654" spans="2:14" hidden="1" outlineLevel="1">
      <c r="B654" s="7" t="s">
        <v>1488</v>
      </c>
      <c r="C654" s="7" t="s">
        <v>24</v>
      </c>
      <c r="D654" s="7" t="s">
        <v>55</v>
      </c>
      <c r="E654" s="7"/>
      <c r="F654" s="7" t="s">
        <v>1489</v>
      </c>
      <c r="G654" s="7" t="s">
        <v>1490</v>
      </c>
      <c r="H654" s="7" t="s">
        <v>1491</v>
      </c>
      <c r="I654" s="7" t="s">
        <v>1492</v>
      </c>
      <c r="J654" s="7" t="s">
        <v>51</v>
      </c>
      <c r="K654" s="7" t="s">
        <v>96</v>
      </c>
      <c r="L654" s="2">
        <f t="shared" si="10"/>
        <v>153035.06777453399</v>
      </c>
      <c r="M654" s="7" t="s">
        <v>38</v>
      </c>
      <c r="N654" s="7" t="s">
        <v>1493</v>
      </c>
    </row>
    <row r="655" spans="2:14" hidden="1" outlineLevel="1">
      <c r="B655" s="7" t="s">
        <v>1494</v>
      </c>
      <c r="C655" s="7" t="s">
        <v>24</v>
      </c>
      <c r="D655" s="7" t="s">
        <v>55</v>
      </c>
      <c r="E655" s="7"/>
      <c r="F655" s="7" t="s">
        <v>1495</v>
      </c>
      <c r="G655" s="7" t="s">
        <v>1496</v>
      </c>
      <c r="H655" s="7" t="s">
        <v>1497</v>
      </c>
      <c r="I655" s="7" t="s">
        <v>1066</v>
      </c>
      <c r="J655" s="7" t="s">
        <v>51</v>
      </c>
      <c r="K655" s="7" t="s">
        <v>550</v>
      </c>
      <c r="L655" s="2">
        <f t="shared" si="10"/>
        <v>196284.10866733707</v>
      </c>
      <c r="M655" s="7" t="s">
        <v>38</v>
      </c>
      <c r="N655" s="7" t="s">
        <v>1498</v>
      </c>
    </row>
    <row r="656" spans="2:14" hidden="1" outlineLevel="1">
      <c r="B656" s="7" t="s">
        <v>1499</v>
      </c>
      <c r="C656" s="7" t="s">
        <v>24</v>
      </c>
      <c r="D656" s="7" t="s">
        <v>55</v>
      </c>
      <c r="E656" s="7"/>
      <c r="F656" s="7" t="s">
        <v>1500</v>
      </c>
      <c r="G656" s="7" t="s">
        <v>1501</v>
      </c>
      <c r="H656" s="7" t="s">
        <v>1502</v>
      </c>
      <c r="I656" s="7" t="s">
        <v>1503</v>
      </c>
      <c r="J656" s="7" t="s">
        <v>51</v>
      </c>
      <c r="K656" s="7" t="s">
        <v>252</v>
      </c>
      <c r="L656" s="2">
        <f t="shared" si="10"/>
        <v>56556.438090588643</v>
      </c>
      <c r="M656" s="7" t="s">
        <v>38</v>
      </c>
      <c r="N656" s="7" t="s">
        <v>1504</v>
      </c>
    </row>
    <row r="657" spans="2:14" hidden="1" outlineLevel="1">
      <c r="B657" s="7" t="s">
        <v>1505</v>
      </c>
      <c r="C657" s="7" t="s">
        <v>24</v>
      </c>
      <c r="D657" s="7" t="s">
        <v>55</v>
      </c>
      <c r="E657" s="7"/>
      <c r="F657" s="7" t="s">
        <v>1506</v>
      </c>
      <c r="G657" s="7" t="s">
        <v>1507</v>
      </c>
      <c r="H657" s="7" t="s">
        <v>1508</v>
      </c>
      <c r="I657" s="7" t="s">
        <v>158</v>
      </c>
      <c r="J657" s="7" t="s">
        <v>51</v>
      </c>
      <c r="K657" s="7" t="s">
        <v>324</v>
      </c>
      <c r="L657" s="2">
        <f t="shared" si="10"/>
        <v>139727.67057674841</v>
      </c>
      <c r="M657" s="7" t="s">
        <v>38</v>
      </c>
      <c r="N657" s="7" t="s">
        <v>1509</v>
      </c>
    </row>
    <row r="658" spans="2:14" hidden="1" outlineLevel="1">
      <c r="B658" s="7" t="s">
        <v>1510</v>
      </c>
      <c r="C658" s="7" t="s">
        <v>24</v>
      </c>
      <c r="D658" s="7" t="s">
        <v>46</v>
      </c>
      <c r="E658" s="7"/>
      <c r="F658" s="7" t="s">
        <v>1511</v>
      </c>
      <c r="G658" s="7" t="s">
        <v>1512</v>
      </c>
      <c r="H658" s="7" t="s">
        <v>1513</v>
      </c>
      <c r="I658" s="7" t="s">
        <v>1514</v>
      </c>
      <c r="J658" s="7" t="s">
        <v>51</v>
      </c>
      <c r="K658" s="7" t="s">
        <v>208</v>
      </c>
      <c r="L658" s="2">
        <f t="shared" si="10"/>
        <v>169669.31427176594</v>
      </c>
      <c r="M658" s="7" t="s">
        <v>38</v>
      </c>
      <c r="N658" s="7" t="s">
        <v>1515</v>
      </c>
    </row>
    <row r="659" spans="2:14" hidden="1" outlineLevel="1">
      <c r="B659" s="7" t="s">
        <v>1516</v>
      </c>
      <c r="C659" s="7" t="s">
        <v>24</v>
      </c>
      <c r="D659" s="7" t="s">
        <v>38</v>
      </c>
      <c r="E659" s="7"/>
      <c r="F659" s="7" t="s">
        <v>1517</v>
      </c>
      <c r="G659" s="7" t="s">
        <v>1518</v>
      </c>
      <c r="H659" s="7" t="s">
        <v>1519</v>
      </c>
      <c r="I659" s="7" t="s">
        <v>1520</v>
      </c>
      <c r="J659" s="7" t="s">
        <v>51</v>
      </c>
      <c r="K659" s="7" t="s">
        <v>1521</v>
      </c>
      <c r="L659" s="2">
        <f t="shared" si="10"/>
        <v>-59883.287390035039</v>
      </c>
      <c r="M659" s="7" t="s">
        <v>38</v>
      </c>
      <c r="N659" s="7" t="s">
        <v>1522</v>
      </c>
    </row>
    <row r="660" spans="2:14" hidden="1" outlineLevel="1">
      <c r="B660" s="7" t="s">
        <v>1516</v>
      </c>
      <c r="C660" s="7" t="s">
        <v>24</v>
      </c>
      <c r="D660" s="7" t="s">
        <v>55</v>
      </c>
      <c r="E660" s="7"/>
      <c r="F660" s="7" t="s">
        <v>1523</v>
      </c>
      <c r="G660" s="7" t="s">
        <v>1524</v>
      </c>
      <c r="H660" s="7" t="s">
        <v>1519</v>
      </c>
      <c r="I660" s="7" t="s">
        <v>1525</v>
      </c>
      <c r="J660" s="7" t="s">
        <v>51</v>
      </c>
      <c r="K660" s="7" t="s">
        <v>952</v>
      </c>
      <c r="L660" s="2">
        <f t="shared" si="10"/>
        <v>73190.684587820608</v>
      </c>
      <c r="M660" s="7" t="s">
        <v>38</v>
      </c>
      <c r="N660" s="7" t="s">
        <v>1526</v>
      </c>
    </row>
    <row r="661" spans="2:14" hidden="1" outlineLevel="1">
      <c r="B661" s="7" t="s">
        <v>1537</v>
      </c>
      <c r="C661" s="7" t="s">
        <v>24</v>
      </c>
      <c r="D661" s="7" t="s">
        <v>55</v>
      </c>
      <c r="E661" s="7"/>
      <c r="F661" s="7" t="s">
        <v>1538</v>
      </c>
      <c r="G661" s="7" t="s">
        <v>1539</v>
      </c>
      <c r="H661" s="7" t="s">
        <v>1540</v>
      </c>
      <c r="I661" s="7" t="s">
        <v>1541</v>
      </c>
      <c r="J661" s="7" t="s">
        <v>51</v>
      </c>
      <c r="K661" s="7" t="s">
        <v>1051</v>
      </c>
      <c r="L661" s="2">
        <f t="shared" si="10"/>
        <v>209591.50586512266</v>
      </c>
      <c r="M661" s="7" t="s">
        <v>38</v>
      </c>
      <c r="N661" s="7" t="s">
        <v>1542</v>
      </c>
    </row>
    <row r="662" spans="2:14" hidden="1" outlineLevel="1">
      <c r="B662" s="7" t="s">
        <v>1543</v>
      </c>
      <c r="C662" s="7" t="s">
        <v>24</v>
      </c>
      <c r="D662" s="7" t="s">
        <v>374</v>
      </c>
      <c r="E662" s="7"/>
      <c r="F662" s="7" t="s">
        <v>1544</v>
      </c>
      <c r="G662" s="7" t="s">
        <v>1545</v>
      </c>
      <c r="H662" s="7" t="s">
        <v>1546</v>
      </c>
      <c r="I662" s="7" t="s">
        <v>451</v>
      </c>
      <c r="J662" s="7" t="s">
        <v>51</v>
      </c>
      <c r="K662" s="7" t="s">
        <v>452</v>
      </c>
      <c r="L662" s="2">
        <f t="shared" si="10"/>
        <v>232879.45096124735</v>
      </c>
      <c r="M662" s="7" t="s">
        <v>38</v>
      </c>
      <c r="N662" s="7" t="s">
        <v>1547</v>
      </c>
    </row>
    <row r="663" spans="2:14" hidden="1" outlineLevel="1">
      <c r="B663" s="7" t="s">
        <v>1564</v>
      </c>
      <c r="C663" s="7" t="s">
        <v>24</v>
      </c>
      <c r="D663" s="7" t="s">
        <v>46</v>
      </c>
      <c r="E663" s="7"/>
      <c r="F663" s="7" t="s">
        <v>1565</v>
      </c>
      <c r="G663" s="7" t="s">
        <v>1566</v>
      </c>
      <c r="H663" s="7" t="s">
        <v>1567</v>
      </c>
      <c r="I663" s="7" t="s">
        <v>1568</v>
      </c>
      <c r="J663" s="7" t="s">
        <v>51</v>
      </c>
      <c r="K663" s="7" t="s">
        <v>1013</v>
      </c>
      <c r="L663" s="2">
        <f t="shared" si="10"/>
        <v>166342.46497231955</v>
      </c>
      <c r="M663" s="7" t="s">
        <v>38</v>
      </c>
      <c r="N663" s="7" t="s">
        <v>1569</v>
      </c>
    </row>
    <row r="664" spans="2:14" hidden="1" outlineLevel="1">
      <c r="B664" s="7" t="s">
        <v>1570</v>
      </c>
      <c r="C664" s="7" t="s">
        <v>24</v>
      </c>
      <c r="D664" s="7" t="s">
        <v>63</v>
      </c>
      <c r="E664" s="7"/>
      <c r="F664" s="7" t="s">
        <v>1571</v>
      </c>
      <c r="G664" s="7" t="s">
        <v>1572</v>
      </c>
      <c r="H664" s="7" t="s">
        <v>1573</v>
      </c>
      <c r="I664" s="7" t="s">
        <v>1263</v>
      </c>
      <c r="J664" s="7" t="s">
        <v>51</v>
      </c>
      <c r="K664" s="7" t="s">
        <v>379</v>
      </c>
      <c r="L664" s="2">
        <f t="shared" si="10"/>
        <v>192957.25936789069</v>
      </c>
      <c r="M664" s="7" t="s">
        <v>38</v>
      </c>
      <c r="N664" s="7" t="s">
        <v>1574</v>
      </c>
    </row>
    <row r="665" spans="2:14" hidden="1" outlineLevel="1">
      <c r="B665" s="7" t="s">
        <v>1575</v>
      </c>
      <c r="C665" s="7" t="s">
        <v>24</v>
      </c>
      <c r="D665" s="7" t="s">
        <v>46</v>
      </c>
      <c r="E665" s="7"/>
      <c r="F665" s="7" t="s">
        <v>1576</v>
      </c>
      <c r="G665" s="7" t="s">
        <v>1577</v>
      </c>
      <c r="H665" s="7" t="s">
        <v>1578</v>
      </c>
      <c r="I665" s="7" t="s">
        <v>905</v>
      </c>
      <c r="J665" s="7" t="s">
        <v>38</v>
      </c>
      <c r="K665" s="7" t="s">
        <v>1579</v>
      </c>
      <c r="L665" s="2">
        <f t="shared" si="10"/>
        <v>-103132.32828283812</v>
      </c>
      <c r="M665" s="7" t="s">
        <v>38</v>
      </c>
      <c r="N665" s="7" t="s">
        <v>1580</v>
      </c>
    </row>
    <row r="666" spans="2:14" hidden="1" outlineLevel="1">
      <c r="B666" s="7" t="s">
        <v>1575</v>
      </c>
      <c r="C666" s="7" t="s">
        <v>24</v>
      </c>
      <c r="D666" s="7" t="s">
        <v>46</v>
      </c>
      <c r="E666" s="7"/>
      <c r="F666" s="7" t="s">
        <v>1581</v>
      </c>
      <c r="G666" s="7" t="s">
        <v>1582</v>
      </c>
      <c r="H666" s="7" t="s">
        <v>1578</v>
      </c>
      <c r="I666" s="7" t="s">
        <v>1583</v>
      </c>
      <c r="J666" s="7" t="s">
        <v>38</v>
      </c>
      <c r="K666" s="7" t="s">
        <v>1410</v>
      </c>
      <c r="L666" s="2">
        <f t="shared" si="10"/>
        <v>143054.5198761948</v>
      </c>
      <c r="M666" s="7" t="s">
        <v>38</v>
      </c>
      <c r="N666" s="7" t="s">
        <v>1584</v>
      </c>
    </row>
    <row r="667" spans="2:14" hidden="1" outlineLevel="1">
      <c r="B667" s="7" t="s">
        <v>1585</v>
      </c>
      <c r="C667" s="7" t="s">
        <v>24</v>
      </c>
      <c r="D667" s="7" t="s">
        <v>46</v>
      </c>
      <c r="E667" s="7"/>
      <c r="F667" s="7" t="s">
        <v>1586</v>
      </c>
      <c r="G667" s="7" t="s">
        <v>1587</v>
      </c>
      <c r="H667" s="7" t="s">
        <v>1588</v>
      </c>
      <c r="I667" s="7" t="s">
        <v>1492</v>
      </c>
      <c r="J667" s="7" t="s">
        <v>51</v>
      </c>
      <c r="K667" s="7" t="s">
        <v>550</v>
      </c>
      <c r="L667" s="2">
        <f t="shared" si="10"/>
        <v>196284.10866733707</v>
      </c>
      <c r="M667" s="7" t="s">
        <v>38</v>
      </c>
      <c r="N667" s="7" t="s">
        <v>1589</v>
      </c>
    </row>
    <row r="668" spans="2:14" hidden="1" outlineLevel="1">
      <c r="B668" s="7" t="s">
        <v>1601</v>
      </c>
      <c r="C668" s="7" t="s">
        <v>24</v>
      </c>
      <c r="D668" s="7" t="s">
        <v>38</v>
      </c>
      <c r="E668" s="7" t="s">
        <v>120</v>
      </c>
      <c r="F668" s="7" t="s">
        <v>1602</v>
      </c>
      <c r="G668" s="7" t="s">
        <v>1603</v>
      </c>
      <c r="H668" s="7" t="s">
        <v>1604</v>
      </c>
      <c r="I668" s="7" t="s">
        <v>1599</v>
      </c>
      <c r="J668" s="7" t="s">
        <v>51</v>
      </c>
      <c r="K668" s="7" t="s">
        <v>63</v>
      </c>
      <c r="L668" s="2">
        <f t="shared" si="10"/>
        <v>13307.397197785565</v>
      </c>
      <c r="M668" s="7" t="s">
        <v>38</v>
      </c>
      <c r="N668" s="7" t="s">
        <v>1605</v>
      </c>
    </row>
    <row r="669" spans="2:14" hidden="1" outlineLevel="1">
      <c r="B669" s="7" t="s">
        <v>1606</v>
      </c>
      <c r="C669" s="7" t="s">
        <v>24</v>
      </c>
      <c r="D669" s="7" t="s">
        <v>55</v>
      </c>
      <c r="E669" s="7"/>
      <c r="F669" s="7" t="s">
        <v>1607</v>
      </c>
      <c r="G669" s="7" t="s">
        <v>1608</v>
      </c>
      <c r="H669" s="7" t="s">
        <v>1609</v>
      </c>
      <c r="I669" s="7" t="s">
        <v>576</v>
      </c>
      <c r="J669" s="7" t="s">
        <v>51</v>
      </c>
      <c r="K669" s="7" t="s">
        <v>174</v>
      </c>
      <c r="L669" s="2">
        <f t="shared" si="10"/>
        <v>-163015.61567287316</v>
      </c>
      <c r="M669" s="7" t="s">
        <v>38</v>
      </c>
      <c r="N669" s="7" t="s">
        <v>1610</v>
      </c>
    </row>
    <row r="670" spans="2:14" hidden="1" outlineLevel="1">
      <c r="B670" s="7" t="s">
        <v>1606</v>
      </c>
      <c r="C670" s="7" t="s">
        <v>24</v>
      </c>
      <c r="D670" s="7" t="s">
        <v>38</v>
      </c>
      <c r="E670" s="7"/>
      <c r="F670" s="7" t="s">
        <v>1611</v>
      </c>
      <c r="G670" s="7" t="s">
        <v>1612</v>
      </c>
      <c r="H670" s="7" t="s">
        <v>1609</v>
      </c>
      <c r="I670" s="7" t="s">
        <v>1110</v>
      </c>
      <c r="J670" s="7" t="s">
        <v>51</v>
      </c>
      <c r="K670" s="7" t="s">
        <v>1613</v>
      </c>
      <c r="L670" s="2">
        <f t="shared" si="10"/>
        <v>246186.84815903293</v>
      </c>
      <c r="M670" s="7" t="s">
        <v>38</v>
      </c>
      <c r="N670" s="7" t="s">
        <v>1614</v>
      </c>
    </row>
    <row r="671" spans="2:14" hidden="1" outlineLevel="1">
      <c r="B671" s="7" t="s">
        <v>1615</v>
      </c>
      <c r="C671" s="7" t="s">
        <v>24</v>
      </c>
      <c r="D671" s="7" t="s">
        <v>55</v>
      </c>
      <c r="E671" s="7"/>
      <c r="F671" s="7" t="s">
        <v>1616</v>
      </c>
      <c r="G671" s="7" t="s">
        <v>1617</v>
      </c>
      <c r="H671" s="7" t="s">
        <v>1618</v>
      </c>
      <c r="I671" s="7" t="s">
        <v>1619</v>
      </c>
      <c r="J671" s="7" t="s">
        <v>38</v>
      </c>
      <c r="K671" s="7" t="s">
        <v>1620</v>
      </c>
      <c r="L671" s="2">
        <f t="shared" si="10"/>
        <v>146381.36917564122</v>
      </c>
      <c r="M671" s="7" t="s">
        <v>38</v>
      </c>
      <c r="N671" s="7" t="s">
        <v>1621</v>
      </c>
    </row>
    <row r="672" spans="2:14" hidden="1" outlineLevel="1">
      <c r="B672" s="5" t="s">
        <v>2628</v>
      </c>
      <c r="C672" s="5" t="s">
        <v>37</v>
      </c>
      <c r="D672" s="5" t="s">
        <v>46</v>
      </c>
      <c r="E672" s="5"/>
      <c r="F672" s="5" t="s">
        <v>2629</v>
      </c>
      <c r="G672" s="5" t="s">
        <v>2630</v>
      </c>
      <c r="H672" s="5" t="s">
        <v>2631</v>
      </c>
      <c r="I672" s="5" t="s">
        <v>2401</v>
      </c>
      <c r="J672" s="5" t="s">
        <v>51</v>
      </c>
      <c r="K672" s="5" t="s">
        <v>452</v>
      </c>
      <c r="L672" s="2">
        <f t="shared" si="10"/>
        <v>232879.45096124735</v>
      </c>
      <c r="M672" s="5" t="s">
        <v>38</v>
      </c>
      <c r="N672" s="5" t="s">
        <v>2632</v>
      </c>
    </row>
    <row r="673" spans="2:14" hidden="1" outlineLevel="1">
      <c r="B673" s="5" t="s">
        <v>2633</v>
      </c>
      <c r="C673" s="5" t="s">
        <v>37</v>
      </c>
      <c r="D673" s="5" t="s">
        <v>477</v>
      </c>
      <c r="E673" s="5" t="s">
        <v>120</v>
      </c>
      <c r="F673" s="5" t="s">
        <v>2634</v>
      </c>
      <c r="G673" s="5" t="s">
        <v>2635</v>
      </c>
      <c r="H673" s="5" t="s">
        <v>2636</v>
      </c>
      <c r="I673" s="5" t="s">
        <v>1085</v>
      </c>
      <c r="J673" s="5" t="s">
        <v>51</v>
      </c>
      <c r="K673" s="5" t="s">
        <v>282</v>
      </c>
      <c r="L673" s="2">
        <f t="shared" si="10"/>
        <v>-106459.17758228452</v>
      </c>
      <c r="M673" s="5" t="s">
        <v>38</v>
      </c>
      <c r="N673" s="5" t="s">
        <v>2637</v>
      </c>
    </row>
    <row r="674" spans="2:14" hidden="1" outlineLevel="1">
      <c r="B674" s="7" t="s">
        <v>2638</v>
      </c>
      <c r="C674" s="7" t="s">
        <v>24</v>
      </c>
      <c r="D674" s="7" t="s">
        <v>38</v>
      </c>
      <c r="E674" s="7"/>
      <c r="F674" s="7" t="s">
        <v>1643</v>
      </c>
      <c r="G674" s="7" t="s">
        <v>1644</v>
      </c>
      <c r="H674" s="7" t="s">
        <v>1645</v>
      </c>
      <c r="I674" s="7" t="s">
        <v>342</v>
      </c>
      <c r="J674" s="7" t="s">
        <v>51</v>
      </c>
      <c r="K674" s="7" t="s">
        <v>526</v>
      </c>
      <c r="L674" s="2">
        <f t="shared" si="10"/>
        <v>212918.35516456905</v>
      </c>
      <c r="M674" s="7" t="s">
        <v>38</v>
      </c>
      <c r="N674" s="7" t="s">
        <v>1646</v>
      </c>
    </row>
    <row r="675" spans="2:14" hidden="1" outlineLevel="1">
      <c r="B675" s="5" t="s">
        <v>2639</v>
      </c>
      <c r="C675" s="5" t="s">
        <v>37</v>
      </c>
      <c r="D675" s="5" t="s">
        <v>46</v>
      </c>
      <c r="E675" s="5"/>
      <c r="F675" s="5" t="s">
        <v>2640</v>
      </c>
      <c r="G675" s="5" t="s">
        <v>2641</v>
      </c>
      <c r="H675" s="5" t="s">
        <v>2642</v>
      </c>
      <c r="I675" s="5" t="s">
        <v>1277</v>
      </c>
      <c r="J675" s="5" t="s">
        <v>51</v>
      </c>
      <c r="K675" s="5" t="s">
        <v>2643</v>
      </c>
      <c r="L675" s="2">
        <f t="shared" si="10"/>
        <v>249513.69745847932</v>
      </c>
      <c r="M675" s="5" t="s">
        <v>38</v>
      </c>
      <c r="N675" s="5" t="s">
        <v>2644</v>
      </c>
    </row>
    <row r="676" spans="2:14" hidden="1" outlineLevel="1">
      <c r="B676" s="7" t="s">
        <v>1677</v>
      </c>
      <c r="C676" s="7" t="s">
        <v>24</v>
      </c>
      <c r="D676" s="7" t="s">
        <v>38</v>
      </c>
      <c r="E676" s="7"/>
      <c r="F676" s="7" t="s">
        <v>1678</v>
      </c>
      <c r="G676" s="7" t="s">
        <v>1679</v>
      </c>
      <c r="H676" s="7" t="s">
        <v>1679</v>
      </c>
      <c r="I676" s="7" t="s">
        <v>1680</v>
      </c>
      <c r="J676" s="7" t="s">
        <v>51</v>
      </c>
      <c r="K676" s="7" t="s">
        <v>746</v>
      </c>
      <c r="L676" s="2">
        <f t="shared" si="10"/>
        <v>33268.492994463908</v>
      </c>
      <c r="M676" s="7" t="s">
        <v>38</v>
      </c>
      <c r="N676" s="7" t="s">
        <v>1681</v>
      </c>
    </row>
    <row r="677" spans="2:14" hidden="1" outlineLevel="1">
      <c r="B677" s="7" t="s">
        <v>1682</v>
      </c>
      <c r="C677" s="7" t="s">
        <v>24</v>
      </c>
      <c r="D677" s="7" t="s">
        <v>46</v>
      </c>
      <c r="E677" s="7"/>
      <c r="F677" s="7" t="s">
        <v>1683</v>
      </c>
      <c r="G677" s="7" t="s">
        <v>1684</v>
      </c>
      <c r="H677" s="7" t="s">
        <v>1685</v>
      </c>
      <c r="I677" s="7" t="s">
        <v>1170</v>
      </c>
      <c r="J677" s="7" t="s">
        <v>38</v>
      </c>
      <c r="K677" s="7" t="s">
        <v>1410</v>
      </c>
      <c r="L677" s="2">
        <f t="shared" si="10"/>
        <v>143054.5198761948</v>
      </c>
      <c r="M677" s="7" t="s">
        <v>38</v>
      </c>
      <c r="N677" s="7" t="s">
        <v>1686</v>
      </c>
    </row>
    <row r="678" spans="2:14" hidden="1" outlineLevel="1">
      <c r="B678" s="7" t="s">
        <v>1682</v>
      </c>
      <c r="C678" s="7" t="s">
        <v>24</v>
      </c>
      <c r="D678" s="7" t="s">
        <v>46</v>
      </c>
      <c r="E678" s="7"/>
      <c r="F678" s="7" t="s">
        <v>1687</v>
      </c>
      <c r="G678" s="7" t="s">
        <v>1688</v>
      </c>
      <c r="H678" s="7" t="s">
        <v>1685</v>
      </c>
      <c r="I678" s="7" t="s">
        <v>1012</v>
      </c>
      <c r="J678" s="7" t="s">
        <v>38</v>
      </c>
      <c r="K678" s="7" t="s">
        <v>271</v>
      </c>
      <c r="L678" s="2">
        <f t="shared" si="10"/>
        <v>-73190.684587820608</v>
      </c>
      <c r="M678" s="7" t="s">
        <v>38</v>
      </c>
      <c r="N678" s="7" t="s">
        <v>1689</v>
      </c>
    </row>
    <row r="679" spans="2:14" hidden="1" outlineLevel="1">
      <c r="B679" s="7" t="s">
        <v>1690</v>
      </c>
      <c r="C679" s="7" t="s">
        <v>24</v>
      </c>
      <c r="D679" s="7" t="s">
        <v>55</v>
      </c>
      <c r="E679" s="7"/>
      <c r="F679" s="7" t="s">
        <v>1691</v>
      </c>
      <c r="G679" s="7" t="s">
        <v>1692</v>
      </c>
      <c r="H679" s="7" t="s">
        <v>1693</v>
      </c>
      <c r="I679" s="7" t="s">
        <v>1694</v>
      </c>
      <c r="J679" s="7" t="s">
        <v>51</v>
      </c>
      <c r="K679" s="7" t="s">
        <v>1695</v>
      </c>
      <c r="L679" s="2">
        <f t="shared" si="10"/>
        <v>216245.20446401543</v>
      </c>
      <c r="M679" s="7" t="s">
        <v>38</v>
      </c>
      <c r="N679" s="7" t="s">
        <v>1696</v>
      </c>
    </row>
    <row r="680" spans="2:14" hidden="1" outlineLevel="1">
      <c r="B680" s="7" t="s">
        <v>1690</v>
      </c>
      <c r="C680" s="7" t="s">
        <v>24</v>
      </c>
      <c r="D680" s="7" t="s">
        <v>38</v>
      </c>
      <c r="E680" s="7"/>
      <c r="F680" s="7" t="s">
        <v>1697</v>
      </c>
      <c r="G680" s="7" t="s">
        <v>1698</v>
      </c>
      <c r="H680" s="7" t="s">
        <v>1693</v>
      </c>
      <c r="I680" s="7" t="s">
        <v>1699</v>
      </c>
      <c r="J680" s="7" t="s">
        <v>51</v>
      </c>
      <c r="K680" s="7" t="s">
        <v>396</v>
      </c>
      <c r="L680" s="2">
        <f t="shared" si="10"/>
        <v>-129747.12267840926</v>
      </c>
      <c r="M680" s="7" t="s">
        <v>38</v>
      </c>
      <c r="N680" s="7" t="s">
        <v>1700</v>
      </c>
    </row>
    <row r="681" spans="2:14" hidden="1" outlineLevel="1">
      <c r="B681" s="7" t="s">
        <v>1701</v>
      </c>
      <c r="C681" s="7" t="s">
        <v>24</v>
      </c>
      <c r="D681" s="7" t="s">
        <v>374</v>
      </c>
      <c r="E681" s="7"/>
      <c r="F681" s="7" t="s">
        <v>1702</v>
      </c>
      <c r="G681" s="7" t="s">
        <v>1703</v>
      </c>
      <c r="H681" s="7" t="s">
        <v>1704</v>
      </c>
      <c r="I681" s="7" t="s">
        <v>782</v>
      </c>
      <c r="J681" s="7" t="s">
        <v>51</v>
      </c>
      <c r="K681" s="7" t="s">
        <v>687</v>
      </c>
      <c r="L681" s="2">
        <f t="shared" si="10"/>
        <v>266147.94395571126</v>
      </c>
      <c r="M681" s="7" t="s">
        <v>38</v>
      </c>
      <c r="N681" s="7" t="s">
        <v>1705</v>
      </c>
    </row>
    <row r="682" spans="2:14" hidden="1" outlineLevel="1">
      <c r="B682" s="7" t="s">
        <v>1706</v>
      </c>
      <c r="C682" s="7" t="s">
        <v>24</v>
      </c>
      <c r="D682" s="7" t="s">
        <v>46</v>
      </c>
      <c r="E682" s="7"/>
      <c r="F682" s="7" t="s">
        <v>1707</v>
      </c>
      <c r="G682" s="7" t="s">
        <v>1708</v>
      </c>
      <c r="H682" s="7" t="s">
        <v>1709</v>
      </c>
      <c r="I682" s="7" t="s">
        <v>1710</v>
      </c>
      <c r="J682" s="7" t="s">
        <v>51</v>
      </c>
      <c r="K682" s="7" t="s">
        <v>1711</v>
      </c>
      <c r="L682" s="2">
        <f t="shared" si="10"/>
        <v>319377.53274685354</v>
      </c>
      <c r="M682" s="7" t="s">
        <v>38</v>
      </c>
      <c r="N682" s="7" t="s">
        <v>1712</v>
      </c>
    </row>
    <row r="683" spans="2:14" hidden="1" outlineLevel="1">
      <c r="B683" s="7" t="s">
        <v>1719</v>
      </c>
      <c r="C683" s="7" t="s">
        <v>24</v>
      </c>
      <c r="D683" s="7" t="s">
        <v>55</v>
      </c>
      <c r="E683" s="7" t="s">
        <v>162</v>
      </c>
      <c r="F683" s="7" t="s">
        <v>1720</v>
      </c>
      <c r="G683" s="7" t="s">
        <v>1721</v>
      </c>
      <c r="H683" s="7" t="s">
        <v>1722</v>
      </c>
      <c r="I683" s="7" t="s">
        <v>1723</v>
      </c>
      <c r="J683" s="7" t="s">
        <v>51</v>
      </c>
      <c r="K683" s="7" t="s">
        <v>1184</v>
      </c>
      <c r="L683" s="2">
        <f t="shared" si="10"/>
        <v>-46575.89019224947</v>
      </c>
      <c r="M683" s="7" t="s">
        <v>38</v>
      </c>
      <c r="N683" s="7" t="s">
        <v>1724</v>
      </c>
    </row>
    <row r="684" spans="2:14" hidden="1" outlineLevel="1">
      <c r="B684" s="7" t="s">
        <v>1725</v>
      </c>
      <c r="C684" s="7" t="s">
        <v>24</v>
      </c>
      <c r="D684" s="7" t="s">
        <v>142</v>
      </c>
      <c r="E684" s="7"/>
      <c r="F684" s="7" t="s">
        <v>1726</v>
      </c>
      <c r="G684" s="7" t="s">
        <v>1727</v>
      </c>
      <c r="H684" s="7" t="s">
        <v>1728</v>
      </c>
      <c r="I684" s="7" t="s">
        <v>1729</v>
      </c>
      <c r="J684" s="7" t="s">
        <v>38</v>
      </c>
      <c r="K684" s="7" t="s">
        <v>1243</v>
      </c>
      <c r="L684" s="2">
        <f t="shared" si="10"/>
        <v>-246186.84815903293</v>
      </c>
      <c r="M684" s="7" t="s">
        <v>38</v>
      </c>
      <c r="N684" s="7" t="s">
        <v>1730</v>
      </c>
    </row>
    <row r="685" spans="2:14" hidden="1" outlineLevel="1">
      <c r="B685" s="7" t="s">
        <v>1725</v>
      </c>
      <c r="C685" s="7" t="s">
        <v>24</v>
      </c>
      <c r="D685" s="7" t="s">
        <v>374</v>
      </c>
      <c r="E685" s="7"/>
      <c r="F685" s="7" t="s">
        <v>1731</v>
      </c>
      <c r="G685" s="7" t="s">
        <v>1732</v>
      </c>
      <c r="H685" s="7" t="s">
        <v>1728</v>
      </c>
      <c r="I685" s="7" t="s">
        <v>1733</v>
      </c>
      <c r="J685" s="7" t="s">
        <v>38</v>
      </c>
      <c r="K685" s="7" t="s">
        <v>1613</v>
      </c>
      <c r="L685" s="2">
        <f t="shared" si="10"/>
        <v>246186.84815903293</v>
      </c>
      <c r="M685" s="7" t="s">
        <v>38</v>
      </c>
      <c r="N685" s="7" t="s">
        <v>1734</v>
      </c>
    </row>
    <row r="686" spans="2:14" hidden="1" outlineLevel="1">
      <c r="B686" s="7" t="s">
        <v>1735</v>
      </c>
      <c r="C686" s="7" t="s">
        <v>24</v>
      </c>
      <c r="D686" s="7" t="s">
        <v>46</v>
      </c>
      <c r="E686" s="7"/>
      <c r="F686" s="7" t="s">
        <v>1736</v>
      </c>
      <c r="G686" s="7" t="s">
        <v>1737</v>
      </c>
      <c r="H686" s="7" t="s">
        <v>1738</v>
      </c>
      <c r="I686" s="7" t="s">
        <v>214</v>
      </c>
      <c r="J686" s="7" t="s">
        <v>51</v>
      </c>
      <c r="K686" s="7" t="s">
        <v>1739</v>
      </c>
      <c r="L686" s="2">
        <f t="shared" si="10"/>
        <v>-262821.09465626488</v>
      </c>
      <c r="M686" s="7" t="s">
        <v>38</v>
      </c>
      <c r="N686" s="7" t="s">
        <v>1740</v>
      </c>
    </row>
    <row r="687" spans="2:14" hidden="1" outlineLevel="1">
      <c r="B687" s="7" t="s">
        <v>1735</v>
      </c>
      <c r="C687" s="7" t="s">
        <v>24</v>
      </c>
      <c r="D687" s="7" t="s">
        <v>55</v>
      </c>
      <c r="E687" s="7"/>
      <c r="F687" s="7" t="s">
        <v>1741</v>
      </c>
      <c r="G687" s="7" t="s">
        <v>1742</v>
      </c>
      <c r="H687" s="7" t="s">
        <v>1738</v>
      </c>
      <c r="I687" s="7" t="s">
        <v>1743</v>
      </c>
      <c r="J687" s="7" t="s">
        <v>51</v>
      </c>
      <c r="K687" s="7" t="s">
        <v>572</v>
      </c>
      <c r="L687" s="2">
        <f t="shared" si="10"/>
        <v>-123093.42407951647</v>
      </c>
      <c r="M687" s="7" t="s">
        <v>38</v>
      </c>
      <c r="N687" s="7" t="s">
        <v>1744</v>
      </c>
    </row>
    <row r="688" spans="2:14" hidden="1" outlineLevel="1">
      <c r="B688" s="7" t="s">
        <v>1745</v>
      </c>
      <c r="C688" s="7" t="s">
        <v>24</v>
      </c>
      <c r="D688" s="7" t="s">
        <v>63</v>
      </c>
      <c r="E688" s="7" t="s">
        <v>120</v>
      </c>
      <c r="F688" s="7" t="s">
        <v>1746</v>
      </c>
      <c r="G688" s="7" t="s">
        <v>1747</v>
      </c>
      <c r="H688" s="7" t="s">
        <v>1748</v>
      </c>
      <c r="I688" s="7" t="s">
        <v>655</v>
      </c>
      <c r="J688" s="7" t="s">
        <v>51</v>
      </c>
      <c r="K688" s="7" t="s">
        <v>1749</v>
      </c>
      <c r="L688" s="2">
        <f t="shared" si="10"/>
        <v>316050.68344740709</v>
      </c>
      <c r="M688" s="7" t="s">
        <v>38</v>
      </c>
      <c r="N688" s="7" t="s">
        <v>1750</v>
      </c>
    </row>
    <row r="689" spans="1:14" hidden="1" outlineLevel="1">
      <c r="B689" s="7" t="s">
        <v>1764</v>
      </c>
      <c r="C689" s="7" t="s">
        <v>24</v>
      </c>
      <c r="D689" s="7" t="s">
        <v>38</v>
      </c>
      <c r="E689" s="7"/>
      <c r="F689" s="7" t="s">
        <v>1765</v>
      </c>
      <c r="G689" s="7" t="s">
        <v>1766</v>
      </c>
      <c r="H689" s="7" t="s">
        <v>1767</v>
      </c>
      <c r="I689" s="7" t="s">
        <v>1768</v>
      </c>
      <c r="J689" s="7" t="s">
        <v>51</v>
      </c>
      <c r="K689" s="7" t="s">
        <v>139</v>
      </c>
      <c r="L689" s="2">
        <f t="shared" si="10"/>
        <v>126420.27337896285</v>
      </c>
      <c r="M689" s="7" t="s">
        <v>38</v>
      </c>
      <c r="N689" s="7" t="s">
        <v>1769</v>
      </c>
    </row>
    <row r="690" spans="1:14" hidden="1" outlineLevel="1">
      <c r="B690" s="7" t="s">
        <v>1776</v>
      </c>
      <c r="C690" s="7" t="s">
        <v>24</v>
      </c>
      <c r="D690" s="7" t="s">
        <v>55</v>
      </c>
      <c r="E690" s="7"/>
      <c r="F690" s="7" t="s">
        <v>1777</v>
      </c>
      <c r="G690" s="7" t="s">
        <v>1778</v>
      </c>
      <c r="H690" s="7" t="s">
        <v>1779</v>
      </c>
      <c r="I690" s="7" t="s">
        <v>67</v>
      </c>
      <c r="J690" s="7" t="s">
        <v>38</v>
      </c>
      <c r="K690" s="7" t="s">
        <v>1780</v>
      </c>
      <c r="L690" s="2">
        <f t="shared" si="10"/>
        <v>-99805.478983391731</v>
      </c>
      <c r="M690" s="7" t="s">
        <v>38</v>
      </c>
      <c r="N690" s="7" t="s">
        <v>1781</v>
      </c>
    </row>
    <row r="691" spans="1:14" hidden="1" outlineLevel="1">
      <c r="B691" s="7" t="s">
        <v>1776</v>
      </c>
      <c r="C691" s="7" t="s">
        <v>24</v>
      </c>
      <c r="D691" s="7" t="s">
        <v>46</v>
      </c>
      <c r="E691" s="7"/>
      <c r="F691" s="7" t="s">
        <v>1782</v>
      </c>
      <c r="G691" s="7" t="s">
        <v>1783</v>
      </c>
      <c r="H691" s="7" t="s">
        <v>1779</v>
      </c>
      <c r="I691" s="7" t="s">
        <v>415</v>
      </c>
      <c r="J691" s="7" t="s">
        <v>38</v>
      </c>
      <c r="K691" s="7" t="s">
        <v>259</v>
      </c>
      <c r="L691" s="2">
        <f t="shared" si="10"/>
        <v>149708.2184750876</v>
      </c>
      <c r="M691" s="7" t="s">
        <v>38</v>
      </c>
      <c r="N691" s="7" t="s">
        <v>1784</v>
      </c>
    </row>
    <row r="692" spans="1:14" hidden="1" outlineLevel="1">
      <c r="B692" s="5" t="s">
        <v>2645</v>
      </c>
      <c r="C692" s="5" t="s">
        <v>37</v>
      </c>
      <c r="D692" s="5" t="s">
        <v>38</v>
      </c>
      <c r="E692" s="5"/>
      <c r="F692" s="5" t="s">
        <v>2646</v>
      </c>
      <c r="G692" s="5" t="s">
        <v>2647</v>
      </c>
      <c r="H692" s="5" t="s">
        <v>2648</v>
      </c>
      <c r="I692" s="5" t="s">
        <v>245</v>
      </c>
      <c r="J692" s="5" t="s">
        <v>51</v>
      </c>
      <c r="K692" s="5" t="s">
        <v>68</v>
      </c>
      <c r="L692" s="2">
        <f t="shared" si="10"/>
        <v>189630.41006844427</v>
      </c>
      <c r="M692" s="5" t="s">
        <v>38</v>
      </c>
      <c r="N692" s="5" t="s">
        <v>2649</v>
      </c>
    </row>
    <row r="693" spans="1:14" hidden="1" outlineLevel="1">
      <c r="B693" s="7" t="s">
        <v>1795</v>
      </c>
      <c r="C693" s="7" t="s">
        <v>24</v>
      </c>
      <c r="D693" s="7" t="s">
        <v>38</v>
      </c>
      <c r="E693" s="7"/>
      <c r="F693" s="7" t="s">
        <v>1796</v>
      </c>
      <c r="G693" s="7" t="s">
        <v>1797</v>
      </c>
      <c r="H693" s="7" t="s">
        <v>1798</v>
      </c>
      <c r="I693" s="7" t="s">
        <v>1799</v>
      </c>
      <c r="J693" s="7" t="s">
        <v>55</v>
      </c>
      <c r="K693" s="7" t="s">
        <v>676</v>
      </c>
      <c r="L693" s="2">
        <f t="shared" si="10"/>
        <v>-3326.8492994463913</v>
      </c>
      <c r="M693" s="7" t="s">
        <v>38</v>
      </c>
      <c r="N693" s="7" t="s">
        <v>1800</v>
      </c>
    </row>
    <row r="694" spans="1:14" hidden="1" outlineLevel="1">
      <c r="B694" s="7" t="s">
        <v>1795</v>
      </c>
      <c r="C694" s="7" t="s">
        <v>24</v>
      </c>
      <c r="D694" s="7" t="s">
        <v>63</v>
      </c>
      <c r="E694" s="7"/>
      <c r="F694" s="7" t="s">
        <v>1801</v>
      </c>
      <c r="G694" s="7" t="s">
        <v>1802</v>
      </c>
      <c r="H694" s="7" t="s">
        <v>1798</v>
      </c>
      <c r="I694" s="7" t="s">
        <v>232</v>
      </c>
      <c r="J694" s="7" t="s">
        <v>55</v>
      </c>
      <c r="K694" s="7" t="s">
        <v>75</v>
      </c>
      <c r="L694" s="2">
        <f t="shared" si="10"/>
        <v>89824.931085052565</v>
      </c>
      <c r="M694" s="7" t="s">
        <v>38</v>
      </c>
      <c r="N694" s="7" t="s">
        <v>1803</v>
      </c>
    </row>
    <row r="695" spans="1:14" hidden="1" outlineLevel="1">
      <c r="B695" s="7" t="s">
        <v>1828</v>
      </c>
      <c r="C695" s="7" t="s">
        <v>24</v>
      </c>
      <c r="D695" s="7" t="s">
        <v>38</v>
      </c>
      <c r="E695" s="7"/>
      <c r="F695" s="7" t="s">
        <v>1829</v>
      </c>
      <c r="G695" s="7" t="s">
        <v>1830</v>
      </c>
      <c r="H695" s="7" t="s">
        <v>1831</v>
      </c>
      <c r="I695" s="7" t="s">
        <v>1085</v>
      </c>
      <c r="J695" s="7" t="s">
        <v>51</v>
      </c>
      <c r="K695" s="7" t="s">
        <v>956</v>
      </c>
      <c r="L695" s="2">
        <f t="shared" si="10"/>
        <v>-66536.985988927816</v>
      </c>
      <c r="M695" s="7" t="s">
        <v>38</v>
      </c>
      <c r="N695" s="7" t="s">
        <v>1832</v>
      </c>
    </row>
    <row r="696" spans="1:14" hidden="1" outlineLevel="1">
      <c r="B696" s="7" t="s">
        <v>1828</v>
      </c>
      <c r="C696" s="7" t="s">
        <v>24</v>
      </c>
      <c r="D696" s="7" t="s">
        <v>46</v>
      </c>
      <c r="E696" s="7"/>
      <c r="F696" s="7" t="s">
        <v>1833</v>
      </c>
      <c r="G696" s="7" t="s">
        <v>1834</v>
      </c>
      <c r="H696" s="7" t="s">
        <v>1831</v>
      </c>
      <c r="I696" s="7" t="s">
        <v>1835</v>
      </c>
      <c r="J696" s="7" t="s">
        <v>51</v>
      </c>
      <c r="K696" s="7" t="s">
        <v>1836</v>
      </c>
      <c r="L696" s="2">
        <f t="shared" si="10"/>
        <v>449124.65542526281</v>
      </c>
      <c r="M696" s="7" t="s">
        <v>38</v>
      </c>
      <c r="N696" s="7" t="s">
        <v>1837</v>
      </c>
    </row>
    <row r="697" spans="1:14" hidden="1" outlineLevel="1">
      <c r="B697" s="7" t="s">
        <v>1828</v>
      </c>
      <c r="C697" s="7" t="s">
        <v>24</v>
      </c>
      <c r="D697" s="7" t="s">
        <v>55</v>
      </c>
      <c r="E697" s="7"/>
      <c r="F697" s="7" t="s">
        <v>1838</v>
      </c>
      <c r="G697" s="7" t="s">
        <v>1839</v>
      </c>
      <c r="H697" s="7" t="s">
        <v>1831</v>
      </c>
      <c r="I697" s="7" t="s">
        <v>1416</v>
      </c>
      <c r="J697" s="7" t="s">
        <v>51</v>
      </c>
      <c r="K697" s="7" t="s">
        <v>1840</v>
      </c>
      <c r="L697" s="2">
        <f t="shared" si="10"/>
        <v>-216245.20446401543</v>
      </c>
      <c r="M697" s="7" t="s">
        <v>38</v>
      </c>
      <c r="N697" s="7" t="s">
        <v>1841</v>
      </c>
    </row>
    <row r="698" spans="1:14" hidden="1" outlineLevel="1">
      <c r="B698" s="7" t="s">
        <v>1842</v>
      </c>
      <c r="C698" s="7" t="s">
        <v>24</v>
      </c>
      <c r="D698" s="7" t="s">
        <v>55</v>
      </c>
      <c r="E698" s="7" t="s">
        <v>120</v>
      </c>
      <c r="F698" s="7" t="s">
        <v>1843</v>
      </c>
      <c r="G698" s="7" t="s">
        <v>1844</v>
      </c>
      <c r="H698" s="7" t="s">
        <v>1845</v>
      </c>
      <c r="I698" s="7" t="s">
        <v>1846</v>
      </c>
      <c r="J698" s="7" t="s">
        <v>51</v>
      </c>
      <c r="K698" s="7" t="s">
        <v>331</v>
      </c>
      <c r="L698" s="2">
        <f t="shared" si="10"/>
        <v>-109786.0268817309</v>
      </c>
      <c r="M698" s="7" t="s">
        <v>38</v>
      </c>
      <c r="N698" s="7" t="s">
        <v>1847</v>
      </c>
    </row>
    <row r="699" spans="1:14" hidden="1" outlineLevel="1">
      <c r="B699" s="7" t="s">
        <v>1842</v>
      </c>
      <c r="C699" s="7" t="s">
        <v>24</v>
      </c>
      <c r="D699" s="7" t="s">
        <v>540</v>
      </c>
      <c r="E699" s="7" t="s">
        <v>120</v>
      </c>
      <c r="F699" s="7" t="s">
        <v>1848</v>
      </c>
      <c r="G699" s="7" t="s">
        <v>1849</v>
      </c>
      <c r="H699" s="7" t="s">
        <v>1845</v>
      </c>
      <c r="I699" s="7" t="s">
        <v>138</v>
      </c>
      <c r="J699" s="7" t="s">
        <v>51</v>
      </c>
      <c r="K699" s="7" t="s">
        <v>543</v>
      </c>
      <c r="L699" s="2">
        <f t="shared" si="10"/>
        <v>-306070.13554906799</v>
      </c>
      <c r="M699" s="7" t="s">
        <v>38</v>
      </c>
      <c r="N699" s="7" t="s">
        <v>1850</v>
      </c>
    </row>
    <row r="700" spans="1:14" collapsed="1">
      <c r="A700" s="3" t="s">
        <v>2650</v>
      </c>
      <c r="B700" s="2" t="s">
        <v>2651</v>
      </c>
      <c r="C700" s="2" t="s">
        <v>2652</v>
      </c>
      <c r="D700" s="2" t="s">
        <v>2653</v>
      </c>
      <c r="E700" s="2" t="s">
        <v>2654</v>
      </c>
      <c r="F700" s="2" t="s">
        <v>2655</v>
      </c>
      <c r="G700" s="2" t="s">
        <v>2656</v>
      </c>
      <c r="H700" s="2" t="s">
        <v>2657</v>
      </c>
      <c r="I700" s="3" t="s">
        <v>2658</v>
      </c>
      <c r="K700" s="2">
        <f>107/C700</f>
        <v>5.6094070280103385E-4</v>
      </c>
      <c r="L700" s="2">
        <f t="shared" si="10"/>
        <v>1.8661651841445854</v>
      </c>
      <c r="M700" s="2">
        <v>-0.25700000000000001</v>
      </c>
      <c r="N700" s="2">
        <v>6.06</v>
      </c>
    </row>
    <row r="701" spans="1:14" hidden="1" outlineLevel="1">
      <c r="B701" s="1" t="s">
        <v>26</v>
      </c>
      <c r="C701" s="1" t="s">
        <v>27</v>
      </c>
      <c r="D701" s="1" t="s">
        <v>4</v>
      </c>
      <c r="E701" s="1" t="s">
        <v>28</v>
      </c>
      <c r="F701" s="1" t="s">
        <v>29</v>
      </c>
      <c r="G701" s="1" t="s">
        <v>30</v>
      </c>
      <c r="H701" s="1" t="s">
        <v>31</v>
      </c>
      <c r="I701" s="1" t="s">
        <v>32</v>
      </c>
      <c r="J701" s="1" t="s">
        <v>33</v>
      </c>
      <c r="K701" s="1" t="s">
        <v>3</v>
      </c>
      <c r="L701" s="2" t="e">
        <f t="shared" si="10"/>
        <v>#VALUE!</v>
      </c>
      <c r="M701" s="1" t="s">
        <v>34</v>
      </c>
      <c r="N701" s="1" t="s">
        <v>35</v>
      </c>
    </row>
    <row r="702" spans="1:14" hidden="1" outlineLevel="1">
      <c r="B702" s="5" t="s">
        <v>2659</v>
      </c>
      <c r="C702" s="5" t="s">
        <v>37</v>
      </c>
      <c r="D702" s="5" t="s">
        <v>38</v>
      </c>
      <c r="E702" s="5"/>
      <c r="F702" s="5" t="s">
        <v>2660</v>
      </c>
      <c r="G702" s="5" t="s">
        <v>2661</v>
      </c>
      <c r="H702" s="5" t="s">
        <v>2662</v>
      </c>
      <c r="I702" s="5" t="s">
        <v>2429</v>
      </c>
      <c r="J702" s="5" t="s">
        <v>51</v>
      </c>
      <c r="K702" s="5" t="s">
        <v>110</v>
      </c>
      <c r="L702" s="2">
        <f t="shared" si="10"/>
        <v>53229.588791142261</v>
      </c>
      <c r="M702" s="5" t="s">
        <v>38</v>
      </c>
      <c r="N702" s="5" t="s">
        <v>89</v>
      </c>
    </row>
    <row r="703" spans="1:14" hidden="1" outlineLevel="1">
      <c r="B703" s="5" t="s">
        <v>2663</v>
      </c>
      <c r="C703" s="5" t="s">
        <v>37</v>
      </c>
      <c r="D703" s="5" t="s">
        <v>55</v>
      </c>
      <c r="E703" s="5"/>
      <c r="F703" s="5" t="s">
        <v>2664</v>
      </c>
      <c r="G703" s="5" t="s">
        <v>2665</v>
      </c>
      <c r="H703" s="5" t="s">
        <v>2666</v>
      </c>
      <c r="I703" s="5" t="s">
        <v>538</v>
      </c>
      <c r="J703" s="5" t="s">
        <v>51</v>
      </c>
      <c r="K703" s="5" t="s">
        <v>887</v>
      </c>
      <c r="L703" s="2">
        <f t="shared" si="10"/>
        <v>49902.739491695866</v>
      </c>
      <c r="M703" s="5" t="s">
        <v>38</v>
      </c>
      <c r="N703" s="5" t="s">
        <v>985</v>
      </c>
    </row>
    <row r="704" spans="1:14" hidden="1" outlineLevel="1">
      <c r="B704" s="5" t="s">
        <v>2667</v>
      </c>
      <c r="C704" s="5" t="s">
        <v>37</v>
      </c>
      <c r="D704" s="5" t="s">
        <v>38</v>
      </c>
      <c r="E704" s="5"/>
      <c r="F704" s="5" t="s">
        <v>2668</v>
      </c>
      <c r="G704" s="5" t="s">
        <v>2669</v>
      </c>
      <c r="H704" s="5" t="s">
        <v>2670</v>
      </c>
      <c r="I704" s="5" t="s">
        <v>1921</v>
      </c>
      <c r="J704" s="5" t="s">
        <v>51</v>
      </c>
      <c r="K704" s="5" t="s">
        <v>746</v>
      </c>
      <c r="L704" s="2">
        <f t="shared" si="10"/>
        <v>33268.492994463908</v>
      </c>
      <c r="M704" s="5" t="s">
        <v>38</v>
      </c>
      <c r="N704" s="5" t="s">
        <v>2671</v>
      </c>
    </row>
    <row r="705" spans="2:14" hidden="1" outlineLevel="1">
      <c r="B705" s="5" t="s">
        <v>2672</v>
      </c>
      <c r="C705" s="5" t="s">
        <v>37</v>
      </c>
      <c r="D705" s="5" t="s">
        <v>38</v>
      </c>
      <c r="E705" s="5"/>
      <c r="F705" s="5" t="s">
        <v>2673</v>
      </c>
      <c r="G705" s="5" t="s">
        <v>2674</v>
      </c>
      <c r="H705" s="5" t="s">
        <v>2675</v>
      </c>
      <c r="I705" s="5" t="s">
        <v>270</v>
      </c>
      <c r="J705" s="5" t="s">
        <v>51</v>
      </c>
      <c r="K705" s="5" t="s">
        <v>43</v>
      </c>
      <c r="L705" s="2">
        <f t="shared" si="10"/>
        <v>99805.478983391731</v>
      </c>
      <c r="M705" s="5" t="s">
        <v>38</v>
      </c>
      <c r="N705" s="5" t="s">
        <v>2676</v>
      </c>
    </row>
    <row r="706" spans="2:14" hidden="1" outlineLevel="1">
      <c r="B706" s="5" t="s">
        <v>2677</v>
      </c>
      <c r="C706" s="5" t="s">
        <v>37</v>
      </c>
      <c r="D706" s="5" t="s">
        <v>55</v>
      </c>
      <c r="E706" s="5"/>
      <c r="F706" s="5" t="s">
        <v>2678</v>
      </c>
      <c r="G706" s="5" t="s">
        <v>2679</v>
      </c>
      <c r="H706" s="5" t="s">
        <v>2680</v>
      </c>
      <c r="I706" s="5" t="s">
        <v>187</v>
      </c>
      <c r="J706" s="5" t="s">
        <v>51</v>
      </c>
      <c r="K706" s="5" t="s">
        <v>215</v>
      </c>
      <c r="L706" s="2">
        <f t="shared" si="10"/>
        <v>123093.42407951647</v>
      </c>
      <c r="M706" s="5" t="s">
        <v>38</v>
      </c>
      <c r="N706" s="5" t="s">
        <v>2681</v>
      </c>
    </row>
    <row r="707" spans="2:14" hidden="1" outlineLevel="1">
      <c r="B707" s="5" t="s">
        <v>2682</v>
      </c>
      <c r="C707" s="5" t="s">
        <v>37</v>
      </c>
      <c r="D707" s="5" t="s">
        <v>55</v>
      </c>
      <c r="E707" s="5"/>
      <c r="F707" s="5" t="s">
        <v>2683</v>
      </c>
      <c r="G707" s="5" t="s">
        <v>2684</v>
      </c>
      <c r="H707" s="5" t="s">
        <v>2685</v>
      </c>
      <c r="I707" s="5" t="s">
        <v>2435</v>
      </c>
      <c r="J707" s="5" t="s">
        <v>51</v>
      </c>
      <c r="K707" s="5" t="s">
        <v>1393</v>
      </c>
      <c r="L707" s="2">
        <f t="shared" ref="L707:L770" si="11">K707/$K$1257*100</f>
        <v>79844.383186713385</v>
      </c>
      <c r="M707" s="5" t="s">
        <v>38</v>
      </c>
      <c r="N707" s="5" t="s">
        <v>2686</v>
      </c>
    </row>
    <row r="708" spans="2:14" hidden="1" outlineLevel="1">
      <c r="B708" s="5" t="s">
        <v>2687</v>
      </c>
      <c r="C708" s="5" t="s">
        <v>37</v>
      </c>
      <c r="D708" s="5" t="s">
        <v>55</v>
      </c>
      <c r="E708" s="5"/>
      <c r="F708" s="5" t="s">
        <v>2688</v>
      </c>
      <c r="G708" s="5" t="s">
        <v>2689</v>
      </c>
      <c r="H708" s="5" t="s">
        <v>2690</v>
      </c>
      <c r="I708" s="5" t="s">
        <v>803</v>
      </c>
      <c r="J708" s="5" t="s">
        <v>51</v>
      </c>
      <c r="K708" s="5" t="s">
        <v>82</v>
      </c>
      <c r="L708" s="2">
        <f t="shared" si="11"/>
        <v>113112.87618117729</v>
      </c>
      <c r="M708" s="5" t="s">
        <v>38</v>
      </c>
      <c r="N708" s="5" t="s">
        <v>2691</v>
      </c>
    </row>
    <row r="709" spans="2:14" hidden="1" outlineLevel="1">
      <c r="B709" s="5" t="s">
        <v>2692</v>
      </c>
      <c r="C709" s="5" t="s">
        <v>37</v>
      </c>
      <c r="D709" s="5" t="s">
        <v>63</v>
      </c>
      <c r="E709" s="5"/>
      <c r="F709" s="5" t="s">
        <v>2693</v>
      </c>
      <c r="G709" s="5" t="s">
        <v>2694</v>
      </c>
      <c r="H709" s="5" t="s">
        <v>2695</v>
      </c>
      <c r="I709" s="5" t="s">
        <v>576</v>
      </c>
      <c r="J709" s="5" t="s">
        <v>51</v>
      </c>
      <c r="K709" s="5" t="s">
        <v>103</v>
      </c>
      <c r="L709" s="2">
        <f t="shared" si="11"/>
        <v>129747.12267840926</v>
      </c>
      <c r="M709" s="5" t="s">
        <v>38</v>
      </c>
      <c r="N709" s="5" t="s">
        <v>2696</v>
      </c>
    </row>
    <row r="710" spans="2:14" hidden="1" outlineLevel="1">
      <c r="B710" s="5" t="s">
        <v>2697</v>
      </c>
      <c r="C710" s="5" t="s">
        <v>37</v>
      </c>
      <c r="D710" s="5" t="s">
        <v>38</v>
      </c>
      <c r="E710" s="5"/>
      <c r="F710" s="5" t="s">
        <v>2698</v>
      </c>
      <c r="G710" s="5" t="s">
        <v>2699</v>
      </c>
      <c r="H710" s="5" t="s">
        <v>2700</v>
      </c>
      <c r="I710" s="5" t="s">
        <v>835</v>
      </c>
      <c r="J710" s="5" t="s">
        <v>51</v>
      </c>
      <c r="K710" s="5" t="s">
        <v>289</v>
      </c>
      <c r="L710" s="2">
        <f t="shared" si="11"/>
        <v>159688.76637342677</v>
      </c>
      <c r="M710" s="5" t="s">
        <v>38</v>
      </c>
      <c r="N710" s="5" t="s">
        <v>2701</v>
      </c>
    </row>
    <row r="711" spans="2:14" hidden="1" outlineLevel="1">
      <c r="B711" s="5" t="s">
        <v>2702</v>
      </c>
      <c r="C711" s="5" t="s">
        <v>37</v>
      </c>
      <c r="D711" s="5" t="s">
        <v>46</v>
      </c>
      <c r="E711" s="5"/>
      <c r="F711" s="5" t="s">
        <v>2703</v>
      </c>
      <c r="G711" s="5" t="s">
        <v>2704</v>
      </c>
      <c r="H711" s="5" t="s">
        <v>2705</v>
      </c>
      <c r="I711" s="5" t="s">
        <v>2706</v>
      </c>
      <c r="J711" s="5" t="s">
        <v>51</v>
      </c>
      <c r="K711" s="5" t="s">
        <v>139</v>
      </c>
      <c r="L711" s="2">
        <f t="shared" si="11"/>
        <v>126420.27337896285</v>
      </c>
      <c r="M711" s="5" t="s">
        <v>38</v>
      </c>
      <c r="N711" s="5" t="s">
        <v>2707</v>
      </c>
    </row>
    <row r="712" spans="2:14" hidden="1" outlineLevel="1">
      <c r="B712" s="5" t="s">
        <v>2708</v>
      </c>
      <c r="C712" s="5" t="s">
        <v>37</v>
      </c>
      <c r="D712" s="5" t="s">
        <v>38</v>
      </c>
      <c r="E712" s="5"/>
      <c r="F712" s="5" t="s">
        <v>2709</v>
      </c>
      <c r="G712" s="5" t="s">
        <v>2710</v>
      </c>
      <c r="H712" s="5" t="s">
        <v>2711</v>
      </c>
      <c r="I712" s="5" t="s">
        <v>915</v>
      </c>
      <c r="J712" s="5" t="s">
        <v>51</v>
      </c>
      <c r="K712" s="5" t="s">
        <v>1013</v>
      </c>
      <c r="L712" s="2">
        <f t="shared" si="11"/>
        <v>166342.46497231955</v>
      </c>
      <c r="M712" s="5" t="s">
        <v>38</v>
      </c>
      <c r="N712" s="5" t="s">
        <v>2712</v>
      </c>
    </row>
    <row r="713" spans="2:14" hidden="1" outlineLevel="1">
      <c r="B713" s="5" t="s">
        <v>2713</v>
      </c>
      <c r="C713" s="5" t="s">
        <v>37</v>
      </c>
      <c r="D713" s="5" t="s">
        <v>55</v>
      </c>
      <c r="E713" s="5"/>
      <c r="F713" s="5" t="s">
        <v>2714</v>
      </c>
      <c r="G713" s="5" t="s">
        <v>2715</v>
      </c>
      <c r="H713" s="5" t="s">
        <v>2716</v>
      </c>
      <c r="I713" s="5" t="s">
        <v>2495</v>
      </c>
      <c r="J713" s="5" t="s">
        <v>51</v>
      </c>
      <c r="K713" s="5" t="s">
        <v>301</v>
      </c>
      <c r="L713" s="2">
        <f t="shared" si="11"/>
        <v>106459.17758228452</v>
      </c>
      <c r="M713" s="5" t="s">
        <v>38</v>
      </c>
      <c r="N713" s="5" t="s">
        <v>2717</v>
      </c>
    </row>
    <row r="714" spans="2:14" hidden="1" outlineLevel="1">
      <c r="B714" s="5" t="s">
        <v>2718</v>
      </c>
      <c r="C714" s="5" t="s">
        <v>37</v>
      </c>
      <c r="D714" s="5" t="s">
        <v>55</v>
      </c>
      <c r="E714" s="5"/>
      <c r="F714" s="5" t="s">
        <v>2719</v>
      </c>
      <c r="G714" s="5" t="s">
        <v>2720</v>
      </c>
      <c r="H714" s="5" t="s">
        <v>2721</v>
      </c>
      <c r="I714" s="5" t="s">
        <v>2167</v>
      </c>
      <c r="J714" s="5" t="s">
        <v>51</v>
      </c>
      <c r="K714" s="5" t="s">
        <v>132</v>
      </c>
      <c r="L714" s="2">
        <f t="shared" si="11"/>
        <v>109786.0268817309</v>
      </c>
      <c r="M714" s="5" t="s">
        <v>38</v>
      </c>
      <c r="N714" s="5" t="s">
        <v>2722</v>
      </c>
    </row>
    <row r="715" spans="2:14" hidden="1" outlineLevel="1">
      <c r="B715" s="5" t="s">
        <v>2723</v>
      </c>
      <c r="C715" s="5" t="s">
        <v>37</v>
      </c>
      <c r="D715" s="5" t="s">
        <v>55</v>
      </c>
      <c r="E715" s="5"/>
      <c r="F715" s="5" t="s">
        <v>2724</v>
      </c>
      <c r="G715" s="5" t="s">
        <v>2725</v>
      </c>
      <c r="H715" s="5" t="s">
        <v>2726</v>
      </c>
      <c r="I715" s="5" t="s">
        <v>2727</v>
      </c>
      <c r="J715" s="5" t="s">
        <v>38</v>
      </c>
      <c r="K715" s="5" t="s">
        <v>1410</v>
      </c>
      <c r="L715" s="2">
        <f t="shared" si="11"/>
        <v>143054.5198761948</v>
      </c>
      <c r="M715" s="5" t="s">
        <v>38</v>
      </c>
      <c r="N715" s="5" t="s">
        <v>2728</v>
      </c>
    </row>
    <row r="716" spans="2:14" hidden="1" outlineLevel="1">
      <c r="B716" s="5" t="s">
        <v>2729</v>
      </c>
      <c r="C716" s="5" t="s">
        <v>37</v>
      </c>
      <c r="D716" s="5" t="s">
        <v>55</v>
      </c>
      <c r="E716" s="5"/>
      <c r="F716" s="5" t="s">
        <v>2730</v>
      </c>
      <c r="G716" s="5" t="s">
        <v>2731</v>
      </c>
      <c r="H716" s="5" t="s">
        <v>2732</v>
      </c>
      <c r="I716" s="5" t="s">
        <v>2733</v>
      </c>
      <c r="J716" s="5" t="s">
        <v>51</v>
      </c>
      <c r="K716" s="5" t="s">
        <v>350</v>
      </c>
      <c r="L716" s="2">
        <f t="shared" si="11"/>
        <v>163015.61567287316</v>
      </c>
      <c r="M716" s="5" t="s">
        <v>38</v>
      </c>
      <c r="N716" s="5" t="s">
        <v>2734</v>
      </c>
    </row>
    <row r="717" spans="2:14" hidden="1" outlineLevel="1">
      <c r="B717" s="5" t="s">
        <v>2735</v>
      </c>
      <c r="C717" s="5" t="s">
        <v>37</v>
      </c>
      <c r="D717" s="5" t="s">
        <v>38</v>
      </c>
      <c r="E717" s="5"/>
      <c r="F717" s="5" t="s">
        <v>2736</v>
      </c>
      <c r="G717" s="5" t="s">
        <v>2737</v>
      </c>
      <c r="H717" s="5" t="s">
        <v>2738</v>
      </c>
      <c r="I717" s="5" t="s">
        <v>2739</v>
      </c>
      <c r="J717" s="5" t="s">
        <v>38</v>
      </c>
      <c r="K717" s="5" t="s">
        <v>379</v>
      </c>
      <c r="L717" s="2">
        <f t="shared" si="11"/>
        <v>192957.25936789069</v>
      </c>
      <c r="M717" s="5" t="s">
        <v>38</v>
      </c>
      <c r="N717" s="5" t="s">
        <v>2740</v>
      </c>
    </row>
    <row r="718" spans="2:14" hidden="1" outlineLevel="1">
      <c r="B718" s="5" t="s">
        <v>2741</v>
      </c>
      <c r="C718" s="5" t="s">
        <v>37</v>
      </c>
      <c r="D718" s="5" t="s">
        <v>38</v>
      </c>
      <c r="E718" s="5"/>
      <c r="F718" s="5" t="s">
        <v>2742</v>
      </c>
      <c r="G718" s="5" t="s">
        <v>2743</v>
      </c>
      <c r="H718" s="5" t="s">
        <v>2744</v>
      </c>
      <c r="I718" s="5" t="s">
        <v>361</v>
      </c>
      <c r="J718" s="5" t="s">
        <v>38</v>
      </c>
      <c r="K718" s="5" t="s">
        <v>110</v>
      </c>
      <c r="L718" s="2">
        <f t="shared" si="11"/>
        <v>53229.588791142261</v>
      </c>
      <c r="M718" s="5" t="s">
        <v>38</v>
      </c>
      <c r="N718" s="5" t="s">
        <v>2745</v>
      </c>
    </row>
    <row r="719" spans="2:14" hidden="1" outlineLevel="1">
      <c r="B719" s="5" t="s">
        <v>2741</v>
      </c>
      <c r="C719" s="5" t="s">
        <v>37</v>
      </c>
      <c r="D719" s="5" t="s">
        <v>38</v>
      </c>
      <c r="E719" s="5"/>
      <c r="F719" s="5" t="s">
        <v>278</v>
      </c>
      <c r="G719" s="5" t="s">
        <v>279</v>
      </c>
      <c r="H719" s="5" t="s">
        <v>2744</v>
      </c>
      <c r="I719" s="5" t="s">
        <v>698</v>
      </c>
      <c r="J719" s="5" t="s">
        <v>38</v>
      </c>
      <c r="K719" s="5" t="s">
        <v>2315</v>
      </c>
      <c r="L719" s="2">
        <f t="shared" si="11"/>
        <v>-29941.643695017519</v>
      </c>
      <c r="M719" s="5" t="s">
        <v>38</v>
      </c>
      <c r="N719" s="5" t="s">
        <v>2746</v>
      </c>
    </row>
    <row r="720" spans="2:14" hidden="1" outlineLevel="1">
      <c r="B720" s="5" t="s">
        <v>2747</v>
      </c>
      <c r="C720" s="5" t="s">
        <v>37</v>
      </c>
      <c r="D720" s="5" t="s">
        <v>55</v>
      </c>
      <c r="E720" s="5"/>
      <c r="F720" s="5" t="s">
        <v>2748</v>
      </c>
      <c r="G720" s="5" t="s">
        <v>2749</v>
      </c>
      <c r="H720" s="5" t="s">
        <v>2750</v>
      </c>
      <c r="I720" s="5" t="s">
        <v>496</v>
      </c>
      <c r="J720" s="5" t="s">
        <v>51</v>
      </c>
      <c r="K720" s="5" t="s">
        <v>289</v>
      </c>
      <c r="L720" s="2">
        <f t="shared" si="11"/>
        <v>159688.76637342677</v>
      </c>
      <c r="M720" s="5" t="s">
        <v>38</v>
      </c>
      <c r="N720" s="5" t="s">
        <v>2751</v>
      </c>
    </row>
    <row r="721" spans="2:14" hidden="1" outlineLevel="1">
      <c r="B721" s="5" t="s">
        <v>2752</v>
      </c>
      <c r="C721" s="5" t="s">
        <v>37</v>
      </c>
      <c r="D721" s="5" t="s">
        <v>38</v>
      </c>
      <c r="E721" s="5"/>
      <c r="F721" s="5" t="s">
        <v>2753</v>
      </c>
      <c r="G721" s="5" t="s">
        <v>2754</v>
      </c>
      <c r="H721" s="5" t="s">
        <v>2755</v>
      </c>
      <c r="I721" s="5" t="s">
        <v>2176</v>
      </c>
      <c r="J721" s="5" t="s">
        <v>51</v>
      </c>
      <c r="K721" s="5" t="s">
        <v>96</v>
      </c>
      <c r="L721" s="2">
        <f t="shared" si="11"/>
        <v>153035.06777453399</v>
      </c>
      <c r="M721" s="5" t="s">
        <v>38</v>
      </c>
      <c r="N721" s="5" t="s">
        <v>2756</v>
      </c>
    </row>
    <row r="722" spans="2:14" hidden="1" outlineLevel="1">
      <c r="B722" s="5" t="s">
        <v>2757</v>
      </c>
      <c r="C722" s="5" t="s">
        <v>37</v>
      </c>
      <c r="D722" s="5" t="s">
        <v>55</v>
      </c>
      <c r="E722" s="5"/>
      <c r="F722" s="5" t="s">
        <v>2758</v>
      </c>
      <c r="G722" s="5" t="s">
        <v>2759</v>
      </c>
      <c r="H722" s="5" t="s">
        <v>2760</v>
      </c>
      <c r="I722" s="5" t="s">
        <v>1657</v>
      </c>
      <c r="J722" s="5" t="s">
        <v>51</v>
      </c>
      <c r="K722" s="5" t="s">
        <v>117</v>
      </c>
      <c r="L722" s="2">
        <f t="shared" si="11"/>
        <v>116439.72548062367</v>
      </c>
      <c r="M722" s="5" t="s">
        <v>38</v>
      </c>
      <c r="N722" s="5" t="s">
        <v>2761</v>
      </c>
    </row>
    <row r="723" spans="2:14" hidden="1" outlineLevel="1">
      <c r="B723" s="5" t="s">
        <v>2762</v>
      </c>
      <c r="C723" s="5" t="s">
        <v>37</v>
      </c>
      <c r="D723" s="5" t="s">
        <v>55</v>
      </c>
      <c r="E723" s="5"/>
      <c r="F723" s="5" t="s">
        <v>2763</v>
      </c>
      <c r="G723" s="5" t="s">
        <v>2764</v>
      </c>
      <c r="H723" s="5" t="s">
        <v>2765</v>
      </c>
      <c r="I723" s="5" t="s">
        <v>1242</v>
      </c>
      <c r="J723" s="5" t="s">
        <v>51</v>
      </c>
      <c r="K723" s="5" t="s">
        <v>452</v>
      </c>
      <c r="L723" s="2">
        <f t="shared" si="11"/>
        <v>232879.45096124735</v>
      </c>
      <c r="M723" s="5" t="s">
        <v>38</v>
      </c>
      <c r="N723" s="5" t="s">
        <v>2766</v>
      </c>
    </row>
    <row r="724" spans="2:14" hidden="1" outlineLevel="1">
      <c r="B724" s="5" t="s">
        <v>2767</v>
      </c>
      <c r="C724" s="5" t="s">
        <v>37</v>
      </c>
      <c r="D724" s="5" t="s">
        <v>55</v>
      </c>
      <c r="E724" s="5"/>
      <c r="F724" s="5" t="s">
        <v>2768</v>
      </c>
      <c r="G724" s="5" t="s">
        <v>2769</v>
      </c>
      <c r="H724" s="5" t="s">
        <v>2770</v>
      </c>
      <c r="I724" s="5" t="s">
        <v>2771</v>
      </c>
      <c r="J724" s="5" t="s">
        <v>38</v>
      </c>
      <c r="K724" s="5" t="s">
        <v>799</v>
      </c>
      <c r="L724" s="2">
        <f t="shared" si="11"/>
        <v>-83171.232486159774</v>
      </c>
      <c r="M724" s="5" t="s">
        <v>38</v>
      </c>
      <c r="N724" s="5" t="s">
        <v>2772</v>
      </c>
    </row>
    <row r="725" spans="2:14" hidden="1" outlineLevel="1">
      <c r="B725" s="5" t="s">
        <v>2767</v>
      </c>
      <c r="C725" s="5" t="s">
        <v>37</v>
      </c>
      <c r="D725" s="5" t="s">
        <v>55</v>
      </c>
      <c r="E725" s="5"/>
      <c r="F725" s="5" t="s">
        <v>2773</v>
      </c>
      <c r="G725" s="5" t="s">
        <v>2774</v>
      </c>
      <c r="H725" s="5" t="s">
        <v>2770</v>
      </c>
      <c r="I725" s="5" t="s">
        <v>2775</v>
      </c>
      <c r="J725" s="5" t="s">
        <v>38</v>
      </c>
      <c r="K725" s="5" t="s">
        <v>167</v>
      </c>
      <c r="L725" s="2">
        <f t="shared" si="11"/>
        <v>179649.86217010513</v>
      </c>
      <c r="M725" s="5" t="s">
        <v>38</v>
      </c>
      <c r="N725" s="5" t="s">
        <v>2776</v>
      </c>
    </row>
    <row r="726" spans="2:14" hidden="1" outlineLevel="1">
      <c r="B726" s="5" t="s">
        <v>2777</v>
      </c>
      <c r="C726" s="5" t="s">
        <v>37</v>
      </c>
      <c r="D726" s="5" t="s">
        <v>38</v>
      </c>
      <c r="E726" s="5"/>
      <c r="F726" s="5" t="s">
        <v>2778</v>
      </c>
      <c r="G726" s="5" t="s">
        <v>2779</v>
      </c>
      <c r="H726" s="5" t="s">
        <v>2780</v>
      </c>
      <c r="I726" s="5" t="s">
        <v>2781</v>
      </c>
      <c r="J726" s="5" t="s">
        <v>55</v>
      </c>
      <c r="K726" s="5" t="s">
        <v>188</v>
      </c>
      <c r="L726" s="2">
        <f t="shared" si="11"/>
        <v>156361.91707398035</v>
      </c>
      <c r="M726" s="5" t="s">
        <v>38</v>
      </c>
      <c r="N726" s="5" t="s">
        <v>2782</v>
      </c>
    </row>
    <row r="727" spans="2:14" hidden="1" outlineLevel="1">
      <c r="B727" s="5" t="s">
        <v>2783</v>
      </c>
      <c r="C727" s="5" t="s">
        <v>37</v>
      </c>
      <c r="D727" s="5" t="s">
        <v>46</v>
      </c>
      <c r="E727" s="5"/>
      <c r="F727" s="5" t="s">
        <v>2784</v>
      </c>
      <c r="G727" s="5" t="s">
        <v>2785</v>
      </c>
      <c r="H727" s="5" t="s">
        <v>2786</v>
      </c>
      <c r="I727" s="5" t="s">
        <v>1055</v>
      </c>
      <c r="J727" s="5" t="s">
        <v>51</v>
      </c>
      <c r="K727" s="5" t="s">
        <v>497</v>
      </c>
      <c r="L727" s="2">
        <f t="shared" si="11"/>
        <v>-159688.76637342677</v>
      </c>
      <c r="M727" s="5" t="s">
        <v>38</v>
      </c>
      <c r="N727" s="5" t="s">
        <v>2787</v>
      </c>
    </row>
    <row r="728" spans="2:14" hidden="1" outlineLevel="1">
      <c r="B728" s="5" t="s">
        <v>2783</v>
      </c>
      <c r="C728" s="5" t="s">
        <v>37</v>
      </c>
      <c r="D728" s="5" t="s">
        <v>46</v>
      </c>
      <c r="E728" s="5"/>
      <c r="F728" s="5" t="s">
        <v>2788</v>
      </c>
      <c r="G728" s="5" t="s">
        <v>2789</v>
      </c>
      <c r="H728" s="5" t="s">
        <v>2786</v>
      </c>
      <c r="I728" s="5" t="s">
        <v>2790</v>
      </c>
      <c r="J728" s="5" t="s">
        <v>51</v>
      </c>
      <c r="K728" s="5" t="s">
        <v>195</v>
      </c>
      <c r="L728" s="2">
        <f t="shared" si="11"/>
        <v>186303.56076899788</v>
      </c>
      <c r="M728" s="5" t="s">
        <v>38</v>
      </c>
      <c r="N728" s="5" t="s">
        <v>2791</v>
      </c>
    </row>
    <row r="729" spans="2:14" hidden="1" outlineLevel="1">
      <c r="B729" s="5" t="s">
        <v>2792</v>
      </c>
      <c r="C729" s="5" t="s">
        <v>37</v>
      </c>
      <c r="D729" s="5" t="s">
        <v>55</v>
      </c>
      <c r="E729" s="5"/>
      <c r="F729" s="5" t="s">
        <v>2793</v>
      </c>
      <c r="G729" s="5" t="s">
        <v>2794</v>
      </c>
      <c r="H729" s="5" t="s">
        <v>2795</v>
      </c>
      <c r="I729" s="5" t="s">
        <v>571</v>
      </c>
      <c r="J729" s="5" t="s">
        <v>51</v>
      </c>
      <c r="K729" s="5" t="s">
        <v>2126</v>
      </c>
      <c r="L729" s="2">
        <f t="shared" si="11"/>
        <v>222898.90306290818</v>
      </c>
      <c r="M729" s="5" t="s">
        <v>38</v>
      </c>
      <c r="N729" s="5" t="s">
        <v>2796</v>
      </c>
    </row>
    <row r="730" spans="2:14" hidden="1" outlineLevel="1">
      <c r="B730" s="5" t="s">
        <v>2797</v>
      </c>
      <c r="C730" s="5" t="s">
        <v>37</v>
      </c>
      <c r="D730" s="5" t="s">
        <v>55</v>
      </c>
      <c r="E730" s="5"/>
      <c r="F730" s="5" t="s">
        <v>2798</v>
      </c>
      <c r="G730" s="5" t="s">
        <v>2799</v>
      </c>
      <c r="H730" s="5" t="s">
        <v>2800</v>
      </c>
      <c r="I730" s="5" t="s">
        <v>2801</v>
      </c>
      <c r="J730" s="5" t="s">
        <v>51</v>
      </c>
      <c r="K730" s="5" t="s">
        <v>350</v>
      </c>
      <c r="L730" s="2">
        <f t="shared" si="11"/>
        <v>163015.61567287316</v>
      </c>
      <c r="M730" s="5" t="s">
        <v>38</v>
      </c>
      <c r="N730" s="5" t="s">
        <v>2802</v>
      </c>
    </row>
    <row r="731" spans="2:14" hidden="1" outlineLevel="1">
      <c r="B731" s="5" t="s">
        <v>2803</v>
      </c>
      <c r="C731" s="5" t="s">
        <v>37</v>
      </c>
      <c r="D731" s="5" t="s">
        <v>38</v>
      </c>
      <c r="E731" s="5"/>
      <c r="F731" s="5" t="s">
        <v>2804</v>
      </c>
      <c r="G731" s="5" t="s">
        <v>2805</v>
      </c>
      <c r="H731" s="5" t="s">
        <v>2806</v>
      </c>
      <c r="I731" s="5" t="s">
        <v>2807</v>
      </c>
      <c r="J731" s="5" t="s">
        <v>51</v>
      </c>
      <c r="K731" s="5" t="s">
        <v>612</v>
      </c>
      <c r="L731" s="2">
        <f t="shared" si="11"/>
        <v>-89824.931085052565</v>
      </c>
      <c r="M731" s="5" t="s">
        <v>38</v>
      </c>
      <c r="N731" s="5" t="s">
        <v>2808</v>
      </c>
    </row>
    <row r="732" spans="2:14" hidden="1" outlineLevel="1">
      <c r="B732" s="5" t="s">
        <v>2803</v>
      </c>
      <c r="C732" s="5" t="s">
        <v>37</v>
      </c>
      <c r="D732" s="5" t="s">
        <v>46</v>
      </c>
      <c r="E732" s="5"/>
      <c r="F732" s="5" t="s">
        <v>2809</v>
      </c>
      <c r="G732" s="5" t="s">
        <v>2810</v>
      </c>
      <c r="H732" s="5" t="s">
        <v>2806</v>
      </c>
      <c r="I732" s="5" t="s">
        <v>1348</v>
      </c>
      <c r="J732" s="5" t="s">
        <v>51</v>
      </c>
      <c r="K732" s="5" t="s">
        <v>1613</v>
      </c>
      <c r="L732" s="2">
        <f t="shared" si="11"/>
        <v>246186.84815903293</v>
      </c>
      <c r="M732" s="5" t="s">
        <v>38</v>
      </c>
      <c r="N732" s="5" t="s">
        <v>2811</v>
      </c>
    </row>
    <row r="733" spans="2:14" hidden="1" outlineLevel="1">
      <c r="B733" s="5" t="s">
        <v>2812</v>
      </c>
      <c r="C733" s="5" t="s">
        <v>37</v>
      </c>
      <c r="D733" s="5" t="s">
        <v>55</v>
      </c>
      <c r="E733" s="5"/>
      <c r="F733" s="5" t="s">
        <v>2813</v>
      </c>
      <c r="G733" s="5" t="s">
        <v>2814</v>
      </c>
      <c r="H733" s="5" t="s">
        <v>2815</v>
      </c>
      <c r="I733" s="5" t="s">
        <v>421</v>
      </c>
      <c r="J733" s="5" t="s">
        <v>38</v>
      </c>
      <c r="K733" s="5" t="s">
        <v>526</v>
      </c>
      <c r="L733" s="2">
        <f t="shared" si="11"/>
        <v>212918.35516456905</v>
      </c>
      <c r="M733" s="5" t="s">
        <v>38</v>
      </c>
      <c r="N733" s="5" t="s">
        <v>2816</v>
      </c>
    </row>
    <row r="734" spans="2:14" hidden="1" outlineLevel="1">
      <c r="B734" s="5" t="s">
        <v>2812</v>
      </c>
      <c r="C734" s="5" t="s">
        <v>37</v>
      </c>
      <c r="D734" s="5" t="s">
        <v>46</v>
      </c>
      <c r="E734" s="5"/>
      <c r="F734" s="5" t="s">
        <v>2817</v>
      </c>
      <c r="G734" s="5" t="s">
        <v>2818</v>
      </c>
      <c r="H734" s="5" t="s">
        <v>2815</v>
      </c>
      <c r="I734" s="5" t="s">
        <v>859</v>
      </c>
      <c r="J734" s="5" t="s">
        <v>38</v>
      </c>
      <c r="K734" s="5" t="s">
        <v>1870</v>
      </c>
      <c r="L734" s="2">
        <f t="shared" si="11"/>
        <v>-153035.06777453399</v>
      </c>
      <c r="M734" s="5" t="s">
        <v>38</v>
      </c>
      <c r="N734" s="5" t="s">
        <v>2819</v>
      </c>
    </row>
    <row r="735" spans="2:14" hidden="1" outlineLevel="1">
      <c r="B735" s="5" t="s">
        <v>2812</v>
      </c>
      <c r="C735" s="5" t="s">
        <v>37</v>
      </c>
      <c r="D735" s="5" t="s">
        <v>46</v>
      </c>
      <c r="E735" s="5"/>
      <c r="F735" s="5" t="s">
        <v>2820</v>
      </c>
      <c r="G735" s="5" t="s">
        <v>2821</v>
      </c>
      <c r="H735" s="5" t="s">
        <v>2815</v>
      </c>
      <c r="I735" s="5" t="s">
        <v>2822</v>
      </c>
      <c r="J735" s="5" t="s">
        <v>38</v>
      </c>
      <c r="K735" s="5" t="s">
        <v>466</v>
      </c>
      <c r="L735" s="2">
        <f t="shared" si="11"/>
        <v>-166342.46497231955</v>
      </c>
      <c r="M735" s="5" t="s">
        <v>38</v>
      </c>
      <c r="N735" s="5" t="s">
        <v>2823</v>
      </c>
    </row>
    <row r="736" spans="2:14" hidden="1" outlineLevel="1">
      <c r="B736" s="5" t="s">
        <v>2824</v>
      </c>
      <c r="C736" s="5" t="s">
        <v>37</v>
      </c>
      <c r="D736" s="5" t="s">
        <v>55</v>
      </c>
      <c r="E736" s="5"/>
      <c r="F736" s="5" t="s">
        <v>2825</v>
      </c>
      <c r="G736" s="5" t="s">
        <v>2826</v>
      </c>
      <c r="H736" s="5" t="s">
        <v>2827</v>
      </c>
      <c r="I736" s="5" t="s">
        <v>611</v>
      </c>
      <c r="J736" s="5" t="s">
        <v>51</v>
      </c>
      <c r="K736" s="5" t="s">
        <v>526</v>
      </c>
      <c r="L736" s="2">
        <f t="shared" si="11"/>
        <v>212918.35516456905</v>
      </c>
      <c r="M736" s="5" t="s">
        <v>38</v>
      </c>
      <c r="N736" s="5" t="s">
        <v>2828</v>
      </c>
    </row>
    <row r="737" spans="2:14" hidden="1" outlineLevel="1">
      <c r="B737" s="5" t="s">
        <v>2824</v>
      </c>
      <c r="C737" s="5" t="s">
        <v>37</v>
      </c>
      <c r="D737" s="5" t="s">
        <v>38</v>
      </c>
      <c r="E737" s="5"/>
      <c r="F737" s="5" t="s">
        <v>2829</v>
      </c>
      <c r="G737" s="5" t="s">
        <v>2830</v>
      </c>
      <c r="H737" s="5" t="s">
        <v>2827</v>
      </c>
      <c r="I737" s="5" t="s">
        <v>984</v>
      </c>
      <c r="J737" s="5" t="s">
        <v>51</v>
      </c>
      <c r="K737" s="5" t="s">
        <v>612</v>
      </c>
      <c r="L737" s="2">
        <f t="shared" si="11"/>
        <v>-89824.931085052565</v>
      </c>
      <c r="M737" s="5" t="s">
        <v>38</v>
      </c>
      <c r="N737" s="5" t="s">
        <v>2831</v>
      </c>
    </row>
    <row r="738" spans="2:14" hidden="1" outlineLevel="1">
      <c r="B738" s="6" t="s">
        <v>2832</v>
      </c>
      <c r="C738" s="6" t="s">
        <v>37</v>
      </c>
      <c r="D738" s="6" t="s">
        <v>38</v>
      </c>
      <c r="E738" s="6"/>
      <c r="F738" s="6" t="s">
        <v>2833</v>
      </c>
      <c r="G738" s="6" t="s">
        <v>2834</v>
      </c>
      <c r="H738" s="6" t="s">
        <v>2835</v>
      </c>
      <c r="I738" s="6" t="s">
        <v>2836</v>
      </c>
      <c r="J738" s="6" t="s">
        <v>51</v>
      </c>
      <c r="K738" s="6" t="s">
        <v>38</v>
      </c>
      <c r="L738" s="2">
        <f t="shared" si="11"/>
        <v>3326.8492994463913</v>
      </c>
      <c r="M738" s="6" t="s">
        <v>55</v>
      </c>
      <c r="N738" s="6" t="s">
        <v>2837</v>
      </c>
    </row>
    <row r="739" spans="2:14" hidden="1" outlineLevel="1">
      <c r="B739" s="5" t="s">
        <v>2838</v>
      </c>
      <c r="C739" s="5" t="s">
        <v>37</v>
      </c>
      <c r="D739" s="5" t="s">
        <v>55</v>
      </c>
      <c r="E739" s="5"/>
      <c r="F739" s="5" t="s">
        <v>2839</v>
      </c>
      <c r="G739" s="5" t="s">
        <v>2840</v>
      </c>
      <c r="H739" s="5" t="s">
        <v>2841</v>
      </c>
      <c r="I739" s="5" t="s">
        <v>1242</v>
      </c>
      <c r="J739" s="5" t="s">
        <v>51</v>
      </c>
      <c r="K739" s="5" t="s">
        <v>687</v>
      </c>
      <c r="L739" s="2">
        <f t="shared" si="11"/>
        <v>266147.94395571126</v>
      </c>
      <c r="M739" s="5" t="s">
        <v>38</v>
      </c>
      <c r="N739" s="5" t="s">
        <v>2842</v>
      </c>
    </row>
    <row r="740" spans="2:14" hidden="1" outlineLevel="1">
      <c r="B740" s="5" t="s">
        <v>2843</v>
      </c>
      <c r="C740" s="5" t="s">
        <v>37</v>
      </c>
      <c r="D740" s="5" t="s">
        <v>38</v>
      </c>
      <c r="E740" s="5"/>
      <c r="F740" s="5" t="s">
        <v>2844</v>
      </c>
      <c r="G740" s="5" t="s">
        <v>2845</v>
      </c>
      <c r="H740" s="5" t="s">
        <v>2846</v>
      </c>
      <c r="I740" s="5" t="s">
        <v>2516</v>
      </c>
      <c r="J740" s="5" t="s">
        <v>51</v>
      </c>
      <c r="K740" s="5" t="s">
        <v>746</v>
      </c>
      <c r="L740" s="2">
        <f t="shared" si="11"/>
        <v>33268.492994463908</v>
      </c>
      <c r="M740" s="5" t="s">
        <v>38</v>
      </c>
      <c r="N740" s="5" t="s">
        <v>2847</v>
      </c>
    </row>
    <row r="741" spans="2:14" hidden="1" outlineLevel="1">
      <c r="B741" s="5" t="s">
        <v>2848</v>
      </c>
      <c r="C741" s="5" t="s">
        <v>37</v>
      </c>
      <c r="D741" s="5" t="s">
        <v>46</v>
      </c>
      <c r="E741" s="5"/>
      <c r="F741" s="5" t="s">
        <v>2849</v>
      </c>
      <c r="G741" s="5" t="s">
        <v>2850</v>
      </c>
      <c r="H741" s="5" t="s">
        <v>2851</v>
      </c>
      <c r="I741" s="5" t="s">
        <v>1273</v>
      </c>
      <c r="J741" s="5" t="s">
        <v>51</v>
      </c>
      <c r="K741" s="5" t="s">
        <v>706</v>
      </c>
      <c r="L741" s="2">
        <f t="shared" si="11"/>
        <v>345992.32714242465</v>
      </c>
      <c r="M741" s="5" t="s">
        <v>38</v>
      </c>
      <c r="N741" s="5" t="s">
        <v>2852</v>
      </c>
    </row>
    <row r="742" spans="2:14" hidden="1" outlineLevel="1">
      <c r="B742" s="5" t="s">
        <v>2853</v>
      </c>
      <c r="C742" s="5" t="s">
        <v>37</v>
      </c>
      <c r="D742" s="5" t="s">
        <v>38</v>
      </c>
      <c r="E742" s="5"/>
      <c r="F742" s="5" t="s">
        <v>2854</v>
      </c>
      <c r="G742" s="5" t="s">
        <v>2855</v>
      </c>
      <c r="H742" s="5" t="s">
        <v>2856</v>
      </c>
      <c r="I742" s="5" t="s">
        <v>425</v>
      </c>
      <c r="J742" s="5" t="s">
        <v>51</v>
      </c>
      <c r="K742" s="5" t="s">
        <v>484</v>
      </c>
      <c r="L742" s="2">
        <f t="shared" si="11"/>
        <v>199610.95796678346</v>
      </c>
      <c r="M742" s="5" t="s">
        <v>38</v>
      </c>
      <c r="N742" s="5" t="s">
        <v>2857</v>
      </c>
    </row>
    <row r="743" spans="2:14" hidden="1" outlineLevel="1">
      <c r="B743" s="5" t="s">
        <v>2858</v>
      </c>
      <c r="C743" s="5" t="s">
        <v>37</v>
      </c>
      <c r="D743" s="5" t="s">
        <v>55</v>
      </c>
      <c r="E743" s="5"/>
      <c r="F743" s="5" t="s">
        <v>2859</v>
      </c>
      <c r="G743" s="5" t="s">
        <v>2860</v>
      </c>
      <c r="H743" s="5" t="s">
        <v>2861</v>
      </c>
      <c r="I743" s="5" t="s">
        <v>2771</v>
      </c>
      <c r="J743" s="5" t="s">
        <v>38</v>
      </c>
      <c r="K743" s="5" t="s">
        <v>195</v>
      </c>
      <c r="L743" s="2">
        <f t="shared" si="11"/>
        <v>186303.56076899788</v>
      </c>
      <c r="M743" s="5" t="s">
        <v>38</v>
      </c>
      <c r="N743" s="5" t="s">
        <v>2862</v>
      </c>
    </row>
    <row r="744" spans="2:14" hidden="1" outlineLevel="1">
      <c r="B744" s="5" t="s">
        <v>2858</v>
      </c>
      <c r="C744" s="5" t="s">
        <v>37</v>
      </c>
      <c r="D744" s="5" t="s">
        <v>55</v>
      </c>
      <c r="E744" s="5"/>
      <c r="F744" s="5" t="s">
        <v>2863</v>
      </c>
      <c r="G744" s="5" t="s">
        <v>2864</v>
      </c>
      <c r="H744" s="5" t="s">
        <v>2861</v>
      </c>
      <c r="I744" s="5" t="s">
        <v>1717</v>
      </c>
      <c r="J744" s="5" t="s">
        <v>38</v>
      </c>
      <c r="K744" s="5" t="s">
        <v>271</v>
      </c>
      <c r="L744" s="2">
        <f t="shared" si="11"/>
        <v>-73190.684587820608</v>
      </c>
      <c r="M744" s="5" t="s">
        <v>38</v>
      </c>
      <c r="N744" s="5" t="s">
        <v>2865</v>
      </c>
    </row>
    <row r="745" spans="2:14" hidden="1" outlineLevel="1">
      <c r="B745" s="5" t="s">
        <v>2866</v>
      </c>
      <c r="C745" s="5" t="s">
        <v>37</v>
      </c>
      <c r="D745" s="5" t="s">
        <v>38</v>
      </c>
      <c r="E745" s="5"/>
      <c r="F745" s="5" t="s">
        <v>2867</v>
      </c>
      <c r="G745" s="5" t="s">
        <v>2868</v>
      </c>
      <c r="H745" s="5" t="s">
        <v>2869</v>
      </c>
      <c r="I745" s="5" t="s">
        <v>915</v>
      </c>
      <c r="J745" s="5" t="s">
        <v>38</v>
      </c>
      <c r="K745" s="5" t="s">
        <v>1417</v>
      </c>
      <c r="L745" s="2">
        <f t="shared" si="11"/>
        <v>36595.342293910304</v>
      </c>
      <c r="M745" s="5" t="s">
        <v>38</v>
      </c>
      <c r="N745" s="5" t="s">
        <v>2870</v>
      </c>
    </row>
    <row r="746" spans="2:14" hidden="1" outlineLevel="1">
      <c r="B746" s="5" t="s">
        <v>2871</v>
      </c>
      <c r="C746" s="5" t="s">
        <v>37</v>
      </c>
      <c r="D746" s="5" t="s">
        <v>55</v>
      </c>
      <c r="E746" s="5"/>
      <c r="F746" s="5" t="s">
        <v>2872</v>
      </c>
      <c r="G746" s="5" t="s">
        <v>2873</v>
      </c>
      <c r="H746" s="5" t="s">
        <v>2874</v>
      </c>
      <c r="I746" s="5" t="s">
        <v>158</v>
      </c>
      <c r="J746" s="5" t="s">
        <v>38</v>
      </c>
      <c r="K746" s="5" t="s">
        <v>1299</v>
      </c>
      <c r="L746" s="2">
        <f t="shared" si="11"/>
        <v>259494.24535681852</v>
      </c>
      <c r="M746" s="5" t="s">
        <v>38</v>
      </c>
      <c r="N746" s="5" t="s">
        <v>2875</v>
      </c>
    </row>
    <row r="747" spans="2:14" hidden="1" outlineLevel="1">
      <c r="B747" s="5" t="s">
        <v>2871</v>
      </c>
      <c r="C747" s="5" t="s">
        <v>37</v>
      </c>
      <c r="D747" s="5" t="s">
        <v>55</v>
      </c>
      <c r="E747" s="5"/>
      <c r="F747" s="5" t="s">
        <v>2876</v>
      </c>
      <c r="G747" s="5" t="s">
        <v>2877</v>
      </c>
      <c r="H747" s="5" t="s">
        <v>2874</v>
      </c>
      <c r="I747" s="5" t="s">
        <v>2626</v>
      </c>
      <c r="J747" s="5" t="s">
        <v>38</v>
      </c>
      <c r="K747" s="5" t="s">
        <v>2878</v>
      </c>
      <c r="L747" s="2">
        <f t="shared" si="11"/>
        <v>-169669.31427176594</v>
      </c>
      <c r="M747" s="5" t="s">
        <v>38</v>
      </c>
      <c r="N747" s="5" t="s">
        <v>2879</v>
      </c>
    </row>
    <row r="748" spans="2:14" hidden="1" outlineLevel="1">
      <c r="B748" s="6" t="s">
        <v>2880</v>
      </c>
      <c r="C748" s="6" t="s">
        <v>37</v>
      </c>
      <c r="D748" s="6" t="s">
        <v>38</v>
      </c>
      <c r="E748" s="6"/>
      <c r="F748" s="6" t="s">
        <v>2881</v>
      </c>
      <c r="G748" s="6" t="s">
        <v>2882</v>
      </c>
      <c r="H748" s="6" t="s">
        <v>2883</v>
      </c>
      <c r="I748" s="6" t="s">
        <v>2884</v>
      </c>
      <c r="J748" s="6" t="s">
        <v>38</v>
      </c>
      <c r="K748" s="6" t="s">
        <v>51</v>
      </c>
      <c r="L748" s="2">
        <f t="shared" si="11"/>
        <v>0</v>
      </c>
      <c r="M748" s="6" t="s">
        <v>55</v>
      </c>
      <c r="N748" s="6" t="s">
        <v>2885</v>
      </c>
    </row>
    <row r="749" spans="2:14" hidden="1" outlineLevel="1">
      <c r="B749" s="5" t="s">
        <v>2886</v>
      </c>
      <c r="C749" s="5" t="s">
        <v>37</v>
      </c>
      <c r="D749" s="5" t="s">
        <v>46</v>
      </c>
      <c r="E749" s="5"/>
      <c r="F749" s="5" t="s">
        <v>2887</v>
      </c>
      <c r="G749" s="5" t="s">
        <v>2888</v>
      </c>
      <c r="H749" s="5" t="s">
        <v>2889</v>
      </c>
      <c r="I749" s="5" t="s">
        <v>102</v>
      </c>
      <c r="J749" s="5" t="s">
        <v>38</v>
      </c>
      <c r="K749" s="5" t="s">
        <v>1911</v>
      </c>
      <c r="L749" s="2">
        <f t="shared" si="11"/>
        <v>359299.72434021026</v>
      </c>
      <c r="M749" s="5" t="s">
        <v>38</v>
      </c>
      <c r="N749" s="5" t="s">
        <v>2890</v>
      </c>
    </row>
    <row r="750" spans="2:14" hidden="1" outlineLevel="1">
      <c r="B750" s="5" t="s">
        <v>2886</v>
      </c>
      <c r="C750" s="5" t="s">
        <v>37</v>
      </c>
      <c r="D750" s="5" t="s">
        <v>63</v>
      </c>
      <c r="E750" s="5"/>
      <c r="F750" s="5" t="s">
        <v>2891</v>
      </c>
      <c r="G750" s="5" t="s">
        <v>2892</v>
      </c>
      <c r="H750" s="5" t="s">
        <v>2889</v>
      </c>
      <c r="I750" s="5" t="s">
        <v>2893</v>
      </c>
      <c r="J750" s="5" t="s">
        <v>38</v>
      </c>
      <c r="K750" s="5" t="s">
        <v>2894</v>
      </c>
      <c r="L750" s="2">
        <f t="shared" si="11"/>
        <v>-259494.24535681852</v>
      </c>
      <c r="M750" s="5" t="s">
        <v>38</v>
      </c>
      <c r="N750" s="5" t="s">
        <v>2895</v>
      </c>
    </row>
    <row r="751" spans="2:14" hidden="1" outlineLevel="1">
      <c r="B751" s="5" t="s">
        <v>2896</v>
      </c>
      <c r="C751" s="5" t="s">
        <v>37</v>
      </c>
      <c r="D751" s="5" t="s">
        <v>38</v>
      </c>
      <c r="E751" s="5"/>
      <c r="F751" s="5" t="s">
        <v>2897</v>
      </c>
      <c r="G751" s="5" t="s">
        <v>2898</v>
      </c>
      <c r="H751" s="5" t="s">
        <v>2899</v>
      </c>
      <c r="I751" s="5" t="s">
        <v>538</v>
      </c>
      <c r="J751" s="5" t="s">
        <v>51</v>
      </c>
      <c r="K751" s="5" t="s">
        <v>1159</v>
      </c>
      <c r="L751" s="2">
        <f t="shared" si="11"/>
        <v>-16634.246497231954</v>
      </c>
      <c r="M751" s="5" t="s">
        <v>38</v>
      </c>
      <c r="N751" s="5" t="s">
        <v>2900</v>
      </c>
    </row>
    <row r="752" spans="2:14" hidden="1" outlineLevel="1">
      <c r="B752" s="5" t="s">
        <v>2896</v>
      </c>
      <c r="C752" s="5" t="s">
        <v>37</v>
      </c>
      <c r="D752" s="5" t="s">
        <v>55</v>
      </c>
      <c r="E752" s="5"/>
      <c r="F752" s="5" t="s">
        <v>2901</v>
      </c>
      <c r="G752" s="5" t="s">
        <v>2902</v>
      </c>
      <c r="H752" s="5" t="s">
        <v>2899</v>
      </c>
      <c r="I752" s="5" t="s">
        <v>2903</v>
      </c>
      <c r="J752" s="5" t="s">
        <v>51</v>
      </c>
      <c r="K752" s="5" t="s">
        <v>110</v>
      </c>
      <c r="L752" s="2">
        <f t="shared" si="11"/>
        <v>53229.588791142261</v>
      </c>
      <c r="M752" s="5" t="s">
        <v>38</v>
      </c>
      <c r="N752" s="5" t="s">
        <v>2904</v>
      </c>
    </row>
    <row r="753" spans="1:14" hidden="1" outlineLevel="1">
      <c r="B753" s="5" t="s">
        <v>2905</v>
      </c>
      <c r="C753" s="5" t="s">
        <v>37</v>
      </c>
      <c r="D753" s="5" t="s">
        <v>38</v>
      </c>
      <c r="E753" s="5"/>
      <c r="F753" s="5" t="s">
        <v>2906</v>
      </c>
      <c r="G753" s="5" t="s">
        <v>2907</v>
      </c>
      <c r="H753" s="5" t="s">
        <v>2908</v>
      </c>
      <c r="I753" s="5" t="s">
        <v>2145</v>
      </c>
      <c r="J753" s="5" t="s">
        <v>55</v>
      </c>
      <c r="K753" s="5" t="s">
        <v>252</v>
      </c>
      <c r="L753" s="2">
        <f t="shared" si="11"/>
        <v>56556.438090588643</v>
      </c>
      <c r="M753" s="5" t="s">
        <v>38</v>
      </c>
      <c r="N753" s="5" t="s">
        <v>2909</v>
      </c>
    </row>
    <row r="754" spans="1:14" hidden="1" outlineLevel="1">
      <c r="B754" s="5" t="s">
        <v>2910</v>
      </c>
      <c r="C754" s="5" t="s">
        <v>37</v>
      </c>
      <c r="D754" s="5" t="s">
        <v>38</v>
      </c>
      <c r="E754" s="5"/>
      <c r="F754" s="5" t="s">
        <v>2911</v>
      </c>
      <c r="G754" s="5" t="s">
        <v>2912</v>
      </c>
      <c r="H754" s="5" t="s">
        <v>2913</v>
      </c>
      <c r="I754" s="5" t="s">
        <v>1896</v>
      </c>
      <c r="J754" s="5" t="s">
        <v>38</v>
      </c>
      <c r="K754" s="5" t="s">
        <v>2097</v>
      </c>
      <c r="L754" s="2">
        <f t="shared" si="11"/>
        <v>59883.287390035039</v>
      </c>
      <c r="M754" s="5" t="s">
        <v>38</v>
      </c>
      <c r="N754" s="5" t="s">
        <v>2914</v>
      </c>
    </row>
    <row r="755" spans="1:14" hidden="1" outlineLevel="1">
      <c r="B755" s="5" t="s">
        <v>2915</v>
      </c>
      <c r="C755" s="5" t="s">
        <v>37</v>
      </c>
      <c r="D755" s="5" t="s">
        <v>38</v>
      </c>
      <c r="E755" s="5"/>
      <c r="F755" s="5" t="s">
        <v>2916</v>
      </c>
      <c r="G755" s="5" t="s">
        <v>2917</v>
      </c>
      <c r="H755" s="5" t="s">
        <v>2918</v>
      </c>
      <c r="I755" s="5" t="s">
        <v>2919</v>
      </c>
      <c r="J755" s="5" t="s">
        <v>51</v>
      </c>
      <c r="K755" s="5" t="s">
        <v>2920</v>
      </c>
      <c r="L755" s="2">
        <f t="shared" si="11"/>
        <v>302743.2862496216</v>
      </c>
      <c r="M755" s="5" t="s">
        <v>38</v>
      </c>
      <c r="N755" s="5" t="s">
        <v>2921</v>
      </c>
    </row>
    <row r="756" spans="1:14" hidden="1" outlineLevel="1">
      <c r="B756" s="5" t="s">
        <v>2915</v>
      </c>
      <c r="C756" s="5" t="s">
        <v>37</v>
      </c>
      <c r="D756" s="5" t="s">
        <v>38</v>
      </c>
      <c r="E756" s="5"/>
      <c r="F756" s="5" t="s">
        <v>2922</v>
      </c>
      <c r="G756" s="5" t="s">
        <v>2923</v>
      </c>
      <c r="H756" s="5" t="s">
        <v>2918</v>
      </c>
      <c r="I756" s="5" t="s">
        <v>1835</v>
      </c>
      <c r="J756" s="5" t="s">
        <v>51</v>
      </c>
      <c r="K756" s="5" t="s">
        <v>1856</v>
      </c>
      <c r="L756" s="2">
        <f t="shared" si="11"/>
        <v>-86498.081785606162</v>
      </c>
      <c r="M756" s="5" t="s">
        <v>38</v>
      </c>
      <c r="N756" s="5" t="s">
        <v>2924</v>
      </c>
    </row>
    <row r="757" spans="1:14" hidden="1" outlineLevel="1">
      <c r="B757" s="5" t="s">
        <v>2925</v>
      </c>
      <c r="C757" s="5" t="s">
        <v>37</v>
      </c>
      <c r="D757" s="5" t="s">
        <v>38</v>
      </c>
      <c r="E757" s="5"/>
      <c r="F757" s="5" t="s">
        <v>2926</v>
      </c>
      <c r="G757" s="5" t="s">
        <v>2927</v>
      </c>
      <c r="H757" s="5" t="s">
        <v>2928</v>
      </c>
      <c r="I757" s="5" t="s">
        <v>2929</v>
      </c>
      <c r="J757" s="5" t="s">
        <v>38</v>
      </c>
      <c r="K757" s="5" t="s">
        <v>887</v>
      </c>
      <c r="L757" s="2">
        <f t="shared" si="11"/>
        <v>49902.739491695866</v>
      </c>
      <c r="M757" s="5" t="s">
        <v>38</v>
      </c>
      <c r="N757" s="5" t="s">
        <v>2930</v>
      </c>
    </row>
    <row r="758" spans="1:14" hidden="1" outlineLevel="1">
      <c r="B758" s="5" t="s">
        <v>2931</v>
      </c>
      <c r="C758" s="5" t="s">
        <v>37</v>
      </c>
      <c r="D758" s="5" t="s">
        <v>63</v>
      </c>
      <c r="E758" s="5"/>
      <c r="F758" s="5" t="s">
        <v>2932</v>
      </c>
      <c r="G758" s="5" t="s">
        <v>2933</v>
      </c>
      <c r="H758" s="5" t="s">
        <v>2934</v>
      </c>
      <c r="I758" s="5" t="s">
        <v>1055</v>
      </c>
      <c r="J758" s="5" t="s">
        <v>51</v>
      </c>
      <c r="K758" s="5" t="s">
        <v>502</v>
      </c>
      <c r="L758" s="2">
        <f t="shared" si="11"/>
        <v>306070.13554906799</v>
      </c>
      <c r="M758" s="5" t="s">
        <v>38</v>
      </c>
      <c r="N758" s="5" t="s">
        <v>2935</v>
      </c>
    </row>
    <row r="759" spans="1:14" hidden="1" outlineLevel="1">
      <c r="B759" s="5" t="s">
        <v>2931</v>
      </c>
      <c r="C759" s="5" t="s">
        <v>37</v>
      </c>
      <c r="D759" s="5" t="s">
        <v>55</v>
      </c>
      <c r="E759" s="5"/>
      <c r="F759" s="5" t="s">
        <v>2936</v>
      </c>
      <c r="G759" s="5" t="s">
        <v>2937</v>
      </c>
      <c r="H759" s="5" t="s">
        <v>2934</v>
      </c>
      <c r="I759" s="5" t="s">
        <v>378</v>
      </c>
      <c r="J759" s="5" t="s">
        <v>51</v>
      </c>
      <c r="K759" s="5" t="s">
        <v>1194</v>
      </c>
      <c r="L759" s="2">
        <f t="shared" si="11"/>
        <v>-96478.629683945343</v>
      </c>
      <c r="M759" s="5" t="s">
        <v>38</v>
      </c>
      <c r="N759" s="5" t="s">
        <v>2938</v>
      </c>
    </row>
    <row r="760" spans="1:14" collapsed="1">
      <c r="A760" s="3" t="s">
        <v>2939</v>
      </c>
      <c r="B760" s="2" t="s">
        <v>2940</v>
      </c>
      <c r="C760" s="2" t="s">
        <v>2941</v>
      </c>
      <c r="D760" s="2" t="s">
        <v>2942</v>
      </c>
      <c r="E760" s="2" t="s">
        <v>2943</v>
      </c>
      <c r="F760" s="2" t="s">
        <v>2944</v>
      </c>
      <c r="G760" s="2" t="s">
        <v>565</v>
      </c>
      <c r="H760" s="2" t="s">
        <v>2945</v>
      </c>
      <c r="I760" s="3" t="s">
        <v>2946</v>
      </c>
      <c r="K760" s="2">
        <f>132/C760</f>
        <v>2.8437856819699681E-3</v>
      </c>
      <c r="L760" s="2">
        <f t="shared" si="11"/>
        <v>9.4608464038374649</v>
      </c>
      <c r="M760" s="2">
        <v>-5.6000000000000001E-2</v>
      </c>
      <c r="N760" s="2">
        <v>6.05</v>
      </c>
    </row>
    <row r="761" spans="1:14" hidden="1" outlineLevel="1">
      <c r="B761" s="1" t="s">
        <v>26</v>
      </c>
      <c r="C761" s="1" t="s">
        <v>27</v>
      </c>
      <c r="D761" s="1" t="s">
        <v>4</v>
      </c>
      <c r="E761" s="1" t="s">
        <v>28</v>
      </c>
      <c r="F761" s="1" t="s">
        <v>29</v>
      </c>
      <c r="G761" s="1" t="s">
        <v>30</v>
      </c>
      <c r="H761" s="1" t="s">
        <v>31</v>
      </c>
      <c r="I761" s="1" t="s">
        <v>32</v>
      </c>
      <c r="J761" s="1" t="s">
        <v>33</v>
      </c>
      <c r="K761" s="1" t="s">
        <v>3</v>
      </c>
      <c r="L761" s="2" t="e">
        <f t="shared" si="11"/>
        <v>#VALUE!</v>
      </c>
      <c r="M761" s="1" t="s">
        <v>34</v>
      </c>
      <c r="N761" s="1" t="s">
        <v>35</v>
      </c>
    </row>
    <row r="762" spans="1:14" hidden="1" outlineLevel="1">
      <c r="B762" s="5" t="s">
        <v>2947</v>
      </c>
      <c r="C762" s="5" t="s">
        <v>24</v>
      </c>
      <c r="D762" s="5" t="s">
        <v>142</v>
      </c>
      <c r="E762" s="5"/>
      <c r="F762" s="5" t="s">
        <v>2948</v>
      </c>
      <c r="G762" s="5" t="s">
        <v>2949</v>
      </c>
      <c r="H762" s="5" t="s">
        <v>2950</v>
      </c>
      <c r="I762" s="5" t="s">
        <v>207</v>
      </c>
      <c r="J762" s="5" t="s">
        <v>51</v>
      </c>
      <c r="K762" s="5" t="s">
        <v>301</v>
      </c>
      <c r="L762" s="2">
        <f t="shared" si="11"/>
        <v>106459.17758228452</v>
      </c>
      <c r="M762" s="5" t="s">
        <v>38</v>
      </c>
      <c r="N762" s="5" t="s">
        <v>374</v>
      </c>
    </row>
    <row r="763" spans="1:14" hidden="1" outlineLevel="1">
      <c r="B763" s="5" t="s">
        <v>2951</v>
      </c>
      <c r="C763" s="5" t="s">
        <v>37</v>
      </c>
      <c r="D763" s="5" t="s">
        <v>38</v>
      </c>
      <c r="E763" s="5"/>
      <c r="F763" s="5" t="s">
        <v>2952</v>
      </c>
      <c r="G763" s="5" t="s">
        <v>2953</v>
      </c>
      <c r="H763" s="5" t="s">
        <v>2954</v>
      </c>
      <c r="I763" s="5" t="s">
        <v>2955</v>
      </c>
      <c r="J763" s="5" t="s">
        <v>51</v>
      </c>
      <c r="K763" s="5" t="s">
        <v>799</v>
      </c>
      <c r="L763" s="2">
        <f t="shared" si="11"/>
        <v>-83171.232486159774</v>
      </c>
      <c r="M763" s="5" t="s">
        <v>38</v>
      </c>
      <c r="N763" s="5" t="s">
        <v>2956</v>
      </c>
    </row>
    <row r="764" spans="1:14" hidden="1" outlineLevel="1">
      <c r="B764" s="5" t="s">
        <v>2957</v>
      </c>
      <c r="C764" s="5" t="s">
        <v>37</v>
      </c>
      <c r="D764" s="5" t="s">
        <v>63</v>
      </c>
      <c r="E764" s="5"/>
      <c r="F764" s="5" t="s">
        <v>2958</v>
      </c>
      <c r="G764" s="5" t="s">
        <v>2959</v>
      </c>
      <c r="H764" s="5" t="s">
        <v>2960</v>
      </c>
      <c r="I764" s="5" t="s">
        <v>2961</v>
      </c>
      <c r="J764" s="5" t="s">
        <v>51</v>
      </c>
      <c r="K764" s="5" t="s">
        <v>139</v>
      </c>
      <c r="L764" s="2">
        <f t="shared" si="11"/>
        <v>126420.27337896285</v>
      </c>
      <c r="M764" s="5" t="s">
        <v>38</v>
      </c>
      <c r="N764" s="5" t="s">
        <v>2962</v>
      </c>
    </row>
    <row r="765" spans="1:14" hidden="1" outlineLevel="1">
      <c r="B765" s="5" t="s">
        <v>2963</v>
      </c>
      <c r="C765" s="5" t="s">
        <v>37</v>
      </c>
      <c r="D765" s="5" t="s">
        <v>55</v>
      </c>
      <c r="E765" s="5" t="s">
        <v>120</v>
      </c>
      <c r="F765" s="5" t="s">
        <v>2964</v>
      </c>
      <c r="G765" s="5" t="s">
        <v>2965</v>
      </c>
      <c r="H765" s="5" t="s">
        <v>2966</v>
      </c>
      <c r="I765" s="5" t="s">
        <v>2967</v>
      </c>
      <c r="J765" s="5" t="s">
        <v>51</v>
      </c>
      <c r="K765" s="5" t="s">
        <v>409</v>
      </c>
      <c r="L765" s="2">
        <f t="shared" si="11"/>
        <v>-69863.835288374205</v>
      </c>
      <c r="M765" s="5" t="s">
        <v>38</v>
      </c>
      <c r="N765" s="5" t="s">
        <v>2968</v>
      </c>
    </row>
    <row r="766" spans="1:14" hidden="1" outlineLevel="1">
      <c r="B766" s="5" t="s">
        <v>2969</v>
      </c>
      <c r="C766" s="5" t="s">
        <v>37</v>
      </c>
      <c r="D766" s="5" t="s">
        <v>38</v>
      </c>
      <c r="E766" s="5" t="s">
        <v>120</v>
      </c>
      <c r="F766" s="5" t="s">
        <v>2970</v>
      </c>
      <c r="G766" s="5" t="s">
        <v>2971</v>
      </c>
      <c r="H766" s="5" t="s">
        <v>2966</v>
      </c>
      <c r="I766" s="5" t="s">
        <v>2042</v>
      </c>
      <c r="J766" s="5" t="s">
        <v>51</v>
      </c>
      <c r="K766" s="5" t="s">
        <v>117</v>
      </c>
      <c r="L766" s="2">
        <f t="shared" si="11"/>
        <v>116439.72548062367</v>
      </c>
      <c r="M766" s="5" t="s">
        <v>38</v>
      </c>
      <c r="N766" s="5" t="s">
        <v>2972</v>
      </c>
    </row>
    <row r="767" spans="1:14" hidden="1" outlineLevel="1">
      <c r="B767" s="5" t="s">
        <v>2973</v>
      </c>
      <c r="C767" s="5" t="s">
        <v>37</v>
      </c>
      <c r="D767" s="5" t="s">
        <v>55</v>
      </c>
      <c r="E767" s="5"/>
      <c r="F767" s="5" t="s">
        <v>2974</v>
      </c>
      <c r="G767" s="5" t="s">
        <v>2975</v>
      </c>
      <c r="H767" s="5" t="s">
        <v>2976</v>
      </c>
      <c r="I767" s="5" t="s">
        <v>2977</v>
      </c>
      <c r="J767" s="5" t="s">
        <v>51</v>
      </c>
      <c r="K767" s="5" t="s">
        <v>1410</v>
      </c>
      <c r="L767" s="2">
        <f t="shared" si="11"/>
        <v>143054.5198761948</v>
      </c>
      <c r="M767" s="5" t="s">
        <v>38</v>
      </c>
      <c r="N767" s="5" t="s">
        <v>2978</v>
      </c>
    </row>
    <row r="768" spans="1:14" hidden="1" outlineLevel="1">
      <c r="B768" s="5" t="s">
        <v>2979</v>
      </c>
      <c r="C768" s="5" t="s">
        <v>37</v>
      </c>
      <c r="D768" s="5" t="s">
        <v>38</v>
      </c>
      <c r="E768" s="5"/>
      <c r="F768" s="5" t="s">
        <v>2980</v>
      </c>
      <c r="G768" s="5" t="s">
        <v>2981</v>
      </c>
      <c r="H768" s="5" t="s">
        <v>2982</v>
      </c>
      <c r="I768" s="5" t="s">
        <v>705</v>
      </c>
      <c r="J768" s="5" t="s">
        <v>51</v>
      </c>
      <c r="K768" s="5" t="s">
        <v>932</v>
      </c>
      <c r="L768" s="2">
        <f t="shared" si="11"/>
        <v>176323.01287065871</v>
      </c>
      <c r="M768" s="5" t="s">
        <v>38</v>
      </c>
      <c r="N768" s="5" t="s">
        <v>2983</v>
      </c>
    </row>
    <row r="769" spans="2:14" hidden="1" outlineLevel="1">
      <c r="B769" s="5" t="s">
        <v>2984</v>
      </c>
      <c r="C769" s="5" t="s">
        <v>37</v>
      </c>
      <c r="D769" s="5" t="s">
        <v>38</v>
      </c>
      <c r="E769" s="5"/>
      <c r="F769" s="5" t="s">
        <v>2985</v>
      </c>
      <c r="G769" s="5" t="s">
        <v>2986</v>
      </c>
      <c r="H769" s="5" t="s">
        <v>2987</v>
      </c>
      <c r="I769" s="5" t="s">
        <v>1273</v>
      </c>
      <c r="J769" s="5" t="s">
        <v>51</v>
      </c>
      <c r="K769" s="5" t="s">
        <v>52</v>
      </c>
      <c r="L769" s="2">
        <f t="shared" si="11"/>
        <v>119766.57478007008</v>
      </c>
      <c r="M769" s="5" t="s">
        <v>38</v>
      </c>
      <c r="N769" s="5" t="s">
        <v>2988</v>
      </c>
    </row>
    <row r="770" spans="2:14" hidden="1" outlineLevel="1">
      <c r="B770" s="5" t="s">
        <v>2989</v>
      </c>
      <c r="C770" s="5" t="s">
        <v>37</v>
      </c>
      <c r="D770" s="5" t="s">
        <v>55</v>
      </c>
      <c r="E770" s="5"/>
      <c r="F770" s="5" t="s">
        <v>2990</v>
      </c>
      <c r="G770" s="5" t="s">
        <v>2991</v>
      </c>
      <c r="H770" s="5" t="s">
        <v>2992</v>
      </c>
      <c r="I770" s="5" t="s">
        <v>2236</v>
      </c>
      <c r="J770" s="5" t="s">
        <v>51</v>
      </c>
      <c r="K770" s="5" t="s">
        <v>1227</v>
      </c>
      <c r="L770" s="2">
        <f t="shared" si="11"/>
        <v>219572.05376346179</v>
      </c>
      <c r="M770" s="5" t="s">
        <v>38</v>
      </c>
      <c r="N770" s="5" t="s">
        <v>2993</v>
      </c>
    </row>
    <row r="771" spans="2:14" hidden="1" outlineLevel="1">
      <c r="B771" s="5" t="s">
        <v>2994</v>
      </c>
      <c r="C771" s="5" t="s">
        <v>37</v>
      </c>
      <c r="D771" s="5" t="s">
        <v>38</v>
      </c>
      <c r="E771" s="5"/>
      <c r="F771" s="5" t="s">
        <v>2995</v>
      </c>
      <c r="G771" s="5" t="s">
        <v>2996</v>
      </c>
      <c r="H771" s="5" t="s">
        <v>2997</v>
      </c>
      <c r="I771" s="5" t="s">
        <v>2122</v>
      </c>
      <c r="J771" s="5" t="s">
        <v>38</v>
      </c>
      <c r="K771" s="5" t="s">
        <v>350</v>
      </c>
      <c r="L771" s="2">
        <f t="shared" ref="L771:L834" si="12">K771/$K$1257*100</f>
        <v>163015.61567287316</v>
      </c>
      <c r="M771" s="5" t="s">
        <v>38</v>
      </c>
      <c r="N771" s="5" t="s">
        <v>2998</v>
      </c>
    </row>
    <row r="772" spans="2:14" hidden="1" outlineLevel="1">
      <c r="B772" s="5" t="s">
        <v>2999</v>
      </c>
      <c r="C772" s="5" t="s">
        <v>37</v>
      </c>
      <c r="D772" s="5" t="s">
        <v>55</v>
      </c>
      <c r="E772" s="5"/>
      <c r="F772" s="5" t="s">
        <v>3000</v>
      </c>
      <c r="G772" s="5" t="s">
        <v>3001</v>
      </c>
      <c r="H772" s="5" t="s">
        <v>3002</v>
      </c>
      <c r="I772" s="5" t="s">
        <v>3003</v>
      </c>
      <c r="J772" s="5" t="s">
        <v>51</v>
      </c>
      <c r="K772" s="5" t="s">
        <v>181</v>
      </c>
      <c r="L772" s="2">
        <f t="shared" si="12"/>
        <v>103132.32828283812</v>
      </c>
      <c r="M772" s="5" t="s">
        <v>38</v>
      </c>
      <c r="N772" s="5" t="s">
        <v>3004</v>
      </c>
    </row>
    <row r="773" spans="2:14" hidden="1" outlineLevel="1">
      <c r="B773" s="5" t="s">
        <v>3005</v>
      </c>
      <c r="C773" s="5" t="s">
        <v>37</v>
      </c>
      <c r="D773" s="5" t="s">
        <v>38</v>
      </c>
      <c r="E773" s="5"/>
      <c r="F773" s="5" t="s">
        <v>3006</v>
      </c>
      <c r="G773" s="5" t="s">
        <v>3007</v>
      </c>
      <c r="H773" s="5" t="s">
        <v>3008</v>
      </c>
      <c r="I773" s="5" t="s">
        <v>288</v>
      </c>
      <c r="J773" s="5" t="s">
        <v>51</v>
      </c>
      <c r="K773" s="5" t="s">
        <v>593</v>
      </c>
      <c r="L773" s="2">
        <f t="shared" si="12"/>
        <v>-36595.342293910304</v>
      </c>
      <c r="M773" s="5" t="s">
        <v>38</v>
      </c>
      <c r="N773" s="5" t="s">
        <v>3009</v>
      </c>
    </row>
    <row r="774" spans="2:14" hidden="1" outlineLevel="1">
      <c r="B774" s="5" t="s">
        <v>3005</v>
      </c>
      <c r="C774" s="5" t="s">
        <v>37</v>
      </c>
      <c r="D774" s="5" t="s">
        <v>46</v>
      </c>
      <c r="E774" s="5"/>
      <c r="F774" s="5" t="s">
        <v>3010</v>
      </c>
      <c r="G774" s="5" t="s">
        <v>3011</v>
      </c>
      <c r="H774" s="5" t="s">
        <v>3008</v>
      </c>
      <c r="I774" s="5" t="s">
        <v>3012</v>
      </c>
      <c r="J774" s="5" t="s">
        <v>51</v>
      </c>
      <c r="K774" s="5" t="s">
        <v>2286</v>
      </c>
      <c r="L774" s="2">
        <f t="shared" si="12"/>
        <v>63210.136689481427</v>
      </c>
      <c r="M774" s="5" t="s">
        <v>38</v>
      </c>
      <c r="N774" s="5" t="s">
        <v>3013</v>
      </c>
    </row>
    <row r="775" spans="2:14" hidden="1" outlineLevel="1">
      <c r="B775" s="5" t="s">
        <v>3014</v>
      </c>
      <c r="C775" s="5" t="s">
        <v>37</v>
      </c>
      <c r="D775" s="5" t="s">
        <v>38</v>
      </c>
      <c r="E775" s="5"/>
      <c r="F775" s="5" t="s">
        <v>3015</v>
      </c>
      <c r="G775" s="5" t="s">
        <v>3016</v>
      </c>
      <c r="H775" s="5" t="s">
        <v>3017</v>
      </c>
      <c r="I775" s="5" t="s">
        <v>180</v>
      </c>
      <c r="J775" s="5" t="s">
        <v>55</v>
      </c>
      <c r="K775" s="5" t="s">
        <v>1164</v>
      </c>
      <c r="L775" s="2">
        <f t="shared" si="12"/>
        <v>76517.533887266996</v>
      </c>
      <c r="M775" s="5" t="s">
        <v>38</v>
      </c>
      <c r="N775" s="5" t="s">
        <v>3018</v>
      </c>
    </row>
    <row r="776" spans="2:14" hidden="1" outlineLevel="1">
      <c r="B776" s="5" t="s">
        <v>3019</v>
      </c>
      <c r="C776" s="5" t="s">
        <v>37</v>
      </c>
      <c r="D776" s="5" t="s">
        <v>82</v>
      </c>
      <c r="E776" s="5"/>
      <c r="F776" s="5" t="s">
        <v>3020</v>
      </c>
      <c r="G776" s="5" t="s">
        <v>3021</v>
      </c>
      <c r="H776" s="5" t="s">
        <v>3022</v>
      </c>
      <c r="I776" s="5" t="s">
        <v>3023</v>
      </c>
      <c r="J776" s="5" t="s">
        <v>51</v>
      </c>
      <c r="K776" s="5" t="s">
        <v>1405</v>
      </c>
      <c r="L776" s="2">
        <f t="shared" si="12"/>
        <v>229552.60166180096</v>
      </c>
      <c r="M776" s="5" t="s">
        <v>38</v>
      </c>
      <c r="N776" s="5" t="s">
        <v>3024</v>
      </c>
    </row>
    <row r="777" spans="2:14" hidden="1" outlineLevel="1">
      <c r="B777" s="5" t="s">
        <v>3025</v>
      </c>
      <c r="C777" s="5" t="s">
        <v>37</v>
      </c>
      <c r="D777" s="5" t="s">
        <v>46</v>
      </c>
      <c r="E777" s="5"/>
      <c r="F777" s="5" t="s">
        <v>3026</v>
      </c>
      <c r="G777" s="5" t="s">
        <v>3027</v>
      </c>
      <c r="H777" s="5" t="s">
        <v>3028</v>
      </c>
      <c r="I777" s="5" t="s">
        <v>966</v>
      </c>
      <c r="J777" s="5" t="s">
        <v>51</v>
      </c>
      <c r="K777" s="5" t="s">
        <v>336</v>
      </c>
      <c r="L777" s="2">
        <f t="shared" si="12"/>
        <v>206264.65656567624</v>
      </c>
      <c r="M777" s="5" t="s">
        <v>38</v>
      </c>
      <c r="N777" s="5" t="s">
        <v>3029</v>
      </c>
    </row>
    <row r="778" spans="2:14" hidden="1" outlineLevel="1">
      <c r="B778" s="5" t="s">
        <v>3030</v>
      </c>
      <c r="C778" s="5" t="s">
        <v>37</v>
      </c>
      <c r="D778" s="5" t="s">
        <v>63</v>
      </c>
      <c r="E778" s="5"/>
      <c r="F778" s="5" t="s">
        <v>3031</v>
      </c>
      <c r="G778" s="5" t="s">
        <v>3032</v>
      </c>
      <c r="H778" s="5" t="s">
        <v>3033</v>
      </c>
      <c r="I778" s="5" t="s">
        <v>2201</v>
      </c>
      <c r="J778" s="5" t="s">
        <v>51</v>
      </c>
      <c r="K778" s="5" t="s">
        <v>637</v>
      </c>
      <c r="L778" s="2">
        <f t="shared" si="12"/>
        <v>-179649.86217010513</v>
      </c>
      <c r="M778" s="5" t="s">
        <v>38</v>
      </c>
      <c r="N778" s="5" t="s">
        <v>3034</v>
      </c>
    </row>
    <row r="779" spans="2:14" hidden="1" outlineLevel="1">
      <c r="B779" s="5" t="s">
        <v>3030</v>
      </c>
      <c r="C779" s="5" t="s">
        <v>37</v>
      </c>
      <c r="D779" s="5" t="s">
        <v>374</v>
      </c>
      <c r="E779" s="5"/>
      <c r="F779" s="5" t="s">
        <v>3035</v>
      </c>
      <c r="G779" s="5" t="s">
        <v>3036</v>
      </c>
      <c r="H779" s="5" t="s">
        <v>3033</v>
      </c>
      <c r="I779" s="5" t="s">
        <v>1219</v>
      </c>
      <c r="J779" s="5" t="s">
        <v>51</v>
      </c>
      <c r="K779" s="5" t="s">
        <v>1405</v>
      </c>
      <c r="L779" s="2">
        <f t="shared" si="12"/>
        <v>229552.60166180096</v>
      </c>
      <c r="M779" s="5" t="s">
        <v>38</v>
      </c>
      <c r="N779" s="5" t="s">
        <v>3037</v>
      </c>
    </row>
    <row r="780" spans="2:14" hidden="1" outlineLevel="1">
      <c r="B780" s="5" t="s">
        <v>3038</v>
      </c>
      <c r="C780" s="5" t="s">
        <v>37</v>
      </c>
      <c r="D780" s="5" t="s">
        <v>38</v>
      </c>
      <c r="E780" s="5" t="s">
        <v>120</v>
      </c>
      <c r="F780" s="5" t="s">
        <v>3039</v>
      </c>
      <c r="G780" s="5" t="s">
        <v>3040</v>
      </c>
      <c r="H780" s="5" t="s">
        <v>3041</v>
      </c>
      <c r="I780" s="5" t="s">
        <v>50</v>
      </c>
      <c r="J780" s="5" t="s">
        <v>38</v>
      </c>
      <c r="K780" s="5" t="s">
        <v>142</v>
      </c>
      <c r="L780" s="2">
        <f t="shared" si="12"/>
        <v>19961.095796678346</v>
      </c>
      <c r="M780" s="5" t="s">
        <v>38</v>
      </c>
      <c r="N780" s="5" t="s">
        <v>3042</v>
      </c>
    </row>
    <row r="781" spans="2:14" hidden="1" outlineLevel="1">
      <c r="B781" s="5" t="s">
        <v>3043</v>
      </c>
      <c r="C781" s="5" t="s">
        <v>37</v>
      </c>
      <c r="D781" s="5" t="s">
        <v>46</v>
      </c>
      <c r="E781" s="5"/>
      <c r="F781" s="5" t="s">
        <v>3044</v>
      </c>
      <c r="G781" s="5" t="s">
        <v>3045</v>
      </c>
      <c r="H781" s="5" t="s">
        <v>3046</v>
      </c>
      <c r="I781" s="5" t="s">
        <v>3047</v>
      </c>
      <c r="J781" s="5" t="s">
        <v>51</v>
      </c>
      <c r="K781" s="5" t="s">
        <v>426</v>
      </c>
      <c r="L781" s="2">
        <f t="shared" si="12"/>
        <v>-139727.67057674841</v>
      </c>
      <c r="M781" s="5" t="s">
        <v>38</v>
      </c>
      <c r="N781" s="5" t="s">
        <v>3048</v>
      </c>
    </row>
    <row r="782" spans="2:14" hidden="1" outlineLevel="1">
      <c r="B782" s="5" t="s">
        <v>3043</v>
      </c>
      <c r="C782" s="5" t="s">
        <v>37</v>
      </c>
      <c r="D782" s="5" t="s">
        <v>63</v>
      </c>
      <c r="E782" s="5"/>
      <c r="F782" s="5" t="s">
        <v>3049</v>
      </c>
      <c r="G782" s="5" t="s">
        <v>3050</v>
      </c>
      <c r="H782" s="5" t="s">
        <v>3046</v>
      </c>
      <c r="I782" s="5" t="s">
        <v>2389</v>
      </c>
      <c r="J782" s="5" t="s">
        <v>51</v>
      </c>
      <c r="K782" s="5" t="s">
        <v>1405</v>
      </c>
      <c r="L782" s="2">
        <f t="shared" si="12"/>
        <v>229552.60166180096</v>
      </c>
      <c r="M782" s="5" t="s">
        <v>38</v>
      </c>
      <c r="N782" s="5" t="s">
        <v>3051</v>
      </c>
    </row>
    <row r="783" spans="2:14" hidden="1" outlineLevel="1">
      <c r="B783" s="5" t="s">
        <v>3052</v>
      </c>
      <c r="C783" s="5" t="s">
        <v>37</v>
      </c>
      <c r="D783" s="5" t="s">
        <v>55</v>
      </c>
      <c r="E783" s="5"/>
      <c r="F783" s="5" t="s">
        <v>3053</v>
      </c>
      <c r="G783" s="5" t="s">
        <v>3054</v>
      </c>
      <c r="H783" s="5" t="s">
        <v>3055</v>
      </c>
      <c r="I783" s="5" t="s">
        <v>95</v>
      </c>
      <c r="J783" s="5" t="s">
        <v>38</v>
      </c>
      <c r="K783" s="5" t="s">
        <v>282</v>
      </c>
      <c r="L783" s="2">
        <f t="shared" si="12"/>
        <v>-106459.17758228452</v>
      </c>
      <c r="M783" s="5" t="s">
        <v>38</v>
      </c>
      <c r="N783" s="5" t="s">
        <v>3056</v>
      </c>
    </row>
    <row r="784" spans="2:14" hidden="1" outlineLevel="1">
      <c r="B784" s="5" t="s">
        <v>3052</v>
      </c>
      <c r="C784" s="5" t="s">
        <v>37</v>
      </c>
      <c r="D784" s="5" t="s">
        <v>55</v>
      </c>
      <c r="E784" s="5"/>
      <c r="F784" s="5" t="s">
        <v>3057</v>
      </c>
      <c r="G784" s="5" t="s">
        <v>3058</v>
      </c>
      <c r="H784" s="5" t="s">
        <v>3055</v>
      </c>
      <c r="I784" s="5" t="s">
        <v>2191</v>
      </c>
      <c r="J784" s="5" t="s">
        <v>38</v>
      </c>
      <c r="K784" s="5" t="s">
        <v>1423</v>
      </c>
      <c r="L784" s="2">
        <f t="shared" si="12"/>
        <v>133073.97197785563</v>
      </c>
      <c r="M784" s="5" t="s">
        <v>38</v>
      </c>
      <c r="N784" s="5" t="s">
        <v>3059</v>
      </c>
    </row>
    <row r="785" spans="1:14" hidden="1" outlineLevel="1">
      <c r="B785" s="5" t="s">
        <v>3060</v>
      </c>
      <c r="C785" s="5" t="s">
        <v>37</v>
      </c>
      <c r="D785" s="5" t="s">
        <v>55</v>
      </c>
      <c r="E785" s="5"/>
      <c r="F785" s="5" t="s">
        <v>3061</v>
      </c>
      <c r="G785" s="5" t="s">
        <v>3062</v>
      </c>
      <c r="H785" s="5" t="s">
        <v>3063</v>
      </c>
      <c r="I785" s="5" t="s">
        <v>611</v>
      </c>
      <c r="J785" s="5" t="s">
        <v>51</v>
      </c>
      <c r="K785" s="5" t="s">
        <v>1209</v>
      </c>
      <c r="L785" s="2">
        <f t="shared" si="12"/>
        <v>172996.16357121232</v>
      </c>
      <c r="M785" s="5" t="s">
        <v>38</v>
      </c>
      <c r="N785" s="5" t="s">
        <v>3064</v>
      </c>
    </row>
    <row r="786" spans="1:14" hidden="1" outlineLevel="1">
      <c r="B786" s="5" t="s">
        <v>3060</v>
      </c>
      <c r="C786" s="5" t="s">
        <v>37</v>
      </c>
      <c r="D786" s="5" t="s">
        <v>38</v>
      </c>
      <c r="E786" s="5"/>
      <c r="F786" s="5" t="s">
        <v>3065</v>
      </c>
      <c r="G786" s="5" t="s">
        <v>3066</v>
      </c>
      <c r="H786" s="5" t="s">
        <v>3063</v>
      </c>
      <c r="I786" s="5" t="s">
        <v>3067</v>
      </c>
      <c r="J786" s="5" t="s">
        <v>51</v>
      </c>
      <c r="K786" s="5" t="s">
        <v>956</v>
      </c>
      <c r="L786" s="2">
        <f t="shared" si="12"/>
        <v>-66536.985988927816</v>
      </c>
      <c r="M786" s="5" t="s">
        <v>38</v>
      </c>
      <c r="N786" s="5" t="s">
        <v>3068</v>
      </c>
    </row>
    <row r="787" spans="1:14" hidden="1" outlineLevel="1">
      <c r="B787" s="5" t="s">
        <v>3069</v>
      </c>
      <c r="C787" s="5" t="s">
        <v>37</v>
      </c>
      <c r="D787" s="5" t="s">
        <v>46</v>
      </c>
      <c r="E787" s="5"/>
      <c r="F787" s="5" t="s">
        <v>3070</v>
      </c>
      <c r="G787" s="5" t="s">
        <v>3071</v>
      </c>
      <c r="H787" s="5" t="s">
        <v>3072</v>
      </c>
      <c r="I787" s="5" t="s">
        <v>2065</v>
      </c>
      <c r="J787" s="5" t="s">
        <v>51</v>
      </c>
      <c r="K787" s="5" t="s">
        <v>3073</v>
      </c>
      <c r="L787" s="2">
        <f t="shared" si="12"/>
        <v>-199610.95796678346</v>
      </c>
      <c r="M787" s="5" t="s">
        <v>38</v>
      </c>
      <c r="N787" s="5" t="s">
        <v>3074</v>
      </c>
    </row>
    <row r="788" spans="1:14" hidden="1" outlineLevel="1">
      <c r="B788" s="5" t="s">
        <v>3069</v>
      </c>
      <c r="C788" s="5" t="s">
        <v>37</v>
      </c>
      <c r="D788" s="5" t="s">
        <v>75</v>
      </c>
      <c r="E788" s="5"/>
      <c r="F788" s="5" t="s">
        <v>3075</v>
      </c>
      <c r="G788" s="5" t="s">
        <v>3076</v>
      </c>
      <c r="H788" s="5" t="s">
        <v>3072</v>
      </c>
      <c r="I788" s="5" t="s">
        <v>3077</v>
      </c>
      <c r="J788" s="5" t="s">
        <v>51</v>
      </c>
      <c r="K788" s="5" t="s">
        <v>3078</v>
      </c>
      <c r="L788" s="2">
        <f t="shared" si="12"/>
        <v>352646.02574131743</v>
      </c>
      <c r="M788" s="5" t="s">
        <v>38</v>
      </c>
      <c r="N788" s="5" t="s">
        <v>3079</v>
      </c>
    </row>
    <row r="789" spans="1:14" hidden="1" outlineLevel="1">
      <c r="B789" s="5" t="s">
        <v>3080</v>
      </c>
      <c r="C789" s="5" t="s">
        <v>37</v>
      </c>
      <c r="D789" s="5" t="s">
        <v>46</v>
      </c>
      <c r="E789" s="5"/>
      <c r="F789" s="5" t="s">
        <v>3081</v>
      </c>
      <c r="G789" s="5" t="s">
        <v>3082</v>
      </c>
      <c r="H789" s="5" t="s">
        <v>3083</v>
      </c>
      <c r="I789" s="5" t="s">
        <v>2218</v>
      </c>
      <c r="J789" s="5" t="s">
        <v>38</v>
      </c>
      <c r="K789" s="5" t="s">
        <v>733</v>
      </c>
      <c r="L789" s="2">
        <f t="shared" si="12"/>
        <v>296089.58765072882</v>
      </c>
      <c r="M789" s="5" t="s">
        <v>38</v>
      </c>
      <c r="N789" s="5" t="s">
        <v>3084</v>
      </c>
    </row>
    <row r="790" spans="1:14" hidden="1" outlineLevel="1">
      <c r="B790" s="5" t="s">
        <v>3080</v>
      </c>
      <c r="C790" s="5" t="s">
        <v>37</v>
      </c>
      <c r="D790" s="5" t="s">
        <v>46</v>
      </c>
      <c r="E790" s="5"/>
      <c r="F790" s="5" t="s">
        <v>3085</v>
      </c>
      <c r="G790" s="5" t="s">
        <v>3086</v>
      </c>
      <c r="H790" s="5" t="s">
        <v>3083</v>
      </c>
      <c r="I790" s="5" t="s">
        <v>3087</v>
      </c>
      <c r="J790" s="5" t="s">
        <v>38</v>
      </c>
      <c r="K790" s="5" t="s">
        <v>3088</v>
      </c>
      <c r="L790" s="2">
        <f t="shared" si="12"/>
        <v>-212918.35516456905</v>
      </c>
      <c r="M790" s="5" t="s">
        <v>38</v>
      </c>
      <c r="N790" s="5" t="s">
        <v>3089</v>
      </c>
    </row>
    <row r="791" spans="1:14" hidden="1" outlineLevel="1">
      <c r="B791" s="5" t="s">
        <v>3090</v>
      </c>
      <c r="C791" s="5" t="s">
        <v>37</v>
      </c>
      <c r="D791" s="5" t="s">
        <v>38</v>
      </c>
      <c r="E791" s="5"/>
      <c r="F791" s="5" t="s">
        <v>3091</v>
      </c>
      <c r="G791" s="5" t="s">
        <v>3092</v>
      </c>
      <c r="H791" s="5" t="s">
        <v>3093</v>
      </c>
      <c r="I791" s="5" t="s">
        <v>2180</v>
      </c>
      <c r="J791" s="5" t="s">
        <v>38</v>
      </c>
      <c r="K791" s="5" t="s">
        <v>38</v>
      </c>
      <c r="L791" s="2">
        <f t="shared" si="12"/>
        <v>3326.8492994463913</v>
      </c>
      <c r="M791" s="5" t="s">
        <v>38</v>
      </c>
      <c r="N791" s="5" t="s">
        <v>3094</v>
      </c>
    </row>
    <row r="792" spans="1:14" hidden="1" outlineLevel="1">
      <c r="B792" s="5" t="s">
        <v>3095</v>
      </c>
      <c r="C792" s="5" t="s">
        <v>37</v>
      </c>
      <c r="D792" s="5" t="s">
        <v>55</v>
      </c>
      <c r="E792" s="5"/>
      <c r="F792" s="5" t="s">
        <v>3096</v>
      </c>
      <c r="G792" s="5" t="s">
        <v>3097</v>
      </c>
      <c r="H792" s="5" t="s">
        <v>3098</v>
      </c>
      <c r="I792" s="5" t="s">
        <v>425</v>
      </c>
      <c r="J792" s="5" t="s">
        <v>38</v>
      </c>
      <c r="K792" s="5" t="s">
        <v>301</v>
      </c>
      <c r="L792" s="2">
        <f t="shared" si="12"/>
        <v>106459.17758228452</v>
      </c>
      <c r="M792" s="5" t="s">
        <v>38</v>
      </c>
      <c r="N792" s="5" t="s">
        <v>3099</v>
      </c>
    </row>
    <row r="793" spans="1:14" hidden="1" outlineLevel="1">
      <c r="B793" s="5" t="s">
        <v>3095</v>
      </c>
      <c r="C793" s="5" t="s">
        <v>37</v>
      </c>
      <c r="D793" s="5" t="s">
        <v>46</v>
      </c>
      <c r="E793" s="5"/>
      <c r="F793" s="5" t="s">
        <v>3100</v>
      </c>
      <c r="G793" s="5" t="s">
        <v>3101</v>
      </c>
      <c r="H793" s="5" t="s">
        <v>3098</v>
      </c>
      <c r="I793" s="5" t="s">
        <v>984</v>
      </c>
      <c r="J793" s="5" t="s">
        <v>38</v>
      </c>
      <c r="K793" s="5" t="s">
        <v>956</v>
      </c>
      <c r="L793" s="2">
        <f t="shared" si="12"/>
        <v>-66536.985988927816</v>
      </c>
      <c r="M793" s="5" t="s">
        <v>38</v>
      </c>
      <c r="N793" s="5" t="s">
        <v>3102</v>
      </c>
    </row>
    <row r="794" spans="1:14" hidden="1" outlineLevel="1">
      <c r="B794" s="5" t="s">
        <v>3095</v>
      </c>
      <c r="C794" s="5" t="s">
        <v>37</v>
      </c>
      <c r="D794" s="5" t="s">
        <v>38</v>
      </c>
      <c r="E794" s="5"/>
      <c r="F794" s="5" t="s">
        <v>3103</v>
      </c>
      <c r="G794" s="5" t="s">
        <v>3104</v>
      </c>
      <c r="H794" s="5" t="s">
        <v>3098</v>
      </c>
      <c r="I794" s="5" t="s">
        <v>2449</v>
      </c>
      <c r="J794" s="5" t="s">
        <v>38</v>
      </c>
      <c r="K794" s="5" t="s">
        <v>768</v>
      </c>
      <c r="L794" s="2">
        <f t="shared" si="12"/>
        <v>-13307.397197785565</v>
      </c>
      <c r="M794" s="5" t="s">
        <v>38</v>
      </c>
      <c r="N794" s="5" t="s">
        <v>3105</v>
      </c>
    </row>
    <row r="795" spans="1:14" collapsed="1">
      <c r="A795" s="3" t="s">
        <v>3106</v>
      </c>
      <c r="B795" s="2" t="s">
        <v>3107</v>
      </c>
      <c r="C795" s="2" t="s">
        <v>3108</v>
      </c>
      <c r="D795" s="2" t="s">
        <v>3109</v>
      </c>
      <c r="E795" s="2" t="s">
        <v>3110</v>
      </c>
      <c r="F795" s="2" t="s">
        <v>3111</v>
      </c>
      <c r="G795" s="2" t="s">
        <v>3112</v>
      </c>
      <c r="H795" s="2" t="s">
        <v>3113</v>
      </c>
      <c r="I795" s="3" t="s">
        <v>3114</v>
      </c>
      <c r="K795" s="2">
        <f>91/C795</f>
        <v>2.3218431862832649E-3</v>
      </c>
      <c r="L795" s="2">
        <f t="shared" si="12"/>
        <v>7.724422377710856</v>
      </c>
      <c r="M795" s="2">
        <v>-2.5000000000000001E-2</v>
      </c>
      <c r="N795" s="2">
        <v>5.26</v>
      </c>
    </row>
    <row r="796" spans="1:14" hidden="1" outlineLevel="1">
      <c r="A796" s="3" t="s">
        <v>3115</v>
      </c>
      <c r="B796" s="4" t="s">
        <v>3116</v>
      </c>
      <c r="C796" s="4" t="s">
        <v>3108</v>
      </c>
      <c r="D796" s="4" t="s">
        <v>3109</v>
      </c>
      <c r="E796" s="4" t="s">
        <v>3110</v>
      </c>
      <c r="F796" s="4" t="s">
        <v>3111</v>
      </c>
      <c r="G796" s="4" t="s">
        <v>24</v>
      </c>
      <c r="H796" s="4" t="s">
        <v>3113</v>
      </c>
      <c r="I796" s="3" t="s">
        <v>3117</v>
      </c>
      <c r="L796" s="2">
        <f t="shared" si="12"/>
        <v>0</v>
      </c>
    </row>
    <row r="797" spans="1:14" hidden="1" outlineLevel="1">
      <c r="B797" s="1" t="s">
        <v>26</v>
      </c>
      <c r="C797" s="1" t="s">
        <v>27</v>
      </c>
      <c r="D797" s="1" t="s">
        <v>4</v>
      </c>
      <c r="E797" s="1" t="s">
        <v>28</v>
      </c>
      <c r="F797" s="1" t="s">
        <v>29</v>
      </c>
      <c r="G797" s="1" t="s">
        <v>30</v>
      </c>
      <c r="H797" s="1" t="s">
        <v>31</v>
      </c>
      <c r="I797" s="1" t="s">
        <v>32</v>
      </c>
      <c r="J797" s="1" t="s">
        <v>33</v>
      </c>
      <c r="K797" s="1" t="s">
        <v>3</v>
      </c>
      <c r="L797" s="2" t="e">
        <f t="shared" si="12"/>
        <v>#VALUE!</v>
      </c>
      <c r="M797" s="1" t="s">
        <v>34</v>
      </c>
      <c r="N797" s="1" t="s">
        <v>35</v>
      </c>
    </row>
    <row r="798" spans="1:14" hidden="1" outlineLevel="1">
      <c r="B798" s="5" t="s">
        <v>3118</v>
      </c>
      <c r="C798" s="5" t="s">
        <v>37</v>
      </c>
      <c r="D798" s="5" t="s">
        <v>46</v>
      </c>
      <c r="E798" s="5"/>
      <c r="F798" s="5" t="s">
        <v>3119</v>
      </c>
      <c r="G798" s="5" t="s">
        <v>3120</v>
      </c>
      <c r="H798" s="5" t="s">
        <v>3121</v>
      </c>
      <c r="I798" s="5" t="s">
        <v>2308</v>
      </c>
      <c r="J798" s="5" t="s">
        <v>38</v>
      </c>
      <c r="K798" s="5" t="s">
        <v>239</v>
      </c>
      <c r="L798" s="2">
        <f t="shared" si="12"/>
        <v>69863.835288374205</v>
      </c>
      <c r="M798" s="5" t="s">
        <v>38</v>
      </c>
      <c r="N798" s="5" t="s">
        <v>208</v>
      </c>
    </row>
    <row r="799" spans="1:14" hidden="1" outlineLevel="1">
      <c r="B799" s="5" t="s">
        <v>3122</v>
      </c>
      <c r="C799" s="5" t="s">
        <v>37</v>
      </c>
      <c r="D799" s="5" t="s">
        <v>142</v>
      </c>
      <c r="E799" s="5"/>
      <c r="F799" s="5" t="s">
        <v>3123</v>
      </c>
      <c r="G799" s="5" t="s">
        <v>3124</v>
      </c>
      <c r="H799" s="5" t="s">
        <v>3125</v>
      </c>
      <c r="I799" s="5" t="s">
        <v>2048</v>
      </c>
      <c r="J799" s="5" t="s">
        <v>51</v>
      </c>
      <c r="K799" s="5" t="s">
        <v>52</v>
      </c>
      <c r="L799" s="2">
        <f t="shared" si="12"/>
        <v>119766.57478007008</v>
      </c>
      <c r="M799" s="5" t="s">
        <v>38</v>
      </c>
      <c r="N799" s="5" t="s">
        <v>3126</v>
      </c>
    </row>
    <row r="800" spans="1:14" hidden="1" outlineLevel="1">
      <c r="B800" s="5" t="s">
        <v>3127</v>
      </c>
      <c r="C800" s="5" t="s">
        <v>37</v>
      </c>
      <c r="D800" s="5" t="s">
        <v>46</v>
      </c>
      <c r="E800" s="5"/>
      <c r="F800" s="5" t="s">
        <v>3128</v>
      </c>
      <c r="G800" s="5" t="s">
        <v>3129</v>
      </c>
      <c r="H800" s="5" t="s">
        <v>3130</v>
      </c>
      <c r="I800" s="5" t="s">
        <v>1758</v>
      </c>
      <c r="J800" s="5" t="s">
        <v>51</v>
      </c>
      <c r="K800" s="5" t="s">
        <v>2097</v>
      </c>
      <c r="L800" s="2">
        <f t="shared" si="12"/>
        <v>59883.287390035039</v>
      </c>
      <c r="M800" s="5" t="s">
        <v>38</v>
      </c>
      <c r="N800" s="5" t="s">
        <v>3131</v>
      </c>
    </row>
    <row r="801" spans="2:14" hidden="1" outlineLevel="1">
      <c r="B801" s="5" t="s">
        <v>3132</v>
      </c>
      <c r="C801" s="5" t="s">
        <v>37</v>
      </c>
      <c r="D801" s="5" t="s">
        <v>38</v>
      </c>
      <c r="E801" s="5"/>
      <c r="F801" s="5" t="s">
        <v>3133</v>
      </c>
      <c r="G801" s="5" t="s">
        <v>3134</v>
      </c>
      <c r="H801" s="5" t="s">
        <v>3135</v>
      </c>
      <c r="I801" s="5" t="s">
        <v>3136</v>
      </c>
      <c r="J801" s="5" t="s">
        <v>51</v>
      </c>
      <c r="K801" s="5" t="s">
        <v>167</v>
      </c>
      <c r="L801" s="2">
        <f t="shared" si="12"/>
        <v>179649.86217010513</v>
      </c>
      <c r="M801" s="5" t="s">
        <v>38</v>
      </c>
      <c r="N801" s="5" t="s">
        <v>3137</v>
      </c>
    </row>
    <row r="802" spans="2:14" hidden="1" outlineLevel="1">
      <c r="B802" s="5" t="s">
        <v>3138</v>
      </c>
      <c r="C802" s="5" t="s">
        <v>37</v>
      </c>
      <c r="D802" s="5" t="s">
        <v>55</v>
      </c>
      <c r="E802" s="5"/>
      <c r="F802" s="5" t="s">
        <v>3139</v>
      </c>
      <c r="G802" s="5" t="s">
        <v>3140</v>
      </c>
      <c r="H802" s="5" t="s">
        <v>3141</v>
      </c>
      <c r="I802" s="5" t="s">
        <v>722</v>
      </c>
      <c r="J802" s="5" t="s">
        <v>51</v>
      </c>
      <c r="K802" s="5" t="s">
        <v>259</v>
      </c>
      <c r="L802" s="2">
        <f t="shared" si="12"/>
        <v>149708.2184750876</v>
      </c>
      <c r="M802" s="5" t="s">
        <v>38</v>
      </c>
      <c r="N802" s="5" t="s">
        <v>3142</v>
      </c>
    </row>
    <row r="803" spans="2:14" hidden="1" outlineLevel="1">
      <c r="B803" s="5" t="s">
        <v>3143</v>
      </c>
      <c r="C803" s="5" t="s">
        <v>37</v>
      </c>
      <c r="D803" s="5" t="s">
        <v>38</v>
      </c>
      <c r="E803" s="5"/>
      <c r="F803" s="5" t="s">
        <v>3144</v>
      </c>
      <c r="G803" s="5" t="s">
        <v>3145</v>
      </c>
      <c r="H803" s="5" t="s">
        <v>3146</v>
      </c>
      <c r="I803" s="5" t="s">
        <v>3147</v>
      </c>
      <c r="J803" s="5" t="s">
        <v>51</v>
      </c>
      <c r="K803" s="5" t="s">
        <v>572</v>
      </c>
      <c r="L803" s="2">
        <f t="shared" si="12"/>
        <v>-123093.42407951647</v>
      </c>
      <c r="M803" s="5" t="s">
        <v>38</v>
      </c>
      <c r="N803" s="5" t="s">
        <v>3148</v>
      </c>
    </row>
    <row r="804" spans="2:14" hidden="1" outlineLevel="1">
      <c r="B804" s="5" t="s">
        <v>3143</v>
      </c>
      <c r="C804" s="5" t="s">
        <v>37</v>
      </c>
      <c r="D804" s="5" t="s">
        <v>540</v>
      </c>
      <c r="E804" s="5"/>
      <c r="F804" s="5" t="s">
        <v>3149</v>
      </c>
      <c r="G804" s="5" t="s">
        <v>3150</v>
      </c>
      <c r="H804" s="5" t="s">
        <v>3146</v>
      </c>
      <c r="I804" s="5" t="s">
        <v>3151</v>
      </c>
      <c r="J804" s="5" t="s">
        <v>51</v>
      </c>
      <c r="K804" s="5" t="s">
        <v>512</v>
      </c>
      <c r="L804" s="2">
        <f t="shared" si="12"/>
        <v>239533.14956014015</v>
      </c>
      <c r="M804" s="5" t="s">
        <v>38</v>
      </c>
      <c r="N804" s="5" t="s">
        <v>3152</v>
      </c>
    </row>
    <row r="805" spans="2:14" hidden="1" outlineLevel="1">
      <c r="B805" s="5" t="s">
        <v>3153</v>
      </c>
      <c r="C805" s="5" t="s">
        <v>37</v>
      </c>
      <c r="D805" s="5" t="s">
        <v>540</v>
      </c>
      <c r="E805" s="5" t="s">
        <v>162</v>
      </c>
      <c r="F805" s="5" t="s">
        <v>3154</v>
      </c>
      <c r="G805" s="5" t="s">
        <v>3155</v>
      </c>
      <c r="H805" s="5" t="s">
        <v>3156</v>
      </c>
      <c r="I805" s="5" t="s">
        <v>1774</v>
      </c>
      <c r="J805" s="5" t="s">
        <v>51</v>
      </c>
      <c r="K805" s="5" t="s">
        <v>466</v>
      </c>
      <c r="L805" s="2">
        <f t="shared" si="12"/>
        <v>-166342.46497231955</v>
      </c>
      <c r="M805" s="5" t="s">
        <v>38</v>
      </c>
      <c r="N805" s="5" t="s">
        <v>3157</v>
      </c>
    </row>
    <row r="806" spans="2:14" hidden="1" outlineLevel="1">
      <c r="B806" s="5" t="s">
        <v>3158</v>
      </c>
      <c r="C806" s="5" t="s">
        <v>37</v>
      </c>
      <c r="D806" s="5" t="s">
        <v>38</v>
      </c>
      <c r="E806" s="5"/>
      <c r="F806" s="5" t="s">
        <v>3159</v>
      </c>
      <c r="G806" s="5" t="s">
        <v>3160</v>
      </c>
      <c r="H806" s="5" t="s">
        <v>3161</v>
      </c>
      <c r="I806" s="5" t="s">
        <v>3162</v>
      </c>
      <c r="J806" s="5" t="s">
        <v>51</v>
      </c>
      <c r="K806" s="5" t="s">
        <v>561</v>
      </c>
      <c r="L806" s="2">
        <f t="shared" si="12"/>
        <v>-79844.383186713385</v>
      </c>
      <c r="M806" s="5" t="s">
        <v>38</v>
      </c>
      <c r="N806" s="5" t="s">
        <v>3163</v>
      </c>
    </row>
    <row r="807" spans="2:14" hidden="1" outlineLevel="1">
      <c r="B807" s="5" t="s">
        <v>3158</v>
      </c>
      <c r="C807" s="5" t="s">
        <v>37</v>
      </c>
      <c r="D807" s="5" t="s">
        <v>887</v>
      </c>
      <c r="E807" s="5"/>
      <c r="F807" s="5" t="s">
        <v>3164</v>
      </c>
      <c r="G807" s="5" t="s">
        <v>3165</v>
      </c>
      <c r="H807" s="5" t="s">
        <v>3161</v>
      </c>
      <c r="I807" s="5" t="s">
        <v>3166</v>
      </c>
      <c r="J807" s="5" t="s">
        <v>51</v>
      </c>
      <c r="K807" s="5" t="s">
        <v>687</v>
      </c>
      <c r="L807" s="2">
        <f t="shared" si="12"/>
        <v>266147.94395571126</v>
      </c>
      <c r="M807" s="5" t="s">
        <v>38</v>
      </c>
      <c r="N807" s="5" t="s">
        <v>3167</v>
      </c>
    </row>
    <row r="808" spans="2:14" hidden="1" outlineLevel="1">
      <c r="B808" s="5" t="s">
        <v>3168</v>
      </c>
      <c r="C808" s="5" t="s">
        <v>37</v>
      </c>
      <c r="D808" s="5" t="s">
        <v>38</v>
      </c>
      <c r="E808" s="5"/>
      <c r="F808" s="5" t="s">
        <v>3169</v>
      </c>
      <c r="G808" s="5" t="s">
        <v>3170</v>
      </c>
      <c r="H808" s="5" t="s">
        <v>3171</v>
      </c>
      <c r="I808" s="5" t="s">
        <v>2222</v>
      </c>
      <c r="J808" s="5" t="s">
        <v>51</v>
      </c>
      <c r="K808" s="5" t="s">
        <v>1613</v>
      </c>
      <c r="L808" s="2">
        <f t="shared" si="12"/>
        <v>246186.84815903293</v>
      </c>
      <c r="M808" s="5" t="s">
        <v>38</v>
      </c>
      <c r="N808" s="5" t="s">
        <v>3172</v>
      </c>
    </row>
    <row r="809" spans="2:14" hidden="1" outlineLevel="1">
      <c r="B809" s="5" t="s">
        <v>3173</v>
      </c>
      <c r="C809" s="5" t="s">
        <v>37</v>
      </c>
      <c r="D809" s="5" t="s">
        <v>38</v>
      </c>
      <c r="E809" s="5"/>
      <c r="F809" s="5" t="s">
        <v>3174</v>
      </c>
      <c r="G809" s="5" t="s">
        <v>3175</v>
      </c>
      <c r="H809" s="5" t="s">
        <v>3176</v>
      </c>
      <c r="I809" s="5" t="s">
        <v>3177</v>
      </c>
      <c r="J809" s="5" t="s">
        <v>38</v>
      </c>
      <c r="K809" s="5" t="s">
        <v>350</v>
      </c>
      <c r="L809" s="2">
        <f t="shared" si="12"/>
        <v>163015.61567287316</v>
      </c>
      <c r="M809" s="5" t="s">
        <v>38</v>
      </c>
      <c r="N809" s="5" t="s">
        <v>3178</v>
      </c>
    </row>
    <row r="810" spans="2:14" hidden="1" outlineLevel="1">
      <c r="B810" s="5" t="s">
        <v>3179</v>
      </c>
      <c r="C810" s="5" t="s">
        <v>37</v>
      </c>
      <c r="D810" s="5" t="s">
        <v>46</v>
      </c>
      <c r="E810" s="5"/>
      <c r="F810" s="5" t="s">
        <v>3180</v>
      </c>
      <c r="G810" s="5" t="s">
        <v>3181</v>
      </c>
      <c r="H810" s="5" t="s">
        <v>3182</v>
      </c>
      <c r="I810" s="5" t="s">
        <v>1865</v>
      </c>
      <c r="J810" s="5" t="s">
        <v>51</v>
      </c>
      <c r="K810" s="5" t="s">
        <v>995</v>
      </c>
      <c r="L810" s="2">
        <f t="shared" si="12"/>
        <v>-126420.27337896285</v>
      </c>
      <c r="M810" s="5" t="s">
        <v>38</v>
      </c>
      <c r="N810" s="5" t="s">
        <v>3183</v>
      </c>
    </row>
    <row r="811" spans="2:14" hidden="1" outlineLevel="1">
      <c r="B811" s="5" t="s">
        <v>3179</v>
      </c>
      <c r="C811" s="5" t="s">
        <v>37</v>
      </c>
      <c r="D811" s="5" t="s">
        <v>540</v>
      </c>
      <c r="E811" s="5"/>
      <c r="F811" s="5" t="s">
        <v>3184</v>
      </c>
      <c r="G811" s="5" t="s">
        <v>3185</v>
      </c>
      <c r="H811" s="5" t="s">
        <v>3182</v>
      </c>
      <c r="I811" s="5" t="s">
        <v>611</v>
      </c>
      <c r="J811" s="5" t="s">
        <v>51</v>
      </c>
      <c r="K811" s="5" t="s">
        <v>484</v>
      </c>
      <c r="L811" s="2">
        <f t="shared" si="12"/>
        <v>199610.95796678346</v>
      </c>
      <c r="M811" s="5" t="s">
        <v>38</v>
      </c>
      <c r="N811" s="5" t="s">
        <v>3186</v>
      </c>
    </row>
    <row r="812" spans="2:14" hidden="1" outlineLevel="1">
      <c r="B812" s="5" t="s">
        <v>3187</v>
      </c>
      <c r="C812" s="5" t="s">
        <v>37</v>
      </c>
      <c r="D812" s="5" t="s">
        <v>38</v>
      </c>
      <c r="E812" s="5"/>
      <c r="F812" s="5" t="s">
        <v>3188</v>
      </c>
      <c r="G812" s="5" t="s">
        <v>3189</v>
      </c>
      <c r="H812" s="5" t="s">
        <v>3190</v>
      </c>
      <c r="I812" s="5" t="s">
        <v>1710</v>
      </c>
      <c r="J812" s="5" t="s">
        <v>38</v>
      </c>
      <c r="K812" s="5" t="s">
        <v>1294</v>
      </c>
      <c r="L812" s="2">
        <f t="shared" si="12"/>
        <v>-63210.136689481427</v>
      </c>
      <c r="M812" s="5" t="s">
        <v>38</v>
      </c>
      <c r="N812" s="5" t="s">
        <v>3191</v>
      </c>
    </row>
    <row r="813" spans="2:14" hidden="1" outlineLevel="1">
      <c r="B813" s="5" t="s">
        <v>3187</v>
      </c>
      <c r="C813" s="5" t="s">
        <v>37</v>
      </c>
      <c r="D813" s="5" t="s">
        <v>55</v>
      </c>
      <c r="E813" s="5"/>
      <c r="F813" s="5" t="s">
        <v>3192</v>
      </c>
      <c r="G813" s="5" t="s">
        <v>3193</v>
      </c>
      <c r="H813" s="5" t="s">
        <v>3190</v>
      </c>
      <c r="I813" s="5" t="s">
        <v>2375</v>
      </c>
      <c r="J813" s="5" t="s">
        <v>38</v>
      </c>
      <c r="K813" s="5" t="s">
        <v>1294</v>
      </c>
      <c r="L813" s="2">
        <f t="shared" si="12"/>
        <v>-63210.136689481427</v>
      </c>
      <c r="M813" s="5" t="s">
        <v>38</v>
      </c>
      <c r="N813" s="5" t="s">
        <v>3194</v>
      </c>
    </row>
    <row r="814" spans="2:14" hidden="1" outlineLevel="1">
      <c r="B814" s="5" t="s">
        <v>3187</v>
      </c>
      <c r="C814" s="5" t="s">
        <v>37</v>
      </c>
      <c r="D814" s="5" t="s">
        <v>63</v>
      </c>
      <c r="E814" s="5"/>
      <c r="F814" s="5" t="s">
        <v>3195</v>
      </c>
      <c r="G814" s="5" t="s">
        <v>3196</v>
      </c>
      <c r="H814" s="5" t="s">
        <v>3190</v>
      </c>
      <c r="I814" s="5" t="s">
        <v>1267</v>
      </c>
      <c r="J814" s="5" t="s">
        <v>38</v>
      </c>
      <c r="K814" s="5" t="s">
        <v>550</v>
      </c>
      <c r="L814" s="2">
        <f t="shared" si="12"/>
        <v>196284.10866733707</v>
      </c>
      <c r="M814" s="5" t="s">
        <v>38</v>
      </c>
      <c r="N814" s="5" t="s">
        <v>3197</v>
      </c>
    </row>
    <row r="815" spans="2:14" hidden="1" outlineLevel="1">
      <c r="B815" s="5" t="s">
        <v>3198</v>
      </c>
      <c r="C815" s="5" t="s">
        <v>37</v>
      </c>
      <c r="D815" s="5" t="s">
        <v>63</v>
      </c>
      <c r="E815" s="5"/>
      <c r="F815" s="5" t="s">
        <v>3199</v>
      </c>
      <c r="G815" s="5" t="s">
        <v>3200</v>
      </c>
      <c r="H815" s="5" t="s">
        <v>3201</v>
      </c>
      <c r="I815" s="5" t="s">
        <v>3202</v>
      </c>
      <c r="J815" s="5" t="s">
        <v>38</v>
      </c>
      <c r="K815" s="5" t="s">
        <v>438</v>
      </c>
      <c r="L815" s="2">
        <f t="shared" si="12"/>
        <v>252840.54675792571</v>
      </c>
      <c r="M815" s="5" t="s">
        <v>38</v>
      </c>
      <c r="N815" s="5" t="s">
        <v>3203</v>
      </c>
    </row>
    <row r="816" spans="2:14" hidden="1" outlineLevel="1">
      <c r="B816" s="5" t="s">
        <v>3198</v>
      </c>
      <c r="C816" s="5" t="s">
        <v>37</v>
      </c>
      <c r="D816" s="5" t="s">
        <v>46</v>
      </c>
      <c r="E816" s="5"/>
      <c r="F816" s="5" t="s">
        <v>3204</v>
      </c>
      <c r="G816" s="5" t="s">
        <v>3205</v>
      </c>
      <c r="H816" s="5" t="s">
        <v>3201</v>
      </c>
      <c r="I816" s="5" t="s">
        <v>1675</v>
      </c>
      <c r="J816" s="5" t="s">
        <v>38</v>
      </c>
      <c r="K816" s="5" t="s">
        <v>1870</v>
      </c>
      <c r="L816" s="2">
        <f t="shared" si="12"/>
        <v>-153035.06777453399</v>
      </c>
      <c r="M816" s="5" t="s">
        <v>38</v>
      </c>
      <c r="N816" s="5" t="s">
        <v>3206</v>
      </c>
    </row>
    <row r="817" spans="1:14" hidden="1" outlineLevel="1">
      <c r="B817" s="5" t="s">
        <v>3207</v>
      </c>
      <c r="C817" s="5" t="s">
        <v>37</v>
      </c>
      <c r="D817" s="5" t="s">
        <v>46</v>
      </c>
      <c r="E817" s="5" t="s">
        <v>162</v>
      </c>
      <c r="F817" s="5" t="s">
        <v>3208</v>
      </c>
      <c r="G817" s="5" t="s">
        <v>3209</v>
      </c>
      <c r="H817" s="5" t="s">
        <v>3210</v>
      </c>
      <c r="I817" s="5" t="s">
        <v>2264</v>
      </c>
      <c r="J817" s="5" t="s">
        <v>51</v>
      </c>
      <c r="K817" s="5" t="s">
        <v>2259</v>
      </c>
      <c r="L817" s="2">
        <f t="shared" si="12"/>
        <v>299416.43695017521</v>
      </c>
      <c r="M817" s="5" t="s">
        <v>38</v>
      </c>
      <c r="N817" s="5" t="s">
        <v>3211</v>
      </c>
    </row>
    <row r="818" spans="1:14" hidden="1" outlineLevel="1">
      <c r="B818" s="5" t="s">
        <v>3207</v>
      </c>
      <c r="C818" s="5" t="s">
        <v>37</v>
      </c>
      <c r="D818" s="5" t="s">
        <v>55</v>
      </c>
      <c r="E818" s="5" t="s">
        <v>162</v>
      </c>
      <c r="F818" s="5" t="s">
        <v>3212</v>
      </c>
      <c r="G818" s="5" t="s">
        <v>3213</v>
      </c>
      <c r="H818" s="5" t="s">
        <v>3210</v>
      </c>
      <c r="I818" s="5" t="s">
        <v>899</v>
      </c>
      <c r="J818" s="5" t="s">
        <v>51</v>
      </c>
      <c r="K818" s="5" t="s">
        <v>1056</v>
      </c>
      <c r="L818" s="2">
        <f t="shared" si="12"/>
        <v>-182976.71146955149</v>
      </c>
      <c r="M818" s="5" t="s">
        <v>38</v>
      </c>
      <c r="N818" s="5" t="s">
        <v>3214</v>
      </c>
    </row>
    <row r="819" spans="1:14" hidden="1" outlineLevel="1">
      <c r="B819" s="5" t="s">
        <v>3215</v>
      </c>
      <c r="C819" s="5" t="s">
        <v>37</v>
      </c>
      <c r="D819" s="5" t="s">
        <v>46</v>
      </c>
      <c r="E819" s="5"/>
      <c r="F819" s="5" t="s">
        <v>3216</v>
      </c>
      <c r="G819" s="5" t="s">
        <v>3217</v>
      </c>
      <c r="H819" s="5" t="s">
        <v>3218</v>
      </c>
      <c r="I819" s="5" t="s">
        <v>1626</v>
      </c>
      <c r="J819" s="5" t="s">
        <v>51</v>
      </c>
      <c r="K819" s="5" t="s">
        <v>1075</v>
      </c>
      <c r="L819" s="2">
        <f t="shared" si="12"/>
        <v>-149708.2184750876</v>
      </c>
      <c r="M819" s="5" t="s">
        <v>38</v>
      </c>
      <c r="N819" s="5" t="s">
        <v>3219</v>
      </c>
    </row>
    <row r="820" spans="1:14" hidden="1" outlineLevel="1">
      <c r="B820" s="5" t="s">
        <v>3215</v>
      </c>
      <c r="C820" s="5" t="s">
        <v>37</v>
      </c>
      <c r="D820" s="5" t="s">
        <v>55</v>
      </c>
      <c r="E820" s="5"/>
      <c r="F820" s="5" t="s">
        <v>3220</v>
      </c>
      <c r="G820" s="5" t="s">
        <v>3221</v>
      </c>
      <c r="H820" s="5" t="s">
        <v>3218</v>
      </c>
      <c r="I820" s="5" t="s">
        <v>3222</v>
      </c>
      <c r="J820" s="5" t="s">
        <v>51</v>
      </c>
      <c r="K820" s="5" t="s">
        <v>343</v>
      </c>
      <c r="L820" s="2">
        <f t="shared" si="12"/>
        <v>-156361.91707398035</v>
      </c>
      <c r="M820" s="5" t="s">
        <v>38</v>
      </c>
      <c r="N820" s="5" t="s">
        <v>3223</v>
      </c>
    </row>
    <row r="821" spans="1:14" hidden="1" outlineLevel="1">
      <c r="B821" s="5" t="s">
        <v>3215</v>
      </c>
      <c r="C821" s="5" t="s">
        <v>37</v>
      </c>
      <c r="D821" s="5" t="s">
        <v>63</v>
      </c>
      <c r="E821" s="5"/>
      <c r="F821" s="5" t="s">
        <v>3224</v>
      </c>
      <c r="G821" s="5" t="s">
        <v>3225</v>
      </c>
      <c r="H821" s="5" t="s">
        <v>3218</v>
      </c>
      <c r="I821" s="5" t="s">
        <v>3226</v>
      </c>
      <c r="J821" s="5" t="s">
        <v>51</v>
      </c>
      <c r="K821" s="5" t="s">
        <v>2459</v>
      </c>
      <c r="L821" s="2">
        <f t="shared" si="12"/>
        <v>-116439.72548062367</v>
      </c>
      <c r="M821" s="5" t="s">
        <v>38</v>
      </c>
      <c r="N821" s="5" t="s">
        <v>3227</v>
      </c>
    </row>
    <row r="822" spans="1:14" hidden="1" outlineLevel="1">
      <c r="B822" s="5" t="s">
        <v>3228</v>
      </c>
      <c r="C822" s="5" t="s">
        <v>37</v>
      </c>
      <c r="D822" s="5" t="s">
        <v>46</v>
      </c>
      <c r="E822" s="5"/>
      <c r="F822" s="5" t="s">
        <v>3229</v>
      </c>
      <c r="G822" s="5" t="s">
        <v>3230</v>
      </c>
      <c r="H822" s="5" t="s">
        <v>3231</v>
      </c>
      <c r="I822" s="5" t="s">
        <v>1044</v>
      </c>
      <c r="J822" s="5" t="s">
        <v>51</v>
      </c>
      <c r="K822" s="5" t="s">
        <v>466</v>
      </c>
      <c r="L822" s="2">
        <f t="shared" si="12"/>
        <v>-166342.46497231955</v>
      </c>
      <c r="M822" s="5" t="s">
        <v>38</v>
      </c>
      <c r="N822" s="5" t="s">
        <v>3232</v>
      </c>
    </row>
    <row r="823" spans="1:14" hidden="1" outlineLevel="1">
      <c r="B823" s="5" t="s">
        <v>3228</v>
      </c>
      <c r="C823" s="5" t="s">
        <v>37</v>
      </c>
      <c r="D823" s="5" t="s">
        <v>55</v>
      </c>
      <c r="E823" s="5"/>
      <c r="F823" s="5" t="s">
        <v>3233</v>
      </c>
      <c r="G823" s="5" t="s">
        <v>3234</v>
      </c>
      <c r="H823" s="5" t="s">
        <v>3231</v>
      </c>
      <c r="I823" s="5" t="s">
        <v>3235</v>
      </c>
      <c r="J823" s="5" t="s">
        <v>51</v>
      </c>
      <c r="K823" s="5" t="s">
        <v>3236</v>
      </c>
      <c r="L823" s="2">
        <f t="shared" si="12"/>
        <v>336011.77924408548</v>
      </c>
      <c r="M823" s="5" t="s">
        <v>38</v>
      </c>
      <c r="N823" s="5" t="s">
        <v>3237</v>
      </c>
    </row>
    <row r="824" spans="1:14" collapsed="1">
      <c r="A824" s="3" t="s">
        <v>3238</v>
      </c>
      <c r="B824" s="2" t="s">
        <v>3239</v>
      </c>
      <c r="C824" s="2" t="s">
        <v>3240</v>
      </c>
      <c r="D824" s="2" t="s">
        <v>3241</v>
      </c>
      <c r="E824" s="2" t="s">
        <v>3242</v>
      </c>
      <c r="F824" s="2" t="s">
        <v>3243</v>
      </c>
      <c r="G824" s="2" t="s">
        <v>3244</v>
      </c>
      <c r="H824" s="2" t="s">
        <v>3245</v>
      </c>
      <c r="I824" s="3" t="s">
        <v>3246</v>
      </c>
      <c r="K824" s="2">
        <f>119/C824</f>
        <v>1.1642924232936756E-3</v>
      </c>
      <c r="L824" s="2">
        <f t="shared" si="12"/>
        <v>3.8734254327853059</v>
      </c>
      <c r="M824" s="2">
        <v>-0.20300000000000001</v>
      </c>
      <c r="N824" s="2">
        <v>5.68</v>
      </c>
    </row>
    <row r="825" spans="1:14" hidden="1" outlineLevel="1">
      <c r="B825" s="1" t="s">
        <v>26</v>
      </c>
      <c r="C825" s="1" t="s">
        <v>27</v>
      </c>
      <c r="D825" s="1" t="s">
        <v>4</v>
      </c>
      <c r="E825" s="1" t="s">
        <v>28</v>
      </c>
      <c r="F825" s="1" t="s">
        <v>29</v>
      </c>
      <c r="G825" s="1" t="s">
        <v>30</v>
      </c>
      <c r="H825" s="1" t="s">
        <v>31</v>
      </c>
      <c r="I825" s="1" t="s">
        <v>32</v>
      </c>
      <c r="J825" s="1" t="s">
        <v>33</v>
      </c>
      <c r="K825" s="1" t="s">
        <v>3</v>
      </c>
      <c r="L825" s="2" t="e">
        <f t="shared" si="12"/>
        <v>#VALUE!</v>
      </c>
      <c r="M825" s="1" t="s">
        <v>34</v>
      </c>
      <c r="N825" s="1" t="s">
        <v>35</v>
      </c>
    </row>
    <row r="826" spans="1:14" hidden="1" outlineLevel="1">
      <c r="B826" s="7" t="s">
        <v>1892</v>
      </c>
      <c r="C826" s="7" t="s">
        <v>24</v>
      </c>
      <c r="D826" s="7" t="s">
        <v>46</v>
      </c>
      <c r="E826" s="7"/>
      <c r="F826" s="7" t="s">
        <v>1893</v>
      </c>
      <c r="G826" s="7" t="s">
        <v>1894</v>
      </c>
      <c r="H826" s="7" t="s">
        <v>1895</v>
      </c>
      <c r="I826" s="7" t="s">
        <v>1896</v>
      </c>
      <c r="J826" s="7" t="s">
        <v>51</v>
      </c>
      <c r="K826" s="7" t="s">
        <v>447</v>
      </c>
      <c r="L826" s="2">
        <f t="shared" si="12"/>
        <v>96478.629683945343</v>
      </c>
      <c r="M826" s="7" t="s">
        <v>38</v>
      </c>
      <c r="N826" s="7" t="s">
        <v>447</v>
      </c>
    </row>
    <row r="827" spans="1:14" hidden="1" outlineLevel="1">
      <c r="B827" s="7" t="s">
        <v>1897</v>
      </c>
      <c r="C827" s="7" t="s">
        <v>24</v>
      </c>
      <c r="D827" s="7" t="s">
        <v>38</v>
      </c>
      <c r="E827" s="7"/>
      <c r="F827" s="7" t="s">
        <v>1898</v>
      </c>
      <c r="G827" s="7" t="s">
        <v>1899</v>
      </c>
      <c r="H827" s="7" t="s">
        <v>1387</v>
      </c>
      <c r="I827" s="7" t="s">
        <v>1900</v>
      </c>
      <c r="J827" s="7" t="s">
        <v>51</v>
      </c>
      <c r="K827" s="7" t="s">
        <v>1393</v>
      </c>
      <c r="L827" s="2">
        <f t="shared" si="12"/>
        <v>79844.383186713385</v>
      </c>
      <c r="M827" s="7" t="s">
        <v>38</v>
      </c>
      <c r="N827" s="7" t="s">
        <v>1067</v>
      </c>
    </row>
    <row r="828" spans="1:14" hidden="1" outlineLevel="1">
      <c r="B828" s="7" t="s">
        <v>1901</v>
      </c>
      <c r="C828" s="7" t="s">
        <v>24</v>
      </c>
      <c r="D828" s="7" t="s">
        <v>55</v>
      </c>
      <c r="E828" s="7"/>
      <c r="F828" s="7" t="s">
        <v>1902</v>
      </c>
      <c r="G828" s="7" t="s">
        <v>1903</v>
      </c>
      <c r="H828" s="7" t="s">
        <v>1904</v>
      </c>
      <c r="I828" s="7" t="s">
        <v>1896</v>
      </c>
      <c r="J828" s="7" t="s">
        <v>51</v>
      </c>
      <c r="K828" s="7" t="s">
        <v>60</v>
      </c>
      <c r="L828" s="2">
        <f t="shared" si="12"/>
        <v>136400.82127730202</v>
      </c>
      <c r="M828" s="7" t="s">
        <v>38</v>
      </c>
      <c r="N828" s="7" t="s">
        <v>1905</v>
      </c>
    </row>
    <row r="829" spans="1:14" hidden="1" outlineLevel="1">
      <c r="B829" s="7" t="s">
        <v>1912</v>
      </c>
      <c r="C829" s="7" t="s">
        <v>24</v>
      </c>
      <c r="D829" s="7" t="s">
        <v>46</v>
      </c>
      <c r="E829" s="7"/>
      <c r="F829" s="7" t="s">
        <v>1913</v>
      </c>
      <c r="G829" s="7" t="s">
        <v>1914</v>
      </c>
      <c r="H829" s="7" t="s">
        <v>1915</v>
      </c>
      <c r="I829" s="7" t="s">
        <v>1348</v>
      </c>
      <c r="J829" s="7" t="s">
        <v>51</v>
      </c>
      <c r="K829" s="7" t="s">
        <v>52</v>
      </c>
      <c r="L829" s="2">
        <f t="shared" si="12"/>
        <v>119766.57478007008</v>
      </c>
      <c r="M829" s="7" t="s">
        <v>38</v>
      </c>
      <c r="N829" s="7" t="s">
        <v>1916</v>
      </c>
    </row>
    <row r="830" spans="1:14" hidden="1" outlineLevel="1">
      <c r="B830" s="7" t="s">
        <v>1917</v>
      </c>
      <c r="C830" s="7" t="s">
        <v>24</v>
      </c>
      <c r="D830" s="7" t="s">
        <v>55</v>
      </c>
      <c r="E830" s="7"/>
      <c r="F830" s="7" t="s">
        <v>1918</v>
      </c>
      <c r="G830" s="7" t="s">
        <v>1919</v>
      </c>
      <c r="H830" s="7" t="s">
        <v>1920</v>
      </c>
      <c r="I830" s="7" t="s">
        <v>1921</v>
      </c>
      <c r="J830" s="7" t="s">
        <v>51</v>
      </c>
      <c r="K830" s="7" t="s">
        <v>139</v>
      </c>
      <c r="L830" s="2">
        <f t="shared" si="12"/>
        <v>126420.27337896285</v>
      </c>
      <c r="M830" s="7" t="s">
        <v>38</v>
      </c>
      <c r="N830" s="7" t="s">
        <v>1922</v>
      </c>
    </row>
    <row r="831" spans="1:14" hidden="1" outlineLevel="1">
      <c r="B831" s="7" t="s">
        <v>1923</v>
      </c>
      <c r="C831" s="7" t="s">
        <v>24</v>
      </c>
      <c r="D831" s="7" t="s">
        <v>38</v>
      </c>
      <c r="E831" s="7"/>
      <c r="F831" s="7" t="s">
        <v>1924</v>
      </c>
      <c r="G831" s="7" t="s">
        <v>1925</v>
      </c>
      <c r="H831" s="7" t="s">
        <v>1926</v>
      </c>
      <c r="I831" s="7" t="s">
        <v>1927</v>
      </c>
      <c r="J831" s="7" t="s">
        <v>38</v>
      </c>
      <c r="K831" s="7" t="s">
        <v>1417</v>
      </c>
      <c r="L831" s="2">
        <f t="shared" si="12"/>
        <v>36595.342293910304</v>
      </c>
      <c r="M831" s="7" t="s">
        <v>38</v>
      </c>
      <c r="N831" s="7" t="s">
        <v>1928</v>
      </c>
    </row>
    <row r="832" spans="1:14" hidden="1" outlineLevel="1">
      <c r="B832" s="7" t="s">
        <v>1929</v>
      </c>
      <c r="C832" s="7" t="s">
        <v>24</v>
      </c>
      <c r="D832" s="7" t="s">
        <v>55</v>
      </c>
      <c r="E832" s="7"/>
      <c r="F832" s="7" t="s">
        <v>1930</v>
      </c>
      <c r="G832" s="7" t="s">
        <v>1931</v>
      </c>
      <c r="H832" s="7" t="s">
        <v>1932</v>
      </c>
      <c r="I832" s="7" t="s">
        <v>1933</v>
      </c>
      <c r="J832" s="7" t="s">
        <v>51</v>
      </c>
      <c r="K832" s="7" t="s">
        <v>459</v>
      </c>
      <c r="L832" s="2">
        <f t="shared" si="12"/>
        <v>202937.80726622985</v>
      </c>
      <c r="M832" s="7" t="s">
        <v>38</v>
      </c>
      <c r="N832" s="7" t="s">
        <v>1934</v>
      </c>
    </row>
    <row r="833" spans="2:14" hidden="1" outlineLevel="1">
      <c r="B833" s="7" t="s">
        <v>1940</v>
      </c>
      <c r="C833" s="7" t="s">
        <v>24</v>
      </c>
      <c r="D833" s="7" t="s">
        <v>46</v>
      </c>
      <c r="E833" s="7"/>
      <c r="F833" s="7" t="s">
        <v>1941</v>
      </c>
      <c r="G833" s="7" t="s">
        <v>1942</v>
      </c>
      <c r="H833" s="7" t="s">
        <v>1943</v>
      </c>
      <c r="I833" s="7" t="s">
        <v>173</v>
      </c>
      <c r="J833" s="7" t="s">
        <v>51</v>
      </c>
      <c r="K833" s="7" t="s">
        <v>215</v>
      </c>
      <c r="L833" s="2">
        <f t="shared" si="12"/>
        <v>123093.42407951647</v>
      </c>
      <c r="M833" s="7" t="s">
        <v>38</v>
      </c>
      <c r="N833" s="7" t="s">
        <v>1944</v>
      </c>
    </row>
    <row r="834" spans="2:14" hidden="1" outlineLevel="1">
      <c r="B834" s="7" t="s">
        <v>1945</v>
      </c>
      <c r="C834" s="7" t="s">
        <v>24</v>
      </c>
      <c r="D834" s="7" t="s">
        <v>38</v>
      </c>
      <c r="E834" s="7"/>
      <c r="F834" s="7" t="s">
        <v>1946</v>
      </c>
      <c r="G834" s="7" t="s">
        <v>1947</v>
      </c>
      <c r="H834" s="7" t="s">
        <v>1948</v>
      </c>
      <c r="I834" s="7" t="s">
        <v>1028</v>
      </c>
      <c r="J834" s="7" t="s">
        <v>51</v>
      </c>
      <c r="K834" s="7" t="s">
        <v>215</v>
      </c>
      <c r="L834" s="2">
        <f t="shared" si="12"/>
        <v>123093.42407951647</v>
      </c>
      <c r="M834" s="7" t="s">
        <v>38</v>
      </c>
      <c r="N834" s="7" t="s">
        <v>1949</v>
      </c>
    </row>
    <row r="835" spans="2:14" hidden="1" outlineLevel="1">
      <c r="B835" s="7" t="s">
        <v>1950</v>
      </c>
      <c r="C835" s="7" t="s">
        <v>24</v>
      </c>
      <c r="D835" s="7" t="s">
        <v>38</v>
      </c>
      <c r="E835" s="7"/>
      <c r="F835" s="7" t="s">
        <v>1951</v>
      </c>
      <c r="G835" s="7" t="s">
        <v>1952</v>
      </c>
      <c r="H835" s="7" t="s">
        <v>1953</v>
      </c>
      <c r="I835" s="7" t="s">
        <v>518</v>
      </c>
      <c r="J835" s="7" t="s">
        <v>38</v>
      </c>
      <c r="K835" s="7" t="s">
        <v>89</v>
      </c>
      <c r="L835" s="2">
        <f t="shared" ref="L835:L898" si="13">K835/$K$1257*100</f>
        <v>93151.780384498939</v>
      </c>
      <c r="M835" s="7" t="s">
        <v>38</v>
      </c>
      <c r="N835" s="7" t="s">
        <v>1954</v>
      </c>
    </row>
    <row r="836" spans="2:14" hidden="1" outlineLevel="1">
      <c r="B836" s="7" t="s">
        <v>1955</v>
      </c>
      <c r="C836" s="7" t="s">
        <v>24</v>
      </c>
      <c r="D836" s="7" t="s">
        <v>38</v>
      </c>
      <c r="E836" s="7"/>
      <c r="F836" s="7" t="s">
        <v>1956</v>
      </c>
      <c r="G836" s="7" t="s">
        <v>1957</v>
      </c>
      <c r="H836" s="7" t="s">
        <v>1958</v>
      </c>
      <c r="I836" s="7" t="s">
        <v>1258</v>
      </c>
      <c r="J836" s="7" t="s">
        <v>38</v>
      </c>
      <c r="K836" s="7" t="s">
        <v>447</v>
      </c>
      <c r="L836" s="2">
        <f t="shared" si="13"/>
        <v>96478.629683945343</v>
      </c>
      <c r="M836" s="7" t="s">
        <v>38</v>
      </c>
      <c r="N836" s="7" t="s">
        <v>1959</v>
      </c>
    </row>
    <row r="837" spans="2:14" hidden="1" outlineLevel="1">
      <c r="B837" s="7" t="s">
        <v>1966</v>
      </c>
      <c r="C837" s="7" t="s">
        <v>24</v>
      </c>
      <c r="D837" s="7" t="s">
        <v>63</v>
      </c>
      <c r="E837" s="7"/>
      <c r="F837" s="7" t="s">
        <v>1967</v>
      </c>
      <c r="G837" s="7" t="s">
        <v>1968</v>
      </c>
      <c r="H837" s="7" t="s">
        <v>1969</v>
      </c>
      <c r="I837" s="7" t="s">
        <v>1970</v>
      </c>
      <c r="J837" s="7" t="s">
        <v>51</v>
      </c>
      <c r="K837" s="7" t="s">
        <v>139</v>
      </c>
      <c r="L837" s="2">
        <f t="shared" si="13"/>
        <v>126420.27337896285</v>
      </c>
      <c r="M837" s="7" t="s">
        <v>38</v>
      </c>
      <c r="N837" s="7" t="s">
        <v>1971</v>
      </c>
    </row>
    <row r="838" spans="2:14" hidden="1" outlineLevel="1">
      <c r="B838" s="7" t="s">
        <v>1983</v>
      </c>
      <c r="C838" s="7" t="s">
        <v>24</v>
      </c>
      <c r="D838" s="7" t="s">
        <v>46</v>
      </c>
      <c r="E838" s="7"/>
      <c r="F838" s="7" t="s">
        <v>1984</v>
      </c>
      <c r="G838" s="7" t="s">
        <v>1985</v>
      </c>
      <c r="H838" s="7" t="s">
        <v>1986</v>
      </c>
      <c r="I838" s="7" t="s">
        <v>803</v>
      </c>
      <c r="J838" s="7" t="s">
        <v>51</v>
      </c>
      <c r="K838" s="7" t="s">
        <v>526</v>
      </c>
      <c r="L838" s="2">
        <f t="shared" si="13"/>
        <v>212918.35516456905</v>
      </c>
      <c r="M838" s="7" t="s">
        <v>38</v>
      </c>
      <c r="N838" s="7" t="s">
        <v>1987</v>
      </c>
    </row>
    <row r="839" spans="2:14" hidden="1" outlineLevel="1">
      <c r="B839" s="7" t="s">
        <v>1999</v>
      </c>
      <c r="C839" s="7" t="s">
        <v>24</v>
      </c>
      <c r="D839" s="7" t="s">
        <v>46</v>
      </c>
      <c r="E839" s="7"/>
      <c r="F839" s="7" t="s">
        <v>2000</v>
      </c>
      <c r="G839" s="7" t="s">
        <v>2001</v>
      </c>
      <c r="H839" s="7" t="s">
        <v>2002</v>
      </c>
      <c r="I839" s="7" t="s">
        <v>2003</v>
      </c>
      <c r="J839" s="7" t="s">
        <v>51</v>
      </c>
      <c r="K839" s="7" t="s">
        <v>893</v>
      </c>
      <c r="L839" s="2">
        <f t="shared" si="13"/>
        <v>182976.71146955149</v>
      </c>
      <c r="M839" s="7" t="s">
        <v>38</v>
      </c>
      <c r="N839" s="7" t="s">
        <v>2004</v>
      </c>
    </row>
    <row r="840" spans="2:14" hidden="1" outlineLevel="1">
      <c r="B840" s="7" t="s">
        <v>2019</v>
      </c>
      <c r="C840" s="7" t="s">
        <v>24</v>
      </c>
      <c r="D840" s="7" t="s">
        <v>46</v>
      </c>
      <c r="E840" s="7"/>
      <c r="F840" s="7" t="s">
        <v>2020</v>
      </c>
      <c r="G840" s="7" t="s">
        <v>2021</v>
      </c>
      <c r="H840" s="7" t="s">
        <v>2022</v>
      </c>
      <c r="I840" s="7" t="s">
        <v>2023</v>
      </c>
      <c r="J840" s="7" t="s">
        <v>51</v>
      </c>
      <c r="K840" s="7" t="s">
        <v>167</v>
      </c>
      <c r="L840" s="2">
        <f t="shared" si="13"/>
        <v>179649.86217010513</v>
      </c>
      <c r="M840" s="7" t="s">
        <v>38</v>
      </c>
      <c r="N840" s="7" t="s">
        <v>2024</v>
      </c>
    </row>
    <row r="841" spans="2:14" hidden="1" outlineLevel="1">
      <c r="B841" s="7" t="s">
        <v>2033</v>
      </c>
      <c r="C841" s="7" t="s">
        <v>24</v>
      </c>
      <c r="D841" s="7" t="s">
        <v>374</v>
      </c>
      <c r="E841" s="7"/>
      <c r="F841" s="7" t="s">
        <v>2034</v>
      </c>
      <c r="G841" s="7" t="s">
        <v>2035</v>
      </c>
      <c r="H841" s="7" t="s">
        <v>2036</v>
      </c>
      <c r="I841" s="7" t="s">
        <v>187</v>
      </c>
      <c r="J841" s="7" t="s">
        <v>51</v>
      </c>
      <c r="K841" s="7" t="s">
        <v>68</v>
      </c>
      <c r="L841" s="2">
        <f t="shared" si="13"/>
        <v>189630.41006844427</v>
      </c>
      <c r="M841" s="7" t="s">
        <v>38</v>
      </c>
      <c r="N841" s="7" t="s">
        <v>2037</v>
      </c>
    </row>
    <row r="842" spans="2:14" hidden="1" outlineLevel="1">
      <c r="B842" s="7" t="s">
        <v>2038</v>
      </c>
      <c r="C842" s="7" t="s">
        <v>24</v>
      </c>
      <c r="D842" s="7" t="s">
        <v>55</v>
      </c>
      <c r="E842" s="7"/>
      <c r="F842" s="7" t="s">
        <v>2039</v>
      </c>
      <c r="G842" s="7" t="s">
        <v>2040</v>
      </c>
      <c r="H842" s="7" t="s">
        <v>2041</v>
      </c>
      <c r="I842" s="7" t="s">
        <v>2042</v>
      </c>
      <c r="J842" s="7" t="s">
        <v>51</v>
      </c>
      <c r="K842" s="7" t="s">
        <v>324</v>
      </c>
      <c r="L842" s="2">
        <f t="shared" si="13"/>
        <v>139727.67057674841</v>
      </c>
      <c r="M842" s="7" t="s">
        <v>38</v>
      </c>
      <c r="N842" s="7" t="s">
        <v>2043</v>
      </c>
    </row>
    <row r="843" spans="2:14" hidden="1" outlineLevel="1">
      <c r="B843" s="7" t="s">
        <v>2044</v>
      </c>
      <c r="C843" s="7" t="s">
        <v>24</v>
      </c>
      <c r="D843" s="7" t="s">
        <v>38</v>
      </c>
      <c r="E843" s="7"/>
      <c r="F843" s="7" t="s">
        <v>2045</v>
      </c>
      <c r="G843" s="7" t="s">
        <v>2046</v>
      </c>
      <c r="H843" s="7" t="s">
        <v>2047</v>
      </c>
      <c r="I843" s="7" t="s">
        <v>2048</v>
      </c>
      <c r="J843" s="7" t="s">
        <v>51</v>
      </c>
      <c r="K843" s="7" t="s">
        <v>526</v>
      </c>
      <c r="L843" s="2">
        <f t="shared" si="13"/>
        <v>212918.35516456905</v>
      </c>
      <c r="M843" s="7" t="s">
        <v>38</v>
      </c>
      <c r="N843" s="7" t="s">
        <v>2049</v>
      </c>
    </row>
    <row r="844" spans="2:14" hidden="1" outlineLevel="1">
      <c r="B844" s="7" t="s">
        <v>3247</v>
      </c>
      <c r="C844" s="7" t="s">
        <v>24</v>
      </c>
      <c r="D844" s="7" t="s">
        <v>55</v>
      </c>
      <c r="E844" s="7"/>
      <c r="F844" s="7" t="s">
        <v>3248</v>
      </c>
      <c r="G844" s="7" t="s">
        <v>3249</v>
      </c>
      <c r="H844" s="7" t="s">
        <v>3250</v>
      </c>
      <c r="I844" s="7" t="s">
        <v>3147</v>
      </c>
      <c r="J844" s="7" t="s">
        <v>51</v>
      </c>
      <c r="K844" s="7" t="s">
        <v>1209</v>
      </c>
      <c r="L844" s="2">
        <f t="shared" si="13"/>
        <v>172996.16357121232</v>
      </c>
      <c r="M844" s="7" t="s">
        <v>38</v>
      </c>
      <c r="N844" s="7" t="s">
        <v>3251</v>
      </c>
    </row>
    <row r="845" spans="2:14" hidden="1" outlineLevel="1">
      <c r="B845" s="7" t="s">
        <v>3247</v>
      </c>
      <c r="C845" s="7" t="s">
        <v>24</v>
      </c>
      <c r="D845" s="7" t="s">
        <v>38</v>
      </c>
      <c r="E845" s="7"/>
      <c r="F845" s="7" t="s">
        <v>3252</v>
      </c>
      <c r="G845" s="7" t="s">
        <v>3253</v>
      </c>
      <c r="H845" s="7" t="s">
        <v>3250</v>
      </c>
      <c r="I845" s="7" t="s">
        <v>3254</v>
      </c>
      <c r="J845" s="7" t="s">
        <v>51</v>
      </c>
      <c r="K845" s="7" t="s">
        <v>956</v>
      </c>
      <c r="L845" s="2">
        <f t="shared" si="13"/>
        <v>-66536.985988927816</v>
      </c>
      <c r="M845" s="7" t="s">
        <v>38</v>
      </c>
      <c r="N845" s="7" t="s">
        <v>3255</v>
      </c>
    </row>
    <row r="846" spans="2:14" hidden="1" outlineLevel="1">
      <c r="B846" s="7" t="s">
        <v>2056</v>
      </c>
      <c r="C846" s="7" t="s">
        <v>24</v>
      </c>
      <c r="D846" s="7" t="s">
        <v>38</v>
      </c>
      <c r="E846" s="7"/>
      <c r="F846" s="7" t="s">
        <v>2057</v>
      </c>
      <c r="G846" s="7" t="s">
        <v>2058</v>
      </c>
      <c r="H846" s="7" t="s">
        <v>2059</v>
      </c>
      <c r="I846" s="7" t="s">
        <v>74</v>
      </c>
      <c r="J846" s="7" t="s">
        <v>51</v>
      </c>
      <c r="K846" s="7" t="s">
        <v>159</v>
      </c>
      <c r="L846" s="2">
        <f t="shared" si="13"/>
        <v>83171.232486159774</v>
      </c>
      <c r="M846" s="7" t="s">
        <v>38</v>
      </c>
      <c r="N846" s="7" t="s">
        <v>2060</v>
      </c>
    </row>
    <row r="847" spans="2:14" hidden="1" outlineLevel="1">
      <c r="B847" s="7" t="s">
        <v>2061</v>
      </c>
      <c r="C847" s="7" t="s">
        <v>24</v>
      </c>
      <c r="D847" s="7" t="s">
        <v>38</v>
      </c>
      <c r="E847" s="7"/>
      <c r="F847" s="7" t="s">
        <v>2062</v>
      </c>
      <c r="G847" s="7" t="s">
        <v>2063</v>
      </c>
      <c r="H847" s="7" t="s">
        <v>2064</v>
      </c>
      <c r="I847" s="7" t="s">
        <v>2065</v>
      </c>
      <c r="J847" s="7" t="s">
        <v>38</v>
      </c>
      <c r="K847" s="7" t="s">
        <v>2066</v>
      </c>
      <c r="L847" s="2">
        <f t="shared" si="13"/>
        <v>-26614.794395571131</v>
      </c>
      <c r="M847" s="7" t="s">
        <v>38</v>
      </c>
      <c r="N847" s="7" t="s">
        <v>2067</v>
      </c>
    </row>
    <row r="848" spans="2:14" hidden="1" outlineLevel="1">
      <c r="B848" s="7" t="s">
        <v>2061</v>
      </c>
      <c r="C848" s="7" t="s">
        <v>24</v>
      </c>
      <c r="D848" s="7" t="s">
        <v>55</v>
      </c>
      <c r="E848" s="7"/>
      <c r="F848" s="7" t="s">
        <v>2068</v>
      </c>
      <c r="G848" s="7" t="s">
        <v>2069</v>
      </c>
      <c r="H848" s="7" t="s">
        <v>2064</v>
      </c>
      <c r="I848" s="7" t="s">
        <v>2070</v>
      </c>
      <c r="J848" s="7" t="s">
        <v>38</v>
      </c>
      <c r="K848" s="7" t="s">
        <v>1164</v>
      </c>
      <c r="L848" s="2">
        <f t="shared" si="13"/>
        <v>76517.533887266996</v>
      </c>
      <c r="M848" s="7" t="s">
        <v>38</v>
      </c>
      <c r="N848" s="7" t="s">
        <v>2071</v>
      </c>
    </row>
    <row r="849" spans="2:14" hidden="1" outlineLevel="1">
      <c r="B849" s="7" t="s">
        <v>2072</v>
      </c>
      <c r="C849" s="7" t="s">
        <v>24</v>
      </c>
      <c r="D849" s="7" t="s">
        <v>55</v>
      </c>
      <c r="E849" s="7"/>
      <c r="F849" s="7" t="s">
        <v>2073</v>
      </c>
      <c r="G849" s="7" t="s">
        <v>2074</v>
      </c>
      <c r="H849" s="7" t="s">
        <v>2075</v>
      </c>
      <c r="I849" s="7" t="s">
        <v>818</v>
      </c>
      <c r="J849" s="7" t="s">
        <v>51</v>
      </c>
      <c r="K849" s="7" t="s">
        <v>343</v>
      </c>
      <c r="L849" s="2">
        <f t="shared" si="13"/>
        <v>-156361.91707398035</v>
      </c>
      <c r="M849" s="7" t="s">
        <v>38</v>
      </c>
      <c r="N849" s="7" t="s">
        <v>2076</v>
      </c>
    </row>
    <row r="850" spans="2:14" hidden="1" outlineLevel="1">
      <c r="B850" s="7" t="s">
        <v>2072</v>
      </c>
      <c r="C850" s="7" t="s">
        <v>24</v>
      </c>
      <c r="D850" s="7" t="s">
        <v>63</v>
      </c>
      <c r="E850" s="7"/>
      <c r="F850" s="7" t="s">
        <v>2077</v>
      </c>
      <c r="G850" s="7" t="s">
        <v>2078</v>
      </c>
      <c r="H850" s="7" t="s">
        <v>2075</v>
      </c>
      <c r="I850" s="7" t="s">
        <v>2079</v>
      </c>
      <c r="J850" s="7" t="s">
        <v>51</v>
      </c>
      <c r="K850" s="7" t="s">
        <v>379</v>
      </c>
      <c r="L850" s="2">
        <f t="shared" si="13"/>
        <v>192957.25936789069</v>
      </c>
      <c r="M850" s="7" t="s">
        <v>38</v>
      </c>
      <c r="N850" s="7" t="s">
        <v>2080</v>
      </c>
    </row>
    <row r="851" spans="2:14" hidden="1" outlineLevel="1">
      <c r="B851" s="7" t="s">
        <v>2081</v>
      </c>
      <c r="C851" s="7" t="s">
        <v>24</v>
      </c>
      <c r="D851" s="7" t="s">
        <v>63</v>
      </c>
      <c r="E851" s="7"/>
      <c r="F851" s="7" t="s">
        <v>2082</v>
      </c>
      <c r="G851" s="7" t="s">
        <v>2083</v>
      </c>
      <c r="H851" s="7" t="s">
        <v>2084</v>
      </c>
      <c r="I851" s="7" t="s">
        <v>630</v>
      </c>
      <c r="J851" s="7" t="s">
        <v>51</v>
      </c>
      <c r="K851" s="7" t="s">
        <v>967</v>
      </c>
      <c r="L851" s="2">
        <f t="shared" si="13"/>
        <v>242859.99885958654</v>
      </c>
      <c r="M851" s="7" t="s">
        <v>38</v>
      </c>
      <c r="N851" s="7" t="s">
        <v>2085</v>
      </c>
    </row>
    <row r="852" spans="2:14" hidden="1" outlineLevel="1">
      <c r="B852" s="7" t="s">
        <v>2118</v>
      </c>
      <c r="C852" s="7" t="s">
        <v>24</v>
      </c>
      <c r="D852" s="7" t="s">
        <v>55</v>
      </c>
      <c r="E852" s="7"/>
      <c r="F852" s="7" t="s">
        <v>2119</v>
      </c>
      <c r="G852" s="7" t="s">
        <v>2120</v>
      </c>
      <c r="H852" s="7" t="s">
        <v>2121</v>
      </c>
      <c r="I852" s="7" t="s">
        <v>2122</v>
      </c>
      <c r="J852" s="7" t="s">
        <v>51</v>
      </c>
      <c r="K852" s="7" t="s">
        <v>125</v>
      </c>
      <c r="L852" s="2">
        <f t="shared" si="13"/>
        <v>-93151.780384498939</v>
      </c>
      <c r="M852" s="7" t="s">
        <v>38</v>
      </c>
      <c r="N852" s="7" t="s">
        <v>2123</v>
      </c>
    </row>
    <row r="853" spans="2:14" hidden="1" outlineLevel="1">
      <c r="B853" s="7" t="s">
        <v>2118</v>
      </c>
      <c r="C853" s="7" t="s">
        <v>24</v>
      </c>
      <c r="D853" s="7" t="s">
        <v>55</v>
      </c>
      <c r="E853" s="7"/>
      <c r="F853" s="7" t="s">
        <v>2124</v>
      </c>
      <c r="G853" s="7" t="s">
        <v>2125</v>
      </c>
      <c r="H853" s="7" t="s">
        <v>2121</v>
      </c>
      <c r="I853" s="7" t="s">
        <v>316</v>
      </c>
      <c r="J853" s="7" t="s">
        <v>51</v>
      </c>
      <c r="K853" s="7" t="s">
        <v>2126</v>
      </c>
      <c r="L853" s="2">
        <f t="shared" si="13"/>
        <v>222898.90306290818</v>
      </c>
      <c r="M853" s="7" t="s">
        <v>38</v>
      </c>
      <c r="N853" s="7" t="s">
        <v>2127</v>
      </c>
    </row>
    <row r="854" spans="2:14" hidden="1" outlineLevel="1">
      <c r="B854" s="7" t="s">
        <v>2136</v>
      </c>
      <c r="C854" s="7" t="s">
        <v>24</v>
      </c>
      <c r="D854" s="7" t="s">
        <v>38</v>
      </c>
      <c r="E854" s="7"/>
      <c r="F854" s="7" t="s">
        <v>2137</v>
      </c>
      <c r="G854" s="7" t="s">
        <v>2138</v>
      </c>
      <c r="H854" s="7" t="s">
        <v>2139</v>
      </c>
      <c r="I854" s="7" t="s">
        <v>565</v>
      </c>
      <c r="J854" s="7" t="s">
        <v>51</v>
      </c>
      <c r="K854" s="7" t="s">
        <v>1423</v>
      </c>
      <c r="L854" s="2">
        <f t="shared" si="13"/>
        <v>133073.97197785563</v>
      </c>
      <c r="M854" s="7" t="s">
        <v>38</v>
      </c>
      <c r="N854" s="7" t="s">
        <v>2140</v>
      </c>
    </row>
    <row r="855" spans="2:14" hidden="1" outlineLevel="1">
      <c r="B855" s="7" t="s">
        <v>2141</v>
      </c>
      <c r="C855" s="7" t="s">
        <v>24</v>
      </c>
      <c r="D855" s="7" t="s">
        <v>55</v>
      </c>
      <c r="E855" s="7"/>
      <c r="F855" s="7" t="s">
        <v>2142</v>
      </c>
      <c r="G855" s="7" t="s">
        <v>2143</v>
      </c>
      <c r="H855" s="7" t="s">
        <v>2144</v>
      </c>
      <c r="I855" s="7" t="s">
        <v>2145</v>
      </c>
      <c r="J855" s="7" t="s">
        <v>51</v>
      </c>
      <c r="K855" s="7" t="s">
        <v>497</v>
      </c>
      <c r="L855" s="2">
        <f t="shared" si="13"/>
        <v>-159688.76637342677</v>
      </c>
      <c r="M855" s="7" t="s">
        <v>38</v>
      </c>
      <c r="N855" s="7" t="s">
        <v>2146</v>
      </c>
    </row>
    <row r="856" spans="2:14" hidden="1" outlineLevel="1">
      <c r="B856" s="7" t="s">
        <v>2141</v>
      </c>
      <c r="C856" s="7" t="s">
        <v>24</v>
      </c>
      <c r="D856" s="7" t="s">
        <v>46</v>
      </c>
      <c r="E856" s="7"/>
      <c r="F856" s="7" t="s">
        <v>2147</v>
      </c>
      <c r="G856" s="7" t="s">
        <v>2148</v>
      </c>
      <c r="H856" s="7" t="s">
        <v>2144</v>
      </c>
      <c r="I856" s="7" t="s">
        <v>2149</v>
      </c>
      <c r="J856" s="7" t="s">
        <v>51</v>
      </c>
      <c r="K856" s="7" t="s">
        <v>68</v>
      </c>
      <c r="L856" s="2">
        <f t="shared" si="13"/>
        <v>189630.41006844427</v>
      </c>
      <c r="M856" s="7" t="s">
        <v>38</v>
      </c>
      <c r="N856" s="7" t="s">
        <v>2150</v>
      </c>
    </row>
    <row r="857" spans="2:14" hidden="1" outlineLevel="1">
      <c r="B857" s="7" t="s">
        <v>2163</v>
      </c>
      <c r="C857" s="7" t="s">
        <v>24</v>
      </c>
      <c r="D857" s="7" t="s">
        <v>63</v>
      </c>
      <c r="E857" s="7"/>
      <c r="F857" s="7" t="s">
        <v>2164</v>
      </c>
      <c r="G857" s="7" t="s">
        <v>2165</v>
      </c>
      <c r="H857" s="7" t="s">
        <v>2166</v>
      </c>
      <c r="I857" s="7" t="s">
        <v>2167</v>
      </c>
      <c r="J857" s="7" t="s">
        <v>51</v>
      </c>
      <c r="K857" s="7" t="s">
        <v>379</v>
      </c>
      <c r="L857" s="2">
        <f t="shared" si="13"/>
        <v>192957.25936789069</v>
      </c>
      <c r="M857" s="7" t="s">
        <v>38</v>
      </c>
      <c r="N857" s="7" t="s">
        <v>2168</v>
      </c>
    </row>
    <row r="858" spans="2:14" hidden="1" outlineLevel="1">
      <c r="B858" s="7" t="s">
        <v>2163</v>
      </c>
      <c r="C858" s="7" t="s">
        <v>24</v>
      </c>
      <c r="D858" s="7" t="s">
        <v>374</v>
      </c>
      <c r="E858" s="7"/>
      <c r="F858" s="7" t="s">
        <v>2169</v>
      </c>
      <c r="G858" s="7" t="s">
        <v>2170</v>
      </c>
      <c r="H858" s="7" t="s">
        <v>2166</v>
      </c>
      <c r="I858" s="7" t="s">
        <v>1193</v>
      </c>
      <c r="J858" s="7" t="s">
        <v>51</v>
      </c>
      <c r="K858" s="7" t="s">
        <v>222</v>
      </c>
      <c r="L858" s="2">
        <f t="shared" si="13"/>
        <v>-119766.57478007008</v>
      </c>
      <c r="M858" s="7" t="s">
        <v>38</v>
      </c>
      <c r="N858" s="7" t="s">
        <v>2171</v>
      </c>
    </row>
    <row r="859" spans="2:14" hidden="1" outlineLevel="1">
      <c r="B859" s="7" t="s">
        <v>2172</v>
      </c>
      <c r="C859" s="7" t="s">
        <v>24</v>
      </c>
      <c r="D859" s="7" t="s">
        <v>46</v>
      </c>
      <c r="E859" s="7"/>
      <c r="F859" s="7" t="s">
        <v>2173</v>
      </c>
      <c r="G859" s="7" t="s">
        <v>2174</v>
      </c>
      <c r="H859" s="7" t="s">
        <v>2175</v>
      </c>
      <c r="I859" s="7" t="s">
        <v>2176</v>
      </c>
      <c r="J859" s="7" t="s">
        <v>51</v>
      </c>
      <c r="K859" s="7" t="s">
        <v>1209</v>
      </c>
      <c r="L859" s="2">
        <f t="shared" si="13"/>
        <v>172996.16357121232</v>
      </c>
      <c r="M859" s="7" t="s">
        <v>38</v>
      </c>
      <c r="N859" s="7" t="s">
        <v>2177</v>
      </c>
    </row>
    <row r="860" spans="2:14" hidden="1" outlineLevel="1">
      <c r="B860" s="7" t="s">
        <v>2172</v>
      </c>
      <c r="C860" s="7" t="s">
        <v>24</v>
      </c>
      <c r="D860" s="7" t="s">
        <v>46</v>
      </c>
      <c r="E860" s="7"/>
      <c r="F860" s="7" t="s">
        <v>2178</v>
      </c>
      <c r="G860" s="7" t="s">
        <v>2179</v>
      </c>
      <c r="H860" s="7" t="s">
        <v>2175</v>
      </c>
      <c r="I860" s="7" t="s">
        <v>2180</v>
      </c>
      <c r="J860" s="7" t="s">
        <v>51</v>
      </c>
      <c r="K860" s="7" t="s">
        <v>396</v>
      </c>
      <c r="L860" s="2">
        <f t="shared" si="13"/>
        <v>-129747.12267840926</v>
      </c>
      <c r="M860" s="7" t="s">
        <v>38</v>
      </c>
      <c r="N860" s="7" t="s">
        <v>2181</v>
      </c>
    </row>
    <row r="861" spans="2:14" hidden="1" outlineLevel="1">
      <c r="B861" s="7" t="s">
        <v>2187</v>
      </c>
      <c r="C861" s="7" t="s">
        <v>24</v>
      </c>
      <c r="D861" s="7" t="s">
        <v>46</v>
      </c>
      <c r="E861" s="7"/>
      <c r="F861" s="7" t="s">
        <v>2188</v>
      </c>
      <c r="G861" s="7" t="s">
        <v>2189</v>
      </c>
      <c r="H861" s="7" t="s">
        <v>2190</v>
      </c>
      <c r="I861" s="7" t="s">
        <v>2191</v>
      </c>
      <c r="J861" s="7" t="s">
        <v>38</v>
      </c>
      <c r="K861" s="7" t="s">
        <v>355</v>
      </c>
      <c r="L861" s="2">
        <f t="shared" si="13"/>
        <v>-43249.040892803081</v>
      </c>
      <c r="M861" s="7" t="s">
        <v>38</v>
      </c>
      <c r="N861" s="7" t="s">
        <v>2192</v>
      </c>
    </row>
    <row r="862" spans="2:14" hidden="1" outlineLevel="1">
      <c r="B862" s="7" t="s">
        <v>2187</v>
      </c>
      <c r="C862" s="7" t="s">
        <v>24</v>
      </c>
      <c r="D862" s="7" t="s">
        <v>38</v>
      </c>
      <c r="E862" s="7"/>
      <c r="F862" s="7" t="s">
        <v>2193</v>
      </c>
      <c r="G862" s="7" t="s">
        <v>2194</v>
      </c>
      <c r="H862" s="7" t="s">
        <v>2190</v>
      </c>
      <c r="I862" s="7" t="s">
        <v>2195</v>
      </c>
      <c r="J862" s="7" t="s">
        <v>38</v>
      </c>
      <c r="K862" s="7" t="s">
        <v>159</v>
      </c>
      <c r="L862" s="2">
        <f t="shared" si="13"/>
        <v>83171.232486159774</v>
      </c>
      <c r="M862" s="7" t="s">
        <v>38</v>
      </c>
      <c r="N862" s="7" t="s">
        <v>2196</v>
      </c>
    </row>
    <row r="863" spans="2:14" hidden="1" outlineLevel="1">
      <c r="B863" s="7" t="s">
        <v>2197</v>
      </c>
      <c r="C863" s="7" t="s">
        <v>24</v>
      </c>
      <c r="D863" s="7" t="s">
        <v>38</v>
      </c>
      <c r="E863" s="7"/>
      <c r="F863" s="7" t="s">
        <v>2198</v>
      </c>
      <c r="G863" s="7" t="s">
        <v>2199</v>
      </c>
      <c r="H863" s="7" t="s">
        <v>2200</v>
      </c>
      <c r="I863" s="7" t="s">
        <v>2201</v>
      </c>
      <c r="J863" s="7" t="s">
        <v>38</v>
      </c>
      <c r="K863" s="7" t="s">
        <v>82</v>
      </c>
      <c r="L863" s="2">
        <f t="shared" si="13"/>
        <v>113112.87618117729</v>
      </c>
      <c r="M863" s="7" t="s">
        <v>38</v>
      </c>
      <c r="N863" s="7" t="s">
        <v>2202</v>
      </c>
    </row>
    <row r="864" spans="2:14" hidden="1" outlineLevel="1">
      <c r="B864" s="7" t="s">
        <v>2203</v>
      </c>
      <c r="C864" s="7" t="s">
        <v>24</v>
      </c>
      <c r="D864" s="7" t="s">
        <v>55</v>
      </c>
      <c r="E864" s="7"/>
      <c r="F864" s="7" t="s">
        <v>2204</v>
      </c>
      <c r="G864" s="7" t="s">
        <v>2205</v>
      </c>
      <c r="H864" s="7" t="s">
        <v>2206</v>
      </c>
      <c r="I864" s="7" t="s">
        <v>180</v>
      </c>
      <c r="J864" s="7" t="s">
        <v>38</v>
      </c>
      <c r="K864" s="7" t="s">
        <v>222</v>
      </c>
      <c r="L864" s="2">
        <f t="shared" si="13"/>
        <v>-119766.57478007008</v>
      </c>
      <c r="M864" s="7" t="s">
        <v>38</v>
      </c>
      <c r="N864" s="7" t="s">
        <v>2207</v>
      </c>
    </row>
    <row r="865" spans="1:14" hidden="1" outlineLevel="1">
      <c r="B865" s="7" t="s">
        <v>2203</v>
      </c>
      <c r="C865" s="7" t="s">
        <v>24</v>
      </c>
      <c r="D865" s="7" t="s">
        <v>540</v>
      </c>
      <c r="E865" s="7"/>
      <c r="F865" s="7" t="s">
        <v>2208</v>
      </c>
      <c r="G865" s="7" t="s">
        <v>2209</v>
      </c>
      <c r="H865" s="7" t="s">
        <v>2206</v>
      </c>
      <c r="I865" s="7" t="s">
        <v>576</v>
      </c>
      <c r="J865" s="7" t="s">
        <v>38</v>
      </c>
      <c r="K865" s="7" t="s">
        <v>1146</v>
      </c>
      <c r="L865" s="2">
        <f t="shared" si="13"/>
        <v>289435.88905183598</v>
      </c>
      <c r="M865" s="7" t="s">
        <v>38</v>
      </c>
      <c r="N865" s="7" t="s">
        <v>2210</v>
      </c>
    </row>
    <row r="866" spans="1:14" hidden="1" outlineLevel="1">
      <c r="B866" s="7" t="s">
        <v>2203</v>
      </c>
      <c r="C866" s="7" t="s">
        <v>24</v>
      </c>
      <c r="D866" s="7" t="s">
        <v>55</v>
      </c>
      <c r="E866" s="7"/>
      <c r="F866" s="7" t="s">
        <v>2211</v>
      </c>
      <c r="G866" s="7" t="s">
        <v>2212</v>
      </c>
      <c r="H866" s="7" t="s">
        <v>2206</v>
      </c>
      <c r="I866" s="7" t="s">
        <v>214</v>
      </c>
      <c r="J866" s="7" t="s">
        <v>38</v>
      </c>
      <c r="K866" s="7" t="s">
        <v>612</v>
      </c>
      <c r="L866" s="2">
        <f t="shared" si="13"/>
        <v>-89824.931085052565</v>
      </c>
      <c r="M866" s="7" t="s">
        <v>38</v>
      </c>
      <c r="N866" s="7" t="s">
        <v>2213</v>
      </c>
    </row>
    <row r="867" spans="1:14" hidden="1" outlineLevel="1">
      <c r="B867" s="7" t="s">
        <v>2224</v>
      </c>
      <c r="C867" s="7" t="s">
        <v>24</v>
      </c>
      <c r="D867" s="7" t="s">
        <v>142</v>
      </c>
      <c r="E867" s="7"/>
      <c r="F867" s="7" t="s">
        <v>2225</v>
      </c>
      <c r="G867" s="7" t="s">
        <v>2226</v>
      </c>
      <c r="H867" s="7" t="s">
        <v>2227</v>
      </c>
      <c r="I867" s="7" t="s">
        <v>1091</v>
      </c>
      <c r="J867" s="7" t="s">
        <v>55</v>
      </c>
      <c r="K867" s="7" t="s">
        <v>1051</v>
      </c>
      <c r="L867" s="2">
        <f t="shared" si="13"/>
        <v>209591.50586512266</v>
      </c>
      <c r="M867" s="7" t="s">
        <v>38</v>
      </c>
      <c r="N867" s="7" t="s">
        <v>2228</v>
      </c>
    </row>
    <row r="868" spans="1:14" hidden="1" outlineLevel="1">
      <c r="B868" s="7" t="s">
        <v>2224</v>
      </c>
      <c r="C868" s="7" t="s">
        <v>24</v>
      </c>
      <c r="D868" s="7" t="s">
        <v>521</v>
      </c>
      <c r="E868" s="7"/>
      <c r="F868" s="7" t="s">
        <v>2229</v>
      </c>
      <c r="G868" s="7" t="s">
        <v>2230</v>
      </c>
      <c r="H868" s="7" t="s">
        <v>2227</v>
      </c>
      <c r="I868" s="7" t="s">
        <v>138</v>
      </c>
      <c r="J868" s="7" t="s">
        <v>55</v>
      </c>
      <c r="K868" s="7" t="s">
        <v>1856</v>
      </c>
      <c r="L868" s="2">
        <f t="shared" si="13"/>
        <v>-86498.081785606162</v>
      </c>
      <c r="M868" s="7" t="s">
        <v>38</v>
      </c>
      <c r="N868" s="7" t="s">
        <v>2231</v>
      </c>
    </row>
    <row r="869" spans="1:14" hidden="1" outlineLevel="1">
      <c r="B869" s="7" t="s">
        <v>2238</v>
      </c>
      <c r="C869" s="7" t="s">
        <v>24</v>
      </c>
      <c r="D869" s="7" t="s">
        <v>46</v>
      </c>
      <c r="E869" s="7"/>
      <c r="F869" s="7" t="s">
        <v>2239</v>
      </c>
      <c r="G869" s="7" t="s">
        <v>2240</v>
      </c>
      <c r="H869" s="7" t="s">
        <v>2241</v>
      </c>
      <c r="I869" s="7" t="s">
        <v>2070</v>
      </c>
      <c r="J869" s="7" t="s">
        <v>51</v>
      </c>
      <c r="K869" s="7" t="s">
        <v>409</v>
      </c>
      <c r="L869" s="2">
        <f t="shared" si="13"/>
        <v>-69863.835288374205</v>
      </c>
      <c r="M869" s="7" t="s">
        <v>38</v>
      </c>
      <c r="N869" s="7" t="s">
        <v>2242</v>
      </c>
    </row>
    <row r="870" spans="1:14" hidden="1" outlineLevel="1">
      <c r="B870" s="7" t="s">
        <v>2238</v>
      </c>
      <c r="C870" s="7" t="s">
        <v>24</v>
      </c>
      <c r="D870" s="7" t="s">
        <v>46</v>
      </c>
      <c r="E870" s="7"/>
      <c r="F870" s="7" t="s">
        <v>2243</v>
      </c>
      <c r="G870" s="7" t="s">
        <v>2244</v>
      </c>
      <c r="H870" s="7" t="s">
        <v>2241</v>
      </c>
      <c r="I870" s="7" t="s">
        <v>538</v>
      </c>
      <c r="J870" s="7" t="s">
        <v>51</v>
      </c>
      <c r="K870" s="7" t="s">
        <v>103</v>
      </c>
      <c r="L870" s="2">
        <f t="shared" si="13"/>
        <v>129747.12267840926</v>
      </c>
      <c r="M870" s="7" t="s">
        <v>38</v>
      </c>
      <c r="N870" s="7" t="s">
        <v>2245</v>
      </c>
    </row>
    <row r="871" spans="1:14" collapsed="1">
      <c r="A871" s="3" t="s">
        <v>3256</v>
      </c>
      <c r="B871" s="2" t="s">
        <v>3257</v>
      </c>
      <c r="C871" s="2" t="s">
        <v>3258</v>
      </c>
      <c r="D871" s="2" t="s">
        <v>1959</v>
      </c>
      <c r="E871" s="2" t="s">
        <v>3259</v>
      </c>
      <c r="F871" s="2" t="s">
        <v>3260</v>
      </c>
      <c r="G871" s="2" t="s">
        <v>3261</v>
      </c>
      <c r="H871" s="2" t="s">
        <v>3262</v>
      </c>
      <c r="I871" s="3" t="s">
        <v>3263</v>
      </c>
      <c r="K871" s="2">
        <f>99/C871</f>
        <v>9.7408347600212524E-4</v>
      </c>
      <c r="L871" s="2">
        <f t="shared" si="13"/>
        <v>3.2406289297399757</v>
      </c>
      <c r="M871" s="2">
        <v>-0.23400000000000001</v>
      </c>
      <c r="N871" s="2">
        <v>6.22</v>
      </c>
    </row>
    <row r="872" spans="1:14" hidden="1" outlineLevel="1">
      <c r="A872" s="3" t="s">
        <v>3264</v>
      </c>
      <c r="B872" s="4" t="s">
        <v>3265</v>
      </c>
      <c r="C872" s="4" t="s">
        <v>3266</v>
      </c>
      <c r="D872" s="4" t="s">
        <v>1959</v>
      </c>
      <c r="E872" s="4" t="s">
        <v>3259</v>
      </c>
      <c r="F872" s="4" t="s">
        <v>3260</v>
      </c>
      <c r="G872" s="4" t="s">
        <v>24</v>
      </c>
      <c r="H872" s="4" t="s">
        <v>3262</v>
      </c>
      <c r="I872" s="3" t="s">
        <v>3267</v>
      </c>
      <c r="L872" s="2">
        <f t="shared" si="13"/>
        <v>0</v>
      </c>
    </row>
    <row r="873" spans="1:14" hidden="1" outlineLevel="1">
      <c r="B873" s="1" t="s">
        <v>26</v>
      </c>
      <c r="C873" s="1" t="s">
        <v>27</v>
      </c>
      <c r="D873" s="1" t="s">
        <v>4</v>
      </c>
      <c r="E873" s="1" t="s">
        <v>28</v>
      </c>
      <c r="F873" s="1" t="s">
        <v>29</v>
      </c>
      <c r="G873" s="1" t="s">
        <v>30</v>
      </c>
      <c r="H873" s="1" t="s">
        <v>31</v>
      </c>
      <c r="I873" s="1" t="s">
        <v>32</v>
      </c>
      <c r="J873" s="1" t="s">
        <v>33</v>
      </c>
      <c r="K873" s="1" t="s">
        <v>3</v>
      </c>
      <c r="L873" s="2" t="e">
        <f t="shared" si="13"/>
        <v>#VALUE!</v>
      </c>
      <c r="M873" s="1" t="s">
        <v>34</v>
      </c>
      <c r="N873" s="1" t="s">
        <v>35</v>
      </c>
    </row>
    <row r="874" spans="1:14" hidden="1" outlineLevel="1">
      <c r="B874" s="5" t="s">
        <v>3268</v>
      </c>
      <c r="C874" s="5" t="s">
        <v>24</v>
      </c>
      <c r="D874" s="5" t="s">
        <v>46</v>
      </c>
      <c r="E874" s="5"/>
      <c r="F874" s="5" t="s">
        <v>3269</v>
      </c>
      <c r="G874" s="5" t="s">
        <v>3270</v>
      </c>
      <c r="H874" s="5" t="s">
        <v>3271</v>
      </c>
      <c r="I874" s="5" t="s">
        <v>3272</v>
      </c>
      <c r="J874" s="5" t="s">
        <v>51</v>
      </c>
      <c r="K874" s="5" t="s">
        <v>68</v>
      </c>
      <c r="L874" s="2">
        <f t="shared" si="13"/>
        <v>189630.41006844427</v>
      </c>
      <c r="M874" s="5" t="s">
        <v>38</v>
      </c>
      <c r="N874" s="5" t="s">
        <v>3273</v>
      </c>
    </row>
    <row r="875" spans="1:14" hidden="1" outlineLevel="1">
      <c r="B875" s="5" t="s">
        <v>3274</v>
      </c>
      <c r="C875" s="5" t="s">
        <v>24</v>
      </c>
      <c r="D875" s="5" t="s">
        <v>63</v>
      </c>
      <c r="E875" s="5"/>
      <c r="F875" s="5" t="s">
        <v>3275</v>
      </c>
      <c r="G875" s="5" t="s">
        <v>3276</v>
      </c>
      <c r="H875" s="5" t="s">
        <v>3277</v>
      </c>
      <c r="I875" s="5" t="s">
        <v>1242</v>
      </c>
      <c r="J875" s="5" t="s">
        <v>51</v>
      </c>
      <c r="K875" s="5" t="s">
        <v>294</v>
      </c>
      <c r="L875" s="2">
        <f t="shared" si="13"/>
        <v>-136400.82127730202</v>
      </c>
      <c r="M875" s="5" t="s">
        <v>38</v>
      </c>
      <c r="N875" s="5" t="s">
        <v>3278</v>
      </c>
    </row>
    <row r="876" spans="1:14" hidden="1" outlineLevel="1">
      <c r="B876" s="5" t="s">
        <v>3279</v>
      </c>
      <c r="C876" s="5" t="s">
        <v>24</v>
      </c>
      <c r="D876" s="5" t="s">
        <v>1417</v>
      </c>
      <c r="E876" s="5" t="s">
        <v>120</v>
      </c>
      <c r="F876" s="5" t="s">
        <v>3280</v>
      </c>
      <c r="G876" s="5" t="s">
        <v>3281</v>
      </c>
      <c r="H876" s="5" t="s">
        <v>3282</v>
      </c>
      <c r="I876" s="5" t="s">
        <v>238</v>
      </c>
      <c r="J876" s="5" t="s">
        <v>51</v>
      </c>
      <c r="K876" s="5" t="s">
        <v>96</v>
      </c>
      <c r="L876" s="2">
        <f t="shared" si="13"/>
        <v>153035.06777453399</v>
      </c>
      <c r="M876" s="5" t="s">
        <v>38</v>
      </c>
      <c r="N876" s="5" t="s">
        <v>3283</v>
      </c>
    </row>
    <row r="877" spans="1:14" hidden="1" outlineLevel="1">
      <c r="B877" s="5" t="s">
        <v>3284</v>
      </c>
      <c r="C877" s="5" t="s">
        <v>24</v>
      </c>
      <c r="D877" s="5" t="s">
        <v>38</v>
      </c>
      <c r="E877" s="5"/>
      <c r="F877" s="5" t="s">
        <v>3285</v>
      </c>
      <c r="G877" s="5" t="s">
        <v>3286</v>
      </c>
      <c r="H877" s="5" t="s">
        <v>3287</v>
      </c>
      <c r="I877" s="5" t="s">
        <v>2656</v>
      </c>
      <c r="J877" s="5" t="s">
        <v>51</v>
      </c>
      <c r="K877" s="5" t="s">
        <v>1423</v>
      </c>
      <c r="L877" s="2">
        <f t="shared" si="13"/>
        <v>133073.97197785563</v>
      </c>
      <c r="M877" s="5" t="s">
        <v>38</v>
      </c>
      <c r="N877" s="5" t="s">
        <v>3288</v>
      </c>
    </row>
    <row r="878" spans="1:14" hidden="1" outlineLevel="1">
      <c r="B878" s="5" t="s">
        <v>3289</v>
      </c>
      <c r="C878" s="5" t="s">
        <v>24</v>
      </c>
      <c r="D878" s="5" t="s">
        <v>63</v>
      </c>
      <c r="E878" s="5"/>
      <c r="F878" s="5" t="s">
        <v>3290</v>
      </c>
      <c r="G878" s="5" t="s">
        <v>3291</v>
      </c>
      <c r="H878" s="5" t="s">
        <v>3292</v>
      </c>
      <c r="I878" s="5" t="s">
        <v>798</v>
      </c>
      <c r="J878" s="5" t="s">
        <v>51</v>
      </c>
      <c r="K878" s="5" t="s">
        <v>82</v>
      </c>
      <c r="L878" s="2">
        <f t="shared" si="13"/>
        <v>113112.87618117729</v>
      </c>
      <c r="M878" s="5" t="s">
        <v>38</v>
      </c>
      <c r="N878" s="5" t="s">
        <v>3293</v>
      </c>
    </row>
    <row r="879" spans="1:14" hidden="1" outlineLevel="1">
      <c r="B879" s="5" t="s">
        <v>3294</v>
      </c>
      <c r="C879" s="5" t="s">
        <v>24</v>
      </c>
      <c r="D879" s="5" t="s">
        <v>63</v>
      </c>
      <c r="E879" s="5"/>
      <c r="F879" s="5" t="s">
        <v>3295</v>
      </c>
      <c r="G879" s="5" t="s">
        <v>3296</v>
      </c>
      <c r="H879" s="5" t="s">
        <v>3297</v>
      </c>
      <c r="I879" s="5" t="s">
        <v>3298</v>
      </c>
      <c r="J879" s="5" t="s">
        <v>51</v>
      </c>
      <c r="K879" s="5" t="s">
        <v>853</v>
      </c>
      <c r="L879" s="2">
        <f t="shared" si="13"/>
        <v>86498.081785606162</v>
      </c>
      <c r="M879" s="5" t="s">
        <v>38</v>
      </c>
      <c r="N879" s="5" t="s">
        <v>3299</v>
      </c>
    </row>
    <row r="880" spans="1:14" hidden="1" outlineLevel="1">
      <c r="B880" s="5" t="s">
        <v>3300</v>
      </c>
      <c r="C880" s="5" t="s">
        <v>24</v>
      </c>
      <c r="D880" s="5" t="s">
        <v>55</v>
      </c>
      <c r="E880" s="5"/>
      <c r="F880" s="5" t="s">
        <v>3301</v>
      </c>
      <c r="G880" s="5" t="s">
        <v>3302</v>
      </c>
      <c r="H880" s="5" t="s">
        <v>3303</v>
      </c>
      <c r="I880" s="5" t="s">
        <v>3304</v>
      </c>
      <c r="J880" s="5" t="s">
        <v>51</v>
      </c>
      <c r="K880" s="5" t="s">
        <v>132</v>
      </c>
      <c r="L880" s="2">
        <f t="shared" si="13"/>
        <v>109786.0268817309</v>
      </c>
      <c r="M880" s="5" t="s">
        <v>38</v>
      </c>
      <c r="N880" s="5" t="s">
        <v>3305</v>
      </c>
    </row>
    <row r="881" spans="2:14" hidden="1" outlineLevel="1">
      <c r="B881" s="5" t="s">
        <v>3306</v>
      </c>
      <c r="C881" s="5" t="s">
        <v>24</v>
      </c>
      <c r="D881" s="5" t="s">
        <v>46</v>
      </c>
      <c r="E881" s="5"/>
      <c r="F881" s="5" t="s">
        <v>3307</v>
      </c>
      <c r="G881" s="5" t="s">
        <v>3308</v>
      </c>
      <c r="H881" s="5" t="s">
        <v>3309</v>
      </c>
      <c r="I881" s="5" t="s">
        <v>131</v>
      </c>
      <c r="J881" s="5" t="s">
        <v>51</v>
      </c>
      <c r="K881" s="5" t="s">
        <v>167</v>
      </c>
      <c r="L881" s="2">
        <f t="shared" si="13"/>
        <v>179649.86217010513</v>
      </c>
      <c r="M881" s="5" t="s">
        <v>38</v>
      </c>
      <c r="N881" s="5" t="s">
        <v>3310</v>
      </c>
    </row>
    <row r="882" spans="2:14" hidden="1" outlineLevel="1">
      <c r="B882" s="5" t="s">
        <v>3311</v>
      </c>
      <c r="C882" s="5" t="s">
        <v>24</v>
      </c>
      <c r="D882" s="5" t="s">
        <v>46</v>
      </c>
      <c r="E882" s="5"/>
      <c r="F882" s="5" t="s">
        <v>3312</v>
      </c>
      <c r="G882" s="5" t="s">
        <v>3313</v>
      </c>
      <c r="H882" s="5" t="s">
        <v>3314</v>
      </c>
      <c r="I882" s="5" t="s">
        <v>1369</v>
      </c>
      <c r="J882" s="5" t="s">
        <v>51</v>
      </c>
      <c r="K882" s="5" t="s">
        <v>68</v>
      </c>
      <c r="L882" s="2">
        <f t="shared" si="13"/>
        <v>189630.41006844427</v>
      </c>
      <c r="M882" s="5" t="s">
        <v>38</v>
      </c>
      <c r="N882" s="5" t="s">
        <v>3315</v>
      </c>
    </row>
    <row r="883" spans="2:14" hidden="1" outlineLevel="1">
      <c r="B883" s="5" t="s">
        <v>3316</v>
      </c>
      <c r="C883" s="5" t="s">
        <v>24</v>
      </c>
      <c r="D883" s="5" t="s">
        <v>55</v>
      </c>
      <c r="E883" s="5"/>
      <c r="F883" s="5" t="s">
        <v>3317</v>
      </c>
      <c r="G883" s="5" t="s">
        <v>3318</v>
      </c>
      <c r="H883" s="5" t="s">
        <v>3319</v>
      </c>
      <c r="I883" s="5" t="s">
        <v>3320</v>
      </c>
      <c r="J883" s="5" t="s">
        <v>51</v>
      </c>
      <c r="K883" s="5" t="s">
        <v>82</v>
      </c>
      <c r="L883" s="2">
        <f t="shared" si="13"/>
        <v>113112.87618117729</v>
      </c>
      <c r="M883" s="5" t="s">
        <v>38</v>
      </c>
      <c r="N883" s="5" t="s">
        <v>3321</v>
      </c>
    </row>
    <row r="884" spans="2:14" hidden="1" outlineLevel="1">
      <c r="B884" s="5" t="s">
        <v>3322</v>
      </c>
      <c r="C884" s="5" t="s">
        <v>24</v>
      </c>
      <c r="D884" s="5" t="s">
        <v>38</v>
      </c>
      <c r="E884" s="5"/>
      <c r="F884" s="5" t="s">
        <v>3323</v>
      </c>
      <c r="G884" s="5" t="s">
        <v>3324</v>
      </c>
      <c r="H884" s="5" t="s">
        <v>3325</v>
      </c>
      <c r="I884" s="5" t="s">
        <v>2417</v>
      </c>
      <c r="J884" s="5" t="s">
        <v>51</v>
      </c>
      <c r="K884" s="5" t="s">
        <v>477</v>
      </c>
      <c r="L884" s="2">
        <f t="shared" si="13"/>
        <v>29941.643695017519</v>
      </c>
      <c r="M884" s="5" t="s">
        <v>38</v>
      </c>
      <c r="N884" s="5" t="s">
        <v>3326</v>
      </c>
    </row>
    <row r="885" spans="2:14" hidden="1" outlineLevel="1">
      <c r="B885" s="5" t="s">
        <v>3327</v>
      </c>
      <c r="C885" s="5" t="s">
        <v>24</v>
      </c>
      <c r="D885" s="5" t="s">
        <v>55</v>
      </c>
      <c r="E885" s="5"/>
      <c r="F885" s="5" t="s">
        <v>3328</v>
      </c>
      <c r="G885" s="5" t="s">
        <v>3329</v>
      </c>
      <c r="H885" s="5" t="s">
        <v>3330</v>
      </c>
      <c r="I885" s="5" t="s">
        <v>3331</v>
      </c>
      <c r="J885" s="5" t="s">
        <v>51</v>
      </c>
      <c r="K885" s="5" t="s">
        <v>142</v>
      </c>
      <c r="L885" s="2">
        <f t="shared" si="13"/>
        <v>19961.095796678346</v>
      </c>
      <c r="M885" s="5" t="s">
        <v>38</v>
      </c>
      <c r="N885" s="5" t="s">
        <v>3332</v>
      </c>
    </row>
    <row r="886" spans="2:14" hidden="1" outlineLevel="1">
      <c r="B886" s="5" t="s">
        <v>3333</v>
      </c>
      <c r="C886" s="5" t="s">
        <v>24</v>
      </c>
      <c r="D886" s="5" t="s">
        <v>55</v>
      </c>
      <c r="E886" s="5"/>
      <c r="F886" s="5" t="s">
        <v>3334</v>
      </c>
      <c r="G886" s="5" t="s">
        <v>3335</v>
      </c>
      <c r="H886" s="5" t="s">
        <v>3336</v>
      </c>
      <c r="I886" s="5" t="s">
        <v>2893</v>
      </c>
      <c r="J886" s="5" t="s">
        <v>51</v>
      </c>
      <c r="K886" s="5" t="s">
        <v>1013</v>
      </c>
      <c r="L886" s="2">
        <f t="shared" si="13"/>
        <v>166342.46497231955</v>
      </c>
      <c r="M886" s="5" t="s">
        <v>38</v>
      </c>
      <c r="N886" s="5" t="s">
        <v>3337</v>
      </c>
    </row>
    <row r="887" spans="2:14" hidden="1" outlineLevel="1">
      <c r="B887" s="5" t="s">
        <v>3338</v>
      </c>
      <c r="C887" s="5" t="s">
        <v>24</v>
      </c>
      <c r="D887" s="5" t="s">
        <v>63</v>
      </c>
      <c r="E887" s="5"/>
      <c r="F887" s="5" t="s">
        <v>3339</v>
      </c>
      <c r="G887" s="5" t="s">
        <v>3340</v>
      </c>
      <c r="H887" s="5" t="s">
        <v>3341</v>
      </c>
      <c r="I887" s="5" t="s">
        <v>3342</v>
      </c>
      <c r="J887" s="5" t="s">
        <v>51</v>
      </c>
      <c r="K887" s="5" t="s">
        <v>379</v>
      </c>
      <c r="L887" s="2">
        <f t="shared" si="13"/>
        <v>192957.25936789069</v>
      </c>
      <c r="M887" s="5" t="s">
        <v>38</v>
      </c>
      <c r="N887" s="5" t="s">
        <v>3343</v>
      </c>
    </row>
    <row r="888" spans="2:14" hidden="1" outlineLevel="1">
      <c r="B888" s="5" t="s">
        <v>3344</v>
      </c>
      <c r="C888" s="5" t="s">
        <v>24</v>
      </c>
      <c r="D888" s="5" t="s">
        <v>55</v>
      </c>
      <c r="E888" s="5"/>
      <c r="F888" s="5" t="s">
        <v>3345</v>
      </c>
      <c r="G888" s="5" t="s">
        <v>3346</v>
      </c>
      <c r="H888" s="5" t="s">
        <v>3347</v>
      </c>
      <c r="I888" s="5" t="s">
        <v>1599</v>
      </c>
      <c r="J888" s="5" t="s">
        <v>51</v>
      </c>
      <c r="K888" s="5" t="s">
        <v>1281</v>
      </c>
      <c r="L888" s="2">
        <f t="shared" si="13"/>
        <v>-56556.438090588643</v>
      </c>
      <c r="M888" s="5" t="s">
        <v>38</v>
      </c>
      <c r="N888" s="5" t="s">
        <v>3348</v>
      </c>
    </row>
    <row r="889" spans="2:14" hidden="1" outlineLevel="1">
      <c r="B889" s="5" t="s">
        <v>3344</v>
      </c>
      <c r="C889" s="5" t="s">
        <v>24</v>
      </c>
      <c r="D889" s="5" t="s">
        <v>55</v>
      </c>
      <c r="E889" s="5"/>
      <c r="F889" s="5" t="s">
        <v>3349</v>
      </c>
      <c r="G889" s="5" t="s">
        <v>3350</v>
      </c>
      <c r="H889" s="5" t="s">
        <v>3347</v>
      </c>
      <c r="I889" s="5" t="s">
        <v>2516</v>
      </c>
      <c r="J889" s="5" t="s">
        <v>51</v>
      </c>
      <c r="K889" s="5" t="s">
        <v>1423</v>
      </c>
      <c r="L889" s="2">
        <f t="shared" si="13"/>
        <v>133073.97197785563</v>
      </c>
      <c r="M889" s="5" t="s">
        <v>38</v>
      </c>
      <c r="N889" s="5" t="s">
        <v>3351</v>
      </c>
    </row>
    <row r="890" spans="2:14" hidden="1" outlineLevel="1">
      <c r="B890" s="5" t="s">
        <v>3352</v>
      </c>
      <c r="C890" s="5" t="s">
        <v>24</v>
      </c>
      <c r="D890" s="5" t="s">
        <v>55</v>
      </c>
      <c r="E890" s="5" t="s">
        <v>120</v>
      </c>
      <c r="F890" s="5" t="s">
        <v>3353</v>
      </c>
      <c r="G890" s="5" t="s">
        <v>3354</v>
      </c>
      <c r="H890" s="5" t="s">
        <v>3355</v>
      </c>
      <c r="I890" s="5" t="s">
        <v>3151</v>
      </c>
      <c r="J890" s="5" t="s">
        <v>51</v>
      </c>
      <c r="K890" s="5" t="s">
        <v>1056</v>
      </c>
      <c r="L890" s="2">
        <f t="shared" si="13"/>
        <v>-182976.71146955149</v>
      </c>
      <c r="M890" s="5" t="s">
        <v>38</v>
      </c>
      <c r="N890" s="5" t="s">
        <v>3356</v>
      </c>
    </row>
    <row r="891" spans="2:14" hidden="1" outlineLevel="1">
      <c r="B891" s="5" t="s">
        <v>3357</v>
      </c>
      <c r="C891" s="5" t="s">
        <v>24</v>
      </c>
      <c r="D891" s="5" t="s">
        <v>38</v>
      </c>
      <c r="E891" s="5"/>
      <c r="F891" s="5" t="s">
        <v>3358</v>
      </c>
      <c r="G891" s="5" t="s">
        <v>3359</v>
      </c>
      <c r="H891" s="5" t="s">
        <v>3360</v>
      </c>
      <c r="I891" s="5" t="s">
        <v>3361</v>
      </c>
      <c r="J891" s="5" t="s">
        <v>51</v>
      </c>
      <c r="K891" s="5" t="s">
        <v>46</v>
      </c>
      <c r="L891" s="2">
        <f t="shared" si="13"/>
        <v>9980.5478983391731</v>
      </c>
      <c r="M891" s="5" t="s">
        <v>38</v>
      </c>
      <c r="N891" s="5" t="s">
        <v>3362</v>
      </c>
    </row>
    <row r="892" spans="2:14" hidden="1" outlineLevel="1">
      <c r="B892" s="5" t="s">
        <v>3363</v>
      </c>
      <c r="C892" s="5" t="s">
        <v>24</v>
      </c>
      <c r="D892" s="5" t="s">
        <v>46</v>
      </c>
      <c r="E892" s="5"/>
      <c r="F892" s="5" t="s">
        <v>3364</v>
      </c>
      <c r="G892" s="5" t="s">
        <v>3365</v>
      </c>
      <c r="H892" s="5" t="s">
        <v>3366</v>
      </c>
      <c r="I892" s="5" t="s">
        <v>2733</v>
      </c>
      <c r="J892" s="5" t="s">
        <v>51</v>
      </c>
      <c r="K892" s="5" t="s">
        <v>324</v>
      </c>
      <c r="L892" s="2">
        <f t="shared" si="13"/>
        <v>139727.67057674841</v>
      </c>
      <c r="M892" s="5" t="s">
        <v>38</v>
      </c>
      <c r="N892" s="5" t="s">
        <v>3367</v>
      </c>
    </row>
    <row r="893" spans="2:14" hidden="1" outlineLevel="1">
      <c r="B893" s="5" t="s">
        <v>3368</v>
      </c>
      <c r="C893" s="5" t="s">
        <v>24</v>
      </c>
      <c r="D893" s="5" t="s">
        <v>46</v>
      </c>
      <c r="E893" s="5"/>
      <c r="F893" s="5" t="s">
        <v>3369</v>
      </c>
      <c r="G893" s="5" t="s">
        <v>3370</v>
      </c>
      <c r="H893" s="5" t="s">
        <v>3371</v>
      </c>
      <c r="I893" s="5" t="s">
        <v>2775</v>
      </c>
      <c r="J893" s="5" t="s">
        <v>51</v>
      </c>
      <c r="K893" s="5" t="s">
        <v>132</v>
      </c>
      <c r="L893" s="2">
        <f t="shared" si="13"/>
        <v>109786.0268817309</v>
      </c>
      <c r="M893" s="5" t="s">
        <v>38</v>
      </c>
      <c r="N893" s="5" t="s">
        <v>3372</v>
      </c>
    </row>
    <row r="894" spans="2:14" hidden="1" outlineLevel="1">
      <c r="B894" s="5" t="s">
        <v>3368</v>
      </c>
      <c r="C894" s="5" t="s">
        <v>24</v>
      </c>
      <c r="D894" s="5" t="s">
        <v>38</v>
      </c>
      <c r="E894" s="5"/>
      <c r="F894" s="5" t="s">
        <v>3373</v>
      </c>
      <c r="G894" s="5" t="s">
        <v>3374</v>
      </c>
      <c r="H894" s="5" t="s">
        <v>3371</v>
      </c>
      <c r="I894" s="5" t="s">
        <v>722</v>
      </c>
      <c r="J894" s="5" t="s">
        <v>51</v>
      </c>
      <c r="K894" s="5" t="s">
        <v>1194</v>
      </c>
      <c r="L894" s="2">
        <f t="shared" si="13"/>
        <v>-96478.629683945343</v>
      </c>
      <c r="M894" s="5" t="s">
        <v>38</v>
      </c>
      <c r="N894" s="5" t="s">
        <v>3375</v>
      </c>
    </row>
    <row r="895" spans="2:14" hidden="1" outlineLevel="1">
      <c r="B895" s="5" t="s">
        <v>3376</v>
      </c>
      <c r="C895" s="5" t="s">
        <v>24</v>
      </c>
      <c r="D895" s="5" t="s">
        <v>55</v>
      </c>
      <c r="E895" s="5"/>
      <c r="F895" s="5" t="s">
        <v>3377</v>
      </c>
      <c r="G895" s="5" t="s">
        <v>3378</v>
      </c>
      <c r="H895" s="5" t="s">
        <v>3379</v>
      </c>
      <c r="I895" s="5" t="s">
        <v>415</v>
      </c>
      <c r="J895" s="5" t="s">
        <v>38</v>
      </c>
      <c r="K895" s="5" t="s">
        <v>932</v>
      </c>
      <c r="L895" s="2">
        <f t="shared" si="13"/>
        <v>176323.01287065871</v>
      </c>
      <c r="M895" s="5" t="s">
        <v>38</v>
      </c>
      <c r="N895" s="5" t="s">
        <v>3380</v>
      </c>
    </row>
    <row r="896" spans="2:14" hidden="1" outlineLevel="1">
      <c r="B896" s="5" t="s">
        <v>3376</v>
      </c>
      <c r="C896" s="5" t="s">
        <v>24</v>
      </c>
      <c r="D896" s="5" t="s">
        <v>55</v>
      </c>
      <c r="E896" s="5"/>
      <c r="F896" s="5" t="s">
        <v>3381</v>
      </c>
      <c r="G896" s="5" t="s">
        <v>3382</v>
      </c>
      <c r="H896" s="5" t="s">
        <v>3379</v>
      </c>
      <c r="I896" s="5" t="s">
        <v>3383</v>
      </c>
      <c r="J896" s="5" t="s">
        <v>38</v>
      </c>
      <c r="K896" s="5" t="s">
        <v>271</v>
      </c>
      <c r="L896" s="2">
        <f t="shared" si="13"/>
        <v>-73190.684587820608</v>
      </c>
      <c r="M896" s="5" t="s">
        <v>38</v>
      </c>
      <c r="N896" s="5" t="s">
        <v>3384</v>
      </c>
    </row>
    <row r="897" spans="1:14" hidden="1" outlineLevel="1">
      <c r="B897" s="5" t="s">
        <v>3385</v>
      </c>
      <c r="C897" s="5" t="s">
        <v>24</v>
      </c>
      <c r="D897" s="5" t="s">
        <v>55</v>
      </c>
      <c r="E897" s="5"/>
      <c r="F897" s="5" t="s">
        <v>3386</v>
      </c>
      <c r="G897" s="5" t="s">
        <v>3387</v>
      </c>
      <c r="H897" s="5" t="s">
        <v>3388</v>
      </c>
      <c r="I897" s="5" t="s">
        <v>3162</v>
      </c>
      <c r="J897" s="5" t="s">
        <v>51</v>
      </c>
      <c r="K897" s="5" t="s">
        <v>2643</v>
      </c>
      <c r="L897" s="2">
        <f t="shared" si="13"/>
        <v>249513.69745847932</v>
      </c>
      <c r="M897" s="5" t="s">
        <v>38</v>
      </c>
      <c r="N897" s="5" t="s">
        <v>3389</v>
      </c>
    </row>
    <row r="898" spans="1:14" hidden="1" outlineLevel="1">
      <c r="B898" s="5" t="s">
        <v>3390</v>
      </c>
      <c r="C898" s="5" t="s">
        <v>37</v>
      </c>
      <c r="D898" s="5" t="s">
        <v>540</v>
      </c>
      <c r="E898" s="5"/>
      <c r="F898" s="5" t="s">
        <v>3391</v>
      </c>
      <c r="G898" s="5" t="s">
        <v>3392</v>
      </c>
      <c r="H898" s="5" t="s">
        <v>3393</v>
      </c>
      <c r="I898" s="5" t="s">
        <v>1416</v>
      </c>
      <c r="J898" s="5" t="s">
        <v>51</v>
      </c>
      <c r="K898" s="5" t="s">
        <v>1613</v>
      </c>
      <c r="L898" s="2">
        <f t="shared" si="13"/>
        <v>246186.84815903293</v>
      </c>
      <c r="M898" s="5" t="s">
        <v>38</v>
      </c>
      <c r="N898" s="5" t="s">
        <v>3394</v>
      </c>
    </row>
    <row r="899" spans="1:14" hidden="1" outlineLevel="1">
      <c r="B899" s="5" t="s">
        <v>3395</v>
      </c>
      <c r="C899" s="5" t="s">
        <v>24</v>
      </c>
      <c r="D899" s="5" t="s">
        <v>38</v>
      </c>
      <c r="E899" s="5"/>
      <c r="F899" s="5" t="s">
        <v>3396</v>
      </c>
      <c r="G899" s="5" t="s">
        <v>3397</v>
      </c>
      <c r="H899" s="5" t="s">
        <v>3398</v>
      </c>
      <c r="I899" s="5" t="s">
        <v>3320</v>
      </c>
      <c r="J899" s="5" t="s">
        <v>51</v>
      </c>
      <c r="K899" s="5" t="s">
        <v>952</v>
      </c>
      <c r="L899" s="2">
        <f t="shared" ref="L899:L962" si="14">K899/$K$1257*100</f>
        <v>73190.684587820608</v>
      </c>
      <c r="M899" s="5" t="s">
        <v>38</v>
      </c>
      <c r="N899" s="5" t="s">
        <v>3399</v>
      </c>
    </row>
    <row r="900" spans="1:14" hidden="1" outlineLevel="1">
      <c r="B900" s="5" t="s">
        <v>3400</v>
      </c>
      <c r="C900" s="5" t="s">
        <v>24</v>
      </c>
      <c r="D900" s="5" t="s">
        <v>38</v>
      </c>
      <c r="E900" s="5"/>
      <c r="F900" s="5" t="s">
        <v>3401</v>
      </c>
      <c r="G900" s="5" t="s">
        <v>3402</v>
      </c>
      <c r="H900" s="5" t="s">
        <v>3403</v>
      </c>
      <c r="I900" s="5" t="s">
        <v>3404</v>
      </c>
      <c r="J900" s="5" t="s">
        <v>51</v>
      </c>
      <c r="K900" s="5" t="s">
        <v>301</v>
      </c>
      <c r="L900" s="2">
        <f t="shared" si="14"/>
        <v>106459.17758228452</v>
      </c>
      <c r="M900" s="5" t="s">
        <v>38</v>
      </c>
      <c r="N900" s="5" t="s">
        <v>3405</v>
      </c>
    </row>
    <row r="901" spans="1:14" hidden="1" outlineLevel="1">
      <c r="B901" s="5" t="s">
        <v>3406</v>
      </c>
      <c r="C901" s="5" t="s">
        <v>24</v>
      </c>
      <c r="D901" s="5" t="s">
        <v>46</v>
      </c>
      <c r="E901" s="5"/>
      <c r="F901" s="5" t="s">
        <v>3407</v>
      </c>
      <c r="G901" s="5" t="s">
        <v>3408</v>
      </c>
      <c r="H901" s="5" t="s">
        <v>3409</v>
      </c>
      <c r="I901" s="5" t="s">
        <v>1091</v>
      </c>
      <c r="J901" s="5" t="s">
        <v>38</v>
      </c>
      <c r="K901" s="5" t="s">
        <v>438</v>
      </c>
      <c r="L901" s="2">
        <f t="shared" si="14"/>
        <v>252840.54675792571</v>
      </c>
      <c r="M901" s="5" t="s">
        <v>38</v>
      </c>
      <c r="N901" s="5" t="s">
        <v>3410</v>
      </c>
    </row>
    <row r="902" spans="1:14" hidden="1" outlineLevel="1">
      <c r="B902" s="5" t="s">
        <v>3411</v>
      </c>
      <c r="C902" s="5" t="s">
        <v>24</v>
      </c>
      <c r="D902" s="5" t="s">
        <v>55</v>
      </c>
      <c r="E902" s="5"/>
      <c r="F902" s="5" t="s">
        <v>3412</v>
      </c>
      <c r="G902" s="5" t="s">
        <v>3413</v>
      </c>
      <c r="H902" s="5" t="s">
        <v>3414</v>
      </c>
      <c r="I902" s="5" t="s">
        <v>3415</v>
      </c>
      <c r="J902" s="5" t="s">
        <v>51</v>
      </c>
      <c r="K902" s="5" t="s">
        <v>68</v>
      </c>
      <c r="L902" s="2">
        <f t="shared" si="14"/>
        <v>189630.41006844427</v>
      </c>
      <c r="M902" s="5" t="s">
        <v>38</v>
      </c>
      <c r="N902" s="5" t="s">
        <v>3416</v>
      </c>
    </row>
    <row r="903" spans="1:14" hidden="1" outlineLevel="1">
      <c r="B903" s="5" t="s">
        <v>3411</v>
      </c>
      <c r="C903" s="5" t="s">
        <v>24</v>
      </c>
      <c r="D903" s="5" t="s">
        <v>38</v>
      </c>
      <c r="E903" s="5"/>
      <c r="F903" s="5" t="s">
        <v>3417</v>
      </c>
      <c r="G903" s="5" t="s">
        <v>3418</v>
      </c>
      <c r="H903" s="5" t="s">
        <v>3414</v>
      </c>
      <c r="I903" s="5" t="s">
        <v>3419</v>
      </c>
      <c r="J903" s="5" t="s">
        <v>51</v>
      </c>
      <c r="K903" s="5" t="s">
        <v>676</v>
      </c>
      <c r="L903" s="2">
        <f t="shared" si="14"/>
        <v>-3326.8492994463913</v>
      </c>
      <c r="M903" s="5" t="s">
        <v>38</v>
      </c>
      <c r="N903" s="5" t="s">
        <v>3420</v>
      </c>
    </row>
    <row r="904" spans="1:14" hidden="1" outlineLevel="1">
      <c r="B904" s="5" t="s">
        <v>3421</v>
      </c>
      <c r="C904" s="5" t="s">
        <v>24</v>
      </c>
      <c r="D904" s="5" t="s">
        <v>38</v>
      </c>
      <c r="E904" s="5"/>
      <c r="F904" s="5" t="s">
        <v>3422</v>
      </c>
      <c r="G904" s="5" t="s">
        <v>3423</v>
      </c>
      <c r="H904" s="5" t="s">
        <v>3424</v>
      </c>
      <c r="I904" s="5" t="s">
        <v>739</v>
      </c>
      <c r="J904" s="5" t="s">
        <v>38</v>
      </c>
      <c r="K904" s="5" t="s">
        <v>68</v>
      </c>
      <c r="L904" s="2">
        <f t="shared" si="14"/>
        <v>189630.41006844427</v>
      </c>
      <c r="M904" s="5" t="s">
        <v>38</v>
      </c>
      <c r="N904" s="5" t="s">
        <v>3425</v>
      </c>
    </row>
    <row r="905" spans="1:14" hidden="1" outlineLevel="1">
      <c r="B905" s="5" t="s">
        <v>3426</v>
      </c>
      <c r="C905" s="5" t="s">
        <v>24</v>
      </c>
      <c r="D905" s="5" t="s">
        <v>55</v>
      </c>
      <c r="E905" s="5"/>
      <c r="F905" s="5" t="s">
        <v>3427</v>
      </c>
      <c r="G905" s="5" t="s">
        <v>3428</v>
      </c>
      <c r="H905" s="5" t="s">
        <v>3429</v>
      </c>
      <c r="I905" s="5" t="s">
        <v>1174</v>
      </c>
      <c r="J905" s="5" t="s">
        <v>38</v>
      </c>
      <c r="K905" s="5" t="s">
        <v>343</v>
      </c>
      <c r="L905" s="2">
        <f t="shared" si="14"/>
        <v>-156361.91707398035</v>
      </c>
      <c r="M905" s="5" t="s">
        <v>38</v>
      </c>
      <c r="N905" s="5" t="s">
        <v>3430</v>
      </c>
    </row>
    <row r="906" spans="1:14" hidden="1" outlineLevel="1">
      <c r="B906" s="5" t="s">
        <v>3426</v>
      </c>
      <c r="C906" s="5" t="s">
        <v>24</v>
      </c>
      <c r="D906" s="5" t="s">
        <v>55</v>
      </c>
      <c r="E906" s="5"/>
      <c r="F906" s="5" t="s">
        <v>3431</v>
      </c>
      <c r="G906" s="5" t="s">
        <v>3432</v>
      </c>
      <c r="H906" s="5" t="s">
        <v>3429</v>
      </c>
      <c r="I906" s="5" t="s">
        <v>2280</v>
      </c>
      <c r="J906" s="5" t="s">
        <v>38</v>
      </c>
      <c r="K906" s="5" t="s">
        <v>733</v>
      </c>
      <c r="L906" s="2">
        <f t="shared" si="14"/>
        <v>296089.58765072882</v>
      </c>
      <c r="M906" s="5" t="s">
        <v>38</v>
      </c>
      <c r="N906" s="5" t="s">
        <v>3433</v>
      </c>
    </row>
    <row r="907" spans="1:14" hidden="1" outlineLevel="1">
      <c r="B907" s="5" t="s">
        <v>3434</v>
      </c>
      <c r="C907" s="5" t="s">
        <v>24</v>
      </c>
      <c r="D907" s="5" t="s">
        <v>38</v>
      </c>
      <c r="E907" s="5"/>
      <c r="F907" s="5" t="s">
        <v>3435</v>
      </c>
      <c r="G907" s="5" t="s">
        <v>3436</v>
      </c>
      <c r="H907" s="5" t="s">
        <v>3437</v>
      </c>
      <c r="I907" s="5" t="s">
        <v>2919</v>
      </c>
      <c r="J907" s="5" t="s">
        <v>51</v>
      </c>
      <c r="K907" s="5" t="s">
        <v>1227</v>
      </c>
      <c r="L907" s="2">
        <f t="shared" si="14"/>
        <v>219572.05376346179</v>
      </c>
      <c r="M907" s="5" t="s">
        <v>38</v>
      </c>
      <c r="N907" s="5" t="s">
        <v>3438</v>
      </c>
    </row>
    <row r="908" spans="1:14" hidden="1" outlineLevel="1">
      <c r="B908" s="5" t="s">
        <v>3434</v>
      </c>
      <c r="C908" s="5" t="s">
        <v>24</v>
      </c>
      <c r="D908" s="5" t="s">
        <v>38</v>
      </c>
      <c r="E908" s="5"/>
      <c r="F908" s="5" t="s">
        <v>3439</v>
      </c>
      <c r="G908" s="5" t="s">
        <v>3440</v>
      </c>
      <c r="H908" s="5" t="s">
        <v>3437</v>
      </c>
      <c r="I908" s="5" t="s">
        <v>951</v>
      </c>
      <c r="J908" s="5" t="s">
        <v>51</v>
      </c>
      <c r="K908" s="5" t="s">
        <v>2066</v>
      </c>
      <c r="L908" s="2">
        <f t="shared" si="14"/>
        <v>-26614.794395571131</v>
      </c>
      <c r="M908" s="5" t="s">
        <v>38</v>
      </c>
      <c r="N908" s="5" t="s">
        <v>3441</v>
      </c>
    </row>
    <row r="909" spans="1:14" hidden="1" outlineLevel="1">
      <c r="B909" s="5" t="s">
        <v>3442</v>
      </c>
      <c r="C909" s="5" t="s">
        <v>37</v>
      </c>
      <c r="D909" s="5" t="s">
        <v>374</v>
      </c>
      <c r="E909" s="5"/>
      <c r="F909" s="5" t="s">
        <v>3443</v>
      </c>
      <c r="G909" s="5" t="s">
        <v>3444</v>
      </c>
      <c r="H909" s="5" t="s">
        <v>3445</v>
      </c>
      <c r="I909" s="5" t="s">
        <v>1298</v>
      </c>
      <c r="J909" s="5" t="s">
        <v>38</v>
      </c>
      <c r="K909" s="5" t="s">
        <v>1711</v>
      </c>
      <c r="L909" s="2">
        <f t="shared" si="14"/>
        <v>319377.53274685354</v>
      </c>
      <c r="M909" s="5" t="s">
        <v>38</v>
      </c>
      <c r="N909" s="5" t="s">
        <v>3446</v>
      </c>
    </row>
    <row r="910" spans="1:14" hidden="1" outlineLevel="1">
      <c r="B910" s="5" t="s">
        <v>3442</v>
      </c>
      <c r="C910" s="5" t="s">
        <v>37</v>
      </c>
      <c r="D910" s="5" t="s">
        <v>142</v>
      </c>
      <c r="E910" s="5"/>
      <c r="F910" s="5" t="s">
        <v>3447</v>
      </c>
      <c r="G910" s="5" t="s">
        <v>3444</v>
      </c>
      <c r="H910" s="5" t="s">
        <v>3445</v>
      </c>
      <c r="I910" s="5" t="s">
        <v>1429</v>
      </c>
      <c r="J910" s="5" t="s">
        <v>38</v>
      </c>
      <c r="K910" s="5" t="s">
        <v>1840</v>
      </c>
      <c r="L910" s="2">
        <f t="shared" si="14"/>
        <v>-216245.20446401543</v>
      </c>
      <c r="M910" s="5" t="s">
        <v>38</v>
      </c>
      <c r="N910" s="5" t="s">
        <v>3448</v>
      </c>
    </row>
    <row r="911" spans="1:14" collapsed="1">
      <c r="A911" s="3" t="s">
        <v>3449</v>
      </c>
      <c r="B911" s="2" t="s">
        <v>3450</v>
      </c>
      <c r="C911" s="2" t="s">
        <v>3451</v>
      </c>
      <c r="D911" s="2" t="s">
        <v>842</v>
      </c>
      <c r="E911" s="2" t="s">
        <v>3452</v>
      </c>
      <c r="F911" s="2" t="s">
        <v>3453</v>
      </c>
      <c r="G911" s="2" t="s">
        <v>3454</v>
      </c>
      <c r="H911" s="2" t="s">
        <v>3455</v>
      </c>
      <c r="I911" s="3" t="s">
        <v>3456</v>
      </c>
      <c r="K911" s="2">
        <f>70/C911</f>
        <v>8.0703736583003795E-4</v>
      </c>
      <c r="L911" s="2">
        <f t="shared" si="14"/>
        <v>2.6848916951387225</v>
      </c>
      <c r="M911" s="2">
        <v>-0.46200000000000002</v>
      </c>
      <c r="N911" s="2">
        <v>7.87</v>
      </c>
    </row>
    <row r="912" spans="1:14" hidden="1" outlineLevel="1">
      <c r="B912" s="1" t="s">
        <v>26</v>
      </c>
      <c r="C912" s="1" t="s">
        <v>27</v>
      </c>
      <c r="D912" s="1" t="s">
        <v>4</v>
      </c>
      <c r="E912" s="1" t="s">
        <v>28</v>
      </c>
      <c r="F912" s="1" t="s">
        <v>29</v>
      </c>
      <c r="G912" s="1" t="s">
        <v>30</v>
      </c>
      <c r="H912" s="1" t="s">
        <v>31</v>
      </c>
      <c r="I912" s="1" t="s">
        <v>32</v>
      </c>
      <c r="J912" s="1" t="s">
        <v>33</v>
      </c>
      <c r="K912" s="1" t="s">
        <v>3</v>
      </c>
      <c r="L912" s="2" t="e">
        <f t="shared" si="14"/>
        <v>#VALUE!</v>
      </c>
      <c r="M912" s="1" t="s">
        <v>34</v>
      </c>
      <c r="N912" s="1" t="s">
        <v>35</v>
      </c>
    </row>
    <row r="913" spans="2:14" hidden="1" outlineLevel="1">
      <c r="B913" s="5" t="s">
        <v>3457</v>
      </c>
      <c r="C913" s="5" t="s">
        <v>24</v>
      </c>
      <c r="D913" s="5" t="s">
        <v>38</v>
      </c>
      <c r="E913" s="5"/>
      <c r="F913" s="5" t="s">
        <v>3458</v>
      </c>
      <c r="G913" s="5" t="s">
        <v>3459</v>
      </c>
      <c r="H913" s="5" t="s">
        <v>3460</v>
      </c>
      <c r="I913" s="5" t="s">
        <v>3461</v>
      </c>
      <c r="J913" s="5" t="s">
        <v>38</v>
      </c>
      <c r="K913" s="5" t="s">
        <v>301</v>
      </c>
      <c r="L913" s="2">
        <f t="shared" si="14"/>
        <v>106459.17758228452</v>
      </c>
      <c r="M913" s="5" t="s">
        <v>38</v>
      </c>
      <c r="N913" s="5" t="s">
        <v>60</v>
      </c>
    </row>
    <row r="914" spans="2:14" hidden="1" outlineLevel="1">
      <c r="B914" s="5" t="s">
        <v>3462</v>
      </c>
      <c r="C914" s="5" t="s">
        <v>37</v>
      </c>
      <c r="D914" s="5" t="s">
        <v>55</v>
      </c>
      <c r="E914" s="5"/>
      <c r="F914" s="5" t="s">
        <v>3463</v>
      </c>
      <c r="G914" s="5" t="s">
        <v>3464</v>
      </c>
      <c r="H914" s="5" t="s">
        <v>3465</v>
      </c>
      <c r="I914" s="5" t="s">
        <v>966</v>
      </c>
      <c r="J914" s="5" t="s">
        <v>38</v>
      </c>
      <c r="K914" s="5" t="s">
        <v>75</v>
      </c>
      <c r="L914" s="2">
        <f t="shared" si="14"/>
        <v>89824.931085052565</v>
      </c>
      <c r="M914" s="5" t="s">
        <v>38</v>
      </c>
      <c r="N914" s="5" t="s">
        <v>3466</v>
      </c>
    </row>
    <row r="915" spans="2:14" hidden="1" outlineLevel="1">
      <c r="B915" s="5" t="s">
        <v>3467</v>
      </c>
      <c r="C915" s="5" t="s">
        <v>37</v>
      </c>
      <c r="D915" s="5" t="s">
        <v>38</v>
      </c>
      <c r="E915" s="5"/>
      <c r="F915" s="5" t="s">
        <v>3468</v>
      </c>
      <c r="G915" s="5" t="s">
        <v>3469</v>
      </c>
      <c r="H915" s="5" t="s">
        <v>3470</v>
      </c>
      <c r="I915" s="5" t="s">
        <v>3471</v>
      </c>
      <c r="J915" s="5" t="s">
        <v>38</v>
      </c>
      <c r="K915" s="5" t="s">
        <v>447</v>
      </c>
      <c r="L915" s="2">
        <f t="shared" si="14"/>
        <v>96478.629683945343</v>
      </c>
      <c r="M915" s="5" t="s">
        <v>38</v>
      </c>
      <c r="N915" s="5" t="s">
        <v>3472</v>
      </c>
    </row>
    <row r="916" spans="2:14" hidden="1" outlineLevel="1">
      <c r="B916" s="5" t="s">
        <v>3473</v>
      </c>
      <c r="C916" s="5" t="s">
        <v>37</v>
      </c>
      <c r="D916" s="5" t="s">
        <v>63</v>
      </c>
      <c r="E916" s="5"/>
      <c r="F916" s="5" t="s">
        <v>3474</v>
      </c>
      <c r="G916" s="5" t="s">
        <v>3475</v>
      </c>
      <c r="H916" s="5" t="s">
        <v>3476</v>
      </c>
      <c r="I916" s="5" t="s">
        <v>859</v>
      </c>
      <c r="J916" s="5" t="s">
        <v>51</v>
      </c>
      <c r="K916" s="5" t="s">
        <v>96</v>
      </c>
      <c r="L916" s="2">
        <f t="shared" si="14"/>
        <v>153035.06777453399</v>
      </c>
      <c r="M916" s="5" t="s">
        <v>38</v>
      </c>
      <c r="N916" s="5" t="s">
        <v>3477</v>
      </c>
    </row>
    <row r="917" spans="2:14" hidden="1" outlineLevel="1">
      <c r="B917" s="5" t="s">
        <v>3478</v>
      </c>
      <c r="C917" s="5" t="s">
        <v>37</v>
      </c>
      <c r="D917" s="5" t="s">
        <v>55</v>
      </c>
      <c r="E917" s="5"/>
      <c r="F917" s="5" t="s">
        <v>3479</v>
      </c>
      <c r="G917" s="5" t="s">
        <v>3480</v>
      </c>
      <c r="H917" s="5" t="s">
        <v>3481</v>
      </c>
      <c r="I917" s="5" t="s">
        <v>187</v>
      </c>
      <c r="J917" s="5" t="s">
        <v>51</v>
      </c>
      <c r="K917" s="5" t="s">
        <v>2286</v>
      </c>
      <c r="L917" s="2">
        <f t="shared" si="14"/>
        <v>63210.136689481427</v>
      </c>
      <c r="M917" s="5" t="s">
        <v>38</v>
      </c>
      <c r="N917" s="5" t="s">
        <v>3482</v>
      </c>
    </row>
    <row r="918" spans="2:14" hidden="1" outlineLevel="1">
      <c r="B918" s="5" t="s">
        <v>3483</v>
      </c>
      <c r="C918" s="5" t="s">
        <v>37</v>
      </c>
      <c r="D918" s="5" t="s">
        <v>38</v>
      </c>
      <c r="E918" s="5"/>
      <c r="F918" s="5" t="s">
        <v>3484</v>
      </c>
      <c r="G918" s="5" t="s">
        <v>3485</v>
      </c>
      <c r="H918" s="5" t="s">
        <v>3486</v>
      </c>
      <c r="I918" s="5" t="s">
        <v>3487</v>
      </c>
      <c r="J918" s="5" t="s">
        <v>51</v>
      </c>
      <c r="K918" s="5" t="s">
        <v>215</v>
      </c>
      <c r="L918" s="2">
        <f t="shared" si="14"/>
        <v>123093.42407951647</v>
      </c>
      <c r="M918" s="5" t="s">
        <v>38</v>
      </c>
      <c r="N918" s="5" t="s">
        <v>3488</v>
      </c>
    </row>
    <row r="919" spans="2:14" hidden="1" outlineLevel="1">
      <c r="B919" s="5" t="s">
        <v>3489</v>
      </c>
      <c r="C919" s="5" t="s">
        <v>37</v>
      </c>
      <c r="D919" s="5" t="s">
        <v>38</v>
      </c>
      <c r="E919" s="5"/>
      <c r="F919" s="5" t="s">
        <v>3490</v>
      </c>
      <c r="G919" s="5" t="s">
        <v>3491</v>
      </c>
      <c r="H919" s="5" t="s">
        <v>3492</v>
      </c>
      <c r="I919" s="5" t="s">
        <v>3493</v>
      </c>
      <c r="J919" s="5" t="s">
        <v>51</v>
      </c>
      <c r="K919" s="5" t="s">
        <v>82</v>
      </c>
      <c r="L919" s="2">
        <f t="shared" si="14"/>
        <v>113112.87618117729</v>
      </c>
      <c r="M919" s="5" t="s">
        <v>38</v>
      </c>
      <c r="N919" s="5" t="s">
        <v>3494</v>
      </c>
    </row>
    <row r="920" spans="2:14" hidden="1" outlineLevel="1">
      <c r="B920" s="5" t="s">
        <v>3495</v>
      </c>
      <c r="C920" s="5" t="s">
        <v>37</v>
      </c>
      <c r="D920" s="5" t="s">
        <v>55</v>
      </c>
      <c r="E920" s="5"/>
      <c r="F920" s="5" t="s">
        <v>3496</v>
      </c>
      <c r="G920" s="5" t="s">
        <v>3497</v>
      </c>
      <c r="H920" s="5" t="s">
        <v>3498</v>
      </c>
      <c r="I920" s="5" t="s">
        <v>109</v>
      </c>
      <c r="J920" s="5" t="s">
        <v>51</v>
      </c>
      <c r="K920" s="5" t="s">
        <v>324</v>
      </c>
      <c r="L920" s="2">
        <f t="shared" si="14"/>
        <v>139727.67057674841</v>
      </c>
      <c r="M920" s="5" t="s">
        <v>38</v>
      </c>
      <c r="N920" s="5" t="s">
        <v>3499</v>
      </c>
    </row>
    <row r="921" spans="2:14" hidden="1" outlineLevel="1">
      <c r="B921" s="5" t="s">
        <v>3500</v>
      </c>
      <c r="C921" s="5" t="s">
        <v>37</v>
      </c>
      <c r="D921" s="5" t="s">
        <v>55</v>
      </c>
      <c r="E921" s="5"/>
      <c r="F921" s="5" t="s">
        <v>3501</v>
      </c>
      <c r="G921" s="5" t="s">
        <v>3502</v>
      </c>
      <c r="H921" s="5" t="s">
        <v>3503</v>
      </c>
      <c r="I921" s="5" t="s">
        <v>275</v>
      </c>
      <c r="J921" s="5" t="s">
        <v>51</v>
      </c>
      <c r="K921" s="5" t="s">
        <v>526</v>
      </c>
      <c r="L921" s="2">
        <f t="shared" si="14"/>
        <v>212918.35516456905</v>
      </c>
      <c r="M921" s="5" t="s">
        <v>38</v>
      </c>
      <c r="N921" s="5" t="s">
        <v>2653</v>
      </c>
    </row>
    <row r="922" spans="2:14" hidden="1" outlineLevel="1">
      <c r="B922" s="5" t="s">
        <v>3504</v>
      </c>
      <c r="C922" s="5" t="s">
        <v>37</v>
      </c>
      <c r="D922" s="5" t="s">
        <v>55</v>
      </c>
      <c r="E922" s="5"/>
      <c r="F922" s="5" t="s">
        <v>3505</v>
      </c>
      <c r="G922" s="5" t="s">
        <v>3506</v>
      </c>
      <c r="H922" s="5" t="s">
        <v>3507</v>
      </c>
      <c r="I922" s="5" t="s">
        <v>1846</v>
      </c>
      <c r="J922" s="5" t="s">
        <v>51</v>
      </c>
      <c r="K922" s="5" t="s">
        <v>2286</v>
      </c>
      <c r="L922" s="2">
        <f t="shared" si="14"/>
        <v>63210.136689481427</v>
      </c>
      <c r="M922" s="5" t="s">
        <v>38</v>
      </c>
      <c r="N922" s="5" t="s">
        <v>3508</v>
      </c>
    </row>
    <row r="923" spans="2:14" hidden="1" outlineLevel="1">
      <c r="B923" s="5" t="s">
        <v>3509</v>
      </c>
      <c r="C923" s="5" t="s">
        <v>37</v>
      </c>
      <c r="D923" s="5" t="s">
        <v>38</v>
      </c>
      <c r="E923" s="5"/>
      <c r="F923" s="5" t="s">
        <v>3510</v>
      </c>
      <c r="G923" s="5" t="s">
        <v>3511</v>
      </c>
      <c r="H923" s="5" t="s">
        <v>3512</v>
      </c>
      <c r="I923" s="5" t="s">
        <v>3513</v>
      </c>
      <c r="J923" s="5" t="s">
        <v>51</v>
      </c>
      <c r="K923" s="5" t="s">
        <v>1227</v>
      </c>
      <c r="L923" s="2">
        <f t="shared" si="14"/>
        <v>219572.05376346179</v>
      </c>
      <c r="M923" s="5" t="s">
        <v>38</v>
      </c>
      <c r="N923" s="5" t="s">
        <v>3514</v>
      </c>
    </row>
    <row r="924" spans="2:14" hidden="1" outlineLevel="1">
      <c r="B924" s="5" t="s">
        <v>3509</v>
      </c>
      <c r="C924" s="5" t="s">
        <v>37</v>
      </c>
      <c r="D924" s="5" t="s">
        <v>38</v>
      </c>
      <c r="E924" s="5"/>
      <c r="F924" s="5" t="s">
        <v>3515</v>
      </c>
      <c r="G924" s="5" t="s">
        <v>3516</v>
      </c>
      <c r="H924" s="5" t="s">
        <v>3512</v>
      </c>
      <c r="I924" s="5" t="s">
        <v>592</v>
      </c>
      <c r="J924" s="5" t="s">
        <v>51</v>
      </c>
      <c r="K924" s="5" t="s">
        <v>1579</v>
      </c>
      <c r="L924" s="2">
        <f t="shared" si="14"/>
        <v>-103132.32828283812</v>
      </c>
      <c r="M924" s="5" t="s">
        <v>38</v>
      </c>
      <c r="N924" s="5" t="s">
        <v>3517</v>
      </c>
    </row>
    <row r="925" spans="2:14" hidden="1" outlineLevel="1">
      <c r="B925" s="5" t="s">
        <v>3518</v>
      </c>
      <c r="C925" s="5" t="s">
        <v>37</v>
      </c>
      <c r="D925" s="5" t="s">
        <v>38</v>
      </c>
      <c r="E925" s="5"/>
      <c r="F925" s="5" t="s">
        <v>3519</v>
      </c>
      <c r="G925" s="5" t="s">
        <v>3520</v>
      </c>
      <c r="H925" s="5" t="s">
        <v>3521</v>
      </c>
      <c r="I925" s="5" t="s">
        <v>3522</v>
      </c>
      <c r="J925" s="5" t="s">
        <v>38</v>
      </c>
      <c r="K925" s="5" t="s">
        <v>941</v>
      </c>
      <c r="L925" s="2">
        <f t="shared" si="14"/>
        <v>-49902.739491695866</v>
      </c>
      <c r="M925" s="5" t="s">
        <v>38</v>
      </c>
      <c r="N925" s="5" t="s">
        <v>3523</v>
      </c>
    </row>
    <row r="926" spans="2:14" hidden="1" outlineLevel="1">
      <c r="B926" s="5" t="s">
        <v>3518</v>
      </c>
      <c r="C926" s="5" t="s">
        <v>37</v>
      </c>
      <c r="D926" s="5" t="s">
        <v>46</v>
      </c>
      <c r="E926" s="5"/>
      <c r="F926" s="5" t="s">
        <v>3524</v>
      </c>
      <c r="G926" s="5" t="s">
        <v>3525</v>
      </c>
      <c r="H926" s="5" t="s">
        <v>3521</v>
      </c>
      <c r="I926" s="5" t="s">
        <v>3526</v>
      </c>
      <c r="J926" s="5" t="s">
        <v>38</v>
      </c>
      <c r="K926" s="5" t="s">
        <v>96</v>
      </c>
      <c r="L926" s="2">
        <f t="shared" si="14"/>
        <v>153035.06777453399</v>
      </c>
      <c r="M926" s="5" t="s">
        <v>38</v>
      </c>
      <c r="N926" s="5" t="s">
        <v>3527</v>
      </c>
    </row>
    <row r="927" spans="2:14" hidden="1" outlineLevel="1">
      <c r="B927" s="5" t="s">
        <v>3528</v>
      </c>
      <c r="C927" s="5" t="s">
        <v>37</v>
      </c>
      <c r="D927" s="5" t="s">
        <v>38</v>
      </c>
      <c r="E927" s="5"/>
      <c r="F927" s="5" t="s">
        <v>3529</v>
      </c>
      <c r="G927" s="5" t="s">
        <v>3530</v>
      </c>
      <c r="H927" s="5" t="s">
        <v>3531</v>
      </c>
      <c r="I927" s="5" t="s">
        <v>752</v>
      </c>
      <c r="J927" s="5" t="s">
        <v>51</v>
      </c>
      <c r="K927" s="5" t="s">
        <v>139</v>
      </c>
      <c r="L927" s="2">
        <f t="shared" si="14"/>
        <v>126420.27337896285</v>
      </c>
      <c r="M927" s="5" t="s">
        <v>38</v>
      </c>
      <c r="N927" s="5" t="s">
        <v>3532</v>
      </c>
    </row>
    <row r="928" spans="2:14" hidden="1" outlineLevel="1">
      <c r="B928" s="5" t="s">
        <v>3533</v>
      </c>
      <c r="C928" s="5" t="s">
        <v>37</v>
      </c>
      <c r="D928" s="5" t="s">
        <v>55</v>
      </c>
      <c r="E928" s="5"/>
      <c r="F928" s="5" t="s">
        <v>3534</v>
      </c>
      <c r="G928" s="5" t="s">
        <v>3535</v>
      </c>
      <c r="H928" s="5" t="s">
        <v>3536</v>
      </c>
      <c r="I928" s="5" t="s">
        <v>977</v>
      </c>
      <c r="J928" s="5" t="s">
        <v>38</v>
      </c>
      <c r="K928" s="5" t="s">
        <v>447</v>
      </c>
      <c r="L928" s="2">
        <f t="shared" si="14"/>
        <v>96478.629683945343</v>
      </c>
      <c r="M928" s="5" t="s">
        <v>38</v>
      </c>
      <c r="N928" s="5" t="s">
        <v>3537</v>
      </c>
    </row>
    <row r="929" spans="2:14" hidden="1" outlineLevel="1">
      <c r="B929" s="5" t="s">
        <v>3533</v>
      </c>
      <c r="C929" s="5" t="s">
        <v>37</v>
      </c>
      <c r="D929" s="5" t="s">
        <v>55</v>
      </c>
      <c r="E929" s="5"/>
      <c r="F929" s="5" t="s">
        <v>3538</v>
      </c>
      <c r="G929" s="5" t="s">
        <v>3539</v>
      </c>
      <c r="H929" s="5" t="s">
        <v>3536</v>
      </c>
      <c r="I929" s="5" t="s">
        <v>758</v>
      </c>
      <c r="J929" s="5" t="s">
        <v>38</v>
      </c>
      <c r="K929" s="5" t="s">
        <v>1259</v>
      </c>
      <c r="L929" s="2">
        <f t="shared" si="14"/>
        <v>-9980.5478983391731</v>
      </c>
      <c r="M929" s="5" t="s">
        <v>38</v>
      </c>
      <c r="N929" s="5" t="s">
        <v>3540</v>
      </c>
    </row>
    <row r="930" spans="2:14" hidden="1" outlineLevel="1">
      <c r="B930" s="5" t="s">
        <v>3541</v>
      </c>
      <c r="C930" s="5" t="s">
        <v>37</v>
      </c>
      <c r="D930" s="5" t="s">
        <v>46</v>
      </c>
      <c r="E930" s="5"/>
      <c r="F930" s="5" t="s">
        <v>3542</v>
      </c>
      <c r="G930" s="5" t="s">
        <v>3543</v>
      </c>
      <c r="H930" s="5" t="s">
        <v>3544</v>
      </c>
      <c r="I930" s="5" t="s">
        <v>3545</v>
      </c>
      <c r="J930" s="5" t="s">
        <v>38</v>
      </c>
      <c r="K930" s="5" t="s">
        <v>893</v>
      </c>
      <c r="L930" s="2">
        <f t="shared" si="14"/>
        <v>182976.71146955149</v>
      </c>
      <c r="M930" s="5" t="s">
        <v>38</v>
      </c>
      <c r="N930" s="5" t="s">
        <v>3546</v>
      </c>
    </row>
    <row r="931" spans="2:14" hidden="1" outlineLevel="1">
      <c r="B931" s="5" t="s">
        <v>3541</v>
      </c>
      <c r="C931" s="5" t="s">
        <v>37</v>
      </c>
      <c r="D931" s="5" t="s">
        <v>55</v>
      </c>
      <c r="E931" s="5"/>
      <c r="F931" s="5" t="s">
        <v>3547</v>
      </c>
      <c r="G931" s="5" t="s">
        <v>3548</v>
      </c>
      <c r="H931" s="5" t="s">
        <v>3544</v>
      </c>
      <c r="I931" s="5" t="s">
        <v>538</v>
      </c>
      <c r="J931" s="5" t="s">
        <v>38</v>
      </c>
      <c r="K931" s="5" t="s">
        <v>497</v>
      </c>
      <c r="L931" s="2">
        <f t="shared" si="14"/>
        <v>-159688.76637342677</v>
      </c>
      <c r="M931" s="5" t="s">
        <v>38</v>
      </c>
      <c r="N931" s="5" t="s">
        <v>3549</v>
      </c>
    </row>
    <row r="932" spans="2:14" hidden="1" outlineLevel="1">
      <c r="B932" s="5" t="s">
        <v>3550</v>
      </c>
      <c r="C932" s="5" t="s">
        <v>37</v>
      </c>
      <c r="D932" s="5" t="s">
        <v>55</v>
      </c>
      <c r="E932" s="5"/>
      <c r="F932" s="5" t="s">
        <v>3551</v>
      </c>
      <c r="G932" s="5" t="s">
        <v>3552</v>
      </c>
      <c r="H932" s="5" t="s">
        <v>3553</v>
      </c>
      <c r="I932" s="5" t="s">
        <v>50</v>
      </c>
      <c r="J932" s="5" t="s">
        <v>51</v>
      </c>
      <c r="K932" s="5" t="s">
        <v>2126</v>
      </c>
      <c r="L932" s="2">
        <f t="shared" si="14"/>
        <v>222898.90306290818</v>
      </c>
      <c r="M932" s="5" t="s">
        <v>38</v>
      </c>
      <c r="N932" s="5" t="s">
        <v>3554</v>
      </c>
    </row>
    <row r="933" spans="2:14" hidden="1" outlineLevel="1">
      <c r="B933" s="5" t="s">
        <v>3555</v>
      </c>
      <c r="C933" s="5" t="s">
        <v>37</v>
      </c>
      <c r="D933" s="5" t="s">
        <v>46</v>
      </c>
      <c r="E933" s="5"/>
      <c r="F933" s="5" t="s">
        <v>3556</v>
      </c>
      <c r="G933" s="5" t="s">
        <v>3557</v>
      </c>
      <c r="H933" s="5" t="s">
        <v>3558</v>
      </c>
      <c r="I933" s="5" t="s">
        <v>270</v>
      </c>
      <c r="J933" s="5" t="s">
        <v>51</v>
      </c>
      <c r="K933" s="5" t="s">
        <v>484</v>
      </c>
      <c r="L933" s="2">
        <f t="shared" si="14"/>
        <v>199610.95796678346</v>
      </c>
      <c r="M933" s="5" t="s">
        <v>38</v>
      </c>
      <c r="N933" s="5" t="s">
        <v>3559</v>
      </c>
    </row>
    <row r="934" spans="2:14" hidden="1" outlineLevel="1">
      <c r="B934" s="5" t="s">
        <v>3560</v>
      </c>
      <c r="C934" s="5" t="s">
        <v>37</v>
      </c>
      <c r="D934" s="5" t="s">
        <v>38</v>
      </c>
      <c r="E934" s="5"/>
      <c r="F934" s="5" t="s">
        <v>3561</v>
      </c>
      <c r="G934" s="5" t="s">
        <v>3562</v>
      </c>
      <c r="H934" s="5" t="s">
        <v>3563</v>
      </c>
      <c r="I934" s="5" t="s">
        <v>3564</v>
      </c>
      <c r="J934" s="5" t="s">
        <v>38</v>
      </c>
      <c r="K934" s="5" t="s">
        <v>181</v>
      </c>
      <c r="L934" s="2">
        <f t="shared" si="14"/>
        <v>103132.32828283812</v>
      </c>
      <c r="M934" s="5" t="s">
        <v>38</v>
      </c>
      <c r="N934" s="5" t="s">
        <v>3565</v>
      </c>
    </row>
    <row r="935" spans="2:14" hidden="1" outlineLevel="1">
      <c r="B935" s="5" t="s">
        <v>3566</v>
      </c>
      <c r="C935" s="5" t="s">
        <v>37</v>
      </c>
      <c r="D935" s="5" t="s">
        <v>55</v>
      </c>
      <c r="E935" s="5"/>
      <c r="F935" s="5" t="s">
        <v>3567</v>
      </c>
      <c r="G935" s="5" t="s">
        <v>3568</v>
      </c>
      <c r="H935" s="5" t="s">
        <v>3569</v>
      </c>
      <c r="I935" s="5" t="s">
        <v>642</v>
      </c>
      <c r="J935" s="5" t="s">
        <v>38</v>
      </c>
      <c r="K935" s="5" t="s">
        <v>1393</v>
      </c>
      <c r="L935" s="2">
        <f t="shared" si="14"/>
        <v>79844.383186713385</v>
      </c>
      <c r="M935" s="5" t="s">
        <v>38</v>
      </c>
      <c r="N935" s="5" t="s">
        <v>3570</v>
      </c>
    </row>
    <row r="936" spans="2:14" hidden="1" outlineLevel="1">
      <c r="B936" s="5" t="s">
        <v>3571</v>
      </c>
      <c r="C936" s="5" t="s">
        <v>37</v>
      </c>
      <c r="D936" s="5" t="s">
        <v>55</v>
      </c>
      <c r="E936" s="5"/>
      <c r="F936" s="5" t="s">
        <v>3572</v>
      </c>
      <c r="G936" s="5" t="s">
        <v>3573</v>
      </c>
      <c r="H936" s="5" t="s">
        <v>3574</v>
      </c>
      <c r="I936" s="5" t="s">
        <v>2501</v>
      </c>
      <c r="J936" s="5" t="s">
        <v>51</v>
      </c>
      <c r="K936" s="5" t="s">
        <v>52</v>
      </c>
      <c r="L936" s="2">
        <f t="shared" si="14"/>
        <v>119766.57478007008</v>
      </c>
      <c r="M936" s="5" t="s">
        <v>38</v>
      </c>
      <c r="N936" s="5" t="s">
        <v>3575</v>
      </c>
    </row>
    <row r="937" spans="2:14" hidden="1" outlineLevel="1">
      <c r="B937" s="5" t="s">
        <v>3576</v>
      </c>
      <c r="C937" s="5" t="s">
        <v>37</v>
      </c>
      <c r="D937" s="5" t="s">
        <v>55</v>
      </c>
      <c r="E937" s="5" t="s">
        <v>120</v>
      </c>
      <c r="F937" s="5" t="s">
        <v>3577</v>
      </c>
      <c r="G937" s="5" t="s">
        <v>3578</v>
      </c>
      <c r="H937" s="5" t="s">
        <v>3579</v>
      </c>
      <c r="I937" s="5" t="s">
        <v>187</v>
      </c>
      <c r="J937" s="5" t="s">
        <v>51</v>
      </c>
      <c r="K937" s="5" t="s">
        <v>593</v>
      </c>
      <c r="L937" s="2">
        <f t="shared" si="14"/>
        <v>-36595.342293910304</v>
      </c>
      <c r="M937" s="5" t="s">
        <v>38</v>
      </c>
      <c r="N937" s="5" t="s">
        <v>3580</v>
      </c>
    </row>
    <row r="938" spans="2:14" hidden="1" outlineLevel="1">
      <c r="B938" s="5" t="s">
        <v>3581</v>
      </c>
      <c r="C938" s="5" t="s">
        <v>37</v>
      </c>
      <c r="D938" s="5" t="s">
        <v>38</v>
      </c>
      <c r="E938" s="5"/>
      <c r="F938" s="5" t="s">
        <v>3582</v>
      </c>
      <c r="G938" s="5" t="s">
        <v>3583</v>
      </c>
      <c r="H938" s="5" t="s">
        <v>3584</v>
      </c>
      <c r="I938" s="5" t="s">
        <v>1457</v>
      </c>
      <c r="J938" s="5" t="s">
        <v>38</v>
      </c>
      <c r="K938" s="5" t="s">
        <v>46</v>
      </c>
      <c r="L938" s="2">
        <f t="shared" si="14"/>
        <v>9980.5478983391731</v>
      </c>
      <c r="M938" s="5" t="s">
        <v>38</v>
      </c>
      <c r="N938" s="5" t="s">
        <v>3585</v>
      </c>
    </row>
    <row r="939" spans="2:14" hidden="1" outlineLevel="1">
      <c r="B939" s="5" t="s">
        <v>3586</v>
      </c>
      <c r="C939" s="5" t="s">
        <v>37</v>
      </c>
      <c r="D939" s="5" t="s">
        <v>55</v>
      </c>
      <c r="E939" s="5"/>
      <c r="F939" s="5" t="s">
        <v>3587</v>
      </c>
      <c r="G939" s="5" t="s">
        <v>3588</v>
      </c>
      <c r="H939" s="5" t="s">
        <v>3589</v>
      </c>
      <c r="I939" s="5" t="s">
        <v>3590</v>
      </c>
      <c r="J939" s="5" t="s">
        <v>51</v>
      </c>
      <c r="K939" s="5" t="s">
        <v>2259</v>
      </c>
      <c r="L939" s="2">
        <f t="shared" si="14"/>
        <v>299416.43695017521</v>
      </c>
      <c r="M939" s="5" t="s">
        <v>38</v>
      </c>
      <c r="N939" s="5" t="s">
        <v>3591</v>
      </c>
    </row>
    <row r="940" spans="2:14" hidden="1" outlineLevel="1">
      <c r="B940" s="5" t="s">
        <v>3592</v>
      </c>
      <c r="C940" s="5" t="s">
        <v>37</v>
      </c>
      <c r="D940" s="5" t="s">
        <v>38</v>
      </c>
      <c r="E940" s="5"/>
      <c r="F940" s="5" t="s">
        <v>3593</v>
      </c>
      <c r="G940" s="5" t="s">
        <v>3594</v>
      </c>
      <c r="H940" s="5" t="s">
        <v>3595</v>
      </c>
      <c r="I940" s="5" t="s">
        <v>3596</v>
      </c>
      <c r="J940" s="5" t="s">
        <v>38</v>
      </c>
      <c r="K940" s="5" t="s">
        <v>301</v>
      </c>
      <c r="L940" s="2">
        <f t="shared" si="14"/>
        <v>106459.17758228452</v>
      </c>
      <c r="M940" s="5" t="s">
        <v>38</v>
      </c>
      <c r="N940" s="5" t="s">
        <v>3597</v>
      </c>
    </row>
    <row r="941" spans="2:14" hidden="1" outlineLevel="1">
      <c r="B941" s="5" t="s">
        <v>3598</v>
      </c>
      <c r="C941" s="5" t="s">
        <v>37</v>
      </c>
      <c r="D941" s="5" t="s">
        <v>38</v>
      </c>
      <c r="E941" s="5"/>
      <c r="F941" s="5" t="s">
        <v>3599</v>
      </c>
      <c r="G941" s="5" t="s">
        <v>3600</v>
      </c>
      <c r="H941" s="5" t="s">
        <v>3601</v>
      </c>
      <c r="I941" s="5" t="s">
        <v>3602</v>
      </c>
      <c r="J941" s="5" t="s">
        <v>38</v>
      </c>
      <c r="K941" s="5" t="s">
        <v>639</v>
      </c>
      <c r="L941" s="2">
        <f t="shared" si="14"/>
        <v>46575.89019224947</v>
      </c>
      <c r="M941" s="5" t="s">
        <v>38</v>
      </c>
      <c r="N941" s="5" t="s">
        <v>3603</v>
      </c>
    </row>
    <row r="942" spans="2:14" hidden="1" outlineLevel="1">
      <c r="B942" s="5" t="s">
        <v>3604</v>
      </c>
      <c r="C942" s="5" t="s">
        <v>37</v>
      </c>
      <c r="D942" s="5" t="s">
        <v>38</v>
      </c>
      <c r="E942" s="5"/>
      <c r="F942" s="5" t="s">
        <v>3605</v>
      </c>
      <c r="G942" s="5" t="s">
        <v>3606</v>
      </c>
      <c r="H942" s="5" t="s">
        <v>3607</v>
      </c>
      <c r="I942" s="5" t="s">
        <v>905</v>
      </c>
      <c r="J942" s="5" t="s">
        <v>38</v>
      </c>
      <c r="K942" s="5" t="s">
        <v>125</v>
      </c>
      <c r="L942" s="2">
        <f t="shared" si="14"/>
        <v>-93151.780384498939</v>
      </c>
      <c r="M942" s="5" t="s">
        <v>38</v>
      </c>
      <c r="N942" s="5" t="s">
        <v>3608</v>
      </c>
    </row>
    <row r="943" spans="2:14" hidden="1" outlineLevel="1">
      <c r="B943" s="5" t="s">
        <v>3604</v>
      </c>
      <c r="C943" s="5" t="s">
        <v>37</v>
      </c>
      <c r="D943" s="5" t="s">
        <v>55</v>
      </c>
      <c r="E943" s="5"/>
      <c r="F943" s="5" t="s">
        <v>3609</v>
      </c>
      <c r="G943" s="5" t="s">
        <v>3610</v>
      </c>
      <c r="H943" s="5" t="s">
        <v>3607</v>
      </c>
      <c r="I943" s="5" t="s">
        <v>50</v>
      </c>
      <c r="J943" s="5" t="s">
        <v>38</v>
      </c>
      <c r="K943" s="5" t="s">
        <v>195</v>
      </c>
      <c r="L943" s="2">
        <f t="shared" si="14"/>
        <v>186303.56076899788</v>
      </c>
      <c r="M943" s="5" t="s">
        <v>38</v>
      </c>
      <c r="N943" s="5" t="s">
        <v>3611</v>
      </c>
    </row>
    <row r="944" spans="2:14" hidden="1" outlineLevel="1">
      <c r="B944" s="5" t="s">
        <v>3612</v>
      </c>
      <c r="C944" s="5" t="s">
        <v>37</v>
      </c>
      <c r="D944" s="5" t="s">
        <v>55</v>
      </c>
      <c r="E944" s="5"/>
      <c r="F944" s="5" t="s">
        <v>3613</v>
      </c>
      <c r="G944" s="5" t="s">
        <v>3614</v>
      </c>
      <c r="H944" s="5" t="s">
        <v>3615</v>
      </c>
      <c r="I944" s="5" t="s">
        <v>415</v>
      </c>
      <c r="J944" s="5" t="s">
        <v>51</v>
      </c>
      <c r="K944" s="5" t="s">
        <v>687</v>
      </c>
      <c r="L944" s="2">
        <f t="shared" si="14"/>
        <v>266147.94395571126</v>
      </c>
      <c r="M944" s="5" t="s">
        <v>38</v>
      </c>
      <c r="N944" s="5" t="s">
        <v>3616</v>
      </c>
    </row>
    <row r="945" spans="1:14" hidden="1" outlineLevel="1">
      <c r="B945" s="5" t="s">
        <v>3612</v>
      </c>
      <c r="C945" s="5" t="s">
        <v>37</v>
      </c>
      <c r="D945" s="5" t="s">
        <v>55</v>
      </c>
      <c r="E945" s="5"/>
      <c r="F945" s="5" t="s">
        <v>3617</v>
      </c>
      <c r="G945" s="5" t="s">
        <v>3618</v>
      </c>
      <c r="H945" s="5" t="s">
        <v>3615</v>
      </c>
      <c r="I945" s="5" t="s">
        <v>722</v>
      </c>
      <c r="J945" s="5" t="s">
        <v>51</v>
      </c>
      <c r="K945" s="5" t="s">
        <v>612</v>
      </c>
      <c r="L945" s="2">
        <f t="shared" si="14"/>
        <v>-89824.931085052565</v>
      </c>
      <c r="M945" s="5" t="s">
        <v>38</v>
      </c>
      <c r="N945" s="5" t="s">
        <v>3619</v>
      </c>
    </row>
    <row r="946" spans="1:14" hidden="1" outlineLevel="1">
      <c r="B946" s="5" t="s">
        <v>3620</v>
      </c>
      <c r="C946" s="5" t="s">
        <v>37</v>
      </c>
      <c r="D946" s="5" t="s">
        <v>38</v>
      </c>
      <c r="E946" s="5"/>
      <c r="F946" s="5" t="s">
        <v>3621</v>
      </c>
      <c r="G946" s="5" t="s">
        <v>3622</v>
      </c>
      <c r="H946" s="5" t="s">
        <v>3623</v>
      </c>
      <c r="I946" s="5" t="s">
        <v>3624</v>
      </c>
      <c r="J946" s="5" t="s">
        <v>51</v>
      </c>
      <c r="K946" s="5" t="s">
        <v>110</v>
      </c>
      <c r="L946" s="2">
        <f t="shared" si="14"/>
        <v>53229.588791142261</v>
      </c>
      <c r="M946" s="5" t="s">
        <v>38</v>
      </c>
      <c r="N946" s="5" t="s">
        <v>3625</v>
      </c>
    </row>
    <row r="947" spans="1:14" hidden="1" outlineLevel="1">
      <c r="B947" s="5" t="s">
        <v>3626</v>
      </c>
      <c r="C947" s="5" t="s">
        <v>37</v>
      </c>
      <c r="D947" s="5" t="s">
        <v>55</v>
      </c>
      <c r="E947" s="5"/>
      <c r="F947" s="5" t="s">
        <v>3627</v>
      </c>
      <c r="G947" s="5" t="s">
        <v>3628</v>
      </c>
      <c r="H947" s="5" t="s">
        <v>3629</v>
      </c>
      <c r="I947" s="5" t="s">
        <v>138</v>
      </c>
      <c r="J947" s="5" t="s">
        <v>51</v>
      </c>
      <c r="K947" s="5" t="s">
        <v>215</v>
      </c>
      <c r="L947" s="2">
        <f t="shared" si="14"/>
        <v>123093.42407951647</v>
      </c>
      <c r="M947" s="5" t="s">
        <v>38</v>
      </c>
      <c r="N947" s="5" t="s">
        <v>3630</v>
      </c>
    </row>
    <row r="948" spans="1:14" hidden="1" outlineLevel="1">
      <c r="B948" s="5" t="s">
        <v>3631</v>
      </c>
      <c r="C948" s="5" t="s">
        <v>37</v>
      </c>
      <c r="D948" s="5" t="s">
        <v>38</v>
      </c>
      <c r="E948" s="5"/>
      <c r="F948" s="5" t="s">
        <v>3632</v>
      </c>
      <c r="G948" s="5" t="s">
        <v>3633</v>
      </c>
      <c r="H948" s="5" t="s">
        <v>3634</v>
      </c>
      <c r="I948" s="5" t="s">
        <v>275</v>
      </c>
      <c r="J948" s="5" t="s">
        <v>51</v>
      </c>
      <c r="K948" s="5" t="s">
        <v>117</v>
      </c>
      <c r="L948" s="2">
        <f t="shared" si="14"/>
        <v>116439.72548062367</v>
      </c>
      <c r="M948" s="5" t="s">
        <v>38</v>
      </c>
      <c r="N948" s="5" t="s">
        <v>3635</v>
      </c>
    </row>
    <row r="949" spans="1:14" hidden="1" outlineLevel="1">
      <c r="B949" s="5" t="s">
        <v>3636</v>
      </c>
      <c r="C949" s="5" t="s">
        <v>37</v>
      </c>
      <c r="D949" s="5" t="s">
        <v>38</v>
      </c>
      <c r="E949" s="5"/>
      <c r="F949" s="5" t="s">
        <v>3637</v>
      </c>
      <c r="G949" s="5" t="s">
        <v>3638</v>
      </c>
      <c r="H949" s="5" t="s">
        <v>3639</v>
      </c>
      <c r="I949" s="5" t="s">
        <v>3640</v>
      </c>
      <c r="J949" s="5" t="s">
        <v>51</v>
      </c>
      <c r="K949" s="5" t="s">
        <v>294</v>
      </c>
      <c r="L949" s="2">
        <f t="shared" si="14"/>
        <v>-136400.82127730202</v>
      </c>
      <c r="M949" s="5" t="s">
        <v>38</v>
      </c>
      <c r="N949" s="5" t="s">
        <v>3641</v>
      </c>
    </row>
    <row r="950" spans="1:14" hidden="1" outlineLevel="1">
      <c r="B950" s="5" t="s">
        <v>3636</v>
      </c>
      <c r="C950" s="5" t="s">
        <v>37</v>
      </c>
      <c r="D950" s="5" t="s">
        <v>38</v>
      </c>
      <c r="E950" s="5"/>
      <c r="F950" s="5" t="s">
        <v>3642</v>
      </c>
      <c r="G950" s="5" t="s">
        <v>3643</v>
      </c>
      <c r="H950" s="5" t="s">
        <v>3639</v>
      </c>
      <c r="I950" s="5" t="s">
        <v>3644</v>
      </c>
      <c r="J950" s="5" t="s">
        <v>51</v>
      </c>
      <c r="K950" s="5" t="s">
        <v>1739</v>
      </c>
      <c r="L950" s="2">
        <f t="shared" si="14"/>
        <v>-262821.09465626488</v>
      </c>
      <c r="M950" s="5" t="s">
        <v>38</v>
      </c>
      <c r="N950" s="5" t="s">
        <v>3645</v>
      </c>
    </row>
    <row r="951" spans="1:14" hidden="1" outlineLevel="1">
      <c r="B951" s="5" t="s">
        <v>3646</v>
      </c>
      <c r="C951" s="5" t="s">
        <v>37</v>
      </c>
      <c r="D951" s="5" t="s">
        <v>38</v>
      </c>
      <c r="E951" s="5" t="s">
        <v>120</v>
      </c>
      <c r="F951" s="5" t="s">
        <v>3647</v>
      </c>
      <c r="G951" s="5" t="s">
        <v>3648</v>
      </c>
      <c r="H951" s="5" t="s">
        <v>3649</v>
      </c>
      <c r="I951" s="5" t="s">
        <v>3650</v>
      </c>
      <c r="J951" s="5" t="s">
        <v>51</v>
      </c>
      <c r="K951" s="5" t="s">
        <v>711</v>
      </c>
      <c r="L951" s="2">
        <f t="shared" si="14"/>
        <v>-133073.97197785563</v>
      </c>
      <c r="M951" s="5" t="s">
        <v>38</v>
      </c>
      <c r="N951" s="5" t="s">
        <v>3651</v>
      </c>
    </row>
    <row r="952" spans="1:14" hidden="1" outlineLevel="1">
      <c r="B952" s="5" t="s">
        <v>3652</v>
      </c>
      <c r="C952" s="5" t="s">
        <v>37</v>
      </c>
      <c r="D952" s="5" t="s">
        <v>38</v>
      </c>
      <c r="E952" s="5" t="s">
        <v>120</v>
      </c>
      <c r="F952" s="5" t="s">
        <v>3653</v>
      </c>
      <c r="G952" s="5" t="s">
        <v>3654</v>
      </c>
      <c r="H952" s="5" t="s">
        <v>3649</v>
      </c>
      <c r="I952" s="5" t="s">
        <v>3655</v>
      </c>
      <c r="J952" s="5" t="s">
        <v>51</v>
      </c>
      <c r="K952" s="5" t="s">
        <v>1840</v>
      </c>
      <c r="L952" s="2">
        <f t="shared" si="14"/>
        <v>-216245.20446401543</v>
      </c>
      <c r="M952" s="5" t="s">
        <v>38</v>
      </c>
      <c r="N952" s="5" t="s">
        <v>3656</v>
      </c>
    </row>
    <row r="953" spans="1:14" hidden="1" outlineLevel="1">
      <c r="B953" s="5" t="s">
        <v>3652</v>
      </c>
      <c r="C953" s="5" t="s">
        <v>37</v>
      </c>
      <c r="D953" s="5" t="s">
        <v>38</v>
      </c>
      <c r="E953" s="5" t="s">
        <v>120</v>
      </c>
      <c r="F953" s="5" t="s">
        <v>3657</v>
      </c>
      <c r="G953" s="5" t="s">
        <v>3658</v>
      </c>
      <c r="H953" s="5" t="s">
        <v>3649</v>
      </c>
      <c r="I953" s="5" t="s">
        <v>3659</v>
      </c>
      <c r="J953" s="5" t="s">
        <v>51</v>
      </c>
      <c r="K953" s="5" t="s">
        <v>607</v>
      </c>
      <c r="L953" s="2">
        <f t="shared" si="14"/>
        <v>279455.34115349682</v>
      </c>
      <c r="M953" s="5" t="s">
        <v>38</v>
      </c>
      <c r="N953" s="5" t="s">
        <v>3660</v>
      </c>
    </row>
    <row r="954" spans="1:14" hidden="1" outlineLevel="1">
      <c r="B954" s="5" t="s">
        <v>3661</v>
      </c>
      <c r="C954" s="5" t="s">
        <v>37</v>
      </c>
      <c r="D954" s="5" t="s">
        <v>38</v>
      </c>
      <c r="E954" s="5"/>
      <c r="F954" s="5" t="s">
        <v>3662</v>
      </c>
      <c r="G954" s="5" t="s">
        <v>3663</v>
      </c>
      <c r="H954" s="5" t="s">
        <v>3664</v>
      </c>
      <c r="I954" s="5" t="s">
        <v>951</v>
      </c>
      <c r="J954" s="5" t="s">
        <v>51</v>
      </c>
      <c r="K954" s="5" t="s">
        <v>1184</v>
      </c>
      <c r="L954" s="2">
        <f t="shared" si="14"/>
        <v>-46575.89019224947</v>
      </c>
      <c r="M954" s="5" t="s">
        <v>38</v>
      </c>
      <c r="N954" s="5" t="s">
        <v>3665</v>
      </c>
    </row>
    <row r="955" spans="1:14" hidden="1" outlineLevel="1">
      <c r="B955" s="5" t="s">
        <v>3661</v>
      </c>
      <c r="C955" s="5" t="s">
        <v>37</v>
      </c>
      <c r="D955" s="5" t="s">
        <v>55</v>
      </c>
      <c r="E955" s="5"/>
      <c r="F955" s="5" t="s">
        <v>3666</v>
      </c>
      <c r="G955" s="5" t="s">
        <v>3667</v>
      </c>
      <c r="H955" s="5" t="s">
        <v>3664</v>
      </c>
      <c r="I955" s="5" t="s">
        <v>3272</v>
      </c>
      <c r="J955" s="5" t="s">
        <v>51</v>
      </c>
      <c r="K955" s="5" t="s">
        <v>484</v>
      </c>
      <c r="L955" s="2">
        <f t="shared" si="14"/>
        <v>199610.95796678346</v>
      </c>
      <c r="M955" s="5" t="s">
        <v>38</v>
      </c>
      <c r="N955" s="5" t="s">
        <v>3668</v>
      </c>
    </row>
    <row r="956" spans="1:14" collapsed="1">
      <c r="A956" s="3" t="s">
        <v>3669</v>
      </c>
      <c r="B956" s="2" t="s">
        <v>3670</v>
      </c>
      <c r="C956" s="2" t="s">
        <v>3671</v>
      </c>
      <c r="D956" s="2" t="s">
        <v>3672</v>
      </c>
      <c r="E956" s="2" t="s">
        <v>3673</v>
      </c>
      <c r="F956" s="2" t="s">
        <v>3453</v>
      </c>
      <c r="G956" s="2" t="s">
        <v>3674</v>
      </c>
      <c r="H956" s="2" t="s">
        <v>3245</v>
      </c>
      <c r="I956" s="3" t="s">
        <v>3675</v>
      </c>
      <c r="K956" s="2">
        <f>85/C956</f>
        <v>8.2509852647110209E-4</v>
      </c>
      <c r="L956" s="2">
        <f t="shared" si="14"/>
        <v>2.7449784547646354</v>
      </c>
      <c r="M956" s="2">
        <v>-0.318</v>
      </c>
      <c r="N956" s="2">
        <v>6.15</v>
      </c>
    </row>
    <row r="957" spans="1:14" hidden="1" outlineLevel="1">
      <c r="B957" s="1" t="s">
        <v>26</v>
      </c>
      <c r="C957" s="1" t="s">
        <v>27</v>
      </c>
      <c r="D957" s="1" t="s">
        <v>4</v>
      </c>
      <c r="E957" s="1" t="s">
        <v>28</v>
      </c>
      <c r="F957" s="1" t="s">
        <v>29</v>
      </c>
      <c r="G957" s="1" t="s">
        <v>30</v>
      </c>
      <c r="H957" s="1" t="s">
        <v>31</v>
      </c>
      <c r="I957" s="1" t="s">
        <v>32</v>
      </c>
      <c r="J957" s="1" t="s">
        <v>33</v>
      </c>
      <c r="K957" s="1" t="s">
        <v>3</v>
      </c>
      <c r="L957" s="2" t="e">
        <f t="shared" si="14"/>
        <v>#VALUE!</v>
      </c>
      <c r="M957" s="1" t="s">
        <v>34</v>
      </c>
      <c r="N957" s="1" t="s">
        <v>35</v>
      </c>
    </row>
    <row r="958" spans="1:14" hidden="1" outlineLevel="1">
      <c r="B958" s="7" t="s">
        <v>1400</v>
      </c>
      <c r="C958" s="7" t="s">
        <v>24</v>
      </c>
      <c r="D958" s="7" t="s">
        <v>38</v>
      </c>
      <c r="E958" s="7"/>
      <c r="F958" s="7" t="s">
        <v>1401</v>
      </c>
      <c r="G958" s="7" t="s">
        <v>1402</v>
      </c>
      <c r="H958" s="7" t="s">
        <v>1403</v>
      </c>
      <c r="I958" s="7" t="s">
        <v>1404</v>
      </c>
      <c r="J958" s="7" t="s">
        <v>51</v>
      </c>
      <c r="K958" s="7" t="s">
        <v>68</v>
      </c>
      <c r="L958" s="2">
        <f t="shared" si="14"/>
        <v>189630.41006844427</v>
      </c>
      <c r="M958" s="7" t="s">
        <v>38</v>
      </c>
      <c r="N958" s="7" t="s">
        <v>1405</v>
      </c>
    </row>
    <row r="959" spans="1:14" hidden="1" outlineLevel="1">
      <c r="B959" s="7" t="s">
        <v>1406</v>
      </c>
      <c r="C959" s="7" t="s">
        <v>24</v>
      </c>
      <c r="D959" s="7" t="s">
        <v>55</v>
      </c>
      <c r="E959" s="7"/>
      <c r="F959" s="7" t="s">
        <v>1407</v>
      </c>
      <c r="G959" s="7" t="s">
        <v>1408</v>
      </c>
      <c r="H959" s="7" t="s">
        <v>1409</v>
      </c>
      <c r="I959" s="7" t="s">
        <v>496</v>
      </c>
      <c r="J959" s="7" t="s">
        <v>51</v>
      </c>
      <c r="K959" s="7" t="s">
        <v>1410</v>
      </c>
      <c r="L959" s="2">
        <f t="shared" si="14"/>
        <v>143054.5198761948</v>
      </c>
      <c r="M959" s="7" t="s">
        <v>38</v>
      </c>
      <c r="N959" s="7" t="s">
        <v>1411</v>
      </c>
    </row>
    <row r="960" spans="1:14" hidden="1" outlineLevel="1">
      <c r="B960" s="7" t="s">
        <v>1412</v>
      </c>
      <c r="C960" s="7" t="s">
        <v>24</v>
      </c>
      <c r="D960" s="7" t="s">
        <v>38</v>
      </c>
      <c r="E960" s="7"/>
      <c r="F960" s="7" t="s">
        <v>1413</v>
      </c>
      <c r="G960" s="7" t="s">
        <v>1414</v>
      </c>
      <c r="H960" s="7" t="s">
        <v>1415</v>
      </c>
      <c r="I960" s="7" t="s">
        <v>1416</v>
      </c>
      <c r="J960" s="7" t="s">
        <v>51</v>
      </c>
      <c r="K960" s="7" t="s">
        <v>1417</v>
      </c>
      <c r="L960" s="2">
        <f t="shared" si="14"/>
        <v>36595.342293910304</v>
      </c>
      <c r="M960" s="7" t="s">
        <v>38</v>
      </c>
      <c r="N960" s="7" t="s">
        <v>1418</v>
      </c>
    </row>
    <row r="961" spans="2:14" hidden="1" outlineLevel="1">
      <c r="B961" s="7" t="s">
        <v>1419</v>
      </c>
      <c r="C961" s="7" t="s">
        <v>24</v>
      </c>
      <c r="D961" s="7" t="s">
        <v>55</v>
      </c>
      <c r="E961" s="7"/>
      <c r="F961" s="7" t="s">
        <v>1420</v>
      </c>
      <c r="G961" s="7" t="s">
        <v>1421</v>
      </c>
      <c r="H961" s="7" t="s">
        <v>1422</v>
      </c>
      <c r="I961" s="7" t="s">
        <v>1101</v>
      </c>
      <c r="J961" s="7" t="s">
        <v>51</v>
      </c>
      <c r="K961" s="7" t="s">
        <v>1423</v>
      </c>
      <c r="L961" s="2">
        <f t="shared" si="14"/>
        <v>133073.97197785563</v>
      </c>
      <c r="M961" s="7" t="s">
        <v>38</v>
      </c>
      <c r="N961" s="7" t="s">
        <v>1424</v>
      </c>
    </row>
    <row r="962" spans="2:14" hidden="1" outlineLevel="1">
      <c r="B962" s="7" t="s">
        <v>1425</v>
      </c>
      <c r="C962" s="7" t="s">
        <v>24</v>
      </c>
      <c r="D962" s="7" t="s">
        <v>55</v>
      </c>
      <c r="E962" s="7"/>
      <c r="F962" s="7" t="s">
        <v>1426</v>
      </c>
      <c r="G962" s="7" t="s">
        <v>1427</v>
      </c>
      <c r="H962" s="7" t="s">
        <v>1428</v>
      </c>
      <c r="I962" s="7" t="s">
        <v>1429</v>
      </c>
      <c r="J962" s="7" t="s">
        <v>51</v>
      </c>
      <c r="K962" s="7" t="s">
        <v>893</v>
      </c>
      <c r="L962" s="2">
        <f t="shared" si="14"/>
        <v>182976.71146955149</v>
      </c>
      <c r="M962" s="7" t="s">
        <v>38</v>
      </c>
      <c r="N962" s="7" t="s">
        <v>1430</v>
      </c>
    </row>
    <row r="963" spans="2:14" hidden="1" outlineLevel="1">
      <c r="B963" s="7" t="s">
        <v>1437</v>
      </c>
      <c r="C963" s="7" t="s">
        <v>24</v>
      </c>
      <c r="D963" s="7" t="s">
        <v>55</v>
      </c>
      <c r="E963" s="7"/>
      <c r="F963" s="7" t="s">
        <v>1438</v>
      </c>
      <c r="G963" s="7" t="s">
        <v>1439</v>
      </c>
      <c r="H963" s="7" t="s">
        <v>1440</v>
      </c>
      <c r="I963" s="7" t="s">
        <v>1441</v>
      </c>
      <c r="J963" s="7" t="s">
        <v>51</v>
      </c>
      <c r="K963" s="7" t="s">
        <v>1423</v>
      </c>
      <c r="L963" s="2">
        <f t="shared" ref="L963:L1026" si="15">K963/$K$1257*100</f>
        <v>133073.97197785563</v>
      </c>
      <c r="M963" s="7" t="s">
        <v>38</v>
      </c>
      <c r="N963" s="7" t="s">
        <v>1442</v>
      </c>
    </row>
    <row r="964" spans="2:14" hidden="1" outlineLevel="1">
      <c r="B964" s="7" t="s">
        <v>1443</v>
      </c>
      <c r="C964" s="7" t="s">
        <v>24</v>
      </c>
      <c r="D964" s="7" t="s">
        <v>46</v>
      </c>
      <c r="E964" s="7"/>
      <c r="F964" s="7" t="s">
        <v>1444</v>
      </c>
      <c r="G964" s="7" t="s">
        <v>1445</v>
      </c>
      <c r="H964" s="7" t="s">
        <v>1446</v>
      </c>
      <c r="I964" s="7" t="s">
        <v>335</v>
      </c>
      <c r="J964" s="7" t="s">
        <v>51</v>
      </c>
      <c r="K964" s="7" t="s">
        <v>215</v>
      </c>
      <c r="L964" s="2">
        <f t="shared" si="15"/>
        <v>123093.42407951647</v>
      </c>
      <c r="M964" s="7" t="s">
        <v>38</v>
      </c>
      <c r="N964" s="7" t="s">
        <v>1447</v>
      </c>
    </row>
    <row r="965" spans="2:14" hidden="1" outlineLevel="1">
      <c r="B965" s="7" t="s">
        <v>3676</v>
      </c>
      <c r="C965" s="7" t="s">
        <v>24</v>
      </c>
      <c r="D965" s="7" t="s">
        <v>38</v>
      </c>
      <c r="E965" s="7"/>
      <c r="F965" s="7" t="s">
        <v>1449</v>
      </c>
      <c r="G965" s="7" t="s">
        <v>1450</v>
      </c>
      <c r="H965" s="7" t="s">
        <v>1451</v>
      </c>
      <c r="I965" s="7" t="s">
        <v>109</v>
      </c>
      <c r="J965" s="7" t="s">
        <v>38</v>
      </c>
      <c r="K965" s="7" t="s">
        <v>301</v>
      </c>
      <c r="L965" s="2">
        <f t="shared" si="15"/>
        <v>106459.17758228452</v>
      </c>
      <c r="M965" s="7" t="s">
        <v>38</v>
      </c>
      <c r="N965" s="7" t="s">
        <v>1452</v>
      </c>
    </row>
    <row r="966" spans="2:14" hidden="1" outlineLevel="1">
      <c r="B966" s="7" t="s">
        <v>1471</v>
      </c>
      <c r="C966" s="7" t="s">
        <v>24</v>
      </c>
      <c r="D966" s="7" t="s">
        <v>55</v>
      </c>
      <c r="E966" s="7" t="s">
        <v>162</v>
      </c>
      <c r="F966" s="7" t="s">
        <v>1472</v>
      </c>
      <c r="G966" s="7" t="s">
        <v>1473</v>
      </c>
      <c r="H966" s="7" t="s">
        <v>1474</v>
      </c>
      <c r="I966" s="7" t="s">
        <v>1170</v>
      </c>
      <c r="J966" s="7" t="s">
        <v>51</v>
      </c>
      <c r="K966" s="7" t="s">
        <v>355</v>
      </c>
      <c r="L966" s="2">
        <f t="shared" si="15"/>
        <v>-43249.040892803081</v>
      </c>
      <c r="M966" s="7" t="s">
        <v>38</v>
      </c>
      <c r="N966" s="7" t="s">
        <v>1475</v>
      </c>
    </row>
    <row r="967" spans="2:14" hidden="1" outlineLevel="1">
      <c r="B967" s="7" t="s">
        <v>1488</v>
      </c>
      <c r="C967" s="7" t="s">
        <v>24</v>
      </c>
      <c r="D967" s="7" t="s">
        <v>55</v>
      </c>
      <c r="E967" s="7"/>
      <c r="F967" s="7" t="s">
        <v>1489</v>
      </c>
      <c r="G967" s="7" t="s">
        <v>1490</v>
      </c>
      <c r="H967" s="7" t="s">
        <v>1491</v>
      </c>
      <c r="I967" s="7" t="s">
        <v>1492</v>
      </c>
      <c r="J967" s="7" t="s">
        <v>51</v>
      </c>
      <c r="K967" s="7" t="s">
        <v>96</v>
      </c>
      <c r="L967" s="2">
        <f t="shared" si="15"/>
        <v>153035.06777453399</v>
      </c>
      <c r="M967" s="7" t="s">
        <v>38</v>
      </c>
      <c r="N967" s="7" t="s">
        <v>1493</v>
      </c>
    </row>
    <row r="968" spans="2:14" hidden="1" outlineLevel="1">
      <c r="B968" s="7" t="s">
        <v>1527</v>
      </c>
      <c r="C968" s="7" t="s">
        <v>24</v>
      </c>
      <c r="D968" s="7" t="s">
        <v>540</v>
      </c>
      <c r="E968" s="7"/>
      <c r="F968" s="7" t="s">
        <v>1528</v>
      </c>
      <c r="G968" s="7" t="s">
        <v>1529</v>
      </c>
      <c r="H968" s="7" t="s">
        <v>1530</v>
      </c>
      <c r="I968" s="7" t="s">
        <v>415</v>
      </c>
      <c r="J968" s="7" t="s">
        <v>51</v>
      </c>
      <c r="K968" s="7" t="s">
        <v>259</v>
      </c>
      <c r="L968" s="2">
        <f t="shared" si="15"/>
        <v>149708.2184750876</v>
      </c>
      <c r="M968" s="7" t="s">
        <v>38</v>
      </c>
      <c r="N968" s="7" t="s">
        <v>1531</v>
      </c>
    </row>
    <row r="969" spans="2:14" hidden="1" outlineLevel="1">
      <c r="B969" s="7" t="s">
        <v>1532</v>
      </c>
      <c r="C969" s="7" t="s">
        <v>24</v>
      </c>
      <c r="D969" s="7" t="s">
        <v>38</v>
      </c>
      <c r="E969" s="7"/>
      <c r="F969" s="7" t="s">
        <v>1533</v>
      </c>
      <c r="G969" s="7" t="s">
        <v>1534</v>
      </c>
      <c r="H969" s="7" t="s">
        <v>1535</v>
      </c>
      <c r="I969" s="7" t="s">
        <v>275</v>
      </c>
      <c r="J969" s="7" t="s">
        <v>38</v>
      </c>
      <c r="K969" s="7" t="s">
        <v>583</v>
      </c>
      <c r="L969" s="2">
        <f t="shared" si="15"/>
        <v>39922.191593356692</v>
      </c>
      <c r="M969" s="7" t="s">
        <v>38</v>
      </c>
      <c r="N969" s="7" t="s">
        <v>1536</v>
      </c>
    </row>
    <row r="970" spans="2:14" hidden="1" outlineLevel="1">
      <c r="B970" s="7" t="s">
        <v>1537</v>
      </c>
      <c r="C970" s="7" t="s">
        <v>24</v>
      </c>
      <c r="D970" s="7" t="s">
        <v>55</v>
      </c>
      <c r="E970" s="7"/>
      <c r="F970" s="7" t="s">
        <v>1538</v>
      </c>
      <c r="G970" s="7" t="s">
        <v>1539</v>
      </c>
      <c r="H970" s="7" t="s">
        <v>1540</v>
      </c>
      <c r="I970" s="7" t="s">
        <v>1541</v>
      </c>
      <c r="J970" s="7" t="s">
        <v>51</v>
      </c>
      <c r="K970" s="7" t="s">
        <v>1051</v>
      </c>
      <c r="L970" s="2">
        <f t="shared" si="15"/>
        <v>209591.50586512266</v>
      </c>
      <c r="M970" s="7" t="s">
        <v>38</v>
      </c>
      <c r="N970" s="7" t="s">
        <v>1542</v>
      </c>
    </row>
    <row r="971" spans="2:14" hidden="1" outlineLevel="1">
      <c r="B971" s="7" t="s">
        <v>1548</v>
      </c>
      <c r="C971" s="7" t="s">
        <v>24</v>
      </c>
      <c r="D971" s="7" t="s">
        <v>46</v>
      </c>
      <c r="E971" s="7"/>
      <c r="F971" s="7" t="s">
        <v>1549</v>
      </c>
      <c r="G971" s="7" t="s">
        <v>1550</v>
      </c>
      <c r="H971" s="7" t="s">
        <v>1551</v>
      </c>
      <c r="I971" s="7" t="s">
        <v>1552</v>
      </c>
      <c r="J971" s="7" t="s">
        <v>51</v>
      </c>
      <c r="K971" s="7" t="s">
        <v>1013</v>
      </c>
      <c r="L971" s="2">
        <f t="shared" si="15"/>
        <v>166342.46497231955</v>
      </c>
      <c r="M971" s="7" t="s">
        <v>38</v>
      </c>
      <c r="N971" s="7" t="s">
        <v>1553</v>
      </c>
    </row>
    <row r="972" spans="2:14" hidden="1" outlineLevel="1">
      <c r="B972" s="7" t="s">
        <v>1554</v>
      </c>
      <c r="C972" s="7" t="s">
        <v>24</v>
      </c>
      <c r="D972" s="7" t="s">
        <v>46</v>
      </c>
      <c r="E972" s="7"/>
      <c r="F972" s="7" t="s">
        <v>1555</v>
      </c>
      <c r="G972" s="7" t="s">
        <v>1556</v>
      </c>
      <c r="H972" s="7" t="s">
        <v>1557</v>
      </c>
      <c r="I972" s="7" t="s">
        <v>1558</v>
      </c>
      <c r="J972" s="7" t="s">
        <v>51</v>
      </c>
      <c r="K972" s="7" t="s">
        <v>1194</v>
      </c>
      <c r="L972" s="2">
        <f t="shared" si="15"/>
        <v>-96478.629683945343</v>
      </c>
      <c r="M972" s="7" t="s">
        <v>38</v>
      </c>
      <c r="N972" s="7" t="s">
        <v>1559</v>
      </c>
    </row>
    <row r="973" spans="2:14" hidden="1" outlineLevel="1">
      <c r="B973" s="7" t="s">
        <v>1554</v>
      </c>
      <c r="C973" s="7" t="s">
        <v>24</v>
      </c>
      <c r="D973" s="7" t="s">
        <v>55</v>
      </c>
      <c r="E973" s="7"/>
      <c r="F973" s="7" t="s">
        <v>1560</v>
      </c>
      <c r="G973" s="7" t="s">
        <v>1561</v>
      </c>
      <c r="H973" s="7" t="s">
        <v>1557</v>
      </c>
      <c r="I973" s="7" t="s">
        <v>1562</v>
      </c>
      <c r="J973" s="7" t="s">
        <v>51</v>
      </c>
      <c r="K973" s="7" t="s">
        <v>1013</v>
      </c>
      <c r="L973" s="2">
        <f t="shared" si="15"/>
        <v>166342.46497231955</v>
      </c>
      <c r="M973" s="7" t="s">
        <v>38</v>
      </c>
      <c r="N973" s="7" t="s">
        <v>1563</v>
      </c>
    </row>
    <row r="974" spans="2:14" hidden="1" outlineLevel="1">
      <c r="B974" s="7" t="s">
        <v>1590</v>
      </c>
      <c r="C974" s="7" t="s">
        <v>24</v>
      </c>
      <c r="D974" s="7" t="s">
        <v>46</v>
      </c>
      <c r="E974" s="7"/>
      <c r="F974" s="7" t="s">
        <v>1591</v>
      </c>
      <c r="G974" s="7" t="s">
        <v>1592</v>
      </c>
      <c r="H974" s="7" t="s">
        <v>1593</v>
      </c>
      <c r="I974" s="7" t="s">
        <v>1273</v>
      </c>
      <c r="J974" s="7" t="s">
        <v>51</v>
      </c>
      <c r="K974" s="7" t="s">
        <v>484</v>
      </c>
      <c r="L974" s="2">
        <f t="shared" si="15"/>
        <v>199610.95796678346</v>
      </c>
      <c r="M974" s="7" t="s">
        <v>38</v>
      </c>
      <c r="N974" s="7" t="s">
        <v>1594</v>
      </c>
    </row>
    <row r="975" spans="2:14" hidden="1" outlineLevel="1">
      <c r="B975" s="7" t="s">
        <v>1601</v>
      </c>
      <c r="C975" s="7" t="s">
        <v>24</v>
      </c>
      <c r="D975" s="7" t="s">
        <v>38</v>
      </c>
      <c r="E975" s="7" t="s">
        <v>120</v>
      </c>
      <c r="F975" s="7" t="s">
        <v>1602</v>
      </c>
      <c r="G975" s="7" t="s">
        <v>1603</v>
      </c>
      <c r="H975" s="7" t="s">
        <v>1604</v>
      </c>
      <c r="I975" s="7" t="s">
        <v>1599</v>
      </c>
      <c r="J975" s="7" t="s">
        <v>51</v>
      </c>
      <c r="K975" s="7" t="s">
        <v>63</v>
      </c>
      <c r="L975" s="2">
        <f t="shared" si="15"/>
        <v>13307.397197785565</v>
      </c>
      <c r="M975" s="7" t="s">
        <v>38</v>
      </c>
      <c r="N975" s="7" t="s">
        <v>1605</v>
      </c>
    </row>
    <row r="976" spans="2:14" hidden="1" outlineLevel="1">
      <c r="B976" s="7" t="s">
        <v>1647</v>
      </c>
      <c r="C976" s="7" t="s">
        <v>24</v>
      </c>
      <c r="D976" s="7" t="s">
        <v>38</v>
      </c>
      <c r="E976" s="7"/>
      <c r="F976" s="7" t="s">
        <v>1648</v>
      </c>
      <c r="G976" s="7" t="s">
        <v>1649</v>
      </c>
      <c r="H976" s="7" t="s">
        <v>1650</v>
      </c>
      <c r="I976" s="7" t="s">
        <v>1651</v>
      </c>
      <c r="J976" s="7" t="s">
        <v>38</v>
      </c>
      <c r="K976" s="7" t="s">
        <v>51</v>
      </c>
      <c r="L976" s="2">
        <f t="shared" si="15"/>
        <v>0</v>
      </c>
      <c r="M976" s="7" t="s">
        <v>38</v>
      </c>
      <c r="N976" s="7" t="s">
        <v>1652</v>
      </c>
    </row>
    <row r="977" spans="2:14" hidden="1" outlineLevel="1">
      <c r="B977" s="8" t="s">
        <v>1653</v>
      </c>
      <c r="C977" s="8" t="s">
        <v>24</v>
      </c>
      <c r="D977" s="8" t="s">
        <v>38</v>
      </c>
      <c r="E977" s="8"/>
      <c r="F977" s="8" t="s">
        <v>1654</v>
      </c>
      <c r="G977" s="8" t="s">
        <v>1654</v>
      </c>
      <c r="H977" s="8" t="s">
        <v>1655</v>
      </c>
      <c r="I977" s="8" t="s">
        <v>1657</v>
      </c>
      <c r="J977" s="8" t="s">
        <v>38</v>
      </c>
      <c r="K977" s="8" t="s">
        <v>676</v>
      </c>
      <c r="L977" s="2">
        <f t="shared" si="15"/>
        <v>-3326.8492994463913</v>
      </c>
      <c r="M977" s="8" t="s">
        <v>55</v>
      </c>
      <c r="N977" s="8" t="s">
        <v>1658</v>
      </c>
    </row>
    <row r="978" spans="2:14" hidden="1" outlineLevel="1">
      <c r="B978" s="7" t="s">
        <v>1659</v>
      </c>
      <c r="C978" s="7" t="s">
        <v>24</v>
      </c>
      <c r="D978" s="7" t="s">
        <v>46</v>
      </c>
      <c r="E978" s="7"/>
      <c r="F978" s="7" t="s">
        <v>1660</v>
      </c>
      <c r="G978" s="7" t="s">
        <v>1661</v>
      </c>
      <c r="H978" s="7" t="s">
        <v>1662</v>
      </c>
      <c r="I978" s="7" t="s">
        <v>1663</v>
      </c>
      <c r="J978" s="7" t="s">
        <v>51</v>
      </c>
      <c r="K978" s="7" t="s">
        <v>208</v>
      </c>
      <c r="L978" s="2">
        <f t="shared" si="15"/>
        <v>169669.31427176594</v>
      </c>
      <c r="M978" s="7" t="s">
        <v>38</v>
      </c>
      <c r="N978" s="7" t="s">
        <v>1664</v>
      </c>
    </row>
    <row r="979" spans="2:14" hidden="1" outlineLevel="1">
      <c r="B979" s="7" t="s">
        <v>1665</v>
      </c>
      <c r="C979" s="7" t="s">
        <v>24</v>
      </c>
      <c r="D979" s="7" t="s">
        <v>38</v>
      </c>
      <c r="E979" s="7" t="s">
        <v>120</v>
      </c>
      <c r="F979" s="7" t="s">
        <v>1666</v>
      </c>
      <c r="G979" s="7" t="s">
        <v>1667</v>
      </c>
      <c r="H979" s="7" t="s">
        <v>1668</v>
      </c>
      <c r="I979" s="7" t="s">
        <v>1669</v>
      </c>
      <c r="J979" s="7" t="s">
        <v>38</v>
      </c>
      <c r="K979" s="7" t="s">
        <v>887</v>
      </c>
      <c r="L979" s="2">
        <f t="shared" si="15"/>
        <v>49902.739491695866</v>
      </c>
      <c r="M979" s="7" t="s">
        <v>38</v>
      </c>
      <c r="N979" s="7" t="s">
        <v>1670</v>
      </c>
    </row>
    <row r="980" spans="2:14" hidden="1" outlineLevel="1">
      <c r="B980" s="7" t="s">
        <v>1671</v>
      </c>
      <c r="C980" s="7" t="s">
        <v>24</v>
      </c>
      <c r="D980" s="7" t="s">
        <v>38</v>
      </c>
      <c r="E980" s="7"/>
      <c r="F980" s="7" t="s">
        <v>1672</v>
      </c>
      <c r="G980" s="7" t="s">
        <v>1673</v>
      </c>
      <c r="H980" s="7" t="s">
        <v>1674</v>
      </c>
      <c r="I980" s="7" t="s">
        <v>1675</v>
      </c>
      <c r="J980" s="7" t="s">
        <v>38</v>
      </c>
      <c r="K980" s="7" t="s">
        <v>1164</v>
      </c>
      <c r="L980" s="2">
        <f t="shared" si="15"/>
        <v>76517.533887266996</v>
      </c>
      <c r="M980" s="7" t="s">
        <v>38</v>
      </c>
      <c r="N980" s="7" t="s">
        <v>1676</v>
      </c>
    </row>
    <row r="981" spans="2:14" hidden="1" outlineLevel="1">
      <c r="B981" s="7" t="s">
        <v>1706</v>
      </c>
      <c r="C981" s="7" t="s">
        <v>24</v>
      </c>
      <c r="D981" s="7" t="s">
        <v>46</v>
      </c>
      <c r="E981" s="7"/>
      <c r="F981" s="7" t="s">
        <v>1707</v>
      </c>
      <c r="G981" s="7" t="s">
        <v>1708</v>
      </c>
      <c r="H981" s="7" t="s">
        <v>1709</v>
      </c>
      <c r="I981" s="7" t="s">
        <v>1710</v>
      </c>
      <c r="J981" s="7" t="s">
        <v>51</v>
      </c>
      <c r="K981" s="7" t="s">
        <v>1711</v>
      </c>
      <c r="L981" s="2">
        <f t="shared" si="15"/>
        <v>319377.53274685354</v>
      </c>
      <c r="M981" s="7" t="s">
        <v>38</v>
      </c>
      <c r="N981" s="7" t="s">
        <v>1712</v>
      </c>
    </row>
    <row r="982" spans="2:14" hidden="1" outlineLevel="1">
      <c r="B982" s="7" t="s">
        <v>1713</v>
      </c>
      <c r="C982" s="7" t="s">
        <v>37</v>
      </c>
      <c r="D982" s="7" t="s">
        <v>55</v>
      </c>
      <c r="E982" s="7"/>
      <c r="F982" s="7" t="s">
        <v>1714</v>
      </c>
      <c r="G982" s="7" t="s">
        <v>1715</v>
      </c>
      <c r="H982" s="7" t="s">
        <v>1716</v>
      </c>
      <c r="I982" s="7" t="s">
        <v>1717</v>
      </c>
      <c r="J982" s="7" t="s">
        <v>51</v>
      </c>
      <c r="K982" s="7" t="s">
        <v>1299</v>
      </c>
      <c r="L982" s="2">
        <f t="shared" si="15"/>
        <v>259494.24535681852</v>
      </c>
      <c r="M982" s="7" t="s">
        <v>38</v>
      </c>
      <c r="N982" s="7" t="s">
        <v>1718</v>
      </c>
    </row>
    <row r="983" spans="2:14" hidden="1" outlineLevel="1">
      <c r="B983" s="7" t="s">
        <v>1751</v>
      </c>
      <c r="C983" s="7" t="s">
        <v>24</v>
      </c>
      <c r="D983" s="7" t="s">
        <v>46</v>
      </c>
      <c r="E983" s="7"/>
      <c r="F983" s="7" t="s">
        <v>1752</v>
      </c>
      <c r="G983" s="7" t="s">
        <v>1753</v>
      </c>
      <c r="H983" s="7" t="s">
        <v>1754</v>
      </c>
      <c r="I983" s="7" t="s">
        <v>1558</v>
      </c>
      <c r="J983" s="7" t="s">
        <v>51</v>
      </c>
      <c r="K983" s="7" t="s">
        <v>132</v>
      </c>
      <c r="L983" s="2">
        <f t="shared" si="15"/>
        <v>109786.0268817309</v>
      </c>
      <c r="M983" s="7" t="s">
        <v>38</v>
      </c>
      <c r="N983" s="7" t="s">
        <v>1755</v>
      </c>
    </row>
    <row r="984" spans="2:14" hidden="1" outlineLevel="1">
      <c r="B984" s="7" t="s">
        <v>1751</v>
      </c>
      <c r="C984" s="7" t="s">
        <v>24</v>
      </c>
      <c r="D984" s="7" t="s">
        <v>38</v>
      </c>
      <c r="E984" s="7"/>
      <c r="F984" s="7" t="s">
        <v>1756</v>
      </c>
      <c r="G984" s="7" t="s">
        <v>1757</v>
      </c>
      <c r="H984" s="7" t="s">
        <v>1754</v>
      </c>
      <c r="I984" s="7" t="s">
        <v>1758</v>
      </c>
      <c r="J984" s="7" t="s">
        <v>51</v>
      </c>
      <c r="K984" s="7" t="s">
        <v>593</v>
      </c>
      <c r="L984" s="2">
        <f t="shared" si="15"/>
        <v>-36595.342293910304</v>
      </c>
      <c r="M984" s="7" t="s">
        <v>38</v>
      </c>
      <c r="N984" s="7" t="s">
        <v>1759</v>
      </c>
    </row>
    <row r="985" spans="2:14" hidden="1" outlineLevel="1">
      <c r="B985" s="7" t="s">
        <v>1751</v>
      </c>
      <c r="C985" s="7" t="s">
        <v>24</v>
      </c>
      <c r="D985" s="7" t="s">
        <v>55</v>
      </c>
      <c r="E985" s="7"/>
      <c r="F985" s="7" t="s">
        <v>1760</v>
      </c>
      <c r="G985" s="7" t="s">
        <v>1761</v>
      </c>
      <c r="H985" s="7" t="s">
        <v>1754</v>
      </c>
      <c r="I985" s="7" t="s">
        <v>1762</v>
      </c>
      <c r="J985" s="7" t="s">
        <v>51</v>
      </c>
      <c r="K985" s="7" t="s">
        <v>768</v>
      </c>
      <c r="L985" s="2">
        <f t="shared" si="15"/>
        <v>-13307.397197785565</v>
      </c>
      <c r="M985" s="7" t="s">
        <v>38</v>
      </c>
      <c r="N985" s="7" t="s">
        <v>1763</v>
      </c>
    </row>
    <row r="986" spans="2:14" hidden="1" outlineLevel="1">
      <c r="B986" s="7" t="s">
        <v>1770</v>
      </c>
      <c r="C986" s="7" t="s">
        <v>24</v>
      </c>
      <c r="D986" s="7" t="s">
        <v>55</v>
      </c>
      <c r="E986" s="7"/>
      <c r="F986" s="7" t="s">
        <v>1771</v>
      </c>
      <c r="G986" s="7" t="s">
        <v>1772</v>
      </c>
      <c r="H986" s="7" t="s">
        <v>1773</v>
      </c>
      <c r="I986" s="7" t="s">
        <v>1774</v>
      </c>
      <c r="J986" s="7" t="s">
        <v>51</v>
      </c>
      <c r="K986" s="7" t="s">
        <v>438</v>
      </c>
      <c r="L986" s="2">
        <f t="shared" si="15"/>
        <v>252840.54675792571</v>
      </c>
      <c r="M986" s="7" t="s">
        <v>38</v>
      </c>
      <c r="N986" s="7" t="s">
        <v>1775</v>
      </c>
    </row>
    <row r="987" spans="2:14" hidden="1" outlineLevel="1">
      <c r="B987" s="7" t="s">
        <v>1785</v>
      </c>
      <c r="C987" s="7" t="s">
        <v>24</v>
      </c>
      <c r="D987" s="7" t="s">
        <v>55</v>
      </c>
      <c r="E987" s="7" t="s">
        <v>120</v>
      </c>
      <c r="F987" s="7" t="s">
        <v>1786</v>
      </c>
      <c r="G987" s="7" t="s">
        <v>1787</v>
      </c>
      <c r="H987" s="7" t="s">
        <v>1788</v>
      </c>
      <c r="I987" s="7" t="s">
        <v>798</v>
      </c>
      <c r="J987" s="7" t="s">
        <v>51</v>
      </c>
      <c r="K987" s="7" t="s">
        <v>331</v>
      </c>
      <c r="L987" s="2">
        <f t="shared" si="15"/>
        <v>-109786.0268817309</v>
      </c>
      <c r="M987" s="7" t="s">
        <v>38</v>
      </c>
      <c r="N987" s="7" t="s">
        <v>1789</v>
      </c>
    </row>
    <row r="988" spans="2:14" hidden="1" outlineLevel="1">
      <c r="B988" s="5" t="s">
        <v>3677</v>
      </c>
      <c r="C988" s="5" t="s">
        <v>37</v>
      </c>
      <c r="D988" s="5" t="s">
        <v>55</v>
      </c>
      <c r="E988" s="5"/>
      <c r="F988" s="5" t="s">
        <v>3678</v>
      </c>
      <c r="G988" s="5" t="s">
        <v>3679</v>
      </c>
      <c r="H988" s="5" t="s">
        <v>3680</v>
      </c>
      <c r="I988" s="5" t="s">
        <v>1267</v>
      </c>
      <c r="J988" s="5" t="s">
        <v>51</v>
      </c>
      <c r="K988" s="5" t="s">
        <v>1695</v>
      </c>
      <c r="L988" s="2">
        <f t="shared" si="15"/>
        <v>216245.20446401543</v>
      </c>
      <c r="M988" s="5" t="s">
        <v>38</v>
      </c>
      <c r="N988" s="5" t="s">
        <v>3681</v>
      </c>
    </row>
    <row r="989" spans="2:14" hidden="1" outlineLevel="1">
      <c r="B989" s="7" t="s">
        <v>1790</v>
      </c>
      <c r="C989" s="7" t="s">
        <v>24</v>
      </c>
      <c r="D989" s="7" t="s">
        <v>38</v>
      </c>
      <c r="E989" s="7"/>
      <c r="F989" s="7" t="s">
        <v>1791</v>
      </c>
      <c r="G989" s="7" t="s">
        <v>1792</v>
      </c>
      <c r="H989" s="7" t="s">
        <v>1793</v>
      </c>
      <c r="I989" s="7" t="s">
        <v>1129</v>
      </c>
      <c r="J989" s="7" t="s">
        <v>51</v>
      </c>
      <c r="K989" s="7" t="s">
        <v>324</v>
      </c>
      <c r="L989" s="2">
        <f t="shared" si="15"/>
        <v>139727.67057674841</v>
      </c>
      <c r="M989" s="7" t="s">
        <v>38</v>
      </c>
      <c r="N989" s="7" t="s">
        <v>1794</v>
      </c>
    </row>
    <row r="990" spans="2:14" hidden="1" outlineLevel="1">
      <c r="B990" s="7" t="s">
        <v>1804</v>
      </c>
      <c r="C990" s="7" t="s">
        <v>24</v>
      </c>
      <c r="D990" s="7" t="s">
        <v>46</v>
      </c>
      <c r="E990" s="7"/>
      <c r="F990" s="7" t="s">
        <v>1805</v>
      </c>
      <c r="G990" s="7" t="s">
        <v>1806</v>
      </c>
      <c r="H990" s="7" t="s">
        <v>1807</v>
      </c>
      <c r="I990" s="7" t="s">
        <v>1599</v>
      </c>
      <c r="J990" s="7" t="s">
        <v>51</v>
      </c>
      <c r="K990" s="7" t="s">
        <v>1146</v>
      </c>
      <c r="L990" s="2">
        <f t="shared" si="15"/>
        <v>289435.88905183598</v>
      </c>
      <c r="M990" s="7" t="s">
        <v>38</v>
      </c>
      <c r="N990" s="7" t="s">
        <v>1808</v>
      </c>
    </row>
    <row r="991" spans="2:14" hidden="1" outlineLevel="1">
      <c r="B991" s="7" t="s">
        <v>1809</v>
      </c>
      <c r="C991" s="7" t="s">
        <v>24</v>
      </c>
      <c r="D991" s="7" t="s">
        <v>46</v>
      </c>
      <c r="E991" s="7"/>
      <c r="F991" s="7" t="s">
        <v>1810</v>
      </c>
      <c r="G991" s="7" t="s">
        <v>1811</v>
      </c>
      <c r="H991" s="7" t="s">
        <v>1812</v>
      </c>
      <c r="I991" s="7" t="s">
        <v>1200</v>
      </c>
      <c r="J991" s="7" t="s">
        <v>38</v>
      </c>
      <c r="K991" s="7" t="s">
        <v>952</v>
      </c>
      <c r="L991" s="2">
        <f t="shared" si="15"/>
        <v>73190.684587820608</v>
      </c>
      <c r="M991" s="7" t="s">
        <v>38</v>
      </c>
      <c r="N991" s="7" t="s">
        <v>1813</v>
      </c>
    </row>
    <row r="992" spans="2:14" hidden="1" outlineLevel="1">
      <c r="B992" s="7" t="s">
        <v>1814</v>
      </c>
      <c r="C992" s="7" t="s">
        <v>24</v>
      </c>
      <c r="D992" s="7" t="s">
        <v>38</v>
      </c>
      <c r="E992" s="7"/>
      <c r="F992" s="7" t="s">
        <v>1815</v>
      </c>
      <c r="G992" s="7" t="s">
        <v>1816</v>
      </c>
      <c r="H992" s="7" t="s">
        <v>1817</v>
      </c>
      <c r="I992" s="7" t="s">
        <v>458</v>
      </c>
      <c r="J992" s="7" t="s">
        <v>51</v>
      </c>
      <c r="K992" s="7" t="s">
        <v>941</v>
      </c>
      <c r="L992" s="2">
        <f t="shared" si="15"/>
        <v>-49902.739491695866</v>
      </c>
      <c r="M992" s="7" t="s">
        <v>38</v>
      </c>
      <c r="N992" s="7" t="s">
        <v>1818</v>
      </c>
    </row>
    <row r="993" spans="1:14" hidden="1" outlineLevel="1">
      <c r="B993" s="7" t="s">
        <v>1814</v>
      </c>
      <c r="C993" s="7" t="s">
        <v>24</v>
      </c>
      <c r="D993" s="7" t="s">
        <v>63</v>
      </c>
      <c r="E993" s="7"/>
      <c r="F993" s="7" t="s">
        <v>1819</v>
      </c>
      <c r="G993" s="7" t="s">
        <v>1820</v>
      </c>
      <c r="H993" s="7" t="s">
        <v>1817</v>
      </c>
      <c r="I993" s="7" t="s">
        <v>592</v>
      </c>
      <c r="J993" s="7" t="s">
        <v>51</v>
      </c>
      <c r="K993" s="7" t="s">
        <v>188</v>
      </c>
      <c r="L993" s="2">
        <f t="shared" si="15"/>
        <v>156361.91707398035</v>
      </c>
      <c r="M993" s="7" t="s">
        <v>38</v>
      </c>
      <c r="N993" s="7" t="s">
        <v>1821</v>
      </c>
    </row>
    <row r="994" spans="1:14" hidden="1" outlineLevel="1">
      <c r="B994" s="7" t="s">
        <v>1851</v>
      </c>
      <c r="C994" s="7" t="s">
        <v>24</v>
      </c>
      <c r="D994" s="7" t="s">
        <v>55</v>
      </c>
      <c r="E994" s="7"/>
      <c r="F994" s="7" t="s">
        <v>1852</v>
      </c>
      <c r="G994" s="7" t="s">
        <v>1853</v>
      </c>
      <c r="H994" s="7" t="s">
        <v>1854</v>
      </c>
      <c r="I994" s="7" t="s">
        <v>1855</v>
      </c>
      <c r="J994" s="7" t="s">
        <v>51</v>
      </c>
      <c r="K994" s="7" t="s">
        <v>1856</v>
      </c>
      <c r="L994" s="2">
        <f t="shared" si="15"/>
        <v>-86498.081785606162</v>
      </c>
      <c r="M994" s="7" t="s">
        <v>38</v>
      </c>
      <c r="N994" s="7" t="s">
        <v>1857</v>
      </c>
    </row>
    <row r="995" spans="1:14" hidden="1" outlineLevel="1">
      <c r="B995" s="7" t="s">
        <v>1851</v>
      </c>
      <c r="C995" s="7" t="s">
        <v>24</v>
      </c>
      <c r="D995" s="7" t="s">
        <v>38</v>
      </c>
      <c r="E995" s="7"/>
      <c r="F995" s="7" t="s">
        <v>1858</v>
      </c>
      <c r="G995" s="7" t="s">
        <v>1859</v>
      </c>
      <c r="H995" s="7" t="s">
        <v>1854</v>
      </c>
      <c r="I995" s="7" t="s">
        <v>180</v>
      </c>
      <c r="J995" s="7" t="s">
        <v>51</v>
      </c>
      <c r="K995" s="7" t="s">
        <v>1749</v>
      </c>
      <c r="L995" s="2">
        <f t="shared" si="15"/>
        <v>316050.68344740709</v>
      </c>
      <c r="M995" s="7" t="s">
        <v>38</v>
      </c>
      <c r="N995" s="7" t="s">
        <v>1860</v>
      </c>
    </row>
    <row r="996" spans="1:14" hidden="1" outlineLevel="1">
      <c r="B996" s="7" t="s">
        <v>1861</v>
      </c>
      <c r="C996" s="7" t="s">
        <v>24</v>
      </c>
      <c r="D996" s="7" t="s">
        <v>55</v>
      </c>
      <c r="E996" s="7" t="s">
        <v>120</v>
      </c>
      <c r="F996" s="7" t="s">
        <v>1862</v>
      </c>
      <c r="G996" s="7" t="s">
        <v>1863</v>
      </c>
      <c r="H996" s="7" t="s">
        <v>1864</v>
      </c>
      <c r="I996" s="7" t="s">
        <v>1865</v>
      </c>
      <c r="J996" s="7" t="s">
        <v>51</v>
      </c>
      <c r="K996" s="7" t="s">
        <v>271</v>
      </c>
      <c r="L996" s="2">
        <f t="shared" si="15"/>
        <v>-73190.684587820608</v>
      </c>
      <c r="M996" s="7" t="s">
        <v>38</v>
      </c>
      <c r="N996" s="7" t="s">
        <v>1866</v>
      </c>
    </row>
    <row r="997" spans="1:14" hidden="1" outlineLevel="1">
      <c r="B997" s="7" t="s">
        <v>1861</v>
      </c>
      <c r="C997" s="7" t="s">
        <v>24</v>
      </c>
      <c r="D997" s="7" t="s">
        <v>55</v>
      </c>
      <c r="E997" s="7" t="s">
        <v>120</v>
      </c>
      <c r="F997" s="7" t="s">
        <v>1867</v>
      </c>
      <c r="G997" s="7" t="s">
        <v>1868</v>
      </c>
      <c r="H997" s="7" t="s">
        <v>1864</v>
      </c>
      <c r="I997" s="7" t="s">
        <v>1869</v>
      </c>
      <c r="J997" s="7" t="s">
        <v>51</v>
      </c>
      <c r="K997" s="7" t="s">
        <v>1870</v>
      </c>
      <c r="L997" s="2">
        <f t="shared" si="15"/>
        <v>-153035.06777453399</v>
      </c>
      <c r="M997" s="7" t="s">
        <v>38</v>
      </c>
      <c r="N997" s="7" t="s">
        <v>1871</v>
      </c>
    </row>
    <row r="998" spans="1:14" hidden="1" outlineLevel="1">
      <c r="B998" s="7" t="s">
        <v>1872</v>
      </c>
      <c r="C998" s="7" t="s">
        <v>24</v>
      </c>
      <c r="D998" s="7" t="s">
        <v>38</v>
      </c>
      <c r="E998" s="7"/>
      <c r="F998" s="7" t="s">
        <v>1873</v>
      </c>
      <c r="G998" s="7" t="s">
        <v>1874</v>
      </c>
      <c r="H998" s="7" t="s">
        <v>1875</v>
      </c>
      <c r="I998" s="7" t="s">
        <v>1129</v>
      </c>
      <c r="J998" s="7" t="s">
        <v>38</v>
      </c>
      <c r="K998" s="7" t="s">
        <v>75</v>
      </c>
      <c r="L998" s="2">
        <f t="shared" si="15"/>
        <v>89824.931085052565</v>
      </c>
      <c r="M998" s="7" t="s">
        <v>38</v>
      </c>
      <c r="N998" s="7" t="s">
        <v>1876</v>
      </c>
    </row>
    <row r="999" spans="1:14" hidden="1" outlineLevel="1">
      <c r="B999" s="7" t="s">
        <v>1877</v>
      </c>
      <c r="C999" s="7" t="s">
        <v>24</v>
      </c>
      <c r="D999" s="7" t="s">
        <v>38</v>
      </c>
      <c r="E999" s="7" t="s">
        <v>120</v>
      </c>
      <c r="F999" s="7" t="s">
        <v>1878</v>
      </c>
      <c r="G999" s="7" t="s">
        <v>1879</v>
      </c>
      <c r="H999" s="7" t="s">
        <v>1880</v>
      </c>
      <c r="I999" s="7" t="s">
        <v>1881</v>
      </c>
      <c r="J999" s="7" t="s">
        <v>38</v>
      </c>
      <c r="K999" s="7" t="s">
        <v>740</v>
      </c>
      <c r="L999" s="2">
        <f t="shared" si="15"/>
        <v>-6653.6985988927827</v>
      </c>
      <c r="M999" s="7" t="s">
        <v>38</v>
      </c>
      <c r="N999" s="7" t="s">
        <v>1882</v>
      </c>
    </row>
    <row r="1000" spans="1:14" collapsed="1">
      <c r="A1000" s="3" t="s">
        <v>3682</v>
      </c>
      <c r="B1000" s="2" t="s">
        <v>3683</v>
      </c>
      <c r="C1000" s="2" t="s">
        <v>3684</v>
      </c>
      <c r="D1000" s="2" t="s">
        <v>3685</v>
      </c>
      <c r="E1000" s="2" t="s">
        <v>3686</v>
      </c>
      <c r="F1000" s="2" t="s">
        <v>3687</v>
      </c>
      <c r="G1000" s="2" t="s">
        <v>3688</v>
      </c>
      <c r="H1000" s="2" t="s">
        <v>3689</v>
      </c>
      <c r="I1000" s="3" t="s">
        <v>3690</v>
      </c>
      <c r="K1000" s="2">
        <f>43/C1000</f>
        <v>9.2844496264628403E-4</v>
      </c>
      <c r="L1000" s="2">
        <f t="shared" si="15"/>
        <v>3.0887964735543205</v>
      </c>
      <c r="M1000" s="2">
        <v>-0.18</v>
      </c>
      <c r="N1000" s="2">
        <v>6.57</v>
      </c>
    </row>
    <row r="1001" spans="1:14" hidden="1" outlineLevel="1">
      <c r="B1001" s="1" t="s">
        <v>26</v>
      </c>
      <c r="C1001" s="1" t="s">
        <v>27</v>
      </c>
      <c r="D1001" s="1" t="s">
        <v>4</v>
      </c>
      <c r="E1001" s="1" t="s">
        <v>28</v>
      </c>
      <c r="F1001" s="1" t="s">
        <v>29</v>
      </c>
      <c r="G1001" s="1" t="s">
        <v>30</v>
      </c>
      <c r="H1001" s="1" t="s">
        <v>31</v>
      </c>
      <c r="I1001" s="1" t="s">
        <v>32</v>
      </c>
      <c r="J1001" s="1" t="s">
        <v>33</v>
      </c>
      <c r="K1001" s="1" t="s">
        <v>3</v>
      </c>
      <c r="L1001" s="2" t="e">
        <f t="shared" si="15"/>
        <v>#VALUE!</v>
      </c>
      <c r="M1001" s="1" t="s">
        <v>34</v>
      </c>
      <c r="N1001" s="1" t="s">
        <v>35</v>
      </c>
    </row>
    <row r="1002" spans="1:14" hidden="1" outlineLevel="1">
      <c r="B1002" s="5" t="s">
        <v>3691</v>
      </c>
      <c r="C1002" s="5" t="s">
        <v>37</v>
      </c>
      <c r="D1002" s="5" t="s">
        <v>63</v>
      </c>
      <c r="E1002" s="5"/>
      <c r="F1002" s="5" t="s">
        <v>3692</v>
      </c>
      <c r="G1002" s="5" t="s">
        <v>3693</v>
      </c>
      <c r="H1002" s="5" t="s">
        <v>3694</v>
      </c>
      <c r="I1002" s="5" t="s">
        <v>3012</v>
      </c>
      <c r="J1002" s="5" t="s">
        <v>51</v>
      </c>
      <c r="K1002" s="5" t="s">
        <v>447</v>
      </c>
      <c r="L1002" s="2">
        <f t="shared" si="15"/>
        <v>96478.629683945343</v>
      </c>
      <c r="M1002" s="5" t="s">
        <v>38</v>
      </c>
      <c r="N1002" s="5" t="s">
        <v>3695</v>
      </c>
    </row>
    <row r="1003" spans="1:14" hidden="1" outlineLevel="1">
      <c r="B1003" s="5" t="s">
        <v>3696</v>
      </c>
      <c r="C1003" s="5" t="s">
        <v>37</v>
      </c>
      <c r="D1003" s="5" t="s">
        <v>46</v>
      </c>
      <c r="E1003" s="5"/>
      <c r="F1003" s="5" t="s">
        <v>3697</v>
      </c>
      <c r="G1003" s="5" t="s">
        <v>3698</v>
      </c>
      <c r="H1003" s="5" t="s">
        <v>3699</v>
      </c>
      <c r="I1003" s="5" t="s">
        <v>3700</v>
      </c>
      <c r="J1003" s="5" t="s">
        <v>51</v>
      </c>
      <c r="K1003" s="5" t="s">
        <v>324</v>
      </c>
      <c r="L1003" s="2">
        <f t="shared" si="15"/>
        <v>139727.67057674841</v>
      </c>
      <c r="M1003" s="5" t="s">
        <v>38</v>
      </c>
      <c r="N1003" s="5" t="s">
        <v>3701</v>
      </c>
    </row>
    <row r="1004" spans="1:14" hidden="1" outlineLevel="1">
      <c r="B1004" s="5" t="s">
        <v>3702</v>
      </c>
      <c r="C1004" s="5" t="s">
        <v>37</v>
      </c>
      <c r="D1004" s="5" t="s">
        <v>38</v>
      </c>
      <c r="E1004" s="5"/>
      <c r="F1004" s="5" t="s">
        <v>3703</v>
      </c>
      <c r="G1004" s="5" t="s">
        <v>3704</v>
      </c>
      <c r="H1004" s="5" t="s">
        <v>3705</v>
      </c>
      <c r="I1004" s="5" t="s">
        <v>909</v>
      </c>
      <c r="J1004" s="5" t="s">
        <v>51</v>
      </c>
      <c r="K1004" s="5" t="s">
        <v>82</v>
      </c>
      <c r="L1004" s="2">
        <f t="shared" si="15"/>
        <v>113112.87618117729</v>
      </c>
      <c r="M1004" s="5" t="s">
        <v>38</v>
      </c>
      <c r="N1004" s="5" t="s">
        <v>3706</v>
      </c>
    </row>
    <row r="1005" spans="1:14" hidden="1" outlineLevel="1">
      <c r="B1005" s="5" t="s">
        <v>3707</v>
      </c>
      <c r="C1005" s="5" t="s">
        <v>37</v>
      </c>
      <c r="D1005" s="5" t="s">
        <v>46</v>
      </c>
      <c r="E1005" s="5"/>
      <c r="F1005" s="5" t="s">
        <v>3708</v>
      </c>
      <c r="G1005" s="5" t="s">
        <v>3709</v>
      </c>
      <c r="H1005" s="5" t="s">
        <v>3710</v>
      </c>
      <c r="I1005" s="5" t="s">
        <v>3711</v>
      </c>
      <c r="J1005" s="5" t="s">
        <v>51</v>
      </c>
      <c r="K1005" s="5" t="s">
        <v>452</v>
      </c>
      <c r="L1005" s="2">
        <f t="shared" si="15"/>
        <v>232879.45096124735</v>
      </c>
      <c r="M1005" s="5" t="s">
        <v>38</v>
      </c>
      <c r="N1005" s="5" t="s">
        <v>3712</v>
      </c>
    </row>
    <row r="1006" spans="1:14" hidden="1" outlineLevel="1">
      <c r="B1006" s="5" t="s">
        <v>3713</v>
      </c>
      <c r="C1006" s="5" t="s">
        <v>37</v>
      </c>
      <c r="D1006" s="5" t="s">
        <v>38</v>
      </c>
      <c r="E1006" s="5"/>
      <c r="F1006" s="5" t="s">
        <v>3714</v>
      </c>
      <c r="G1006" s="5" t="s">
        <v>3715</v>
      </c>
      <c r="H1006" s="5" t="s">
        <v>3716</v>
      </c>
      <c r="I1006" s="5" t="s">
        <v>3717</v>
      </c>
      <c r="J1006" s="5" t="s">
        <v>51</v>
      </c>
      <c r="K1006" s="5" t="s">
        <v>1423</v>
      </c>
      <c r="L1006" s="2">
        <f t="shared" si="15"/>
        <v>133073.97197785563</v>
      </c>
      <c r="M1006" s="5" t="s">
        <v>38</v>
      </c>
      <c r="N1006" s="5" t="s">
        <v>3718</v>
      </c>
    </row>
    <row r="1007" spans="1:14" hidden="1" outlineLevel="1">
      <c r="B1007" s="5" t="s">
        <v>3719</v>
      </c>
      <c r="C1007" s="5" t="s">
        <v>37</v>
      </c>
      <c r="D1007" s="5" t="s">
        <v>63</v>
      </c>
      <c r="E1007" s="5"/>
      <c r="F1007" s="5" t="s">
        <v>3720</v>
      </c>
      <c r="G1007" s="5" t="s">
        <v>3721</v>
      </c>
      <c r="H1007" s="5" t="s">
        <v>3722</v>
      </c>
      <c r="I1007" s="5" t="s">
        <v>2620</v>
      </c>
      <c r="J1007" s="5" t="s">
        <v>51</v>
      </c>
      <c r="K1007" s="5" t="s">
        <v>526</v>
      </c>
      <c r="L1007" s="2">
        <f t="shared" si="15"/>
        <v>212918.35516456905</v>
      </c>
      <c r="M1007" s="5" t="s">
        <v>38</v>
      </c>
      <c r="N1007" s="5" t="s">
        <v>3723</v>
      </c>
    </row>
    <row r="1008" spans="1:14" hidden="1" outlineLevel="1">
      <c r="B1008" s="5" t="s">
        <v>3724</v>
      </c>
      <c r="C1008" s="5" t="s">
        <v>37</v>
      </c>
      <c r="D1008" s="5" t="s">
        <v>38</v>
      </c>
      <c r="E1008" s="5"/>
      <c r="F1008" s="5" t="s">
        <v>3725</v>
      </c>
      <c r="G1008" s="5" t="s">
        <v>3726</v>
      </c>
      <c r="H1008" s="5" t="s">
        <v>3727</v>
      </c>
      <c r="I1008" s="5" t="s">
        <v>2218</v>
      </c>
      <c r="J1008" s="5" t="s">
        <v>38</v>
      </c>
      <c r="K1008" s="5" t="s">
        <v>252</v>
      </c>
      <c r="L1008" s="2">
        <f t="shared" si="15"/>
        <v>56556.438090588643</v>
      </c>
      <c r="M1008" s="5" t="s">
        <v>38</v>
      </c>
      <c r="N1008" s="5" t="s">
        <v>3728</v>
      </c>
    </row>
    <row r="1009" spans="1:14" hidden="1" outlineLevel="1">
      <c r="B1009" s="5" t="s">
        <v>3729</v>
      </c>
      <c r="C1009" s="5" t="s">
        <v>37</v>
      </c>
      <c r="D1009" s="5" t="s">
        <v>46</v>
      </c>
      <c r="E1009" s="5"/>
      <c r="F1009" s="5" t="s">
        <v>3730</v>
      </c>
      <c r="G1009" s="5" t="s">
        <v>3731</v>
      </c>
      <c r="H1009" s="5" t="s">
        <v>3732</v>
      </c>
      <c r="I1009" s="5" t="s">
        <v>1152</v>
      </c>
      <c r="J1009" s="5" t="s">
        <v>51</v>
      </c>
      <c r="K1009" s="5" t="s">
        <v>452</v>
      </c>
      <c r="L1009" s="2">
        <f t="shared" si="15"/>
        <v>232879.45096124735</v>
      </c>
      <c r="M1009" s="5" t="s">
        <v>38</v>
      </c>
      <c r="N1009" s="5" t="s">
        <v>3733</v>
      </c>
    </row>
    <row r="1010" spans="1:14" hidden="1" outlineLevel="1">
      <c r="B1010" s="5" t="s">
        <v>3734</v>
      </c>
      <c r="C1010" s="5" t="s">
        <v>37</v>
      </c>
      <c r="D1010" s="5" t="s">
        <v>46</v>
      </c>
      <c r="E1010" s="5" t="s">
        <v>120</v>
      </c>
      <c r="F1010" s="5" t="s">
        <v>3735</v>
      </c>
      <c r="G1010" s="5" t="s">
        <v>3736</v>
      </c>
      <c r="H1010" s="5" t="s">
        <v>3737</v>
      </c>
      <c r="I1010" s="5" t="s">
        <v>3738</v>
      </c>
      <c r="J1010" s="5" t="s">
        <v>51</v>
      </c>
      <c r="K1010" s="5" t="s">
        <v>1579</v>
      </c>
      <c r="L1010" s="2">
        <f t="shared" si="15"/>
        <v>-103132.32828283812</v>
      </c>
      <c r="M1010" s="5" t="s">
        <v>38</v>
      </c>
      <c r="N1010" s="5" t="s">
        <v>3739</v>
      </c>
    </row>
    <row r="1011" spans="1:14" hidden="1" outlineLevel="1">
      <c r="B1011" s="5" t="s">
        <v>3740</v>
      </c>
      <c r="C1011" s="5" t="s">
        <v>37</v>
      </c>
      <c r="D1011" s="5" t="s">
        <v>46</v>
      </c>
      <c r="E1011" s="5" t="s">
        <v>120</v>
      </c>
      <c r="F1011" s="5" t="s">
        <v>3741</v>
      </c>
      <c r="G1011" s="5" t="s">
        <v>3742</v>
      </c>
      <c r="H1011" s="5" t="s">
        <v>3737</v>
      </c>
      <c r="I1011" s="5" t="s">
        <v>2145</v>
      </c>
      <c r="J1011" s="5" t="s">
        <v>51</v>
      </c>
      <c r="K1011" s="5" t="s">
        <v>466</v>
      </c>
      <c r="L1011" s="2">
        <f t="shared" si="15"/>
        <v>-166342.46497231955</v>
      </c>
      <c r="M1011" s="5" t="s">
        <v>38</v>
      </c>
      <c r="N1011" s="5" t="s">
        <v>3743</v>
      </c>
    </row>
    <row r="1012" spans="1:14" hidden="1" outlineLevel="1">
      <c r="B1012" s="5" t="s">
        <v>3744</v>
      </c>
      <c r="C1012" s="5" t="s">
        <v>37</v>
      </c>
      <c r="D1012" s="5" t="s">
        <v>55</v>
      </c>
      <c r="E1012" s="5"/>
      <c r="F1012" s="5" t="s">
        <v>3745</v>
      </c>
      <c r="G1012" s="5" t="s">
        <v>3746</v>
      </c>
      <c r="H1012" s="5" t="s">
        <v>3747</v>
      </c>
      <c r="I1012" s="5" t="s">
        <v>3748</v>
      </c>
      <c r="J1012" s="5" t="s">
        <v>51</v>
      </c>
      <c r="K1012" s="5" t="s">
        <v>289</v>
      </c>
      <c r="L1012" s="2">
        <f t="shared" si="15"/>
        <v>159688.76637342677</v>
      </c>
      <c r="M1012" s="5" t="s">
        <v>38</v>
      </c>
      <c r="N1012" s="5" t="s">
        <v>3749</v>
      </c>
    </row>
    <row r="1013" spans="1:14" hidden="1" outlineLevel="1">
      <c r="B1013" s="5" t="s">
        <v>3750</v>
      </c>
      <c r="C1013" s="5" t="s">
        <v>37</v>
      </c>
      <c r="D1013" s="5" t="s">
        <v>46</v>
      </c>
      <c r="E1013" s="5"/>
      <c r="F1013" s="5" t="s">
        <v>3751</v>
      </c>
      <c r="G1013" s="5" t="s">
        <v>3752</v>
      </c>
      <c r="H1013" s="5" t="s">
        <v>3753</v>
      </c>
      <c r="I1013" s="5" t="s">
        <v>158</v>
      </c>
      <c r="J1013" s="5" t="s">
        <v>51</v>
      </c>
      <c r="K1013" s="5" t="s">
        <v>1067</v>
      </c>
      <c r="L1013" s="2">
        <f t="shared" si="15"/>
        <v>272801.64255460404</v>
      </c>
      <c r="M1013" s="5" t="s">
        <v>38</v>
      </c>
      <c r="N1013" s="5" t="s">
        <v>3754</v>
      </c>
    </row>
    <row r="1014" spans="1:14" hidden="1" outlineLevel="1">
      <c r="B1014" s="5" t="s">
        <v>3755</v>
      </c>
      <c r="C1014" s="5" t="s">
        <v>37</v>
      </c>
      <c r="D1014" s="5" t="s">
        <v>38</v>
      </c>
      <c r="E1014" s="5"/>
      <c r="F1014" s="5" t="s">
        <v>3756</v>
      </c>
      <c r="G1014" s="5" t="s">
        <v>3757</v>
      </c>
      <c r="H1014" s="5" t="s">
        <v>3758</v>
      </c>
      <c r="I1014" s="5" t="s">
        <v>3759</v>
      </c>
      <c r="J1014" s="5" t="s">
        <v>51</v>
      </c>
      <c r="K1014" s="5" t="s">
        <v>324</v>
      </c>
      <c r="L1014" s="2">
        <f t="shared" si="15"/>
        <v>139727.67057674841</v>
      </c>
      <c r="M1014" s="5" t="s">
        <v>38</v>
      </c>
      <c r="N1014" s="5" t="s">
        <v>3760</v>
      </c>
    </row>
    <row r="1015" spans="1:14" hidden="1" outlineLevel="1">
      <c r="B1015" s="5" t="s">
        <v>3761</v>
      </c>
      <c r="C1015" s="5" t="s">
        <v>37</v>
      </c>
      <c r="D1015" s="5" t="s">
        <v>55</v>
      </c>
      <c r="E1015" s="5"/>
      <c r="F1015" s="5" t="s">
        <v>3762</v>
      </c>
      <c r="G1015" s="5" t="s">
        <v>3763</v>
      </c>
      <c r="H1015" s="5" t="s">
        <v>3764</v>
      </c>
      <c r="I1015" s="5" t="s">
        <v>3087</v>
      </c>
      <c r="J1015" s="5" t="s">
        <v>38</v>
      </c>
      <c r="K1015" s="5" t="s">
        <v>607</v>
      </c>
      <c r="L1015" s="2">
        <f t="shared" si="15"/>
        <v>279455.34115349682</v>
      </c>
      <c r="M1015" s="5" t="s">
        <v>38</v>
      </c>
      <c r="N1015" s="5" t="s">
        <v>3765</v>
      </c>
    </row>
    <row r="1016" spans="1:14" hidden="1" outlineLevel="1">
      <c r="B1016" s="5" t="s">
        <v>3761</v>
      </c>
      <c r="C1016" s="5" t="s">
        <v>37</v>
      </c>
      <c r="D1016" s="5" t="s">
        <v>46</v>
      </c>
      <c r="E1016" s="5"/>
      <c r="F1016" s="5" t="s">
        <v>3766</v>
      </c>
      <c r="G1016" s="5" t="s">
        <v>3767</v>
      </c>
      <c r="H1016" s="5" t="s">
        <v>3764</v>
      </c>
      <c r="I1016" s="5" t="s">
        <v>3768</v>
      </c>
      <c r="J1016" s="5" t="s">
        <v>38</v>
      </c>
      <c r="K1016" s="5" t="s">
        <v>282</v>
      </c>
      <c r="L1016" s="2">
        <f t="shared" si="15"/>
        <v>-106459.17758228452</v>
      </c>
      <c r="M1016" s="5" t="s">
        <v>38</v>
      </c>
      <c r="N1016" s="5" t="s">
        <v>3769</v>
      </c>
    </row>
    <row r="1017" spans="1:14" hidden="1" outlineLevel="1">
      <c r="B1017" s="5" t="s">
        <v>3770</v>
      </c>
      <c r="C1017" s="5" t="s">
        <v>37</v>
      </c>
      <c r="D1017" s="5" t="s">
        <v>46</v>
      </c>
      <c r="E1017" s="5"/>
      <c r="F1017" s="5" t="s">
        <v>3771</v>
      </c>
      <c r="G1017" s="5" t="s">
        <v>3772</v>
      </c>
      <c r="H1017" s="5" t="s">
        <v>3773</v>
      </c>
      <c r="I1017" s="5" t="s">
        <v>1277</v>
      </c>
      <c r="J1017" s="5" t="s">
        <v>51</v>
      </c>
      <c r="K1017" s="5" t="s">
        <v>3774</v>
      </c>
      <c r="L1017" s="2">
        <f t="shared" si="15"/>
        <v>-266147.94395571126</v>
      </c>
      <c r="M1017" s="5" t="s">
        <v>38</v>
      </c>
      <c r="N1017" s="5" t="s">
        <v>3775</v>
      </c>
    </row>
    <row r="1018" spans="1:14" hidden="1" outlineLevel="1">
      <c r="B1018" s="5" t="s">
        <v>3770</v>
      </c>
      <c r="C1018" s="5" t="s">
        <v>37</v>
      </c>
      <c r="D1018" s="5" t="s">
        <v>46</v>
      </c>
      <c r="E1018" s="5"/>
      <c r="F1018" s="5" t="s">
        <v>3776</v>
      </c>
      <c r="G1018" s="5" t="s">
        <v>3777</v>
      </c>
      <c r="H1018" s="5" t="s">
        <v>3773</v>
      </c>
      <c r="I1018" s="5" t="s">
        <v>2375</v>
      </c>
      <c r="J1018" s="5" t="s">
        <v>51</v>
      </c>
      <c r="K1018" s="5" t="s">
        <v>3778</v>
      </c>
      <c r="L1018" s="2">
        <f t="shared" si="15"/>
        <v>439144.10752692359</v>
      </c>
      <c r="M1018" s="5" t="s">
        <v>38</v>
      </c>
      <c r="N1018" s="5" t="s">
        <v>3779</v>
      </c>
    </row>
    <row r="1019" spans="1:14" collapsed="1">
      <c r="A1019" s="3" t="s">
        <v>3780</v>
      </c>
      <c r="B1019" s="2" t="s">
        <v>3781</v>
      </c>
      <c r="C1019" s="2" t="s">
        <v>3782</v>
      </c>
      <c r="D1019" s="2" t="s">
        <v>3783</v>
      </c>
      <c r="E1019" s="2" t="s">
        <v>3784</v>
      </c>
      <c r="F1019" s="2" t="s">
        <v>3785</v>
      </c>
      <c r="G1019" s="2" t="s">
        <v>3786</v>
      </c>
      <c r="H1019" s="2" t="s">
        <v>3787</v>
      </c>
      <c r="I1019" s="3" t="s">
        <v>3788</v>
      </c>
      <c r="K1019" s="2">
        <f>50/C1019</f>
        <v>6.1319597743438807E-4</v>
      </c>
      <c r="L1019" s="2">
        <f t="shared" si="15"/>
        <v>2.040010607950939</v>
      </c>
      <c r="M1019" s="2">
        <v>-0.30299999999999999</v>
      </c>
      <c r="N1019" s="2">
        <v>4.9400000000000004</v>
      </c>
    </row>
    <row r="1020" spans="1:14" hidden="1" outlineLevel="1">
      <c r="A1020" s="3" t="s">
        <v>3789</v>
      </c>
      <c r="B1020" s="4" t="s">
        <v>3790</v>
      </c>
      <c r="C1020" s="4" t="s">
        <v>3791</v>
      </c>
      <c r="D1020" s="4" t="s">
        <v>3783</v>
      </c>
      <c r="E1020" s="4" t="s">
        <v>3784</v>
      </c>
      <c r="F1020" s="4" t="s">
        <v>3785</v>
      </c>
      <c r="G1020" s="4" t="s">
        <v>24</v>
      </c>
      <c r="H1020" s="4" t="s">
        <v>3787</v>
      </c>
      <c r="I1020" s="3" t="s">
        <v>3792</v>
      </c>
      <c r="L1020" s="2">
        <f t="shared" si="15"/>
        <v>0</v>
      </c>
    </row>
    <row r="1021" spans="1:14" hidden="1" outlineLevel="1">
      <c r="B1021" s="1" t="s">
        <v>26</v>
      </c>
      <c r="C1021" s="1" t="s">
        <v>27</v>
      </c>
      <c r="D1021" s="1" t="s">
        <v>4</v>
      </c>
      <c r="E1021" s="1" t="s">
        <v>28</v>
      </c>
      <c r="F1021" s="1" t="s">
        <v>29</v>
      </c>
      <c r="G1021" s="1" t="s">
        <v>30</v>
      </c>
      <c r="H1021" s="1" t="s">
        <v>31</v>
      </c>
      <c r="I1021" s="1" t="s">
        <v>32</v>
      </c>
      <c r="J1021" s="1" t="s">
        <v>33</v>
      </c>
      <c r="K1021" s="1" t="s">
        <v>3</v>
      </c>
      <c r="L1021" s="2" t="e">
        <f t="shared" si="15"/>
        <v>#VALUE!</v>
      </c>
      <c r="M1021" s="1" t="s">
        <v>34</v>
      </c>
      <c r="N1021" s="1" t="s">
        <v>35</v>
      </c>
    </row>
    <row r="1022" spans="1:14" hidden="1" outlineLevel="1">
      <c r="B1022" s="5" t="s">
        <v>3793</v>
      </c>
      <c r="C1022" s="5" t="s">
        <v>37</v>
      </c>
      <c r="D1022" s="5" t="s">
        <v>55</v>
      </c>
      <c r="E1022" s="5"/>
      <c r="F1022" s="5" t="s">
        <v>3794</v>
      </c>
      <c r="G1022" s="5" t="s">
        <v>3795</v>
      </c>
      <c r="H1022" s="5" t="s">
        <v>3796</v>
      </c>
      <c r="I1022" s="5" t="s">
        <v>201</v>
      </c>
      <c r="J1022" s="5" t="s">
        <v>51</v>
      </c>
      <c r="K1022" s="5" t="s">
        <v>952</v>
      </c>
      <c r="L1022" s="2">
        <f t="shared" si="15"/>
        <v>73190.684587820608</v>
      </c>
      <c r="M1022" s="5" t="s">
        <v>38</v>
      </c>
      <c r="N1022" s="5" t="s">
        <v>3797</v>
      </c>
    </row>
    <row r="1023" spans="1:14" hidden="1" outlineLevel="1">
      <c r="B1023" s="5" t="s">
        <v>3798</v>
      </c>
      <c r="C1023" s="5" t="s">
        <v>37</v>
      </c>
      <c r="D1023" s="5" t="s">
        <v>46</v>
      </c>
      <c r="E1023" s="5"/>
      <c r="F1023" s="5" t="s">
        <v>3799</v>
      </c>
      <c r="G1023" s="5" t="s">
        <v>3800</v>
      </c>
      <c r="H1023" s="5" t="s">
        <v>3801</v>
      </c>
      <c r="I1023" s="5" t="s">
        <v>335</v>
      </c>
      <c r="J1023" s="5" t="s">
        <v>38</v>
      </c>
      <c r="K1023" s="5" t="s">
        <v>117</v>
      </c>
      <c r="L1023" s="2">
        <f t="shared" si="15"/>
        <v>116439.72548062367</v>
      </c>
      <c r="M1023" s="5" t="s">
        <v>38</v>
      </c>
      <c r="N1023" s="5" t="s">
        <v>3802</v>
      </c>
    </row>
    <row r="1024" spans="1:14" hidden="1" outlineLevel="1">
      <c r="B1024" s="5" t="s">
        <v>3803</v>
      </c>
      <c r="C1024" s="5" t="s">
        <v>37</v>
      </c>
      <c r="D1024" s="5" t="s">
        <v>46</v>
      </c>
      <c r="E1024" s="5"/>
      <c r="F1024" s="5" t="s">
        <v>3804</v>
      </c>
      <c r="G1024" s="5" t="s">
        <v>3805</v>
      </c>
      <c r="H1024" s="5" t="s">
        <v>3806</v>
      </c>
      <c r="I1024" s="5" t="s">
        <v>2604</v>
      </c>
      <c r="J1024" s="5" t="s">
        <v>51</v>
      </c>
      <c r="K1024" s="5" t="s">
        <v>1410</v>
      </c>
      <c r="L1024" s="2">
        <f t="shared" si="15"/>
        <v>143054.5198761948</v>
      </c>
      <c r="M1024" s="5" t="s">
        <v>38</v>
      </c>
      <c r="N1024" s="5" t="s">
        <v>3807</v>
      </c>
    </row>
    <row r="1025" spans="2:14" hidden="1" outlineLevel="1">
      <c r="B1025" s="5" t="s">
        <v>3808</v>
      </c>
      <c r="C1025" s="5" t="s">
        <v>37</v>
      </c>
      <c r="D1025" s="5" t="s">
        <v>38</v>
      </c>
      <c r="E1025" s="5"/>
      <c r="F1025" s="5" t="s">
        <v>3809</v>
      </c>
      <c r="G1025" s="5" t="s">
        <v>3810</v>
      </c>
      <c r="H1025" s="5" t="s">
        <v>3811</v>
      </c>
      <c r="I1025" s="5" t="s">
        <v>3812</v>
      </c>
      <c r="J1025" s="5" t="s">
        <v>51</v>
      </c>
      <c r="K1025" s="5" t="s">
        <v>1405</v>
      </c>
      <c r="L1025" s="2">
        <f t="shared" si="15"/>
        <v>229552.60166180096</v>
      </c>
      <c r="M1025" s="5" t="s">
        <v>38</v>
      </c>
      <c r="N1025" s="5" t="s">
        <v>3813</v>
      </c>
    </row>
    <row r="1026" spans="2:14" hidden="1" outlineLevel="1">
      <c r="B1026" s="5" t="s">
        <v>3814</v>
      </c>
      <c r="C1026" s="5" t="s">
        <v>37</v>
      </c>
      <c r="D1026" s="5" t="s">
        <v>38</v>
      </c>
      <c r="E1026" s="5"/>
      <c r="F1026" s="5" t="s">
        <v>3815</v>
      </c>
      <c r="G1026" s="5" t="s">
        <v>3816</v>
      </c>
      <c r="H1026" s="5" t="s">
        <v>3817</v>
      </c>
      <c r="I1026" s="5" t="s">
        <v>3818</v>
      </c>
      <c r="J1026" s="5" t="s">
        <v>51</v>
      </c>
      <c r="K1026" s="5" t="s">
        <v>3819</v>
      </c>
      <c r="L1026" s="2">
        <f t="shared" si="15"/>
        <v>-76517.533887266996</v>
      </c>
      <c r="M1026" s="5" t="s">
        <v>38</v>
      </c>
      <c r="N1026" s="5" t="s">
        <v>3820</v>
      </c>
    </row>
    <row r="1027" spans="2:14" hidden="1" outlineLevel="1">
      <c r="B1027" s="5" t="s">
        <v>3814</v>
      </c>
      <c r="C1027" s="5" t="s">
        <v>37</v>
      </c>
      <c r="D1027" s="5" t="s">
        <v>38</v>
      </c>
      <c r="E1027" s="5"/>
      <c r="F1027" s="5" t="s">
        <v>3821</v>
      </c>
      <c r="G1027" s="5" t="s">
        <v>3822</v>
      </c>
      <c r="H1027" s="5" t="s">
        <v>3817</v>
      </c>
      <c r="I1027" s="5" t="s">
        <v>2733</v>
      </c>
      <c r="J1027" s="5" t="s">
        <v>51</v>
      </c>
      <c r="K1027" s="5" t="s">
        <v>324</v>
      </c>
      <c r="L1027" s="2">
        <f t="shared" ref="L1027:L1090" si="16">K1027/$K$1257*100</f>
        <v>139727.67057674841</v>
      </c>
      <c r="M1027" s="5" t="s">
        <v>38</v>
      </c>
      <c r="N1027" s="5" t="s">
        <v>3823</v>
      </c>
    </row>
    <row r="1028" spans="2:14" hidden="1" outlineLevel="1">
      <c r="B1028" s="5" t="s">
        <v>3824</v>
      </c>
      <c r="C1028" s="5" t="s">
        <v>37</v>
      </c>
      <c r="D1028" s="5" t="s">
        <v>38</v>
      </c>
      <c r="E1028" s="5"/>
      <c r="F1028" s="5" t="s">
        <v>3825</v>
      </c>
      <c r="G1028" s="5" t="s">
        <v>3826</v>
      </c>
      <c r="H1028" s="5" t="s">
        <v>3827</v>
      </c>
      <c r="I1028" s="5" t="s">
        <v>1024</v>
      </c>
      <c r="J1028" s="5" t="s">
        <v>55</v>
      </c>
      <c r="K1028" s="5" t="s">
        <v>583</v>
      </c>
      <c r="L1028" s="2">
        <f t="shared" si="16"/>
        <v>39922.191593356692</v>
      </c>
      <c r="M1028" s="5" t="s">
        <v>38</v>
      </c>
      <c r="N1028" s="5" t="s">
        <v>3828</v>
      </c>
    </row>
    <row r="1029" spans="2:14" hidden="1" outlineLevel="1">
      <c r="B1029" s="5" t="s">
        <v>3829</v>
      </c>
      <c r="C1029" s="5" t="s">
        <v>37</v>
      </c>
      <c r="D1029" s="5" t="s">
        <v>46</v>
      </c>
      <c r="E1029" s="5"/>
      <c r="F1029" s="5" t="s">
        <v>3830</v>
      </c>
      <c r="G1029" s="5" t="s">
        <v>3831</v>
      </c>
      <c r="H1029" s="5" t="s">
        <v>3832</v>
      </c>
      <c r="I1029" s="5" t="s">
        <v>465</v>
      </c>
      <c r="J1029" s="5" t="s">
        <v>51</v>
      </c>
      <c r="K1029" s="5" t="s">
        <v>718</v>
      </c>
      <c r="L1029" s="2">
        <f t="shared" si="16"/>
        <v>-192957.25936789069</v>
      </c>
      <c r="M1029" s="5" t="s">
        <v>38</v>
      </c>
      <c r="N1029" s="5" t="s">
        <v>3833</v>
      </c>
    </row>
    <row r="1030" spans="2:14" hidden="1" outlineLevel="1">
      <c r="B1030" s="5" t="s">
        <v>3834</v>
      </c>
      <c r="C1030" s="5" t="s">
        <v>37</v>
      </c>
      <c r="D1030" s="5" t="s">
        <v>38</v>
      </c>
      <c r="E1030" s="5"/>
      <c r="F1030" s="5" t="s">
        <v>3835</v>
      </c>
      <c r="G1030" s="5" t="s">
        <v>3836</v>
      </c>
      <c r="H1030" s="5" t="s">
        <v>3837</v>
      </c>
      <c r="I1030" s="5" t="s">
        <v>3838</v>
      </c>
      <c r="J1030" s="5" t="s">
        <v>51</v>
      </c>
      <c r="K1030" s="5" t="s">
        <v>159</v>
      </c>
      <c r="L1030" s="2">
        <f t="shared" si="16"/>
        <v>83171.232486159774</v>
      </c>
      <c r="M1030" s="5" t="s">
        <v>38</v>
      </c>
      <c r="N1030" s="5" t="s">
        <v>3839</v>
      </c>
    </row>
    <row r="1031" spans="2:14" hidden="1" outlineLevel="1">
      <c r="B1031" s="5" t="s">
        <v>3840</v>
      </c>
      <c r="C1031" s="5" t="s">
        <v>37</v>
      </c>
      <c r="D1031" s="5" t="s">
        <v>38</v>
      </c>
      <c r="E1031" s="5" t="s">
        <v>120</v>
      </c>
      <c r="F1031" s="5" t="s">
        <v>3841</v>
      </c>
      <c r="G1031" s="5" t="s">
        <v>3842</v>
      </c>
      <c r="H1031" s="5" t="s">
        <v>3843</v>
      </c>
      <c r="I1031" s="5" t="s">
        <v>1469</v>
      </c>
      <c r="J1031" s="5" t="s">
        <v>51</v>
      </c>
      <c r="K1031" s="5" t="s">
        <v>343</v>
      </c>
      <c r="L1031" s="2">
        <f t="shared" si="16"/>
        <v>-156361.91707398035</v>
      </c>
      <c r="M1031" s="5" t="s">
        <v>38</v>
      </c>
      <c r="N1031" s="5" t="s">
        <v>3844</v>
      </c>
    </row>
    <row r="1032" spans="2:14" hidden="1" outlineLevel="1">
      <c r="B1032" s="5" t="s">
        <v>3845</v>
      </c>
      <c r="C1032" s="5" t="s">
        <v>37</v>
      </c>
      <c r="D1032" s="5" t="s">
        <v>55</v>
      </c>
      <c r="E1032" s="5" t="s">
        <v>120</v>
      </c>
      <c r="F1032" s="5" t="s">
        <v>3846</v>
      </c>
      <c r="G1032" s="5" t="s">
        <v>3847</v>
      </c>
      <c r="H1032" s="5" t="s">
        <v>3843</v>
      </c>
      <c r="I1032" s="5" t="s">
        <v>3848</v>
      </c>
      <c r="J1032" s="5" t="s">
        <v>51</v>
      </c>
      <c r="K1032" s="5" t="s">
        <v>526</v>
      </c>
      <c r="L1032" s="2">
        <f t="shared" si="16"/>
        <v>212918.35516456905</v>
      </c>
      <c r="M1032" s="5" t="s">
        <v>38</v>
      </c>
      <c r="N1032" s="5" t="s">
        <v>3849</v>
      </c>
    </row>
    <row r="1033" spans="2:14" hidden="1" outlineLevel="1">
      <c r="B1033" s="5" t="s">
        <v>3850</v>
      </c>
      <c r="C1033" s="5" t="s">
        <v>37</v>
      </c>
      <c r="D1033" s="5" t="s">
        <v>38</v>
      </c>
      <c r="E1033" s="5"/>
      <c r="F1033" s="5" t="s">
        <v>3851</v>
      </c>
      <c r="G1033" s="5" t="s">
        <v>3852</v>
      </c>
      <c r="H1033" s="5" t="s">
        <v>3853</v>
      </c>
      <c r="I1033" s="5" t="s">
        <v>3854</v>
      </c>
      <c r="J1033" s="5" t="s">
        <v>38</v>
      </c>
      <c r="K1033" s="5" t="s">
        <v>853</v>
      </c>
      <c r="L1033" s="2">
        <f t="shared" si="16"/>
        <v>86498.081785606162</v>
      </c>
      <c r="M1033" s="5" t="s">
        <v>38</v>
      </c>
      <c r="N1033" s="5" t="s">
        <v>3855</v>
      </c>
    </row>
    <row r="1034" spans="2:14" hidden="1" outlineLevel="1">
      <c r="B1034" s="5" t="s">
        <v>3850</v>
      </c>
      <c r="C1034" s="5" t="s">
        <v>37</v>
      </c>
      <c r="D1034" s="5" t="s">
        <v>38</v>
      </c>
      <c r="E1034" s="5"/>
      <c r="F1034" s="5" t="s">
        <v>3856</v>
      </c>
      <c r="G1034" s="5" t="s">
        <v>3857</v>
      </c>
      <c r="H1034" s="5" t="s">
        <v>3853</v>
      </c>
      <c r="I1034" s="5" t="s">
        <v>1970</v>
      </c>
      <c r="J1034" s="5" t="s">
        <v>38</v>
      </c>
      <c r="K1034" s="5" t="s">
        <v>593</v>
      </c>
      <c r="L1034" s="2">
        <f t="shared" si="16"/>
        <v>-36595.342293910304</v>
      </c>
      <c r="M1034" s="5" t="s">
        <v>38</v>
      </c>
      <c r="N1034" s="5" t="s">
        <v>3858</v>
      </c>
    </row>
    <row r="1035" spans="2:14" hidden="1" outlineLevel="1">
      <c r="B1035" s="5" t="s">
        <v>3859</v>
      </c>
      <c r="C1035" s="5" t="s">
        <v>37</v>
      </c>
      <c r="D1035" s="5" t="s">
        <v>38</v>
      </c>
      <c r="E1035" s="5"/>
      <c r="F1035" s="5" t="s">
        <v>3860</v>
      </c>
      <c r="G1035" s="5" t="s">
        <v>3861</v>
      </c>
      <c r="H1035" s="5" t="s">
        <v>3862</v>
      </c>
      <c r="I1035" s="5" t="s">
        <v>870</v>
      </c>
      <c r="J1035" s="5" t="s">
        <v>38</v>
      </c>
      <c r="K1035" s="5" t="s">
        <v>55</v>
      </c>
      <c r="L1035" s="2">
        <f t="shared" si="16"/>
        <v>6653.6985988927827</v>
      </c>
      <c r="M1035" s="5" t="s">
        <v>38</v>
      </c>
      <c r="N1035" s="5" t="s">
        <v>3863</v>
      </c>
    </row>
    <row r="1036" spans="2:14" hidden="1" outlineLevel="1">
      <c r="B1036" s="5" t="s">
        <v>3864</v>
      </c>
      <c r="C1036" s="5" t="s">
        <v>37</v>
      </c>
      <c r="D1036" s="5" t="s">
        <v>46</v>
      </c>
      <c r="E1036" s="5"/>
      <c r="F1036" s="5" t="s">
        <v>3865</v>
      </c>
      <c r="G1036" s="5" t="s">
        <v>3866</v>
      </c>
      <c r="H1036" s="5" t="s">
        <v>3867</v>
      </c>
      <c r="I1036" s="5" t="s">
        <v>330</v>
      </c>
      <c r="J1036" s="5" t="s">
        <v>51</v>
      </c>
      <c r="K1036" s="5" t="s">
        <v>167</v>
      </c>
      <c r="L1036" s="2">
        <f t="shared" si="16"/>
        <v>179649.86217010513</v>
      </c>
      <c r="M1036" s="5" t="s">
        <v>38</v>
      </c>
      <c r="N1036" s="5" t="s">
        <v>3868</v>
      </c>
    </row>
    <row r="1037" spans="2:14" hidden="1" outlineLevel="1">
      <c r="B1037" s="5" t="s">
        <v>3869</v>
      </c>
      <c r="C1037" s="5" t="s">
        <v>37</v>
      </c>
      <c r="D1037" s="5" t="s">
        <v>46</v>
      </c>
      <c r="E1037" s="5"/>
      <c r="F1037" s="5" t="s">
        <v>3870</v>
      </c>
      <c r="G1037" s="5" t="s">
        <v>3871</v>
      </c>
      <c r="H1037" s="5" t="s">
        <v>3872</v>
      </c>
      <c r="I1037" s="5" t="s">
        <v>275</v>
      </c>
      <c r="J1037" s="5" t="s">
        <v>51</v>
      </c>
      <c r="K1037" s="5" t="s">
        <v>188</v>
      </c>
      <c r="L1037" s="2">
        <f t="shared" si="16"/>
        <v>156361.91707398035</v>
      </c>
      <c r="M1037" s="5" t="s">
        <v>38</v>
      </c>
      <c r="N1037" s="5" t="s">
        <v>3873</v>
      </c>
    </row>
    <row r="1038" spans="2:14" hidden="1" outlineLevel="1">
      <c r="B1038" s="5" t="s">
        <v>3869</v>
      </c>
      <c r="C1038" s="5" t="s">
        <v>37</v>
      </c>
      <c r="D1038" s="5" t="s">
        <v>46</v>
      </c>
      <c r="E1038" s="5"/>
      <c r="F1038" s="5" t="s">
        <v>3874</v>
      </c>
      <c r="G1038" s="5" t="s">
        <v>3875</v>
      </c>
      <c r="H1038" s="5" t="s">
        <v>3872</v>
      </c>
      <c r="I1038" s="5" t="s">
        <v>288</v>
      </c>
      <c r="J1038" s="5" t="s">
        <v>51</v>
      </c>
      <c r="K1038" s="5" t="s">
        <v>125</v>
      </c>
      <c r="L1038" s="2">
        <f t="shared" si="16"/>
        <v>-93151.780384498939</v>
      </c>
      <c r="M1038" s="5" t="s">
        <v>38</v>
      </c>
      <c r="N1038" s="5" t="s">
        <v>3876</v>
      </c>
    </row>
    <row r="1039" spans="2:14" hidden="1" outlineLevel="1">
      <c r="B1039" s="5" t="s">
        <v>3877</v>
      </c>
      <c r="C1039" s="5" t="s">
        <v>37</v>
      </c>
      <c r="D1039" s="5" t="s">
        <v>38</v>
      </c>
      <c r="E1039" s="5"/>
      <c r="F1039" s="5" t="s">
        <v>3878</v>
      </c>
      <c r="G1039" s="5" t="s">
        <v>3879</v>
      </c>
      <c r="H1039" s="5" t="s">
        <v>3880</v>
      </c>
      <c r="I1039" s="5" t="s">
        <v>2023</v>
      </c>
      <c r="J1039" s="5" t="s">
        <v>38</v>
      </c>
      <c r="K1039" s="5" t="s">
        <v>103</v>
      </c>
      <c r="L1039" s="2">
        <f t="shared" si="16"/>
        <v>129747.12267840926</v>
      </c>
      <c r="M1039" s="5" t="s">
        <v>38</v>
      </c>
      <c r="N1039" s="5" t="s">
        <v>3881</v>
      </c>
    </row>
    <row r="1040" spans="2:14" hidden="1" outlineLevel="1">
      <c r="B1040" s="5" t="s">
        <v>3877</v>
      </c>
      <c r="C1040" s="5" t="s">
        <v>37</v>
      </c>
      <c r="D1040" s="5" t="s">
        <v>55</v>
      </c>
      <c r="E1040" s="5"/>
      <c r="F1040" s="5" t="s">
        <v>3882</v>
      </c>
      <c r="G1040" s="5" t="s">
        <v>3883</v>
      </c>
      <c r="H1040" s="5" t="s">
        <v>3880</v>
      </c>
      <c r="I1040" s="5" t="s">
        <v>483</v>
      </c>
      <c r="J1040" s="5" t="s">
        <v>38</v>
      </c>
      <c r="K1040" s="5" t="s">
        <v>1281</v>
      </c>
      <c r="L1040" s="2">
        <f t="shared" si="16"/>
        <v>-56556.438090588643</v>
      </c>
      <c r="M1040" s="5" t="s">
        <v>38</v>
      </c>
      <c r="N1040" s="5" t="s">
        <v>3884</v>
      </c>
    </row>
    <row r="1041" spans="1:14" hidden="1" outlineLevel="1">
      <c r="B1041" s="5" t="s">
        <v>3885</v>
      </c>
      <c r="C1041" s="5" t="s">
        <v>37</v>
      </c>
      <c r="D1041" s="5" t="s">
        <v>38</v>
      </c>
      <c r="E1041" s="5"/>
      <c r="F1041" s="5" t="s">
        <v>3886</v>
      </c>
      <c r="G1041" s="5" t="s">
        <v>3887</v>
      </c>
      <c r="H1041" s="5" t="s">
        <v>3888</v>
      </c>
      <c r="I1041" s="5" t="s">
        <v>67</v>
      </c>
      <c r="J1041" s="5" t="s">
        <v>55</v>
      </c>
      <c r="K1041" s="5" t="s">
        <v>1281</v>
      </c>
      <c r="L1041" s="2">
        <f t="shared" si="16"/>
        <v>-56556.438090588643</v>
      </c>
      <c r="M1041" s="5" t="s">
        <v>38</v>
      </c>
      <c r="N1041" s="5" t="s">
        <v>3889</v>
      </c>
    </row>
    <row r="1042" spans="1:14" hidden="1" outlineLevel="1">
      <c r="B1042" s="5" t="s">
        <v>3885</v>
      </c>
      <c r="C1042" s="5" t="s">
        <v>37</v>
      </c>
      <c r="D1042" s="5" t="s">
        <v>38</v>
      </c>
      <c r="E1042" s="5"/>
      <c r="F1042" s="5" t="s">
        <v>3890</v>
      </c>
      <c r="G1042" s="5" t="s">
        <v>3891</v>
      </c>
      <c r="H1042" s="5" t="s">
        <v>3888</v>
      </c>
      <c r="I1042" s="5" t="s">
        <v>1846</v>
      </c>
      <c r="J1042" s="5" t="s">
        <v>55</v>
      </c>
      <c r="K1042" s="5" t="s">
        <v>941</v>
      </c>
      <c r="L1042" s="2">
        <f t="shared" si="16"/>
        <v>-49902.739491695866</v>
      </c>
      <c r="M1042" s="5" t="s">
        <v>38</v>
      </c>
      <c r="N1042" s="5" t="s">
        <v>3892</v>
      </c>
    </row>
    <row r="1043" spans="1:14" hidden="1" outlineLevel="1">
      <c r="B1043" s="5" t="s">
        <v>3885</v>
      </c>
      <c r="C1043" s="5" t="s">
        <v>37</v>
      </c>
      <c r="D1043" s="5" t="s">
        <v>38</v>
      </c>
      <c r="E1043" s="5"/>
      <c r="F1043" s="5" t="s">
        <v>3893</v>
      </c>
      <c r="G1043" s="5" t="s">
        <v>3894</v>
      </c>
      <c r="H1043" s="5" t="s">
        <v>3888</v>
      </c>
      <c r="I1043" s="5" t="s">
        <v>2176</v>
      </c>
      <c r="J1043" s="5" t="s">
        <v>55</v>
      </c>
      <c r="K1043" s="5" t="s">
        <v>1423</v>
      </c>
      <c r="L1043" s="2">
        <f t="shared" si="16"/>
        <v>133073.97197785563</v>
      </c>
      <c r="M1043" s="5" t="s">
        <v>38</v>
      </c>
      <c r="N1043" s="5" t="s">
        <v>3895</v>
      </c>
    </row>
    <row r="1044" spans="1:14" hidden="1" outlineLevel="1">
      <c r="B1044" s="5" t="s">
        <v>3896</v>
      </c>
      <c r="C1044" s="5" t="s">
        <v>37</v>
      </c>
      <c r="D1044" s="5" t="s">
        <v>46</v>
      </c>
      <c r="E1044" s="5"/>
      <c r="F1044" s="5" t="s">
        <v>3897</v>
      </c>
      <c r="G1044" s="5" t="s">
        <v>3898</v>
      </c>
      <c r="H1044" s="5" t="s">
        <v>3899</v>
      </c>
      <c r="I1044" s="5" t="s">
        <v>630</v>
      </c>
      <c r="J1044" s="5" t="s">
        <v>51</v>
      </c>
      <c r="K1044" s="5" t="s">
        <v>3900</v>
      </c>
      <c r="L1044" s="2">
        <f t="shared" si="16"/>
        <v>349319.17644187104</v>
      </c>
      <c r="M1044" s="5" t="s">
        <v>38</v>
      </c>
      <c r="N1044" s="5" t="s">
        <v>3901</v>
      </c>
    </row>
    <row r="1045" spans="1:14" hidden="1" outlineLevel="1">
      <c r="B1045" s="5" t="s">
        <v>3896</v>
      </c>
      <c r="C1045" s="5" t="s">
        <v>37</v>
      </c>
      <c r="D1045" s="5" t="s">
        <v>55</v>
      </c>
      <c r="E1045" s="5"/>
      <c r="F1045" s="5" t="s">
        <v>3902</v>
      </c>
      <c r="G1045" s="5" t="s">
        <v>3903</v>
      </c>
      <c r="H1045" s="5" t="s">
        <v>3899</v>
      </c>
      <c r="I1045" s="5" t="s">
        <v>2327</v>
      </c>
      <c r="J1045" s="5" t="s">
        <v>51</v>
      </c>
      <c r="K1045" s="5" t="s">
        <v>995</v>
      </c>
      <c r="L1045" s="2">
        <f t="shared" si="16"/>
        <v>-126420.27337896285</v>
      </c>
      <c r="M1045" s="5" t="s">
        <v>38</v>
      </c>
      <c r="N1045" s="5" t="s">
        <v>3904</v>
      </c>
    </row>
    <row r="1046" spans="1:14" hidden="1" outlineLevel="1">
      <c r="B1046" s="5" t="s">
        <v>3905</v>
      </c>
      <c r="C1046" s="5" t="s">
        <v>37</v>
      </c>
      <c r="D1046" s="5" t="s">
        <v>55</v>
      </c>
      <c r="E1046" s="5"/>
      <c r="F1046" s="5" t="s">
        <v>3906</v>
      </c>
      <c r="G1046" s="5" t="s">
        <v>3907</v>
      </c>
      <c r="H1046" s="5" t="s">
        <v>3908</v>
      </c>
      <c r="I1046" s="5" t="s">
        <v>3909</v>
      </c>
      <c r="J1046" s="5" t="s">
        <v>51</v>
      </c>
      <c r="K1046" s="5" t="s">
        <v>2956</v>
      </c>
      <c r="L1046" s="2">
        <f t="shared" si="16"/>
        <v>339338.62854353187</v>
      </c>
      <c r="M1046" s="5" t="s">
        <v>38</v>
      </c>
      <c r="N1046" s="5" t="s">
        <v>3910</v>
      </c>
    </row>
    <row r="1047" spans="1:14" hidden="1" outlineLevel="1">
      <c r="B1047" s="5" t="s">
        <v>3905</v>
      </c>
      <c r="C1047" s="5" t="s">
        <v>37</v>
      </c>
      <c r="D1047" s="5" t="s">
        <v>38</v>
      </c>
      <c r="E1047" s="5"/>
      <c r="F1047" s="5" t="s">
        <v>3911</v>
      </c>
      <c r="G1047" s="5" t="s">
        <v>3912</v>
      </c>
      <c r="H1047" s="5" t="s">
        <v>3908</v>
      </c>
      <c r="I1047" s="5" t="s">
        <v>3913</v>
      </c>
      <c r="J1047" s="5" t="s">
        <v>51</v>
      </c>
      <c r="K1047" s="5" t="s">
        <v>125</v>
      </c>
      <c r="L1047" s="2">
        <f t="shared" si="16"/>
        <v>-93151.780384498939</v>
      </c>
      <c r="M1047" s="5" t="s">
        <v>38</v>
      </c>
      <c r="N1047" s="5" t="s">
        <v>3914</v>
      </c>
    </row>
    <row r="1048" spans="1:14" hidden="1" outlineLevel="1">
      <c r="B1048" s="5" t="s">
        <v>3915</v>
      </c>
      <c r="C1048" s="5" t="s">
        <v>37</v>
      </c>
      <c r="D1048" s="5" t="s">
        <v>38</v>
      </c>
      <c r="E1048" s="5"/>
      <c r="F1048" s="5" t="s">
        <v>3916</v>
      </c>
      <c r="G1048" s="5" t="s">
        <v>3917</v>
      </c>
      <c r="H1048" s="5" t="s">
        <v>3918</v>
      </c>
      <c r="I1048" s="5" t="s">
        <v>187</v>
      </c>
      <c r="J1048" s="5" t="s">
        <v>38</v>
      </c>
      <c r="K1048" s="5" t="s">
        <v>768</v>
      </c>
      <c r="L1048" s="2">
        <f t="shared" si="16"/>
        <v>-13307.397197785565</v>
      </c>
      <c r="M1048" s="5" t="s">
        <v>38</v>
      </c>
      <c r="N1048" s="5" t="s">
        <v>3919</v>
      </c>
    </row>
    <row r="1049" spans="1:14" hidden="1" outlineLevel="1">
      <c r="B1049" s="5" t="s">
        <v>3915</v>
      </c>
      <c r="C1049" s="5" t="s">
        <v>37</v>
      </c>
      <c r="D1049" s="5" t="s">
        <v>55</v>
      </c>
      <c r="E1049" s="5"/>
      <c r="F1049" s="5" t="s">
        <v>3920</v>
      </c>
      <c r="G1049" s="5" t="s">
        <v>3921</v>
      </c>
      <c r="H1049" s="5" t="s">
        <v>3918</v>
      </c>
      <c r="I1049" s="5" t="s">
        <v>1826</v>
      </c>
      <c r="J1049" s="5" t="s">
        <v>38</v>
      </c>
      <c r="K1049" s="5" t="s">
        <v>132</v>
      </c>
      <c r="L1049" s="2">
        <f t="shared" si="16"/>
        <v>109786.0268817309</v>
      </c>
      <c r="M1049" s="5" t="s">
        <v>38</v>
      </c>
      <c r="N1049" s="5" t="s">
        <v>3922</v>
      </c>
    </row>
    <row r="1050" spans="1:14" hidden="1" outlineLevel="1">
      <c r="B1050" s="5" t="s">
        <v>3923</v>
      </c>
      <c r="C1050" s="5" t="s">
        <v>37</v>
      </c>
      <c r="D1050" s="5" t="s">
        <v>38</v>
      </c>
      <c r="E1050" s="5"/>
      <c r="F1050" s="5" t="s">
        <v>3924</v>
      </c>
      <c r="G1050" s="5" t="s">
        <v>3925</v>
      </c>
      <c r="H1050" s="5" t="s">
        <v>3926</v>
      </c>
      <c r="I1050" s="5" t="s">
        <v>2218</v>
      </c>
      <c r="J1050" s="5" t="s">
        <v>38</v>
      </c>
      <c r="K1050" s="5" t="s">
        <v>355</v>
      </c>
      <c r="L1050" s="2">
        <f t="shared" si="16"/>
        <v>-43249.040892803081</v>
      </c>
      <c r="M1050" s="5" t="s">
        <v>38</v>
      </c>
      <c r="N1050" s="5" t="s">
        <v>3927</v>
      </c>
    </row>
    <row r="1051" spans="1:14" hidden="1" outlineLevel="1">
      <c r="B1051" s="5" t="s">
        <v>3923</v>
      </c>
      <c r="C1051" s="5" t="s">
        <v>37</v>
      </c>
      <c r="D1051" s="5" t="s">
        <v>38</v>
      </c>
      <c r="E1051" s="5"/>
      <c r="F1051" s="5" t="s">
        <v>3928</v>
      </c>
      <c r="G1051" s="5" t="s">
        <v>3929</v>
      </c>
      <c r="H1051" s="5" t="s">
        <v>3926</v>
      </c>
      <c r="I1051" s="5" t="s">
        <v>2280</v>
      </c>
      <c r="J1051" s="5" t="s">
        <v>38</v>
      </c>
      <c r="K1051" s="5" t="s">
        <v>89</v>
      </c>
      <c r="L1051" s="2">
        <f t="shared" si="16"/>
        <v>93151.780384498939</v>
      </c>
      <c r="M1051" s="5" t="s">
        <v>38</v>
      </c>
      <c r="N1051" s="5" t="s">
        <v>3930</v>
      </c>
    </row>
    <row r="1052" spans="1:14" collapsed="1">
      <c r="A1052" s="3" t="s">
        <v>3931</v>
      </c>
      <c r="B1052" s="2" t="s">
        <v>3932</v>
      </c>
      <c r="C1052" s="2" t="s">
        <v>3933</v>
      </c>
      <c r="D1052" s="2" t="s">
        <v>3934</v>
      </c>
      <c r="E1052" s="2" t="s">
        <v>3935</v>
      </c>
      <c r="F1052" s="2" t="s">
        <v>3936</v>
      </c>
      <c r="G1052" s="2" t="s">
        <v>3937</v>
      </c>
      <c r="H1052" s="2" t="s">
        <v>1890</v>
      </c>
      <c r="I1052" s="3" t="s">
        <v>3938</v>
      </c>
      <c r="K1052" s="2">
        <f>47/C1052</f>
        <v>1.0343537489821519E-3</v>
      </c>
      <c r="L1052" s="2">
        <f t="shared" si="16"/>
        <v>3.44113904518102</v>
      </c>
      <c r="M1052" s="2">
        <v>-0.109</v>
      </c>
      <c r="N1052" s="2">
        <v>9.4</v>
      </c>
    </row>
    <row r="1053" spans="1:14" hidden="1" outlineLevel="1">
      <c r="B1053" s="1" t="s">
        <v>26</v>
      </c>
      <c r="C1053" s="1" t="s">
        <v>27</v>
      </c>
      <c r="D1053" s="1" t="s">
        <v>4</v>
      </c>
      <c r="E1053" s="1" t="s">
        <v>28</v>
      </c>
      <c r="F1053" s="1" t="s">
        <v>29</v>
      </c>
      <c r="G1053" s="1" t="s">
        <v>30</v>
      </c>
      <c r="H1053" s="1" t="s">
        <v>31</v>
      </c>
      <c r="I1053" s="1" t="s">
        <v>32</v>
      </c>
      <c r="J1053" s="1" t="s">
        <v>33</v>
      </c>
      <c r="K1053" s="1" t="s">
        <v>3</v>
      </c>
      <c r="L1053" s="2" t="e">
        <f t="shared" si="16"/>
        <v>#VALUE!</v>
      </c>
      <c r="M1053" s="1" t="s">
        <v>34</v>
      </c>
      <c r="N1053" s="1" t="s">
        <v>35</v>
      </c>
    </row>
    <row r="1054" spans="1:14" hidden="1" outlineLevel="1">
      <c r="B1054" s="7" t="s">
        <v>3939</v>
      </c>
      <c r="C1054" s="7" t="s">
        <v>37</v>
      </c>
      <c r="D1054" s="7" t="s">
        <v>142</v>
      </c>
      <c r="E1054" s="7"/>
      <c r="F1054" s="7" t="s">
        <v>3940</v>
      </c>
      <c r="G1054" s="7" t="s">
        <v>3941</v>
      </c>
      <c r="H1054" s="7" t="s">
        <v>2950</v>
      </c>
      <c r="I1054" s="7" t="s">
        <v>138</v>
      </c>
      <c r="J1054" s="7" t="s">
        <v>51</v>
      </c>
      <c r="K1054" s="7" t="s">
        <v>96</v>
      </c>
      <c r="L1054" s="2">
        <f t="shared" si="16"/>
        <v>153035.06777453399</v>
      </c>
      <c r="M1054" s="7" t="s">
        <v>38</v>
      </c>
      <c r="N1054" s="7" t="s">
        <v>477</v>
      </c>
    </row>
    <row r="1055" spans="1:14" hidden="1" outlineLevel="1">
      <c r="B1055" s="5" t="s">
        <v>3942</v>
      </c>
      <c r="C1055" s="5" t="s">
        <v>37</v>
      </c>
      <c r="D1055" s="5" t="s">
        <v>38</v>
      </c>
      <c r="E1055" s="5"/>
      <c r="F1055" s="5" t="s">
        <v>3943</v>
      </c>
      <c r="G1055" s="5" t="s">
        <v>3944</v>
      </c>
      <c r="H1055" s="5" t="s">
        <v>3945</v>
      </c>
      <c r="I1055" s="5" t="s">
        <v>752</v>
      </c>
      <c r="J1055" s="5" t="s">
        <v>51</v>
      </c>
      <c r="K1055" s="5" t="s">
        <v>350</v>
      </c>
      <c r="L1055" s="2">
        <f t="shared" si="16"/>
        <v>163015.61567287316</v>
      </c>
      <c r="M1055" s="5" t="s">
        <v>38</v>
      </c>
      <c r="N1055" s="5" t="s">
        <v>3946</v>
      </c>
    </row>
    <row r="1056" spans="1:14" hidden="1" outlineLevel="1">
      <c r="B1056" s="5" t="s">
        <v>3947</v>
      </c>
      <c r="C1056" s="5" t="s">
        <v>37</v>
      </c>
      <c r="D1056" s="5" t="s">
        <v>38</v>
      </c>
      <c r="E1056" s="5"/>
      <c r="F1056" s="5" t="s">
        <v>3948</v>
      </c>
      <c r="G1056" s="5" t="s">
        <v>3949</v>
      </c>
      <c r="H1056" s="5" t="s">
        <v>3950</v>
      </c>
      <c r="I1056" s="5" t="s">
        <v>3951</v>
      </c>
      <c r="J1056" s="5" t="s">
        <v>51</v>
      </c>
      <c r="K1056" s="5" t="s">
        <v>887</v>
      </c>
      <c r="L1056" s="2">
        <f t="shared" si="16"/>
        <v>49902.739491695866</v>
      </c>
      <c r="M1056" s="5" t="s">
        <v>38</v>
      </c>
      <c r="N1056" s="5" t="s">
        <v>3952</v>
      </c>
    </row>
    <row r="1057" spans="2:14" hidden="1" outlineLevel="1">
      <c r="B1057" s="5" t="s">
        <v>3953</v>
      </c>
      <c r="C1057" s="5" t="s">
        <v>37</v>
      </c>
      <c r="D1057" s="5" t="s">
        <v>55</v>
      </c>
      <c r="E1057" s="5"/>
      <c r="F1057" s="5" t="s">
        <v>3954</v>
      </c>
      <c r="G1057" s="5" t="s">
        <v>3955</v>
      </c>
      <c r="H1057" s="5" t="s">
        <v>3956</v>
      </c>
      <c r="I1057" s="5" t="s">
        <v>2604</v>
      </c>
      <c r="J1057" s="5" t="s">
        <v>51</v>
      </c>
      <c r="K1057" s="5" t="s">
        <v>289</v>
      </c>
      <c r="L1057" s="2">
        <f t="shared" si="16"/>
        <v>159688.76637342677</v>
      </c>
      <c r="M1057" s="5" t="s">
        <v>38</v>
      </c>
      <c r="N1057" s="5" t="s">
        <v>3957</v>
      </c>
    </row>
    <row r="1058" spans="2:14" hidden="1" outlineLevel="1">
      <c r="B1058" s="5" t="s">
        <v>3958</v>
      </c>
      <c r="C1058" s="5" t="s">
        <v>37</v>
      </c>
      <c r="D1058" s="5" t="s">
        <v>38</v>
      </c>
      <c r="E1058" s="5"/>
      <c r="F1058" s="5" t="s">
        <v>3959</v>
      </c>
      <c r="G1058" s="5" t="s">
        <v>3960</v>
      </c>
      <c r="H1058" s="5" t="s">
        <v>3961</v>
      </c>
      <c r="I1058" s="5" t="s">
        <v>3202</v>
      </c>
      <c r="J1058" s="5" t="s">
        <v>38</v>
      </c>
      <c r="K1058" s="5" t="s">
        <v>181</v>
      </c>
      <c r="L1058" s="2">
        <f t="shared" si="16"/>
        <v>103132.32828283812</v>
      </c>
      <c r="M1058" s="5" t="s">
        <v>38</v>
      </c>
      <c r="N1058" s="5" t="s">
        <v>3962</v>
      </c>
    </row>
    <row r="1059" spans="2:14" hidden="1" outlineLevel="1">
      <c r="B1059" s="5" t="s">
        <v>3963</v>
      </c>
      <c r="C1059" s="5" t="s">
        <v>37</v>
      </c>
      <c r="D1059" s="5" t="s">
        <v>46</v>
      </c>
      <c r="E1059" s="5"/>
      <c r="F1059" s="5" t="s">
        <v>3964</v>
      </c>
      <c r="G1059" s="5" t="s">
        <v>3965</v>
      </c>
      <c r="H1059" s="5" t="s">
        <v>3966</v>
      </c>
      <c r="I1059" s="5" t="s">
        <v>1204</v>
      </c>
      <c r="J1059" s="5" t="s">
        <v>38</v>
      </c>
      <c r="K1059" s="5" t="s">
        <v>89</v>
      </c>
      <c r="L1059" s="2">
        <f t="shared" si="16"/>
        <v>93151.780384498939</v>
      </c>
      <c r="M1059" s="5" t="s">
        <v>38</v>
      </c>
      <c r="N1059" s="5" t="s">
        <v>3967</v>
      </c>
    </row>
    <row r="1060" spans="2:14" hidden="1" outlineLevel="1">
      <c r="B1060" s="5" t="s">
        <v>3968</v>
      </c>
      <c r="C1060" s="5" t="s">
        <v>37</v>
      </c>
      <c r="D1060" s="5" t="s">
        <v>55</v>
      </c>
      <c r="E1060" s="5"/>
      <c r="F1060" s="5" t="s">
        <v>3969</v>
      </c>
      <c r="G1060" s="5" t="s">
        <v>3970</v>
      </c>
      <c r="H1060" s="5" t="s">
        <v>3971</v>
      </c>
      <c r="I1060" s="5" t="s">
        <v>682</v>
      </c>
      <c r="J1060" s="5" t="s">
        <v>51</v>
      </c>
      <c r="K1060" s="5" t="s">
        <v>43</v>
      </c>
      <c r="L1060" s="2">
        <f t="shared" si="16"/>
        <v>99805.478983391731</v>
      </c>
      <c r="M1060" s="5" t="s">
        <v>38</v>
      </c>
      <c r="N1060" s="5" t="s">
        <v>3972</v>
      </c>
    </row>
    <row r="1061" spans="2:14" hidden="1" outlineLevel="1">
      <c r="B1061" s="5" t="s">
        <v>3973</v>
      </c>
      <c r="C1061" s="5" t="s">
        <v>37</v>
      </c>
      <c r="D1061" s="5" t="s">
        <v>63</v>
      </c>
      <c r="E1061" s="5"/>
      <c r="F1061" s="5" t="s">
        <v>3974</v>
      </c>
      <c r="G1061" s="5" t="s">
        <v>3975</v>
      </c>
      <c r="H1061" s="5" t="s">
        <v>3976</v>
      </c>
      <c r="I1061" s="5" t="s">
        <v>293</v>
      </c>
      <c r="J1061" s="5" t="s">
        <v>51</v>
      </c>
      <c r="K1061" s="5" t="s">
        <v>195</v>
      </c>
      <c r="L1061" s="2">
        <f t="shared" si="16"/>
        <v>186303.56076899788</v>
      </c>
      <c r="M1061" s="5" t="s">
        <v>38</v>
      </c>
      <c r="N1061" s="5" t="s">
        <v>3977</v>
      </c>
    </row>
    <row r="1062" spans="2:14" hidden="1" outlineLevel="1">
      <c r="B1062" s="5" t="s">
        <v>3978</v>
      </c>
      <c r="C1062" s="5" t="s">
        <v>37</v>
      </c>
      <c r="D1062" s="5" t="s">
        <v>55</v>
      </c>
      <c r="E1062" s="5" t="s">
        <v>120</v>
      </c>
      <c r="F1062" s="5" t="s">
        <v>3979</v>
      </c>
      <c r="G1062" s="5" t="s">
        <v>3980</v>
      </c>
      <c r="H1062" s="5" t="s">
        <v>3981</v>
      </c>
      <c r="I1062" s="5" t="s">
        <v>2417</v>
      </c>
      <c r="J1062" s="5" t="s">
        <v>51</v>
      </c>
      <c r="K1062" s="5" t="s">
        <v>282</v>
      </c>
      <c r="L1062" s="2">
        <f t="shared" si="16"/>
        <v>-106459.17758228452</v>
      </c>
      <c r="M1062" s="5" t="s">
        <v>38</v>
      </c>
      <c r="N1062" s="5" t="s">
        <v>3982</v>
      </c>
    </row>
    <row r="1063" spans="2:14" hidden="1" outlineLevel="1">
      <c r="B1063" s="5" t="s">
        <v>3983</v>
      </c>
      <c r="C1063" s="5" t="s">
        <v>37</v>
      </c>
      <c r="D1063" s="5" t="s">
        <v>38</v>
      </c>
      <c r="E1063" s="5"/>
      <c r="F1063" s="5" t="s">
        <v>3984</v>
      </c>
      <c r="G1063" s="5" t="s">
        <v>3985</v>
      </c>
      <c r="H1063" s="5" t="s">
        <v>3986</v>
      </c>
      <c r="I1063" s="5" t="s">
        <v>3987</v>
      </c>
      <c r="J1063" s="5" t="s">
        <v>51</v>
      </c>
      <c r="K1063" s="5" t="s">
        <v>188</v>
      </c>
      <c r="L1063" s="2">
        <f t="shared" si="16"/>
        <v>156361.91707398035</v>
      </c>
      <c r="M1063" s="5" t="s">
        <v>38</v>
      </c>
      <c r="N1063" s="5" t="s">
        <v>3988</v>
      </c>
    </row>
    <row r="1064" spans="2:14" hidden="1" outlineLevel="1">
      <c r="B1064" s="5" t="s">
        <v>3989</v>
      </c>
      <c r="C1064" s="5" t="s">
        <v>37</v>
      </c>
      <c r="D1064" s="5" t="s">
        <v>46</v>
      </c>
      <c r="E1064" s="5"/>
      <c r="F1064" s="5" t="s">
        <v>3990</v>
      </c>
      <c r="G1064" s="5" t="s">
        <v>3991</v>
      </c>
      <c r="H1064" s="5" t="s">
        <v>3992</v>
      </c>
      <c r="I1064" s="5" t="s">
        <v>560</v>
      </c>
      <c r="J1064" s="5" t="s">
        <v>51</v>
      </c>
      <c r="K1064" s="5" t="s">
        <v>336</v>
      </c>
      <c r="L1064" s="2">
        <f t="shared" si="16"/>
        <v>206264.65656567624</v>
      </c>
      <c r="M1064" s="5" t="s">
        <v>38</v>
      </c>
      <c r="N1064" s="5" t="s">
        <v>3993</v>
      </c>
    </row>
    <row r="1065" spans="2:14" hidden="1" outlineLevel="1">
      <c r="B1065" s="5" t="s">
        <v>3994</v>
      </c>
      <c r="C1065" s="5" t="s">
        <v>37</v>
      </c>
      <c r="D1065" s="5" t="s">
        <v>46</v>
      </c>
      <c r="E1065" s="5"/>
      <c r="F1065" s="5" t="s">
        <v>3995</v>
      </c>
      <c r="G1065" s="5" t="s">
        <v>3996</v>
      </c>
      <c r="H1065" s="5" t="s">
        <v>3997</v>
      </c>
      <c r="I1065" s="5" t="s">
        <v>3998</v>
      </c>
      <c r="J1065" s="5" t="s">
        <v>38</v>
      </c>
      <c r="K1065" s="5" t="s">
        <v>208</v>
      </c>
      <c r="L1065" s="2">
        <f t="shared" si="16"/>
        <v>169669.31427176594</v>
      </c>
      <c r="M1065" s="5" t="s">
        <v>38</v>
      </c>
      <c r="N1065" s="5" t="s">
        <v>3999</v>
      </c>
    </row>
    <row r="1066" spans="2:14" hidden="1" outlineLevel="1">
      <c r="B1066" s="5" t="s">
        <v>4000</v>
      </c>
      <c r="C1066" s="5" t="s">
        <v>37</v>
      </c>
      <c r="D1066" s="5" t="s">
        <v>46</v>
      </c>
      <c r="E1066" s="5"/>
      <c r="F1066" s="5" t="s">
        <v>4001</v>
      </c>
      <c r="G1066" s="5" t="s">
        <v>4002</v>
      </c>
      <c r="H1066" s="5" t="s">
        <v>4003</v>
      </c>
      <c r="I1066" s="5" t="s">
        <v>4004</v>
      </c>
      <c r="J1066" s="5" t="s">
        <v>51</v>
      </c>
      <c r="K1066" s="5" t="s">
        <v>985</v>
      </c>
      <c r="L1066" s="2">
        <f t="shared" si="16"/>
        <v>282782.19045294321</v>
      </c>
      <c r="M1066" s="5" t="s">
        <v>38</v>
      </c>
      <c r="N1066" s="5" t="s">
        <v>4005</v>
      </c>
    </row>
    <row r="1067" spans="2:14" hidden="1" outlineLevel="1">
      <c r="B1067" s="5" t="s">
        <v>4000</v>
      </c>
      <c r="C1067" s="5" t="s">
        <v>37</v>
      </c>
      <c r="D1067" s="5" t="s">
        <v>63</v>
      </c>
      <c r="E1067" s="5"/>
      <c r="F1067" s="5" t="s">
        <v>4006</v>
      </c>
      <c r="G1067" s="5" t="s">
        <v>4007</v>
      </c>
      <c r="H1067" s="5" t="s">
        <v>4003</v>
      </c>
      <c r="I1067" s="5" t="s">
        <v>758</v>
      </c>
      <c r="J1067" s="5" t="s">
        <v>51</v>
      </c>
      <c r="K1067" s="5" t="s">
        <v>637</v>
      </c>
      <c r="L1067" s="2">
        <f t="shared" si="16"/>
        <v>-179649.86217010513</v>
      </c>
      <c r="M1067" s="5" t="s">
        <v>38</v>
      </c>
      <c r="N1067" s="5" t="s">
        <v>4008</v>
      </c>
    </row>
    <row r="1068" spans="2:14" hidden="1" outlineLevel="1">
      <c r="B1068" s="5" t="s">
        <v>4009</v>
      </c>
      <c r="C1068" s="5" t="s">
        <v>37</v>
      </c>
      <c r="D1068" s="5" t="s">
        <v>46</v>
      </c>
      <c r="E1068" s="5"/>
      <c r="F1068" s="5" t="s">
        <v>4010</v>
      </c>
      <c r="G1068" s="5" t="s">
        <v>4011</v>
      </c>
      <c r="H1068" s="5" t="s">
        <v>4012</v>
      </c>
      <c r="I1068" s="5" t="s">
        <v>95</v>
      </c>
      <c r="J1068" s="5" t="s">
        <v>51</v>
      </c>
      <c r="K1068" s="5" t="s">
        <v>985</v>
      </c>
      <c r="L1068" s="2">
        <f t="shared" si="16"/>
        <v>282782.19045294321</v>
      </c>
      <c r="M1068" s="5" t="s">
        <v>38</v>
      </c>
      <c r="N1068" s="5" t="s">
        <v>4013</v>
      </c>
    </row>
    <row r="1069" spans="2:14" hidden="1" outlineLevel="1">
      <c r="B1069" s="5" t="s">
        <v>4009</v>
      </c>
      <c r="C1069" s="5" t="s">
        <v>37</v>
      </c>
      <c r="D1069" s="5" t="s">
        <v>55</v>
      </c>
      <c r="E1069" s="5"/>
      <c r="F1069" s="5" t="s">
        <v>4014</v>
      </c>
      <c r="G1069" s="5" t="s">
        <v>4011</v>
      </c>
      <c r="H1069" s="5" t="s">
        <v>4012</v>
      </c>
      <c r="I1069" s="5" t="s">
        <v>1298</v>
      </c>
      <c r="J1069" s="5" t="s">
        <v>51</v>
      </c>
      <c r="K1069" s="5" t="s">
        <v>222</v>
      </c>
      <c r="L1069" s="2">
        <f t="shared" si="16"/>
        <v>-119766.57478007008</v>
      </c>
      <c r="M1069" s="5" t="s">
        <v>38</v>
      </c>
      <c r="N1069" s="5" t="s">
        <v>4015</v>
      </c>
    </row>
    <row r="1070" spans="2:14" hidden="1" outlineLevel="1">
      <c r="B1070" s="5" t="s">
        <v>4016</v>
      </c>
      <c r="C1070" s="5" t="s">
        <v>37</v>
      </c>
      <c r="D1070" s="5" t="s">
        <v>55</v>
      </c>
      <c r="E1070" s="5"/>
      <c r="F1070" s="5" t="s">
        <v>4017</v>
      </c>
      <c r="G1070" s="5" t="s">
        <v>4018</v>
      </c>
      <c r="H1070" s="5" t="s">
        <v>4019</v>
      </c>
      <c r="I1070" s="5" t="s">
        <v>1110</v>
      </c>
      <c r="J1070" s="5" t="s">
        <v>38</v>
      </c>
      <c r="K1070" s="5" t="s">
        <v>459</v>
      </c>
      <c r="L1070" s="2">
        <f t="shared" si="16"/>
        <v>202937.80726622985</v>
      </c>
      <c r="M1070" s="5" t="s">
        <v>38</v>
      </c>
      <c r="N1070" s="5" t="s">
        <v>4020</v>
      </c>
    </row>
    <row r="1071" spans="2:14" hidden="1" outlineLevel="1">
      <c r="B1071" s="5" t="s">
        <v>4016</v>
      </c>
      <c r="C1071" s="5" t="s">
        <v>37</v>
      </c>
      <c r="D1071" s="5" t="s">
        <v>38</v>
      </c>
      <c r="E1071" s="5"/>
      <c r="F1071" s="5" t="s">
        <v>4021</v>
      </c>
      <c r="G1071" s="5" t="s">
        <v>4022</v>
      </c>
      <c r="H1071" s="5" t="s">
        <v>4019</v>
      </c>
      <c r="I1071" s="5" t="s">
        <v>1723</v>
      </c>
      <c r="J1071" s="5" t="s">
        <v>38</v>
      </c>
      <c r="K1071" s="5" t="s">
        <v>740</v>
      </c>
      <c r="L1071" s="2">
        <f t="shared" si="16"/>
        <v>-6653.6985988927827</v>
      </c>
      <c r="M1071" s="5" t="s">
        <v>38</v>
      </c>
      <c r="N1071" s="5" t="s">
        <v>4023</v>
      </c>
    </row>
    <row r="1072" spans="2:14" hidden="1" outlineLevel="1">
      <c r="B1072" s="5" t="s">
        <v>4024</v>
      </c>
      <c r="C1072" s="5" t="s">
        <v>37</v>
      </c>
      <c r="D1072" s="5" t="s">
        <v>55</v>
      </c>
      <c r="E1072" s="5"/>
      <c r="F1072" s="5" t="s">
        <v>4025</v>
      </c>
      <c r="G1072" s="5" t="s">
        <v>4026</v>
      </c>
      <c r="H1072" s="5" t="s">
        <v>4027</v>
      </c>
      <c r="I1072" s="5" t="s">
        <v>1348</v>
      </c>
      <c r="J1072" s="5" t="s">
        <v>51</v>
      </c>
      <c r="K1072" s="5" t="s">
        <v>1711</v>
      </c>
      <c r="L1072" s="2">
        <f t="shared" si="16"/>
        <v>319377.53274685354</v>
      </c>
      <c r="M1072" s="5" t="s">
        <v>38</v>
      </c>
      <c r="N1072" s="5" t="s">
        <v>4028</v>
      </c>
    </row>
    <row r="1073" spans="1:14" hidden="1" outlineLevel="1">
      <c r="B1073" s="5" t="s">
        <v>4024</v>
      </c>
      <c r="C1073" s="5" t="s">
        <v>37</v>
      </c>
      <c r="D1073" s="5" t="s">
        <v>38</v>
      </c>
      <c r="E1073" s="5"/>
      <c r="F1073" s="5" t="s">
        <v>4029</v>
      </c>
      <c r="G1073" s="5" t="s">
        <v>4030</v>
      </c>
      <c r="H1073" s="5" t="s">
        <v>4027</v>
      </c>
      <c r="I1073" s="5" t="s">
        <v>3087</v>
      </c>
      <c r="J1073" s="5" t="s">
        <v>51</v>
      </c>
      <c r="K1073" s="5" t="s">
        <v>1521</v>
      </c>
      <c r="L1073" s="2">
        <f t="shared" si="16"/>
        <v>-59883.287390035039</v>
      </c>
      <c r="M1073" s="5" t="s">
        <v>38</v>
      </c>
      <c r="N1073" s="5" t="s">
        <v>4031</v>
      </c>
    </row>
    <row r="1074" spans="1:14" collapsed="1">
      <c r="A1074" s="3" t="s">
        <v>4032</v>
      </c>
      <c r="B1074" s="2" t="s">
        <v>4033</v>
      </c>
      <c r="C1074" s="2" t="s">
        <v>4034</v>
      </c>
      <c r="D1074" s="2" t="s">
        <v>4035</v>
      </c>
      <c r="E1074" s="2" t="s">
        <v>4036</v>
      </c>
      <c r="F1074" s="2" t="s">
        <v>4037</v>
      </c>
      <c r="G1074" s="2" t="s">
        <v>4038</v>
      </c>
      <c r="H1074" s="2" t="s">
        <v>2657</v>
      </c>
      <c r="I1074" s="3" t="s">
        <v>4039</v>
      </c>
      <c r="K1074" s="2">
        <f>48/C1074</f>
        <v>5.5829533823392578E-4</v>
      </c>
      <c r="L1074" s="2">
        <f t="shared" si="16"/>
        <v>1.8573644548877217</v>
      </c>
      <c r="M1074" s="2">
        <v>-0.40899999999999997</v>
      </c>
      <c r="N1074" s="2">
        <v>5.86</v>
      </c>
    </row>
    <row r="1075" spans="1:14" hidden="1" outlineLevel="1">
      <c r="B1075" s="1" t="s">
        <v>26</v>
      </c>
      <c r="C1075" s="1" t="s">
        <v>27</v>
      </c>
      <c r="D1075" s="1" t="s">
        <v>4</v>
      </c>
      <c r="E1075" s="1" t="s">
        <v>28</v>
      </c>
      <c r="F1075" s="1" t="s">
        <v>29</v>
      </c>
      <c r="G1075" s="1" t="s">
        <v>30</v>
      </c>
      <c r="H1075" s="1" t="s">
        <v>31</v>
      </c>
      <c r="I1075" s="1" t="s">
        <v>32</v>
      </c>
      <c r="J1075" s="1" t="s">
        <v>33</v>
      </c>
      <c r="K1075" s="1" t="s">
        <v>3</v>
      </c>
      <c r="L1075" s="2" t="e">
        <f t="shared" si="16"/>
        <v>#VALUE!</v>
      </c>
      <c r="M1075" s="1" t="s">
        <v>34</v>
      </c>
      <c r="N1075" s="1" t="s">
        <v>35</v>
      </c>
    </row>
    <row r="1076" spans="1:14" hidden="1" outlineLevel="1">
      <c r="B1076" s="5" t="s">
        <v>4040</v>
      </c>
      <c r="C1076" s="5" t="s">
        <v>37</v>
      </c>
      <c r="D1076" s="5" t="s">
        <v>55</v>
      </c>
      <c r="E1076" s="5"/>
      <c r="F1076" s="5" t="s">
        <v>4041</v>
      </c>
      <c r="G1076" s="5" t="s">
        <v>4042</v>
      </c>
      <c r="H1076" s="5" t="s">
        <v>4043</v>
      </c>
      <c r="I1076" s="5" t="s">
        <v>3596</v>
      </c>
      <c r="J1076" s="5" t="s">
        <v>51</v>
      </c>
      <c r="K1076" s="5" t="s">
        <v>43</v>
      </c>
      <c r="L1076" s="2">
        <f t="shared" si="16"/>
        <v>99805.478983391731</v>
      </c>
      <c r="M1076" s="5" t="s">
        <v>38</v>
      </c>
      <c r="N1076" s="5" t="s">
        <v>4044</v>
      </c>
    </row>
    <row r="1077" spans="1:14" hidden="1" outlineLevel="1">
      <c r="B1077" s="5" t="s">
        <v>4045</v>
      </c>
      <c r="C1077" s="5" t="s">
        <v>37</v>
      </c>
      <c r="D1077" s="5" t="s">
        <v>38</v>
      </c>
      <c r="E1077" s="5"/>
      <c r="F1077" s="5" t="s">
        <v>4046</v>
      </c>
      <c r="G1077" s="5" t="s">
        <v>4047</v>
      </c>
      <c r="H1077" s="5" t="s">
        <v>4048</v>
      </c>
      <c r="I1077" s="5" t="s">
        <v>3493</v>
      </c>
      <c r="J1077" s="5" t="s">
        <v>51</v>
      </c>
      <c r="K1077" s="5" t="s">
        <v>215</v>
      </c>
      <c r="L1077" s="2">
        <f t="shared" si="16"/>
        <v>123093.42407951647</v>
      </c>
      <c r="M1077" s="5" t="s">
        <v>38</v>
      </c>
      <c r="N1077" s="5" t="s">
        <v>4049</v>
      </c>
    </row>
    <row r="1078" spans="1:14" hidden="1" outlineLevel="1">
      <c r="B1078" s="5" t="s">
        <v>4050</v>
      </c>
      <c r="C1078" s="5" t="s">
        <v>37</v>
      </c>
      <c r="D1078" s="5" t="s">
        <v>55</v>
      </c>
      <c r="E1078" s="5"/>
      <c r="F1078" s="5" t="s">
        <v>4051</v>
      </c>
      <c r="G1078" s="5" t="s">
        <v>4052</v>
      </c>
      <c r="H1078" s="5" t="s">
        <v>4053</v>
      </c>
      <c r="I1078" s="5" t="s">
        <v>4054</v>
      </c>
      <c r="J1078" s="5" t="s">
        <v>51</v>
      </c>
      <c r="K1078" s="5" t="s">
        <v>89</v>
      </c>
      <c r="L1078" s="2">
        <f t="shared" si="16"/>
        <v>93151.780384498939</v>
      </c>
      <c r="M1078" s="5" t="s">
        <v>38</v>
      </c>
      <c r="N1078" s="5" t="s">
        <v>4055</v>
      </c>
    </row>
    <row r="1079" spans="1:14" hidden="1" outlineLevel="1">
      <c r="B1079" s="5" t="s">
        <v>4056</v>
      </c>
      <c r="C1079" s="5" t="s">
        <v>37</v>
      </c>
      <c r="D1079" s="5" t="s">
        <v>46</v>
      </c>
      <c r="E1079" s="5"/>
      <c r="F1079" s="5" t="s">
        <v>4057</v>
      </c>
      <c r="G1079" s="5" t="s">
        <v>4058</v>
      </c>
      <c r="H1079" s="5" t="s">
        <v>4059</v>
      </c>
      <c r="I1079" s="5" t="s">
        <v>576</v>
      </c>
      <c r="J1079" s="5" t="s">
        <v>51</v>
      </c>
      <c r="K1079" s="5" t="s">
        <v>4060</v>
      </c>
      <c r="L1079" s="2">
        <f t="shared" si="16"/>
        <v>226225.75236235457</v>
      </c>
      <c r="M1079" s="5" t="s">
        <v>38</v>
      </c>
      <c r="N1079" s="5" t="s">
        <v>4061</v>
      </c>
    </row>
    <row r="1080" spans="1:14" hidden="1" outlineLevel="1">
      <c r="B1080" s="5" t="s">
        <v>4062</v>
      </c>
      <c r="C1080" s="5" t="s">
        <v>37</v>
      </c>
      <c r="D1080" s="5" t="s">
        <v>55</v>
      </c>
      <c r="E1080" s="5"/>
      <c r="F1080" s="5" t="s">
        <v>4063</v>
      </c>
      <c r="G1080" s="5" t="s">
        <v>4064</v>
      </c>
      <c r="H1080" s="5" t="s">
        <v>4065</v>
      </c>
      <c r="I1080" s="5" t="s">
        <v>1865</v>
      </c>
      <c r="J1080" s="5" t="s">
        <v>38</v>
      </c>
      <c r="K1080" s="5" t="s">
        <v>1164</v>
      </c>
      <c r="L1080" s="2">
        <f t="shared" si="16"/>
        <v>76517.533887266996</v>
      </c>
      <c r="M1080" s="5" t="s">
        <v>38</v>
      </c>
      <c r="N1080" s="5" t="s">
        <v>4066</v>
      </c>
    </row>
    <row r="1081" spans="1:14" hidden="1" outlineLevel="1">
      <c r="B1081" s="5" t="s">
        <v>4067</v>
      </c>
      <c r="C1081" s="5" t="s">
        <v>37</v>
      </c>
      <c r="D1081" s="5" t="s">
        <v>46</v>
      </c>
      <c r="E1081" s="5"/>
      <c r="F1081" s="5" t="s">
        <v>4068</v>
      </c>
      <c r="G1081" s="5" t="s">
        <v>4069</v>
      </c>
      <c r="H1081" s="5" t="s">
        <v>4070</v>
      </c>
      <c r="I1081" s="5" t="s">
        <v>4071</v>
      </c>
      <c r="J1081" s="5" t="s">
        <v>51</v>
      </c>
      <c r="K1081" s="5" t="s">
        <v>139</v>
      </c>
      <c r="L1081" s="2">
        <f t="shared" si="16"/>
        <v>126420.27337896285</v>
      </c>
      <c r="M1081" s="5" t="s">
        <v>38</v>
      </c>
      <c r="N1081" s="5" t="s">
        <v>4072</v>
      </c>
    </row>
    <row r="1082" spans="1:14" hidden="1" outlineLevel="1">
      <c r="B1082" s="5" t="s">
        <v>4073</v>
      </c>
      <c r="C1082" s="5" t="s">
        <v>37</v>
      </c>
      <c r="D1082" s="5" t="s">
        <v>55</v>
      </c>
      <c r="E1082" s="5"/>
      <c r="F1082" s="5" t="s">
        <v>4074</v>
      </c>
      <c r="G1082" s="5" t="s">
        <v>4075</v>
      </c>
      <c r="H1082" s="5" t="s">
        <v>4076</v>
      </c>
      <c r="I1082" s="5" t="s">
        <v>3738</v>
      </c>
      <c r="J1082" s="5" t="s">
        <v>51</v>
      </c>
      <c r="K1082" s="5" t="s">
        <v>2286</v>
      </c>
      <c r="L1082" s="2">
        <f t="shared" si="16"/>
        <v>63210.136689481427</v>
      </c>
      <c r="M1082" s="5" t="s">
        <v>38</v>
      </c>
      <c r="N1082" s="5" t="s">
        <v>4077</v>
      </c>
    </row>
    <row r="1083" spans="1:14" hidden="1" outlineLevel="1">
      <c r="B1083" s="5" t="s">
        <v>4078</v>
      </c>
      <c r="C1083" s="5" t="s">
        <v>37</v>
      </c>
      <c r="D1083" s="5" t="s">
        <v>38</v>
      </c>
      <c r="E1083" s="5"/>
      <c r="F1083" s="5" t="s">
        <v>4079</v>
      </c>
      <c r="G1083" s="5" t="s">
        <v>4080</v>
      </c>
      <c r="H1083" s="5" t="s">
        <v>4081</v>
      </c>
      <c r="I1083" s="5" t="s">
        <v>1699</v>
      </c>
      <c r="J1083" s="5" t="s">
        <v>38</v>
      </c>
      <c r="K1083" s="5" t="s">
        <v>477</v>
      </c>
      <c r="L1083" s="2">
        <f t="shared" si="16"/>
        <v>29941.643695017519</v>
      </c>
      <c r="M1083" s="5" t="s">
        <v>38</v>
      </c>
      <c r="N1083" s="5" t="s">
        <v>4082</v>
      </c>
    </row>
    <row r="1084" spans="1:14" hidden="1" outlineLevel="1">
      <c r="B1084" s="5" t="s">
        <v>4083</v>
      </c>
      <c r="C1084" s="5" t="s">
        <v>37</v>
      </c>
      <c r="D1084" s="5" t="s">
        <v>55</v>
      </c>
      <c r="E1084" s="5"/>
      <c r="F1084" s="5" t="s">
        <v>4084</v>
      </c>
      <c r="G1084" s="5" t="s">
        <v>4085</v>
      </c>
      <c r="H1084" s="5" t="s">
        <v>4086</v>
      </c>
      <c r="I1084" s="5" t="s">
        <v>4087</v>
      </c>
      <c r="J1084" s="5" t="s">
        <v>38</v>
      </c>
      <c r="K1084" s="5" t="s">
        <v>125</v>
      </c>
      <c r="L1084" s="2">
        <f t="shared" si="16"/>
        <v>-93151.780384498939</v>
      </c>
      <c r="M1084" s="5" t="s">
        <v>38</v>
      </c>
      <c r="N1084" s="5" t="s">
        <v>4088</v>
      </c>
    </row>
    <row r="1085" spans="1:14" hidden="1" outlineLevel="1">
      <c r="B1085" s="5" t="s">
        <v>4083</v>
      </c>
      <c r="C1085" s="5" t="s">
        <v>37</v>
      </c>
      <c r="D1085" s="5" t="s">
        <v>55</v>
      </c>
      <c r="E1085" s="5"/>
      <c r="F1085" s="5" t="s">
        <v>4089</v>
      </c>
      <c r="G1085" s="5" t="s">
        <v>4090</v>
      </c>
      <c r="H1085" s="5" t="s">
        <v>4086</v>
      </c>
      <c r="I1085" s="5" t="s">
        <v>2510</v>
      </c>
      <c r="J1085" s="5" t="s">
        <v>38</v>
      </c>
      <c r="K1085" s="5" t="s">
        <v>1620</v>
      </c>
      <c r="L1085" s="2">
        <f t="shared" si="16"/>
        <v>146381.36917564122</v>
      </c>
      <c r="M1085" s="5" t="s">
        <v>38</v>
      </c>
      <c r="N1085" s="5" t="s">
        <v>4091</v>
      </c>
    </row>
    <row r="1086" spans="1:14" hidden="1" outlineLevel="1">
      <c r="B1086" s="5" t="s">
        <v>4092</v>
      </c>
      <c r="C1086" s="5" t="s">
        <v>37</v>
      </c>
      <c r="D1086" s="5" t="s">
        <v>46</v>
      </c>
      <c r="E1086" s="5"/>
      <c r="F1086" s="5" t="s">
        <v>4093</v>
      </c>
      <c r="G1086" s="5" t="s">
        <v>4094</v>
      </c>
      <c r="H1086" s="5" t="s">
        <v>4095</v>
      </c>
      <c r="I1086" s="5" t="s">
        <v>3047</v>
      </c>
      <c r="J1086" s="5" t="s">
        <v>51</v>
      </c>
      <c r="K1086" s="5" t="s">
        <v>167</v>
      </c>
      <c r="L1086" s="2">
        <f t="shared" si="16"/>
        <v>179649.86217010513</v>
      </c>
      <c r="M1086" s="5" t="s">
        <v>38</v>
      </c>
      <c r="N1086" s="5" t="s">
        <v>4096</v>
      </c>
    </row>
    <row r="1087" spans="1:14" hidden="1" outlineLevel="1">
      <c r="B1087" s="5" t="s">
        <v>4092</v>
      </c>
      <c r="C1087" s="5" t="s">
        <v>37</v>
      </c>
      <c r="D1087" s="5" t="s">
        <v>38</v>
      </c>
      <c r="E1087" s="5"/>
      <c r="F1087" s="5" t="s">
        <v>4097</v>
      </c>
      <c r="G1087" s="5" t="s">
        <v>4098</v>
      </c>
      <c r="H1087" s="5" t="s">
        <v>4095</v>
      </c>
      <c r="I1087" s="5" t="s">
        <v>1012</v>
      </c>
      <c r="J1087" s="5" t="s">
        <v>51</v>
      </c>
      <c r="K1087" s="5" t="s">
        <v>426</v>
      </c>
      <c r="L1087" s="2">
        <f t="shared" si="16"/>
        <v>-139727.67057674841</v>
      </c>
      <c r="M1087" s="5" t="s">
        <v>38</v>
      </c>
      <c r="N1087" s="5" t="s">
        <v>4099</v>
      </c>
    </row>
    <row r="1088" spans="1:14" hidden="1" outlineLevel="1">
      <c r="B1088" s="5" t="s">
        <v>4100</v>
      </c>
      <c r="C1088" s="5" t="s">
        <v>37</v>
      </c>
      <c r="D1088" s="5" t="s">
        <v>38</v>
      </c>
      <c r="E1088" s="5"/>
      <c r="F1088" s="5" t="s">
        <v>4101</v>
      </c>
      <c r="G1088" s="5" t="s">
        <v>4102</v>
      </c>
      <c r="H1088" s="5" t="s">
        <v>4103</v>
      </c>
      <c r="I1088" s="5" t="s">
        <v>4104</v>
      </c>
      <c r="J1088" s="5" t="s">
        <v>51</v>
      </c>
      <c r="K1088" s="5" t="s">
        <v>740</v>
      </c>
      <c r="L1088" s="2">
        <f t="shared" si="16"/>
        <v>-6653.6985988927827</v>
      </c>
      <c r="M1088" s="5" t="s">
        <v>38</v>
      </c>
      <c r="N1088" s="5" t="s">
        <v>4105</v>
      </c>
    </row>
    <row r="1089" spans="1:14" hidden="1" outlineLevel="1">
      <c r="B1089" s="5" t="s">
        <v>4100</v>
      </c>
      <c r="C1089" s="5" t="s">
        <v>37</v>
      </c>
      <c r="D1089" s="5" t="s">
        <v>38</v>
      </c>
      <c r="E1089" s="5"/>
      <c r="F1089" s="5" t="s">
        <v>4106</v>
      </c>
      <c r="G1089" s="5" t="s">
        <v>4107</v>
      </c>
      <c r="H1089" s="5" t="s">
        <v>4103</v>
      </c>
      <c r="I1089" s="5" t="s">
        <v>4108</v>
      </c>
      <c r="J1089" s="5" t="s">
        <v>51</v>
      </c>
      <c r="K1089" s="5" t="s">
        <v>239</v>
      </c>
      <c r="L1089" s="2">
        <f t="shared" si="16"/>
        <v>69863.835288374205</v>
      </c>
      <c r="M1089" s="5" t="s">
        <v>38</v>
      </c>
      <c r="N1089" s="5" t="s">
        <v>4109</v>
      </c>
    </row>
    <row r="1090" spans="1:14" hidden="1" outlineLevel="1">
      <c r="B1090" s="5" t="s">
        <v>4110</v>
      </c>
      <c r="C1090" s="5" t="s">
        <v>37</v>
      </c>
      <c r="D1090" s="5" t="s">
        <v>55</v>
      </c>
      <c r="E1090" s="5"/>
      <c r="F1090" s="5" t="s">
        <v>4111</v>
      </c>
      <c r="G1090" s="5" t="s">
        <v>4112</v>
      </c>
      <c r="H1090" s="5" t="s">
        <v>4113</v>
      </c>
      <c r="I1090" s="5" t="s">
        <v>4114</v>
      </c>
      <c r="J1090" s="5" t="s">
        <v>51</v>
      </c>
      <c r="K1090" s="5" t="s">
        <v>4060</v>
      </c>
      <c r="L1090" s="2">
        <f t="shared" si="16"/>
        <v>226225.75236235457</v>
      </c>
      <c r="M1090" s="5" t="s">
        <v>38</v>
      </c>
      <c r="N1090" s="5" t="s">
        <v>4115</v>
      </c>
    </row>
    <row r="1091" spans="1:14" hidden="1" outlineLevel="1">
      <c r="B1091" s="5" t="s">
        <v>4116</v>
      </c>
      <c r="C1091" s="5" t="s">
        <v>37</v>
      </c>
      <c r="D1091" s="5" t="s">
        <v>38</v>
      </c>
      <c r="E1091" s="5"/>
      <c r="F1091" s="5" t="s">
        <v>4117</v>
      </c>
      <c r="G1091" s="5" t="s">
        <v>4118</v>
      </c>
      <c r="H1091" s="5" t="s">
        <v>4119</v>
      </c>
      <c r="I1091" s="5" t="s">
        <v>4120</v>
      </c>
      <c r="J1091" s="5" t="s">
        <v>51</v>
      </c>
      <c r="K1091" s="5" t="s">
        <v>46</v>
      </c>
      <c r="L1091" s="2">
        <f t="shared" ref="L1091:L1154" si="17">K1091/$K$1257*100</f>
        <v>9980.5478983391731</v>
      </c>
      <c r="M1091" s="5" t="s">
        <v>38</v>
      </c>
      <c r="N1091" s="5" t="s">
        <v>4121</v>
      </c>
    </row>
    <row r="1092" spans="1:14" hidden="1" outlineLevel="1">
      <c r="B1092" s="5" t="s">
        <v>4122</v>
      </c>
      <c r="C1092" s="5" t="s">
        <v>37</v>
      </c>
      <c r="D1092" s="5" t="s">
        <v>38</v>
      </c>
      <c r="E1092" s="5"/>
      <c r="F1092" s="5" t="s">
        <v>4123</v>
      </c>
      <c r="G1092" s="5" t="s">
        <v>4124</v>
      </c>
      <c r="H1092" s="5" t="s">
        <v>4125</v>
      </c>
      <c r="I1092" s="5" t="s">
        <v>4126</v>
      </c>
      <c r="J1092" s="5" t="s">
        <v>38</v>
      </c>
      <c r="K1092" s="5" t="s">
        <v>239</v>
      </c>
      <c r="L1092" s="2">
        <f t="shared" si="17"/>
        <v>69863.835288374205</v>
      </c>
      <c r="M1092" s="5" t="s">
        <v>38</v>
      </c>
      <c r="N1092" s="5" t="s">
        <v>4127</v>
      </c>
    </row>
    <row r="1093" spans="1:14" hidden="1" outlineLevel="1">
      <c r="B1093" s="5" t="s">
        <v>4122</v>
      </c>
      <c r="C1093" s="5" t="s">
        <v>37</v>
      </c>
      <c r="D1093" s="5" t="s">
        <v>38</v>
      </c>
      <c r="E1093" s="5"/>
      <c r="F1093" s="5" t="s">
        <v>4128</v>
      </c>
      <c r="G1093" s="5" t="s">
        <v>4124</v>
      </c>
      <c r="H1093" s="5" t="s">
        <v>4125</v>
      </c>
      <c r="I1093" s="5" t="s">
        <v>4129</v>
      </c>
      <c r="J1093" s="5" t="s">
        <v>38</v>
      </c>
      <c r="K1093" s="5" t="s">
        <v>956</v>
      </c>
      <c r="L1093" s="2">
        <f t="shared" si="17"/>
        <v>-66536.985988927816</v>
      </c>
      <c r="M1093" s="5" t="s">
        <v>38</v>
      </c>
      <c r="N1093" s="5" t="s">
        <v>4130</v>
      </c>
    </row>
    <row r="1094" spans="1:14" hidden="1" outlineLevel="1">
      <c r="B1094" s="5" t="s">
        <v>4131</v>
      </c>
      <c r="C1094" s="5" t="s">
        <v>37</v>
      </c>
      <c r="D1094" s="5" t="s">
        <v>38</v>
      </c>
      <c r="E1094" s="5"/>
      <c r="F1094" s="5" t="s">
        <v>4132</v>
      </c>
      <c r="G1094" s="5" t="s">
        <v>4133</v>
      </c>
      <c r="H1094" s="5" t="s">
        <v>4134</v>
      </c>
      <c r="I1094" s="5" t="s">
        <v>4135</v>
      </c>
      <c r="J1094" s="5" t="s">
        <v>38</v>
      </c>
      <c r="K1094" s="5" t="s">
        <v>550</v>
      </c>
      <c r="L1094" s="2">
        <f t="shared" si="17"/>
        <v>196284.10866733707</v>
      </c>
      <c r="M1094" s="5" t="s">
        <v>38</v>
      </c>
      <c r="N1094" s="5" t="s">
        <v>4136</v>
      </c>
    </row>
    <row r="1095" spans="1:14" hidden="1" outlineLevel="1">
      <c r="B1095" s="5" t="s">
        <v>4131</v>
      </c>
      <c r="C1095" s="5" t="s">
        <v>37</v>
      </c>
      <c r="D1095" s="5" t="s">
        <v>38</v>
      </c>
      <c r="E1095" s="5"/>
      <c r="F1095" s="5" t="s">
        <v>4137</v>
      </c>
      <c r="G1095" s="5" t="s">
        <v>4138</v>
      </c>
      <c r="H1095" s="5" t="s">
        <v>4134</v>
      </c>
      <c r="I1095" s="5" t="s">
        <v>655</v>
      </c>
      <c r="J1095" s="5" t="s">
        <v>38</v>
      </c>
      <c r="K1095" s="5" t="s">
        <v>962</v>
      </c>
      <c r="L1095" s="2">
        <f t="shared" si="17"/>
        <v>-143054.5198761948</v>
      </c>
      <c r="M1095" s="5" t="s">
        <v>38</v>
      </c>
      <c r="N1095" s="5" t="s">
        <v>4139</v>
      </c>
    </row>
    <row r="1096" spans="1:14" hidden="1" outlineLevel="1">
      <c r="B1096" s="5" t="s">
        <v>4140</v>
      </c>
      <c r="C1096" s="5" t="s">
        <v>37</v>
      </c>
      <c r="D1096" s="5" t="s">
        <v>46</v>
      </c>
      <c r="E1096" s="5"/>
      <c r="F1096" s="5" t="s">
        <v>4141</v>
      </c>
      <c r="G1096" s="5" t="s">
        <v>4142</v>
      </c>
      <c r="H1096" s="5" t="s">
        <v>4143</v>
      </c>
      <c r="I1096" s="5" t="s">
        <v>496</v>
      </c>
      <c r="J1096" s="5" t="s">
        <v>51</v>
      </c>
      <c r="K1096" s="5" t="s">
        <v>932</v>
      </c>
      <c r="L1096" s="2">
        <f t="shared" si="17"/>
        <v>176323.01287065871</v>
      </c>
      <c r="M1096" s="5" t="s">
        <v>38</v>
      </c>
      <c r="N1096" s="5" t="s">
        <v>4144</v>
      </c>
    </row>
    <row r="1097" spans="1:14" hidden="1" outlineLevel="1">
      <c r="B1097" s="5" t="s">
        <v>4140</v>
      </c>
      <c r="C1097" s="5" t="s">
        <v>37</v>
      </c>
      <c r="D1097" s="5" t="s">
        <v>38</v>
      </c>
      <c r="E1097" s="5"/>
      <c r="F1097" s="5" t="s">
        <v>4145</v>
      </c>
      <c r="G1097" s="5" t="s">
        <v>4146</v>
      </c>
      <c r="H1097" s="5" t="s">
        <v>4143</v>
      </c>
      <c r="I1097" s="5" t="s">
        <v>4147</v>
      </c>
      <c r="J1097" s="5" t="s">
        <v>51</v>
      </c>
      <c r="K1097" s="5" t="s">
        <v>676</v>
      </c>
      <c r="L1097" s="2">
        <f t="shared" si="17"/>
        <v>-3326.8492994463913</v>
      </c>
      <c r="M1097" s="5" t="s">
        <v>38</v>
      </c>
      <c r="N1097" s="5" t="s">
        <v>4148</v>
      </c>
    </row>
    <row r="1098" spans="1:14" hidden="1" outlineLevel="1">
      <c r="B1098" s="5" t="s">
        <v>4149</v>
      </c>
      <c r="C1098" s="5" t="s">
        <v>37</v>
      </c>
      <c r="D1098" s="5" t="s">
        <v>38</v>
      </c>
      <c r="E1098" s="5" t="s">
        <v>162</v>
      </c>
      <c r="F1098" s="5" t="s">
        <v>4150</v>
      </c>
      <c r="G1098" s="5" t="s">
        <v>4151</v>
      </c>
      <c r="H1098" s="5" t="s">
        <v>4152</v>
      </c>
      <c r="I1098" s="5" t="s">
        <v>1503</v>
      </c>
      <c r="J1098" s="5" t="s">
        <v>51</v>
      </c>
      <c r="K1098" s="5" t="s">
        <v>355</v>
      </c>
      <c r="L1098" s="2">
        <f t="shared" si="17"/>
        <v>-43249.040892803081</v>
      </c>
      <c r="M1098" s="5" t="s">
        <v>38</v>
      </c>
      <c r="N1098" s="5" t="s">
        <v>4153</v>
      </c>
    </row>
    <row r="1099" spans="1:14" hidden="1" outlineLevel="1">
      <c r="B1099" s="5" t="s">
        <v>4154</v>
      </c>
      <c r="C1099" s="5" t="s">
        <v>37</v>
      </c>
      <c r="D1099" s="5" t="s">
        <v>38</v>
      </c>
      <c r="E1099" s="5"/>
      <c r="F1099" s="5" t="s">
        <v>4155</v>
      </c>
      <c r="G1099" s="5" t="s">
        <v>4156</v>
      </c>
      <c r="H1099" s="5" t="s">
        <v>4157</v>
      </c>
      <c r="I1099" s="5" t="s">
        <v>4158</v>
      </c>
      <c r="J1099" s="5" t="s">
        <v>55</v>
      </c>
      <c r="K1099" s="5" t="s">
        <v>2286</v>
      </c>
      <c r="L1099" s="2">
        <f t="shared" si="17"/>
        <v>63210.136689481427</v>
      </c>
      <c r="M1099" s="5" t="s">
        <v>38</v>
      </c>
      <c r="N1099" s="5" t="s">
        <v>4159</v>
      </c>
    </row>
    <row r="1100" spans="1:14" hidden="1" outlineLevel="1">
      <c r="B1100" s="5" t="s">
        <v>4160</v>
      </c>
      <c r="C1100" s="5" t="s">
        <v>37</v>
      </c>
      <c r="D1100" s="5" t="s">
        <v>46</v>
      </c>
      <c r="E1100" s="5"/>
      <c r="F1100" s="5" t="s">
        <v>4161</v>
      </c>
      <c r="G1100" s="5" t="s">
        <v>4162</v>
      </c>
      <c r="H1100" s="5" t="s">
        <v>4163</v>
      </c>
      <c r="I1100" s="5" t="s">
        <v>554</v>
      </c>
      <c r="J1100" s="5" t="s">
        <v>51</v>
      </c>
      <c r="K1100" s="5" t="s">
        <v>484</v>
      </c>
      <c r="L1100" s="2">
        <f t="shared" si="17"/>
        <v>199610.95796678346</v>
      </c>
      <c r="M1100" s="5" t="s">
        <v>38</v>
      </c>
      <c r="N1100" s="5" t="s">
        <v>4164</v>
      </c>
    </row>
    <row r="1101" spans="1:14" hidden="1" outlineLevel="1">
      <c r="B1101" s="5" t="s">
        <v>4165</v>
      </c>
      <c r="C1101" s="5" t="s">
        <v>37</v>
      </c>
      <c r="D1101" s="5" t="s">
        <v>46</v>
      </c>
      <c r="E1101" s="5"/>
      <c r="F1101" s="5" t="s">
        <v>4166</v>
      </c>
      <c r="G1101" s="5" t="s">
        <v>4167</v>
      </c>
      <c r="H1101" s="5" t="s">
        <v>4168</v>
      </c>
      <c r="I1101" s="5" t="s">
        <v>4169</v>
      </c>
      <c r="J1101" s="5" t="s">
        <v>51</v>
      </c>
      <c r="K1101" s="5" t="s">
        <v>978</v>
      </c>
      <c r="L1101" s="2">
        <f t="shared" si="17"/>
        <v>-206264.65656567624</v>
      </c>
      <c r="M1101" s="5" t="s">
        <v>38</v>
      </c>
      <c r="N1101" s="5" t="s">
        <v>4170</v>
      </c>
    </row>
    <row r="1102" spans="1:14" hidden="1" outlineLevel="1">
      <c r="B1102" s="5" t="s">
        <v>4165</v>
      </c>
      <c r="C1102" s="5" t="s">
        <v>37</v>
      </c>
      <c r="D1102" s="5" t="s">
        <v>55</v>
      </c>
      <c r="E1102" s="5"/>
      <c r="F1102" s="5" t="s">
        <v>4171</v>
      </c>
      <c r="G1102" s="5" t="s">
        <v>4172</v>
      </c>
      <c r="H1102" s="5" t="s">
        <v>4168</v>
      </c>
      <c r="I1102" s="5" t="s">
        <v>2023</v>
      </c>
      <c r="J1102" s="5" t="s">
        <v>51</v>
      </c>
      <c r="K1102" s="5" t="s">
        <v>1146</v>
      </c>
      <c r="L1102" s="2">
        <f t="shared" si="17"/>
        <v>289435.88905183598</v>
      </c>
      <c r="M1102" s="5" t="s">
        <v>38</v>
      </c>
      <c r="N1102" s="5" t="s">
        <v>4173</v>
      </c>
    </row>
    <row r="1103" spans="1:14" hidden="1" outlineLevel="1">
      <c r="B1103" s="5" t="s">
        <v>4174</v>
      </c>
      <c r="C1103" s="5" t="s">
        <v>37</v>
      </c>
      <c r="D1103" s="5" t="s">
        <v>38</v>
      </c>
      <c r="E1103" s="5"/>
      <c r="F1103" s="5" t="s">
        <v>4175</v>
      </c>
      <c r="G1103" s="5" t="s">
        <v>4176</v>
      </c>
      <c r="H1103" s="5" t="s">
        <v>4177</v>
      </c>
      <c r="I1103" s="5" t="s">
        <v>109</v>
      </c>
      <c r="J1103" s="5" t="s">
        <v>51</v>
      </c>
      <c r="K1103" s="5" t="s">
        <v>1164</v>
      </c>
      <c r="L1103" s="2">
        <f t="shared" si="17"/>
        <v>76517.533887266996</v>
      </c>
      <c r="M1103" s="5" t="s">
        <v>38</v>
      </c>
      <c r="N1103" s="5" t="s">
        <v>4178</v>
      </c>
    </row>
    <row r="1104" spans="1:14" collapsed="1">
      <c r="A1104" s="3" t="s">
        <v>4179</v>
      </c>
      <c r="B1104" s="2" t="s">
        <v>4180</v>
      </c>
      <c r="C1104" s="2" t="s">
        <v>4181</v>
      </c>
      <c r="D1104" s="2" t="s">
        <v>4182</v>
      </c>
      <c r="E1104" s="2" t="s">
        <v>4183</v>
      </c>
      <c r="F1104" s="2" t="s">
        <v>4184</v>
      </c>
      <c r="G1104" s="2" t="s">
        <v>4185</v>
      </c>
      <c r="H1104" s="2" t="s">
        <v>2657</v>
      </c>
      <c r="I1104" s="3" t="s">
        <v>4186</v>
      </c>
      <c r="K1104" s="2">
        <f>25/C1104</f>
        <v>4.6218409716958459E-4</v>
      </c>
      <c r="L1104" s="2">
        <f t="shared" si="17"/>
        <v>1.5376168398838952</v>
      </c>
      <c r="M1104" s="2">
        <v>-0.127</v>
      </c>
      <c r="N1104" s="2">
        <v>5.3</v>
      </c>
    </row>
    <row r="1105" spans="2:14" hidden="1" outlineLevel="1">
      <c r="B1105" s="1" t="s">
        <v>26</v>
      </c>
      <c r="C1105" s="1" t="s">
        <v>27</v>
      </c>
      <c r="D1105" s="1" t="s">
        <v>4</v>
      </c>
      <c r="E1105" s="1" t="s">
        <v>28</v>
      </c>
      <c r="F1105" s="1" t="s">
        <v>29</v>
      </c>
      <c r="G1105" s="1" t="s">
        <v>30</v>
      </c>
      <c r="H1105" s="1" t="s">
        <v>31</v>
      </c>
      <c r="I1105" s="1" t="s">
        <v>32</v>
      </c>
      <c r="J1105" s="1" t="s">
        <v>33</v>
      </c>
      <c r="K1105" s="1" t="s">
        <v>3</v>
      </c>
      <c r="L1105" s="2" t="e">
        <f t="shared" si="17"/>
        <v>#VALUE!</v>
      </c>
      <c r="M1105" s="1" t="s">
        <v>34</v>
      </c>
      <c r="N1105" s="1" t="s">
        <v>35</v>
      </c>
    </row>
    <row r="1106" spans="2:14" hidden="1" outlineLevel="1">
      <c r="B1106" s="5" t="s">
        <v>4187</v>
      </c>
      <c r="C1106" s="5" t="s">
        <v>37</v>
      </c>
      <c r="D1106" s="5" t="s">
        <v>55</v>
      </c>
      <c r="E1106" s="5"/>
      <c r="F1106" s="5" t="s">
        <v>4188</v>
      </c>
      <c r="G1106" s="5" t="s">
        <v>4189</v>
      </c>
      <c r="H1106" s="5" t="s">
        <v>4190</v>
      </c>
      <c r="I1106" s="5" t="s">
        <v>1242</v>
      </c>
      <c r="J1106" s="5" t="s">
        <v>51</v>
      </c>
      <c r="K1106" s="5" t="s">
        <v>447</v>
      </c>
      <c r="L1106" s="2">
        <f t="shared" si="17"/>
        <v>96478.629683945343</v>
      </c>
      <c r="M1106" s="5" t="s">
        <v>38</v>
      </c>
      <c r="N1106" s="5" t="s">
        <v>4191</v>
      </c>
    </row>
    <row r="1107" spans="2:14" hidden="1" outlineLevel="1">
      <c r="B1107" s="5" t="s">
        <v>4192</v>
      </c>
      <c r="C1107" s="5" t="s">
        <v>37</v>
      </c>
      <c r="D1107" s="5" t="s">
        <v>38</v>
      </c>
      <c r="E1107" s="5"/>
      <c r="F1107" s="5" t="s">
        <v>4193</v>
      </c>
      <c r="G1107" s="5" t="s">
        <v>4194</v>
      </c>
      <c r="H1107" s="5" t="s">
        <v>4195</v>
      </c>
      <c r="I1107" s="5" t="s">
        <v>1163</v>
      </c>
      <c r="J1107" s="5" t="s">
        <v>51</v>
      </c>
      <c r="K1107" s="5" t="s">
        <v>1613</v>
      </c>
      <c r="L1107" s="2">
        <f t="shared" si="17"/>
        <v>246186.84815903293</v>
      </c>
      <c r="M1107" s="5" t="s">
        <v>38</v>
      </c>
      <c r="N1107" s="5" t="s">
        <v>4196</v>
      </c>
    </row>
    <row r="1108" spans="2:14" hidden="1" outlineLevel="1">
      <c r="B1108" s="5" t="s">
        <v>4197</v>
      </c>
      <c r="C1108" s="5" t="s">
        <v>37</v>
      </c>
      <c r="D1108" s="5" t="s">
        <v>46</v>
      </c>
      <c r="E1108" s="5"/>
      <c r="F1108" s="5" t="s">
        <v>4198</v>
      </c>
      <c r="G1108" s="5" t="s">
        <v>4199</v>
      </c>
      <c r="H1108" s="5" t="s">
        <v>4200</v>
      </c>
      <c r="I1108" s="5" t="s">
        <v>2222</v>
      </c>
      <c r="J1108" s="5" t="s">
        <v>51</v>
      </c>
      <c r="K1108" s="5" t="s">
        <v>893</v>
      </c>
      <c r="L1108" s="2">
        <f t="shared" si="17"/>
        <v>182976.71146955149</v>
      </c>
      <c r="M1108" s="5" t="s">
        <v>38</v>
      </c>
      <c r="N1108" s="5" t="s">
        <v>4201</v>
      </c>
    </row>
    <row r="1109" spans="2:14" hidden="1" outlineLevel="1">
      <c r="B1109" s="5" t="s">
        <v>4202</v>
      </c>
      <c r="C1109" s="5" t="s">
        <v>37</v>
      </c>
      <c r="D1109" s="5" t="s">
        <v>38</v>
      </c>
      <c r="E1109" s="5"/>
      <c r="F1109" s="5" t="s">
        <v>4203</v>
      </c>
      <c r="G1109" s="5" t="s">
        <v>4204</v>
      </c>
      <c r="H1109" s="5" t="s">
        <v>4205</v>
      </c>
      <c r="I1109" s="5" t="s">
        <v>2357</v>
      </c>
      <c r="J1109" s="5" t="s">
        <v>51</v>
      </c>
      <c r="K1109" s="5" t="s">
        <v>142</v>
      </c>
      <c r="L1109" s="2">
        <f t="shared" si="17"/>
        <v>19961.095796678346</v>
      </c>
      <c r="M1109" s="5" t="s">
        <v>38</v>
      </c>
      <c r="N1109" s="5" t="s">
        <v>4206</v>
      </c>
    </row>
    <row r="1110" spans="2:14" hidden="1" outlineLevel="1">
      <c r="B1110" s="6" t="s">
        <v>4207</v>
      </c>
      <c r="C1110" s="6" t="s">
        <v>37</v>
      </c>
      <c r="D1110" s="6" t="s">
        <v>38</v>
      </c>
      <c r="E1110" s="6"/>
      <c r="F1110" s="6" t="s">
        <v>4208</v>
      </c>
      <c r="G1110" s="6" t="s">
        <v>4209</v>
      </c>
      <c r="H1110" s="6" t="s">
        <v>4210</v>
      </c>
      <c r="I1110" s="6" t="s">
        <v>3003</v>
      </c>
      <c r="J1110" s="6" t="s">
        <v>51</v>
      </c>
      <c r="K1110" s="6" t="s">
        <v>676</v>
      </c>
      <c r="L1110" s="2">
        <f t="shared" si="17"/>
        <v>-3326.8492994463913</v>
      </c>
      <c r="M1110" s="6" t="s">
        <v>46</v>
      </c>
      <c r="N1110" s="6" t="s">
        <v>4211</v>
      </c>
    </row>
    <row r="1111" spans="2:14" hidden="1" outlineLevel="1">
      <c r="B1111" s="5" t="s">
        <v>4207</v>
      </c>
      <c r="C1111" s="5" t="s">
        <v>37</v>
      </c>
      <c r="D1111" s="5" t="s">
        <v>55</v>
      </c>
      <c r="E1111" s="5"/>
      <c r="F1111" s="5" t="s">
        <v>4212</v>
      </c>
      <c r="G1111" s="5" t="s">
        <v>4213</v>
      </c>
      <c r="H1111" s="5" t="s">
        <v>4210</v>
      </c>
      <c r="I1111" s="5" t="s">
        <v>599</v>
      </c>
      <c r="J1111" s="5" t="s">
        <v>51</v>
      </c>
      <c r="K1111" s="5" t="s">
        <v>1164</v>
      </c>
      <c r="L1111" s="2">
        <f t="shared" si="17"/>
        <v>76517.533887266996</v>
      </c>
      <c r="M1111" s="5" t="s">
        <v>38</v>
      </c>
      <c r="N1111" s="5" t="s">
        <v>4214</v>
      </c>
    </row>
    <row r="1112" spans="2:14" hidden="1" outlineLevel="1">
      <c r="B1112" s="5" t="s">
        <v>4215</v>
      </c>
      <c r="C1112" s="5" t="s">
        <v>37</v>
      </c>
      <c r="D1112" s="5" t="s">
        <v>38</v>
      </c>
      <c r="E1112" s="5"/>
      <c r="F1112" s="5" t="s">
        <v>4216</v>
      </c>
      <c r="G1112" s="5" t="s">
        <v>4217</v>
      </c>
      <c r="H1112" s="5" t="s">
        <v>4218</v>
      </c>
      <c r="I1112" s="5" t="s">
        <v>4219</v>
      </c>
      <c r="J1112" s="5" t="s">
        <v>51</v>
      </c>
      <c r="K1112" s="5" t="s">
        <v>502</v>
      </c>
      <c r="L1112" s="2">
        <f t="shared" si="17"/>
        <v>306070.13554906799</v>
      </c>
      <c r="M1112" s="5" t="s">
        <v>38</v>
      </c>
      <c r="N1112" s="5" t="s">
        <v>4220</v>
      </c>
    </row>
    <row r="1113" spans="2:14" hidden="1" outlineLevel="1">
      <c r="B1113" s="5" t="s">
        <v>4215</v>
      </c>
      <c r="C1113" s="5" t="s">
        <v>37</v>
      </c>
      <c r="D1113" s="5" t="s">
        <v>38</v>
      </c>
      <c r="E1113" s="5"/>
      <c r="F1113" s="5" t="s">
        <v>4221</v>
      </c>
      <c r="G1113" s="5" t="s">
        <v>4222</v>
      </c>
      <c r="H1113" s="5" t="s">
        <v>4218</v>
      </c>
      <c r="I1113" s="5" t="s">
        <v>385</v>
      </c>
      <c r="J1113" s="5" t="s">
        <v>51</v>
      </c>
      <c r="K1113" s="5" t="s">
        <v>409</v>
      </c>
      <c r="L1113" s="2">
        <f t="shared" si="17"/>
        <v>-69863.835288374205</v>
      </c>
      <c r="M1113" s="5" t="s">
        <v>38</v>
      </c>
      <c r="N1113" s="5" t="s">
        <v>4223</v>
      </c>
    </row>
    <row r="1114" spans="2:14" hidden="1" outlineLevel="1">
      <c r="B1114" s="5" t="s">
        <v>4224</v>
      </c>
      <c r="C1114" s="5" t="s">
        <v>37</v>
      </c>
      <c r="D1114" s="5" t="s">
        <v>46</v>
      </c>
      <c r="E1114" s="5"/>
      <c r="F1114" s="5" t="s">
        <v>4225</v>
      </c>
      <c r="G1114" s="5" t="s">
        <v>4226</v>
      </c>
      <c r="H1114" s="5" t="s">
        <v>4227</v>
      </c>
      <c r="I1114" s="5" t="s">
        <v>4228</v>
      </c>
      <c r="J1114" s="5" t="s">
        <v>51</v>
      </c>
      <c r="K1114" s="5" t="s">
        <v>512</v>
      </c>
      <c r="L1114" s="2">
        <f t="shared" si="17"/>
        <v>239533.14956014015</v>
      </c>
      <c r="M1114" s="5" t="s">
        <v>38</v>
      </c>
      <c r="N1114" s="5" t="s">
        <v>4229</v>
      </c>
    </row>
    <row r="1115" spans="2:14" hidden="1" outlineLevel="1">
      <c r="B1115" s="5" t="s">
        <v>4230</v>
      </c>
      <c r="C1115" s="5" t="s">
        <v>37</v>
      </c>
      <c r="D1115" s="5" t="s">
        <v>46</v>
      </c>
      <c r="E1115" s="5"/>
      <c r="F1115" s="5" t="s">
        <v>4231</v>
      </c>
      <c r="G1115" s="5" t="s">
        <v>4232</v>
      </c>
      <c r="H1115" s="5" t="s">
        <v>4233</v>
      </c>
      <c r="I1115" s="5" t="s">
        <v>4234</v>
      </c>
      <c r="J1115" s="5" t="s">
        <v>51</v>
      </c>
      <c r="K1115" s="5" t="s">
        <v>2126</v>
      </c>
      <c r="L1115" s="2">
        <f t="shared" si="17"/>
        <v>222898.90306290818</v>
      </c>
      <c r="M1115" s="5" t="s">
        <v>38</v>
      </c>
      <c r="N1115" s="5" t="s">
        <v>4235</v>
      </c>
    </row>
    <row r="1116" spans="2:14" hidden="1" outlineLevel="1">
      <c r="B1116" s="5" t="s">
        <v>4236</v>
      </c>
      <c r="C1116" s="5" t="s">
        <v>37</v>
      </c>
      <c r="D1116" s="5" t="s">
        <v>55</v>
      </c>
      <c r="E1116" s="5"/>
      <c r="F1116" s="5" t="s">
        <v>4237</v>
      </c>
      <c r="G1116" s="5" t="s">
        <v>4238</v>
      </c>
      <c r="H1116" s="5" t="s">
        <v>4239</v>
      </c>
      <c r="I1116" s="5" t="s">
        <v>4240</v>
      </c>
      <c r="J1116" s="5" t="s">
        <v>51</v>
      </c>
      <c r="K1116" s="5" t="s">
        <v>459</v>
      </c>
      <c r="L1116" s="2">
        <f t="shared" si="17"/>
        <v>202937.80726622985</v>
      </c>
      <c r="M1116" s="5" t="s">
        <v>38</v>
      </c>
      <c r="N1116" s="5" t="s">
        <v>4241</v>
      </c>
    </row>
    <row r="1117" spans="2:14" hidden="1" outlineLevel="1">
      <c r="B1117" s="5" t="s">
        <v>4236</v>
      </c>
      <c r="C1117" s="5" t="s">
        <v>37</v>
      </c>
      <c r="D1117" s="5" t="s">
        <v>38</v>
      </c>
      <c r="E1117" s="5"/>
      <c r="F1117" s="5" t="s">
        <v>4242</v>
      </c>
      <c r="G1117" s="5" t="s">
        <v>4243</v>
      </c>
      <c r="H1117" s="5" t="s">
        <v>4239</v>
      </c>
      <c r="I1117" s="5" t="s">
        <v>1332</v>
      </c>
      <c r="J1117" s="5" t="s">
        <v>51</v>
      </c>
      <c r="K1117" s="5" t="s">
        <v>711</v>
      </c>
      <c r="L1117" s="2">
        <f t="shared" si="17"/>
        <v>-133073.97197785563</v>
      </c>
      <c r="M1117" s="5" t="s">
        <v>38</v>
      </c>
      <c r="N1117" s="5" t="s">
        <v>4244</v>
      </c>
    </row>
    <row r="1118" spans="2:14" hidden="1" outlineLevel="1">
      <c r="B1118" s="5" t="s">
        <v>4245</v>
      </c>
      <c r="C1118" s="5" t="s">
        <v>37</v>
      </c>
      <c r="D1118" s="5" t="s">
        <v>38</v>
      </c>
      <c r="E1118" s="5"/>
      <c r="F1118" s="5" t="s">
        <v>4246</v>
      </c>
      <c r="G1118" s="5" t="s">
        <v>4247</v>
      </c>
      <c r="H1118" s="5" t="s">
        <v>4248</v>
      </c>
      <c r="I1118" s="5" t="s">
        <v>778</v>
      </c>
      <c r="J1118" s="5" t="s">
        <v>51</v>
      </c>
      <c r="K1118" s="5" t="s">
        <v>1337</v>
      </c>
      <c r="L1118" s="2">
        <f t="shared" si="17"/>
        <v>-23287.945096124735</v>
      </c>
      <c r="M1118" s="5" t="s">
        <v>38</v>
      </c>
      <c r="N1118" s="5" t="s">
        <v>4249</v>
      </c>
    </row>
    <row r="1119" spans="2:14" hidden="1" outlineLevel="1">
      <c r="B1119" s="5" t="s">
        <v>4245</v>
      </c>
      <c r="C1119" s="5" t="s">
        <v>37</v>
      </c>
      <c r="D1119" s="5" t="s">
        <v>38</v>
      </c>
      <c r="E1119" s="5"/>
      <c r="F1119" s="5" t="s">
        <v>4250</v>
      </c>
      <c r="G1119" s="5" t="s">
        <v>4251</v>
      </c>
      <c r="H1119" s="5" t="s">
        <v>4248</v>
      </c>
      <c r="I1119" s="5" t="s">
        <v>915</v>
      </c>
      <c r="J1119" s="5" t="s">
        <v>51</v>
      </c>
      <c r="K1119" s="5" t="s">
        <v>2488</v>
      </c>
      <c r="L1119" s="2">
        <f t="shared" si="17"/>
        <v>-226225.75236235457</v>
      </c>
      <c r="M1119" s="5" t="s">
        <v>38</v>
      </c>
      <c r="N1119" s="5" t="s">
        <v>4252</v>
      </c>
    </row>
    <row r="1120" spans="2:14" hidden="1" outlineLevel="1">
      <c r="B1120" s="5" t="s">
        <v>4245</v>
      </c>
      <c r="C1120" s="5" t="s">
        <v>37</v>
      </c>
      <c r="D1120" s="5" t="s">
        <v>55</v>
      </c>
      <c r="E1120" s="5"/>
      <c r="F1120" s="5" t="s">
        <v>4253</v>
      </c>
      <c r="G1120" s="5" t="s">
        <v>4254</v>
      </c>
      <c r="H1120" s="5" t="s">
        <v>4248</v>
      </c>
      <c r="I1120" s="5" t="s">
        <v>2417</v>
      </c>
      <c r="J1120" s="5" t="s">
        <v>51</v>
      </c>
      <c r="K1120" s="5" t="s">
        <v>4255</v>
      </c>
      <c r="L1120" s="2">
        <f t="shared" si="17"/>
        <v>392568.21733467415</v>
      </c>
      <c r="M1120" s="5" t="s">
        <v>38</v>
      </c>
      <c r="N1120" s="5" t="s">
        <v>4256</v>
      </c>
    </row>
    <row r="1121" spans="1:14" collapsed="1">
      <c r="A1121" s="3" t="s">
        <v>4257</v>
      </c>
      <c r="B1121" s="2" t="s">
        <v>4258</v>
      </c>
      <c r="C1121" s="2" t="s">
        <v>4259</v>
      </c>
      <c r="D1121" s="2" t="s">
        <v>4260</v>
      </c>
      <c r="E1121" s="2" t="s">
        <v>4261</v>
      </c>
      <c r="F1121" s="2" t="s">
        <v>4262</v>
      </c>
      <c r="G1121" s="2" t="s">
        <v>4263</v>
      </c>
      <c r="H1121" s="2" t="s">
        <v>3262</v>
      </c>
      <c r="I1121" s="3" t="s">
        <v>4264</v>
      </c>
      <c r="K1121" s="2">
        <f>40/C1121</f>
        <v>7.2127954992156089E-4</v>
      </c>
      <c r="L1121" s="2">
        <f t="shared" si="17"/>
        <v>2.3995883653615531</v>
      </c>
      <c r="M1121" s="2">
        <v>-0.13400000000000001</v>
      </c>
      <c r="N1121" s="2">
        <v>6.37</v>
      </c>
    </row>
    <row r="1122" spans="1:14" hidden="1" outlineLevel="1">
      <c r="B1122" s="1" t="s">
        <v>26</v>
      </c>
      <c r="C1122" s="1" t="s">
        <v>27</v>
      </c>
      <c r="D1122" s="1" t="s">
        <v>4</v>
      </c>
      <c r="E1122" s="1" t="s">
        <v>28</v>
      </c>
      <c r="F1122" s="1" t="s">
        <v>29</v>
      </c>
      <c r="G1122" s="1" t="s">
        <v>30</v>
      </c>
      <c r="H1122" s="1" t="s">
        <v>31</v>
      </c>
      <c r="I1122" s="1" t="s">
        <v>32</v>
      </c>
      <c r="J1122" s="1" t="s">
        <v>33</v>
      </c>
      <c r="K1122" s="1" t="s">
        <v>3</v>
      </c>
      <c r="L1122" s="2" t="e">
        <f t="shared" si="17"/>
        <v>#VALUE!</v>
      </c>
      <c r="M1122" s="1" t="s">
        <v>34</v>
      </c>
      <c r="N1122" s="1" t="s">
        <v>35</v>
      </c>
    </row>
    <row r="1123" spans="1:14" hidden="1" outlineLevel="1">
      <c r="B1123" s="5" t="s">
        <v>4265</v>
      </c>
      <c r="C1123" s="5" t="s">
        <v>37</v>
      </c>
      <c r="D1123" s="5" t="s">
        <v>38</v>
      </c>
      <c r="E1123" s="5"/>
      <c r="F1123" s="5" t="s">
        <v>4266</v>
      </c>
      <c r="G1123" s="5" t="s">
        <v>4267</v>
      </c>
      <c r="H1123" s="5" t="s">
        <v>4268</v>
      </c>
      <c r="I1123" s="5" t="s">
        <v>3545</v>
      </c>
      <c r="J1123" s="5" t="s">
        <v>51</v>
      </c>
      <c r="K1123" s="5" t="s">
        <v>181</v>
      </c>
      <c r="L1123" s="2">
        <f t="shared" si="17"/>
        <v>103132.32828283812</v>
      </c>
      <c r="M1123" s="5" t="s">
        <v>38</v>
      </c>
      <c r="N1123" s="5" t="s">
        <v>4269</v>
      </c>
    </row>
    <row r="1124" spans="1:14" hidden="1" outlineLevel="1">
      <c r="B1124" s="5" t="s">
        <v>4270</v>
      </c>
      <c r="C1124" s="5" t="s">
        <v>37</v>
      </c>
      <c r="D1124" s="5" t="s">
        <v>46</v>
      </c>
      <c r="E1124" s="5"/>
      <c r="F1124" s="5" t="s">
        <v>4271</v>
      </c>
      <c r="G1124" s="5" t="s">
        <v>4272</v>
      </c>
      <c r="H1124" s="5" t="s">
        <v>4273</v>
      </c>
      <c r="I1124" s="5" t="s">
        <v>686</v>
      </c>
      <c r="J1124" s="5" t="s">
        <v>51</v>
      </c>
      <c r="K1124" s="5" t="s">
        <v>893</v>
      </c>
      <c r="L1124" s="2">
        <f t="shared" si="17"/>
        <v>182976.71146955149</v>
      </c>
      <c r="M1124" s="5" t="s">
        <v>38</v>
      </c>
      <c r="N1124" s="5" t="s">
        <v>4274</v>
      </c>
    </row>
    <row r="1125" spans="1:14" hidden="1" outlineLevel="1">
      <c r="B1125" s="5" t="s">
        <v>4275</v>
      </c>
      <c r="C1125" s="5" t="s">
        <v>37</v>
      </c>
      <c r="D1125" s="5" t="s">
        <v>38</v>
      </c>
      <c r="E1125" s="5"/>
      <c r="F1125" s="5" t="s">
        <v>4276</v>
      </c>
      <c r="G1125" s="5" t="s">
        <v>4277</v>
      </c>
      <c r="H1125" s="5" t="s">
        <v>4278</v>
      </c>
      <c r="I1125" s="5" t="s">
        <v>1762</v>
      </c>
      <c r="J1125" s="5" t="s">
        <v>51</v>
      </c>
      <c r="K1125" s="5" t="s">
        <v>324</v>
      </c>
      <c r="L1125" s="2">
        <f t="shared" si="17"/>
        <v>139727.67057674841</v>
      </c>
      <c r="M1125" s="5" t="s">
        <v>38</v>
      </c>
      <c r="N1125" s="5" t="s">
        <v>4279</v>
      </c>
    </row>
    <row r="1126" spans="1:14" hidden="1" outlineLevel="1">
      <c r="B1126" s="5" t="s">
        <v>4280</v>
      </c>
      <c r="C1126" s="5" t="s">
        <v>37</v>
      </c>
      <c r="D1126" s="5" t="s">
        <v>55</v>
      </c>
      <c r="E1126" s="5"/>
      <c r="F1126" s="5" t="s">
        <v>4281</v>
      </c>
      <c r="G1126" s="5" t="s">
        <v>4282</v>
      </c>
      <c r="H1126" s="5" t="s">
        <v>4283</v>
      </c>
      <c r="I1126" s="5" t="s">
        <v>655</v>
      </c>
      <c r="J1126" s="5" t="s">
        <v>38</v>
      </c>
      <c r="K1126" s="5" t="s">
        <v>252</v>
      </c>
      <c r="L1126" s="2">
        <f t="shared" si="17"/>
        <v>56556.438090588643</v>
      </c>
      <c r="M1126" s="5" t="s">
        <v>38</v>
      </c>
      <c r="N1126" s="5" t="s">
        <v>4284</v>
      </c>
    </row>
    <row r="1127" spans="1:14" hidden="1" outlineLevel="1">
      <c r="B1127" s="5" t="s">
        <v>4285</v>
      </c>
      <c r="C1127" s="5" t="s">
        <v>37</v>
      </c>
      <c r="D1127" s="5" t="s">
        <v>38</v>
      </c>
      <c r="E1127" s="5"/>
      <c r="F1127" s="5" t="s">
        <v>4286</v>
      </c>
      <c r="G1127" s="5" t="s">
        <v>4287</v>
      </c>
      <c r="H1127" s="5" t="s">
        <v>4288</v>
      </c>
      <c r="I1127" s="5" t="s">
        <v>391</v>
      </c>
      <c r="J1127" s="5" t="s">
        <v>38</v>
      </c>
      <c r="K1127" s="5" t="s">
        <v>252</v>
      </c>
      <c r="L1127" s="2">
        <f t="shared" si="17"/>
        <v>56556.438090588643</v>
      </c>
      <c r="M1127" s="5" t="s">
        <v>38</v>
      </c>
      <c r="N1127" s="5" t="s">
        <v>4289</v>
      </c>
    </row>
    <row r="1128" spans="1:14" hidden="1" outlineLevel="1">
      <c r="B1128" s="5" t="s">
        <v>4290</v>
      </c>
      <c r="C1128" s="5" t="s">
        <v>37</v>
      </c>
      <c r="D1128" s="5" t="s">
        <v>55</v>
      </c>
      <c r="E1128" s="5"/>
      <c r="F1128" s="5" t="s">
        <v>4291</v>
      </c>
      <c r="G1128" s="5" t="s">
        <v>4292</v>
      </c>
      <c r="H1128" s="5" t="s">
        <v>4293</v>
      </c>
      <c r="I1128" s="5" t="s">
        <v>4294</v>
      </c>
      <c r="J1128" s="5" t="s">
        <v>51</v>
      </c>
      <c r="K1128" s="5" t="s">
        <v>60</v>
      </c>
      <c r="L1128" s="2">
        <f t="shared" si="17"/>
        <v>136400.82127730202</v>
      </c>
      <c r="M1128" s="5" t="s">
        <v>38</v>
      </c>
      <c r="N1128" s="5" t="s">
        <v>4295</v>
      </c>
    </row>
    <row r="1129" spans="1:14" hidden="1" outlineLevel="1">
      <c r="B1129" s="5" t="s">
        <v>4296</v>
      </c>
      <c r="C1129" s="5" t="s">
        <v>37</v>
      </c>
      <c r="D1129" s="5" t="s">
        <v>55</v>
      </c>
      <c r="E1129" s="5"/>
      <c r="F1129" s="5" t="s">
        <v>4297</v>
      </c>
      <c r="G1129" s="5" t="s">
        <v>4298</v>
      </c>
      <c r="H1129" s="5" t="s">
        <v>4299</v>
      </c>
      <c r="I1129" s="5" t="s">
        <v>226</v>
      </c>
      <c r="J1129" s="5" t="s">
        <v>51</v>
      </c>
      <c r="K1129" s="5" t="s">
        <v>132</v>
      </c>
      <c r="L1129" s="2">
        <f t="shared" si="17"/>
        <v>109786.0268817309</v>
      </c>
      <c r="M1129" s="5" t="s">
        <v>38</v>
      </c>
      <c r="N1129" s="5" t="s">
        <v>4300</v>
      </c>
    </row>
    <row r="1130" spans="1:14" hidden="1" outlineLevel="1">
      <c r="B1130" s="5" t="s">
        <v>4301</v>
      </c>
      <c r="C1130" s="5" t="s">
        <v>37</v>
      </c>
      <c r="D1130" s="5" t="s">
        <v>38</v>
      </c>
      <c r="E1130" s="5" t="s">
        <v>162</v>
      </c>
      <c r="F1130" s="5" t="s">
        <v>4302</v>
      </c>
      <c r="G1130" s="5" t="s">
        <v>4303</v>
      </c>
      <c r="H1130" s="5" t="s">
        <v>4304</v>
      </c>
      <c r="I1130" s="5" t="s">
        <v>1085</v>
      </c>
      <c r="J1130" s="5" t="s">
        <v>51</v>
      </c>
      <c r="K1130" s="5" t="s">
        <v>639</v>
      </c>
      <c r="L1130" s="2">
        <f t="shared" si="17"/>
        <v>46575.89019224947</v>
      </c>
      <c r="M1130" s="5" t="s">
        <v>38</v>
      </c>
      <c r="N1130" s="5" t="s">
        <v>4305</v>
      </c>
    </row>
    <row r="1131" spans="1:14" hidden="1" outlineLevel="1">
      <c r="B1131" s="5" t="s">
        <v>4306</v>
      </c>
      <c r="C1131" s="5" t="s">
        <v>37</v>
      </c>
      <c r="D1131" s="5" t="s">
        <v>46</v>
      </c>
      <c r="E1131" s="5"/>
      <c r="F1131" s="5" t="s">
        <v>4307</v>
      </c>
      <c r="G1131" s="5" t="s">
        <v>4308</v>
      </c>
      <c r="H1131" s="5" t="s">
        <v>4309</v>
      </c>
      <c r="I1131" s="5" t="s">
        <v>1174</v>
      </c>
      <c r="J1131" s="5" t="s">
        <v>51</v>
      </c>
      <c r="K1131" s="5" t="s">
        <v>188</v>
      </c>
      <c r="L1131" s="2">
        <f t="shared" si="17"/>
        <v>156361.91707398035</v>
      </c>
      <c r="M1131" s="5" t="s">
        <v>38</v>
      </c>
      <c r="N1131" s="5" t="s">
        <v>4310</v>
      </c>
    </row>
    <row r="1132" spans="1:14" hidden="1" outlineLevel="1">
      <c r="B1132" s="5" t="s">
        <v>4311</v>
      </c>
      <c r="C1132" s="5" t="s">
        <v>37</v>
      </c>
      <c r="D1132" s="5" t="s">
        <v>46</v>
      </c>
      <c r="E1132" s="5"/>
      <c r="F1132" s="5" t="s">
        <v>4312</v>
      </c>
      <c r="G1132" s="5" t="s">
        <v>4313</v>
      </c>
      <c r="H1132" s="5" t="s">
        <v>4314</v>
      </c>
      <c r="I1132" s="5" t="s">
        <v>582</v>
      </c>
      <c r="J1132" s="5" t="s">
        <v>51</v>
      </c>
      <c r="K1132" s="5" t="s">
        <v>132</v>
      </c>
      <c r="L1132" s="2">
        <f t="shared" si="17"/>
        <v>109786.0268817309</v>
      </c>
      <c r="M1132" s="5" t="s">
        <v>38</v>
      </c>
      <c r="N1132" s="5" t="s">
        <v>4315</v>
      </c>
    </row>
    <row r="1133" spans="1:14" hidden="1" outlineLevel="1">
      <c r="B1133" s="5" t="s">
        <v>4316</v>
      </c>
      <c r="C1133" s="5" t="s">
        <v>37</v>
      </c>
      <c r="D1133" s="5" t="s">
        <v>38</v>
      </c>
      <c r="E1133" s="5"/>
      <c r="F1133" s="5" t="s">
        <v>4317</v>
      </c>
      <c r="G1133" s="5" t="s">
        <v>4318</v>
      </c>
      <c r="H1133" s="5" t="s">
        <v>4319</v>
      </c>
      <c r="I1133" s="5" t="s">
        <v>316</v>
      </c>
      <c r="J1133" s="5" t="s">
        <v>38</v>
      </c>
      <c r="K1133" s="5" t="s">
        <v>289</v>
      </c>
      <c r="L1133" s="2">
        <f t="shared" si="17"/>
        <v>159688.76637342677</v>
      </c>
      <c r="M1133" s="5" t="s">
        <v>38</v>
      </c>
      <c r="N1133" s="5" t="s">
        <v>4320</v>
      </c>
    </row>
    <row r="1134" spans="1:14" hidden="1" outlineLevel="1">
      <c r="B1134" s="5" t="s">
        <v>4321</v>
      </c>
      <c r="C1134" s="5" t="s">
        <v>37</v>
      </c>
      <c r="D1134" s="5" t="s">
        <v>38</v>
      </c>
      <c r="E1134" s="5"/>
      <c r="F1134" s="5" t="s">
        <v>4322</v>
      </c>
      <c r="G1134" s="5" t="s">
        <v>4323</v>
      </c>
      <c r="H1134" s="5" t="s">
        <v>4324</v>
      </c>
      <c r="I1134" s="5" t="s">
        <v>4147</v>
      </c>
      <c r="J1134" s="5" t="s">
        <v>38</v>
      </c>
      <c r="K1134" s="5" t="s">
        <v>477</v>
      </c>
      <c r="L1134" s="2">
        <f t="shared" si="17"/>
        <v>29941.643695017519</v>
      </c>
      <c r="M1134" s="5" t="s">
        <v>38</v>
      </c>
      <c r="N1134" s="5" t="s">
        <v>4325</v>
      </c>
    </row>
    <row r="1135" spans="1:14" hidden="1" outlineLevel="1">
      <c r="B1135" s="5" t="s">
        <v>4326</v>
      </c>
      <c r="C1135" s="5" t="s">
        <v>37</v>
      </c>
      <c r="D1135" s="5" t="s">
        <v>63</v>
      </c>
      <c r="E1135" s="5"/>
      <c r="F1135" s="5" t="s">
        <v>4327</v>
      </c>
      <c r="G1135" s="5" t="s">
        <v>4328</v>
      </c>
      <c r="H1135" s="5" t="s">
        <v>4329</v>
      </c>
      <c r="I1135" s="5" t="s">
        <v>2389</v>
      </c>
      <c r="J1135" s="5" t="s">
        <v>51</v>
      </c>
      <c r="K1135" s="5" t="s">
        <v>4060</v>
      </c>
      <c r="L1135" s="2">
        <f t="shared" si="17"/>
        <v>226225.75236235457</v>
      </c>
      <c r="M1135" s="5" t="s">
        <v>38</v>
      </c>
      <c r="N1135" s="5" t="s">
        <v>4330</v>
      </c>
    </row>
    <row r="1136" spans="1:14" hidden="1" outlineLevel="1">
      <c r="B1136" s="5" t="s">
        <v>4326</v>
      </c>
      <c r="C1136" s="5" t="s">
        <v>37</v>
      </c>
      <c r="D1136" s="5" t="s">
        <v>55</v>
      </c>
      <c r="E1136" s="5"/>
      <c r="F1136" s="5" t="s">
        <v>4331</v>
      </c>
      <c r="G1136" s="5" t="s">
        <v>4332</v>
      </c>
      <c r="H1136" s="5" t="s">
        <v>4329</v>
      </c>
      <c r="I1136" s="5" t="s">
        <v>2167</v>
      </c>
      <c r="J1136" s="5" t="s">
        <v>51</v>
      </c>
      <c r="K1136" s="5" t="s">
        <v>222</v>
      </c>
      <c r="L1136" s="2">
        <f t="shared" si="17"/>
        <v>-119766.57478007008</v>
      </c>
      <c r="M1136" s="5" t="s">
        <v>38</v>
      </c>
      <c r="N1136" s="5" t="s">
        <v>4333</v>
      </c>
    </row>
    <row r="1137" spans="1:14" hidden="1" outlineLevel="1">
      <c r="B1137" s="5" t="s">
        <v>4334</v>
      </c>
      <c r="C1137" s="5" t="s">
        <v>37</v>
      </c>
      <c r="D1137" s="5" t="s">
        <v>38</v>
      </c>
      <c r="E1137" s="5" t="s">
        <v>162</v>
      </c>
      <c r="F1137" s="5" t="s">
        <v>4335</v>
      </c>
      <c r="G1137" s="5" t="s">
        <v>4336</v>
      </c>
      <c r="H1137" s="5" t="s">
        <v>4337</v>
      </c>
      <c r="I1137" s="5" t="s">
        <v>4338</v>
      </c>
      <c r="J1137" s="5" t="s">
        <v>38</v>
      </c>
      <c r="K1137" s="5" t="s">
        <v>676</v>
      </c>
      <c r="L1137" s="2">
        <f t="shared" si="17"/>
        <v>-3326.8492994463913</v>
      </c>
      <c r="M1137" s="5" t="s">
        <v>38</v>
      </c>
      <c r="N1137" s="5" t="s">
        <v>4339</v>
      </c>
    </row>
    <row r="1138" spans="1:14" hidden="1" outlineLevel="1">
      <c r="B1138" s="5" t="s">
        <v>4340</v>
      </c>
      <c r="C1138" s="5" t="s">
        <v>37</v>
      </c>
      <c r="D1138" s="5" t="s">
        <v>46</v>
      </c>
      <c r="E1138" s="5"/>
      <c r="F1138" s="5" t="s">
        <v>4341</v>
      </c>
      <c r="G1138" s="5" t="s">
        <v>4342</v>
      </c>
      <c r="H1138" s="5" t="s">
        <v>4343</v>
      </c>
      <c r="I1138" s="5" t="s">
        <v>4344</v>
      </c>
      <c r="J1138" s="5" t="s">
        <v>38</v>
      </c>
      <c r="K1138" s="5" t="s">
        <v>289</v>
      </c>
      <c r="L1138" s="2">
        <f t="shared" si="17"/>
        <v>159688.76637342677</v>
      </c>
      <c r="M1138" s="5" t="s">
        <v>38</v>
      </c>
      <c r="N1138" s="5" t="s">
        <v>4345</v>
      </c>
    </row>
    <row r="1139" spans="1:14" hidden="1" outlineLevel="1">
      <c r="B1139" s="5" t="s">
        <v>4346</v>
      </c>
      <c r="C1139" s="5" t="s">
        <v>37</v>
      </c>
      <c r="D1139" s="5" t="s">
        <v>46</v>
      </c>
      <c r="E1139" s="5"/>
      <c r="F1139" s="5" t="s">
        <v>4347</v>
      </c>
      <c r="G1139" s="5" t="s">
        <v>4348</v>
      </c>
      <c r="H1139" s="5" t="s">
        <v>4349</v>
      </c>
      <c r="I1139" s="5" t="s">
        <v>4350</v>
      </c>
      <c r="J1139" s="5" t="s">
        <v>51</v>
      </c>
      <c r="K1139" s="5" t="s">
        <v>3088</v>
      </c>
      <c r="L1139" s="2">
        <f t="shared" si="17"/>
        <v>-212918.35516456905</v>
      </c>
      <c r="M1139" s="5" t="s">
        <v>38</v>
      </c>
      <c r="N1139" s="5" t="s">
        <v>4351</v>
      </c>
    </row>
    <row r="1140" spans="1:14" hidden="1" outlineLevel="1">
      <c r="B1140" s="5" t="s">
        <v>4346</v>
      </c>
      <c r="C1140" s="5" t="s">
        <v>37</v>
      </c>
      <c r="D1140" s="5" t="s">
        <v>46</v>
      </c>
      <c r="E1140" s="5"/>
      <c r="F1140" s="5" t="s">
        <v>4352</v>
      </c>
      <c r="G1140" s="5" t="s">
        <v>4353</v>
      </c>
      <c r="H1140" s="5" t="s">
        <v>4349</v>
      </c>
      <c r="I1140" s="5" t="s">
        <v>3226</v>
      </c>
      <c r="J1140" s="5" t="s">
        <v>51</v>
      </c>
      <c r="K1140" s="5" t="s">
        <v>4354</v>
      </c>
      <c r="L1140" s="2">
        <f t="shared" si="17"/>
        <v>256167.39605737213</v>
      </c>
      <c r="M1140" s="5" t="s">
        <v>38</v>
      </c>
      <c r="N1140" s="5" t="s">
        <v>4355</v>
      </c>
    </row>
    <row r="1141" spans="1:14" hidden="1" outlineLevel="1">
      <c r="B1141" s="5" t="s">
        <v>4356</v>
      </c>
      <c r="C1141" s="5" t="s">
        <v>37</v>
      </c>
      <c r="D1141" s="5" t="s">
        <v>38</v>
      </c>
      <c r="E1141" s="5"/>
      <c r="F1141" s="5" t="s">
        <v>4357</v>
      </c>
      <c r="G1141" s="5" t="s">
        <v>4358</v>
      </c>
      <c r="H1141" s="5" t="s">
        <v>4359</v>
      </c>
      <c r="I1141" s="5" t="s">
        <v>925</v>
      </c>
      <c r="J1141" s="5" t="s">
        <v>51</v>
      </c>
      <c r="K1141" s="5" t="s">
        <v>1259</v>
      </c>
      <c r="L1141" s="2">
        <f t="shared" si="17"/>
        <v>-9980.5478983391731</v>
      </c>
      <c r="M1141" s="5" t="s">
        <v>38</v>
      </c>
      <c r="N1141" s="5" t="s">
        <v>4360</v>
      </c>
    </row>
    <row r="1142" spans="1:14" hidden="1" outlineLevel="1">
      <c r="B1142" s="5" t="s">
        <v>4356</v>
      </c>
      <c r="C1142" s="5" t="s">
        <v>37</v>
      </c>
      <c r="D1142" s="5" t="s">
        <v>55</v>
      </c>
      <c r="E1142" s="5"/>
      <c r="F1142" s="5" t="s">
        <v>4361</v>
      </c>
      <c r="G1142" s="5" t="s">
        <v>4362</v>
      </c>
      <c r="H1142" s="5" t="s">
        <v>4359</v>
      </c>
      <c r="I1142" s="5" t="s">
        <v>1066</v>
      </c>
      <c r="J1142" s="5" t="s">
        <v>51</v>
      </c>
      <c r="K1142" s="5" t="s">
        <v>1220</v>
      </c>
      <c r="L1142" s="2">
        <f t="shared" si="17"/>
        <v>329358.08064519271</v>
      </c>
      <c r="M1142" s="5" t="s">
        <v>38</v>
      </c>
      <c r="N1142" s="5" t="s">
        <v>4363</v>
      </c>
    </row>
    <row r="1143" spans="1:14" collapsed="1">
      <c r="A1143" s="3" t="s">
        <v>4364</v>
      </c>
      <c r="B1143" s="2" t="s">
        <v>4365</v>
      </c>
      <c r="C1143" s="2" t="s">
        <v>4366</v>
      </c>
      <c r="D1143" s="2" t="s">
        <v>4367</v>
      </c>
      <c r="E1143" s="2" t="s">
        <v>4368</v>
      </c>
      <c r="F1143" s="2" t="s">
        <v>4369</v>
      </c>
      <c r="G1143" s="2" t="s">
        <v>4370</v>
      </c>
      <c r="H1143" s="2" t="s">
        <v>2657</v>
      </c>
      <c r="I1143" s="3" t="s">
        <v>4371</v>
      </c>
      <c r="K1143" s="2">
        <f>34/C1143</f>
        <v>7.4909667753591256E-4</v>
      </c>
      <c r="L1143" s="2">
        <f t="shared" si="17"/>
        <v>2.4921317568779697</v>
      </c>
      <c r="M1143" s="2">
        <v>-0.125</v>
      </c>
      <c r="N1143" s="2">
        <v>7.08</v>
      </c>
    </row>
    <row r="1144" spans="1:14" hidden="1" outlineLevel="1">
      <c r="B1144" s="1" t="s">
        <v>26</v>
      </c>
      <c r="C1144" s="1" t="s">
        <v>27</v>
      </c>
      <c r="D1144" s="1" t="s">
        <v>4</v>
      </c>
      <c r="E1144" s="1" t="s">
        <v>28</v>
      </c>
      <c r="F1144" s="1" t="s">
        <v>29</v>
      </c>
      <c r="G1144" s="1" t="s">
        <v>30</v>
      </c>
      <c r="H1144" s="1" t="s">
        <v>31</v>
      </c>
      <c r="I1144" s="1" t="s">
        <v>32</v>
      </c>
      <c r="J1144" s="1" t="s">
        <v>33</v>
      </c>
      <c r="K1144" s="1" t="s">
        <v>3</v>
      </c>
      <c r="L1144" s="2" t="e">
        <f t="shared" si="17"/>
        <v>#VALUE!</v>
      </c>
      <c r="M1144" s="1" t="s">
        <v>34</v>
      </c>
      <c r="N1144" s="1" t="s">
        <v>35</v>
      </c>
    </row>
    <row r="1145" spans="1:14" hidden="1" outlineLevel="1">
      <c r="B1145" s="7" t="s">
        <v>1906</v>
      </c>
      <c r="C1145" s="7" t="s">
        <v>24</v>
      </c>
      <c r="D1145" s="7" t="s">
        <v>63</v>
      </c>
      <c r="E1145" s="7"/>
      <c r="F1145" s="7" t="s">
        <v>1907</v>
      </c>
      <c r="G1145" s="7" t="s">
        <v>1908</v>
      </c>
      <c r="H1145" s="7" t="s">
        <v>1909</v>
      </c>
      <c r="I1145" s="7" t="s">
        <v>1910</v>
      </c>
      <c r="J1145" s="7" t="s">
        <v>51</v>
      </c>
      <c r="K1145" s="7" t="s">
        <v>181</v>
      </c>
      <c r="L1145" s="2">
        <f t="shared" si="17"/>
        <v>103132.32828283812</v>
      </c>
      <c r="M1145" s="7" t="s">
        <v>38</v>
      </c>
      <c r="N1145" s="7" t="s">
        <v>1911</v>
      </c>
    </row>
    <row r="1146" spans="1:14" hidden="1" outlineLevel="1">
      <c r="B1146" s="7" t="s">
        <v>1940</v>
      </c>
      <c r="C1146" s="7" t="s">
        <v>24</v>
      </c>
      <c r="D1146" s="7" t="s">
        <v>46</v>
      </c>
      <c r="E1146" s="7"/>
      <c r="F1146" s="7" t="s">
        <v>1941</v>
      </c>
      <c r="G1146" s="7" t="s">
        <v>1942</v>
      </c>
      <c r="H1146" s="7" t="s">
        <v>1943</v>
      </c>
      <c r="I1146" s="7" t="s">
        <v>173</v>
      </c>
      <c r="J1146" s="7" t="s">
        <v>51</v>
      </c>
      <c r="K1146" s="7" t="s">
        <v>215</v>
      </c>
      <c r="L1146" s="2">
        <f t="shared" si="17"/>
        <v>123093.42407951647</v>
      </c>
      <c r="M1146" s="7" t="s">
        <v>38</v>
      </c>
      <c r="N1146" s="7" t="s">
        <v>1944</v>
      </c>
    </row>
    <row r="1147" spans="1:14" hidden="1" outlineLevel="1">
      <c r="B1147" s="7" t="s">
        <v>1960</v>
      </c>
      <c r="C1147" s="7" t="s">
        <v>24</v>
      </c>
      <c r="D1147" s="7" t="s">
        <v>38</v>
      </c>
      <c r="E1147" s="7"/>
      <c r="F1147" s="7" t="s">
        <v>1961</v>
      </c>
      <c r="G1147" s="7" t="s">
        <v>1962</v>
      </c>
      <c r="H1147" s="7" t="s">
        <v>1963</v>
      </c>
      <c r="I1147" s="7" t="s">
        <v>1964</v>
      </c>
      <c r="J1147" s="7" t="s">
        <v>51</v>
      </c>
      <c r="K1147" s="7" t="s">
        <v>132</v>
      </c>
      <c r="L1147" s="2">
        <f t="shared" si="17"/>
        <v>109786.0268817309</v>
      </c>
      <c r="M1147" s="7" t="s">
        <v>38</v>
      </c>
      <c r="N1147" s="7" t="s">
        <v>1965</v>
      </c>
    </row>
    <row r="1148" spans="1:14" hidden="1" outlineLevel="1">
      <c r="B1148" s="7" t="s">
        <v>1972</v>
      </c>
      <c r="C1148" s="7" t="s">
        <v>24</v>
      </c>
      <c r="D1148" s="7" t="s">
        <v>63</v>
      </c>
      <c r="E1148" s="7"/>
      <c r="F1148" s="7" t="s">
        <v>1973</v>
      </c>
      <c r="G1148" s="7" t="s">
        <v>1974</v>
      </c>
      <c r="H1148" s="7" t="s">
        <v>1975</v>
      </c>
      <c r="I1148" s="7" t="s">
        <v>1717</v>
      </c>
      <c r="J1148" s="7" t="s">
        <v>51</v>
      </c>
      <c r="K1148" s="7" t="s">
        <v>1227</v>
      </c>
      <c r="L1148" s="2">
        <f t="shared" si="17"/>
        <v>219572.05376346179</v>
      </c>
      <c r="M1148" s="7" t="s">
        <v>38</v>
      </c>
      <c r="N1148" s="7" t="s">
        <v>1976</v>
      </c>
    </row>
    <row r="1149" spans="1:14" hidden="1" outlineLevel="1">
      <c r="B1149" s="5" t="s">
        <v>4372</v>
      </c>
      <c r="C1149" s="5" t="s">
        <v>24</v>
      </c>
      <c r="D1149" s="5" t="s">
        <v>374</v>
      </c>
      <c r="E1149" s="5"/>
      <c r="F1149" s="5" t="s">
        <v>4373</v>
      </c>
      <c r="G1149" s="5" t="s">
        <v>4374</v>
      </c>
      <c r="H1149" s="5" t="s">
        <v>4375</v>
      </c>
      <c r="I1149" s="5" t="s">
        <v>565</v>
      </c>
      <c r="J1149" s="5" t="s">
        <v>51</v>
      </c>
      <c r="K1149" s="5" t="s">
        <v>1405</v>
      </c>
      <c r="L1149" s="2">
        <f t="shared" si="17"/>
        <v>229552.60166180096</v>
      </c>
      <c r="M1149" s="5" t="s">
        <v>38</v>
      </c>
      <c r="N1149" s="5" t="s">
        <v>4376</v>
      </c>
    </row>
    <row r="1150" spans="1:14" hidden="1" outlineLevel="1">
      <c r="B1150" s="5" t="s">
        <v>4372</v>
      </c>
      <c r="C1150" s="5" t="s">
        <v>24</v>
      </c>
      <c r="D1150" s="5" t="s">
        <v>38</v>
      </c>
      <c r="E1150" s="5"/>
      <c r="F1150" s="5" t="s">
        <v>4377</v>
      </c>
      <c r="G1150" s="5" t="s">
        <v>4378</v>
      </c>
      <c r="H1150" s="5" t="s">
        <v>4375</v>
      </c>
      <c r="I1150" s="5" t="s">
        <v>4379</v>
      </c>
      <c r="J1150" s="5" t="s">
        <v>51</v>
      </c>
      <c r="K1150" s="5" t="s">
        <v>1294</v>
      </c>
      <c r="L1150" s="2">
        <f t="shared" si="17"/>
        <v>-63210.136689481427</v>
      </c>
      <c r="M1150" s="5" t="s">
        <v>38</v>
      </c>
      <c r="N1150" s="5" t="s">
        <v>4380</v>
      </c>
    </row>
    <row r="1151" spans="1:14" hidden="1" outlineLevel="1">
      <c r="B1151" s="7" t="s">
        <v>2050</v>
      </c>
      <c r="C1151" s="7" t="s">
        <v>24</v>
      </c>
      <c r="D1151" s="7" t="s">
        <v>46</v>
      </c>
      <c r="E1151" s="7"/>
      <c r="F1151" s="7" t="s">
        <v>2051</v>
      </c>
      <c r="G1151" s="7" t="s">
        <v>2052</v>
      </c>
      <c r="H1151" s="7" t="s">
        <v>2053</v>
      </c>
      <c r="I1151" s="7" t="s">
        <v>2054</v>
      </c>
      <c r="J1151" s="7" t="s">
        <v>51</v>
      </c>
      <c r="K1151" s="7" t="s">
        <v>195</v>
      </c>
      <c r="L1151" s="2">
        <f t="shared" si="17"/>
        <v>186303.56076899788</v>
      </c>
      <c r="M1151" s="7" t="s">
        <v>38</v>
      </c>
      <c r="N1151" s="7" t="s">
        <v>2055</v>
      </c>
    </row>
    <row r="1152" spans="1:14" hidden="1" outlineLevel="1">
      <c r="B1152" s="7" t="s">
        <v>2086</v>
      </c>
      <c r="C1152" s="7" t="s">
        <v>24</v>
      </c>
      <c r="D1152" s="7" t="s">
        <v>55</v>
      </c>
      <c r="E1152" s="7"/>
      <c r="F1152" s="7" t="s">
        <v>2087</v>
      </c>
      <c r="G1152" s="7" t="s">
        <v>2088</v>
      </c>
      <c r="H1152" s="7" t="s">
        <v>2089</v>
      </c>
      <c r="I1152" s="7" t="s">
        <v>2090</v>
      </c>
      <c r="J1152" s="7" t="s">
        <v>51</v>
      </c>
      <c r="K1152" s="7" t="s">
        <v>967</v>
      </c>
      <c r="L1152" s="2">
        <f t="shared" si="17"/>
        <v>242859.99885958654</v>
      </c>
      <c r="M1152" s="7" t="s">
        <v>38</v>
      </c>
      <c r="N1152" s="7" t="s">
        <v>2091</v>
      </c>
    </row>
    <row r="1153" spans="1:14" hidden="1" outlineLevel="1">
      <c r="B1153" s="7" t="s">
        <v>2110</v>
      </c>
      <c r="C1153" s="7" t="s">
        <v>24</v>
      </c>
      <c r="D1153" s="7" t="s">
        <v>55</v>
      </c>
      <c r="E1153" s="7"/>
      <c r="F1153" s="7" t="s">
        <v>2111</v>
      </c>
      <c r="G1153" s="7" t="s">
        <v>2112</v>
      </c>
      <c r="H1153" s="7" t="s">
        <v>2113</v>
      </c>
      <c r="I1153" s="7" t="s">
        <v>549</v>
      </c>
      <c r="J1153" s="7" t="s">
        <v>38</v>
      </c>
      <c r="K1153" s="7" t="s">
        <v>687</v>
      </c>
      <c r="L1153" s="2">
        <f t="shared" si="17"/>
        <v>266147.94395571126</v>
      </c>
      <c r="M1153" s="7" t="s">
        <v>38</v>
      </c>
      <c r="N1153" s="7" t="s">
        <v>2114</v>
      </c>
    </row>
    <row r="1154" spans="1:14" hidden="1" outlineLevel="1">
      <c r="B1154" s="7" t="s">
        <v>2110</v>
      </c>
      <c r="C1154" s="7" t="s">
        <v>24</v>
      </c>
      <c r="D1154" s="7" t="s">
        <v>55</v>
      </c>
      <c r="E1154" s="7"/>
      <c r="F1154" s="7" t="s">
        <v>2115</v>
      </c>
      <c r="G1154" s="7" t="s">
        <v>2116</v>
      </c>
      <c r="H1154" s="7" t="s">
        <v>2113</v>
      </c>
      <c r="I1154" s="7" t="s">
        <v>95</v>
      </c>
      <c r="J1154" s="7" t="s">
        <v>38</v>
      </c>
      <c r="K1154" s="7" t="s">
        <v>1215</v>
      </c>
      <c r="L1154" s="2">
        <f t="shared" si="17"/>
        <v>-176323.01287065871</v>
      </c>
      <c r="M1154" s="7" t="s">
        <v>38</v>
      </c>
      <c r="N1154" s="7" t="s">
        <v>2117</v>
      </c>
    </row>
    <row r="1155" spans="1:14" hidden="1" outlineLevel="1">
      <c r="B1155" s="7" t="s">
        <v>2118</v>
      </c>
      <c r="C1155" s="7" t="s">
        <v>24</v>
      </c>
      <c r="D1155" s="7" t="s">
        <v>55</v>
      </c>
      <c r="E1155" s="7"/>
      <c r="F1155" s="7" t="s">
        <v>2119</v>
      </c>
      <c r="G1155" s="7" t="s">
        <v>2120</v>
      </c>
      <c r="H1155" s="7" t="s">
        <v>2121</v>
      </c>
      <c r="I1155" s="7" t="s">
        <v>2122</v>
      </c>
      <c r="J1155" s="7" t="s">
        <v>51</v>
      </c>
      <c r="K1155" s="7" t="s">
        <v>125</v>
      </c>
      <c r="L1155" s="2">
        <f t="shared" ref="L1155:L1175" si="18">K1155/$K$1257*100</f>
        <v>-93151.780384498939</v>
      </c>
      <c r="M1155" s="7" t="s">
        <v>38</v>
      </c>
      <c r="N1155" s="7" t="s">
        <v>2123</v>
      </c>
    </row>
    <row r="1156" spans="1:14" hidden="1" outlineLevel="1">
      <c r="B1156" s="7" t="s">
        <v>2118</v>
      </c>
      <c r="C1156" s="7" t="s">
        <v>24</v>
      </c>
      <c r="D1156" s="7" t="s">
        <v>55</v>
      </c>
      <c r="E1156" s="7"/>
      <c r="F1156" s="7" t="s">
        <v>2124</v>
      </c>
      <c r="G1156" s="7" t="s">
        <v>2125</v>
      </c>
      <c r="H1156" s="7" t="s">
        <v>2121</v>
      </c>
      <c r="I1156" s="7" t="s">
        <v>316</v>
      </c>
      <c r="J1156" s="7" t="s">
        <v>51</v>
      </c>
      <c r="K1156" s="7" t="s">
        <v>2126</v>
      </c>
      <c r="L1156" s="2">
        <f t="shared" si="18"/>
        <v>222898.90306290818</v>
      </c>
      <c r="M1156" s="7" t="s">
        <v>38</v>
      </c>
      <c r="N1156" s="7" t="s">
        <v>2127</v>
      </c>
    </row>
    <row r="1157" spans="1:14" hidden="1" outlineLevel="1">
      <c r="B1157" s="7" t="s">
        <v>2232</v>
      </c>
      <c r="C1157" s="7" t="s">
        <v>24</v>
      </c>
      <c r="D1157" s="7" t="s">
        <v>46</v>
      </c>
      <c r="E1157" s="7"/>
      <c r="F1157" s="7" t="s">
        <v>2233</v>
      </c>
      <c r="G1157" s="7" t="s">
        <v>2234</v>
      </c>
      <c r="H1157" s="7" t="s">
        <v>2235</v>
      </c>
      <c r="I1157" s="7" t="s">
        <v>2236</v>
      </c>
      <c r="J1157" s="7" t="s">
        <v>38</v>
      </c>
      <c r="K1157" s="7" t="s">
        <v>103</v>
      </c>
      <c r="L1157" s="2">
        <f t="shared" si="18"/>
        <v>129747.12267840926</v>
      </c>
      <c r="M1157" s="7" t="s">
        <v>38</v>
      </c>
      <c r="N1157" s="7" t="s">
        <v>2237</v>
      </c>
    </row>
    <row r="1158" spans="1:14" hidden="1" outlineLevel="1">
      <c r="A1158" s="3" t="s">
        <v>4381</v>
      </c>
      <c r="B1158" s="4" t="s">
        <v>4382</v>
      </c>
      <c r="C1158" s="4" t="s">
        <v>4383</v>
      </c>
      <c r="D1158" s="4" t="s">
        <v>4384</v>
      </c>
      <c r="E1158" s="4" t="s">
        <v>4385</v>
      </c>
      <c r="F1158" s="4" t="s">
        <v>4386</v>
      </c>
      <c r="G1158" s="4" t="s">
        <v>24</v>
      </c>
      <c r="H1158" s="4" t="s">
        <v>4387</v>
      </c>
      <c r="I1158" s="3" t="s">
        <v>4388</v>
      </c>
      <c r="L1158" s="2">
        <f t="shared" si="18"/>
        <v>0</v>
      </c>
    </row>
    <row r="1159" spans="1:14" hidden="1" outlineLevel="1">
      <c r="B1159" s="1" t="s">
        <v>26</v>
      </c>
      <c r="C1159" s="1" t="s">
        <v>27</v>
      </c>
      <c r="D1159" s="1" t="s">
        <v>4</v>
      </c>
      <c r="E1159" s="1" t="s">
        <v>28</v>
      </c>
      <c r="F1159" s="1" t="s">
        <v>29</v>
      </c>
      <c r="G1159" s="1" t="s">
        <v>30</v>
      </c>
      <c r="H1159" s="1" t="s">
        <v>31</v>
      </c>
      <c r="I1159" s="1" t="s">
        <v>32</v>
      </c>
      <c r="J1159" s="1" t="s">
        <v>33</v>
      </c>
      <c r="K1159" s="1" t="s">
        <v>3</v>
      </c>
      <c r="L1159" s="2" t="e">
        <f t="shared" si="18"/>
        <v>#VALUE!</v>
      </c>
      <c r="M1159" s="1" t="s">
        <v>34</v>
      </c>
      <c r="N1159" s="1" t="s">
        <v>35</v>
      </c>
    </row>
    <row r="1160" spans="1:14" hidden="1" outlineLevel="1">
      <c r="B1160" s="5" t="s">
        <v>4389</v>
      </c>
      <c r="C1160" s="5" t="s">
        <v>37</v>
      </c>
      <c r="D1160" s="5" t="s">
        <v>55</v>
      </c>
      <c r="E1160" s="5"/>
      <c r="F1160" s="5" t="s">
        <v>4390</v>
      </c>
      <c r="G1160" s="5" t="s">
        <v>4391</v>
      </c>
      <c r="H1160" s="5" t="s">
        <v>4392</v>
      </c>
      <c r="I1160" s="5" t="s">
        <v>4393</v>
      </c>
      <c r="J1160" s="5" t="s">
        <v>38</v>
      </c>
      <c r="K1160" s="5" t="s">
        <v>324</v>
      </c>
      <c r="L1160" s="2">
        <f t="shared" si="18"/>
        <v>139727.67057674841</v>
      </c>
      <c r="M1160" s="5" t="s">
        <v>38</v>
      </c>
      <c r="N1160" s="5" t="s">
        <v>4394</v>
      </c>
    </row>
    <row r="1161" spans="1:14" hidden="1" outlineLevel="1">
      <c r="B1161" s="5" t="s">
        <v>4395</v>
      </c>
      <c r="C1161" s="5" t="s">
        <v>37</v>
      </c>
      <c r="D1161" s="5" t="s">
        <v>63</v>
      </c>
      <c r="E1161" s="5" t="s">
        <v>120</v>
      </c>
      <c r="F1161" s="5" t="s">
        <v>4396</v>
      </c>
      <c r="G1161" s="5" t="s">
        <v>4397</v>
      </c>
      <c r="H1161" s="5" t="s">
        <v>4398</v>
      </c>
      <c r="I1161" s="5" t="s">
        <v>1277</v>
      </c>
      <c r="J1161" s="5" t="s">
        <v>51</v>
      </c>
      <c r="K1161" s="5" t="s">
        <v>639</v>
      </c>
      <c r="L1161" s="2">
        <f t="shared" si="18"/>
        <v>46575.89019224947</v>
      </c>
      <c r="M1161" s="5" t="s">
        <v>38</v>
      </c>
      <c r="N1161" s="5" t="s">
        <v>4399</v>
      </c>
    </row>
    <row r="1162" spans="1:14" hidden="1" outlineLevel="1">
      <c r="B1162" s="5" t="s">
        <v>4400</v>
      </c>
      <c r="C1162" s="5" t="s">
        <v>37</v>
      </c>
      <c r="D1162" s="5" t="s">
        <v>55</v>
      </c>
      <c r="E1162" s="5"/>
      <c r="F1162" s="5" t="s">
        <v>4401</v>
      </c>
      <c r="G1162" s="5" t="s">
        <v>4402</v>
      </c>
      <c r="H1162" s="5" t="s">
        <v>4403</v>
      </c>
      <c r="I1162" s="5" t="s">
        <v>4404</v>
      </c>
      <c r="J1162" s="5" t="s">
        <v>51</v>
      </c>
      <c r="K1162" s="5" t="s">
        <v>60</v>
      </c>
      <c r="L1162" s="2">
        <f t="shared" si="18"/>
        <v>136400.82127730202</v>
      </c>
      <c r="M1162" s="5" t="s">
        <v>38</v>
      </c>
      <c r="N1162" s="5" t="s">
        <v>4405</v>
      </c>
    </row>
    <row r="1163" spans="1:14" hidden="1" outlineLevel="1">
      <c r="B1163" s="5" t="s">
        <v>4406</v>
      </c>
      <c r="C1163" s="5" t="s">
        <v>37</v>
      </c>
      <c r="D1163" s="5" t="s">
        <v>46</v>
      </c>
      <c r="E1163" s="5"/>
      <c r="F1163" s="5" t="s">
        <v>4407</v>
      </c>
      <c r="G1163" s="5" t="s">
        <v>4408</v>
      </c>
      <c r="H1163" s="5" t="s">
        <v>4409</v>
      </c>
      <c r="I1163" s="5" t="s">
        <v>4410</v>
      </c>
      <c r="J1163" s="5" t="s">
        <v>51</v>
      </c>
      <c r="K1163" s="5" t="s">
        <v>188</v>
      </c>
      <c r="L1163" s="2">
        <f t="shared" si="18"/>
        <v>156361.91707398035</v>
      </c>
      <c r="M1163" s="5" t="s">
        <v>38</v>
      </c>
      <c r="N1163" s="5" t="s">
        <v>4411</v>
      </c>
    </row>
    <row r="1164" spans="1:14" hidden="1" outlineLevel="1">
      <c r="B1164" s="5" t="s">
        <v>4412</v>
      </c>
      <c r="C1164" s="5" t="s">
        <v>37</v>
      </c>
      <c r="D1164" s="5" t="s">
        <v>38</v>
      </c>
      <c r="E1164" s="5"/>
      <c r="F1164" s="5" t="s">
        <v>4413</v>
      </c>
      <c r="G1164" s="5" t="s">
        <v>4414</v>
      </c>
      <c r="H1164" s="5" t="s">
        <v>4415</v>
      </c>
      <c r="I1164" s="5" t="s">
        <v>2158</v>
      </c>
      <c r="J1164" s="5" t="s">
        <v>51</v>
      </c>
      <c r="K1164" s="5" t="s">
        <v>1521</v>
      </c>
      <c r="L1164" s="2">
        <f t="shared" si="18"/>
        <v>-59883.287390035039</v>
      </c>
      <c r="M1164" s="5" t="s">
        <v>38</v>
      </c>
      <c r="N1164" s="5" t="s">
        <v>4416</v>
      </c>
    </row>
    <row r="1165" spans="1:14" hidden="1" outlineLevel="1">
      <c r="B1165" s="5" t="s">
        <v>4412</v>
      </c>
      <c r="C1165" s="5" t="s">
        <v>37</v>
      </c>
      <c r="D1165" s="5" t="s">
        <v>55</v>
      </c>
      <c r="E1165" s="5"/>
      <c r="F1165" s="5" t="s">
        <v>4417</v>
      </c>
      <c r="G1165" s="5" t="s">
        <v>4418</v>
      </c>
      <c r="H1165" s="5" t="s">
        <v>4415</v>
      </c>
      <c r="I1165" s="5" t="s">
        <v>899</v>
      </c>
      <c r="J1165" s="5" t="s">
        <v>51</v>
      </c>
      <c r="K1165" s="5" t="s">
        <v>181</v>
      </c>
      <c r="L1165" s="2">
        <f t="shared" si="18"/>
        <v>103132.32828283812</v>
      </c>
      <c r="M1165" s="5" t="s">
        <v>38</v>
      </c>
      <c r="N1165" s="5" t="s">
        <v>4419</v>
      </c>
    </row>
    <row r="1166" spans="1:14" hidden="1" outlineLevel="1">
      <c r="B1166" s="5" t="s">
        <v>4420</v>
      </c>
      <c r="C1166" s="5" t="s">
        <v>37</v>
      </c>
      <c r="D1166" s="5" t="s">
        <v>142</v>
      </c>
      <c r="E1166" s="5"/>
      <c r="F1166" s="5" t="s">
        <v>4421</v>
      </c>
      <c r="G1166" s="5" t="s">
        <v>4422</v>
      </c>
      <c r="H1166" s="5" t="s">
        <v>4423</v>
      </c>
      <c r="I1166" s="5" t="s">
        <v>1921</v>
      </c>
      <c r="J1166" s="5" t="s">
        <v>51</v>
      </c>
      <c r="K1166" s="5" t="s">
        <v>188</v>
      </c>
      <c r="L1166" s="2">
        <f t="shared" si="18"/>
        <v>156361.91707398035</v>
      </c>
      <c r="M1166" s="5" t="s">
        <v>38</v>
      </c>
      <c r="N1166" s="5" t="s">
        <v>4424</v>
      </c>
    </row>
    <row r="1167" spans="1:14" hidden="1" outlineLevel="1">
      <c r="B1167" s="5" t="s">
        <v>4425</v>
      </c>
      <c r="C1167" s="5" t="s">
        <v>37</v>
      </c>
      <c r="D1167" s="5" t="s">
        <v>55</v>
      </c>
      <c r="E1167" s="5"/>
      <c r="F1167" s="5" t="s">
        <v>4426</v>
      </c>
      <c r="G1167" s="5" t="s">
        <v>4427</v>
      </c>
      <c r="H1167" s="5" t="s">
        <v>4428</v>
      </c>
      <c r="I1167" s="5" t="s">
        <v>2366</v>
      </c>
      <c r="J1167" s="5" t="s">
        <v>51</v>
      </c>
      <c r="K1167" s="5" t="s">
        <v>68</v>
      </c>
      <c r="L1167" s="2">
        <f t="shared" si="18"/>
        <v>189630.41006844427</v>
      </c>
      <c r="M1167" s="5" t="s">
        <v>38</v>
      </c>
      <c r="N1167" s="5" t="s">
        <v>4429</v>
      </c>
    </row>
    <row r="1168" spans="1:14" hidden="1" outlineLevel="1">
      <c r="B1168" s="5" t="s">
        <v>4430</v>
      </c>
      <c r="C1168" s="5" t="s">
        <v>37</v>
      </c>
      <c r="D1168" s="5" t="s">
        <v>63</v>
      </c>
      <c r="E1168" s="5"/>
      <c r="F1168" s="5" t="s">
        <v>4431</v>
      </c>
      <c r="G1168" s="5" t="s">
        <v>4432</v>
      </c>
      <c r="H1168" s="5" t="s">
        <v>4433</v>
      </c>
      <c r="I1168" s="5" t="s">
        <v>778</v>
      </c>
      <c r="J1168" s="5" t="s">
        <v>38</v>
      </c>
      <c r="K1168" s="5" t="s">
        <v>711</v>
      </c>
      <c r="L1168" s="2">
        <f t="shared" si="18"/>
        <v>-133073.97197785563</v>
      </c>
      <c r="M1168" s="5" t="s">
        <v>38</v>
      </c>
      <c r="N1168" s="5" t="s">
        <v>4434</v>
      </c>
    </row>
    <row r="1169" spans="1:14" hidden="1" outlineLevel="1">
      <c r="B1169" s="5" t="s">
        <v>4430</v>
      </c>
      <c r="C1169" s="5" t="s">
        <v>37</v>
      </c>
      <c r="D1169" s="5" t="s">
        <v>142</v>
      </c>
      <c r="E1169" s="5"/>
      <c r="F1169" s="5" t="s">
        <v>4435</v>
      </c>
      <c r="G1169" s="5" t="s">
        <v>4436</v>
      </c>
      <c r="H1169" s="5" t="s">
        <v>4433</v>
      </c>
      <c r="I1169" s="5" t="s">
        <v>4437</v>
      </c>
      <c r="J1169" s="5" t="s">
        <v>38</v>
      </c>
      <c r="K1169" s="5" t="s">
        <v>1620</v>
      </c>
      <c r="L1169" s="2">
        <f t="shared" si="18"/>
        <v>146381.36917564122</v>
      </c>
      <c r="M1169" s="5" t="s">
        <v>38</v>
      </c>
      <c r="N1169" s="5" t="s">
        <v>4438</v>
      </c>
    </row>
    <row r="1170" spans="1:14" hidden="1" outlineLevel="1">
      <c r="B1170" s="5" t="s">
        <v>4439</v>
      </c>
      <c r="C1170" s="5" t="s">
        <v>37</v>
      </c>
      <c r="D1170" s="5" t="s">
        <v>38</v>
      </c>
      <c r="E1170" s="5"/>
      <c r="F1170" s="5" t="s">
        <v>4440</v>
      </c>
      <c r="G1170" s="5" t="s">
        <v>4441</v>
      </c>
      <c r="H1170" s="5" t="s">
        <v>4442</v>
      </c>
      <c r="I1170" s="5" t="s">
        <v>4443</v>
      </c>
      <c r="J1170" s="5" t="s">
        <v>38</v>
      </c>
      <c r="K1170" s="5" t="s">
        <v>110</v>
      </c>
      <c r="L1170" s="2">
        <f t="shared" si="18"/>
        <v>53229.588791142261</v>
      </c>
      <c r="M1170" s="5" t="s">
        <v>38</v>
      </c>
      <c r="N1170" s="5" t="s">
        <v>4444</v>
      </c>
    </row>
    <row r="1171" spans="1:14" hidden="1" outlineLevel="1">
      <c r="B1171" s="5" t="s">
        <v>4445</v>
      </c>
      <c r="C1171" s="5" t="s">
        <v>37</v>
      </c>
      <c r="D1171" s="5" t="s">
        <v>55</v>
      </c>
      <c r="E1171" s="5"/>
      <c r="F1171" s="5" t="s">
        <v>4446</v>
      </c>
      <c r="G1171" s="5" t="s">
        <v>4447</v>
      </c>
      <c r="H1171" s="5" t="s">
        <v>4448</v>
      </c>
      <c r="I1171" s="5" t="s">
        <v>599</v>
      </c>
      <c r="J1171" s="5" t="s">
        <v>38</v>
      </c>
      <c r="K1171" s="5" t="s">
        <v>396</v>
      </c>
      <c r="L1171" s="2">
        <f t="shared" si="18"/>
        <v>-129747.12267840926</v>
      </c>
      <c r="M1171" s="5" t="s">
        <v>38</v>
      </c>
      <c r="N1171" s="5" t="s">
        <v>4449</v>
      </c>
    </row>
    <row r="1172" spans="1:14" hidden="1" outlineLevel="1">
      <c r="B1172" s="5" t="s">
        <v>4445</v>
      </c>
      <c r="C1172" s="5" t="s">
        <v>37</v>
      </c>
      <c r="D1172" s="5" t="s">
        <v>46</v>
      </c>
      <c r="E1172" s="5"/>
      <c r="F1172" s="5" t="s">
        <v>4450</v>
      </c>
      <c r="G1172" s="5" t="s">
        <v>4451</v>
      </c>
      <c r="H1172" s="5" t="s">
        <v>4448</v>
      </c>
      <c r="I1172" s="5" t="s">
        <v>1463</v>
      </c>
      <c r="J1172" s="5" t="s">
        <v>38</v>
      </c>
      <c r="K1172" s="5" t="s">
        <v>96</v>
      </c>
      <c r="L1172" s="2">
        <f t="shared" si="18"/>
        <v>153035.06777453399</v>
      </c>
      <c r="M1172" s="5" t="s">
        <v>38</v>
      </c>
      <c r="N1172" s="5" t="s">
        <v>4452</v>
      </c>
    </row>
    <row r="1173" spans="1:14" hidden="1" outlineLevel="1">
      <c r="B1173" s="5" t="s">
        <v>4453</v>
      </c>
      <c r="C1173" s="5" t="s">
        <v>37</v>
      </c>
      <c r="D1173" s="5" t="s">
        <v>55</v>
      </c>
      <c r="E1173" s="5"/>
      <c r="F1173" s="5" t="s">
        <v>4454</v>
      </c>
      <c r="G1173" s="5" t="s">
        <v>4455</v>
      </c>
      <c r="H1173" s="5" t="s">
        <v>4456</v>
      </c>
      <c r="I1173" s="5" t="s">
        <v>2967</v>
      </c>
      <c r="J1173" s="5" t="s">
        <v>51</v>
      </c>
      <c r="K1173" s="5" t="s">
        <v>1040</v>
      </c>
      <c r="L1173" s="2">
        <f t="shared" si="18"/>
        <v>262821.09465626488</v>
      </c>
      <c r="M1173" s="5" t="s">
        <v>38</v>
      </c>
      <c r="N1173" s="5" t="s">
        <v>4457</v>
      </c>
    </row>
    <row r="1174" spans="1:14" hidden="1" outlineLevel="1">
      <c r="B1174" s="5" t="s">
        <v>4453</v>
      </c>
      <c r="C1174" s="5" t="s">
        <v>37</v>
      </c>
      <c r="D1174" s="5" t="s">
        <v>46</v>
      </c>
      <c r="E1174" s="5"/>
      <c r="F1174" s="5" t="s">
        <v>4458</v>
      </c>
      <c r="G1174" s="5" t="s">
        <v>4459</v>
      </c>
      <c r="H1174" s="5" t="s">
        <v>4456</v>
      </c>
      <c r="I1174" s="5" t="s">
        <v>4460</v>
      </c>
      <c r="J1174" s="5" t="s">
        <v>51</v>
      </c>
      <c r="K1174" s="5" t="s">
        <v>4461</v>
      </c>
      <c r="L1174" s="2">
        <f t="shared" si="18"/>
        <v>-239533.14956014015</v>
      </c>
      <c r="M1174" s="5" t="s">
        <v>38</v>
      </c>
      <c r="N1174" s="5" t="s">
        <v>4462</v>
      </c>
    </row>
    <row r="1175" spans="1:14" collapsed="1">
      <c r="A1175" s="3" t="s">
        <v>4463</v>
      </c>
      <c r="B1175" s="2" t="s">
        <v>4464</v>
      </c>
      <c r="C1175" s="2" t="s">
        <v>4465</v>
      </c>
      <c r="D1175" s="2" t="s">
        <v>4466</v>
      </c>
      <c r="E1175" s="2" t="s">
        <v>4467</v>
      </c>
      <c r="F1175" s="2" t="s">
        <v>4037</v>
      </c>
      <c r="G1175" s="2" t="s">
        <v>4468</v>
      </c>
      <c r="H1175" s="2" t="s">
        <v>4469</v>
      </c>
      <c r="I1175" s="3" t="s">
        <v>4470</v>
      </c>
      <c r="K1175" s="2">
        <f>40/C1175</f>
        <v>6.3164211157957899E-4</v>
      </c>
      <c r="L1175" s="2">
        <f t="shared" si="18"/>
        <v>2.1013781164093617</v>
      </c>
      <c r="M1175" s="2">
        <v>-0.48699999999999999</v>
      </c>
      <c r="N1175" s="2">
        <v>5.66</v>
      </c>
    </row>
    <row r="1176" spans="1:14" hidden="1" outlineLevel="1">
      <c r="B1176" s="1" t="s">
        <v>26</v>
      </c>
      <c r="C1176" s="1" t="s">
        <v>27</v>
      </c>
      <c r="D1176" s="1" t="s">
        <v>4</v>
      </c>
      <c r="E1176" s="1" t="s">
        <v>28</v>
      </c>
      <c r="F1176" s="1" t="s">
        <v>29</v>
      </c>
      <c r="G1176" s="1" t="s">
        <v>30</v>
      </c>
      <c r="H1176" s="1" t="s">
        <v>31</v>
      </c>
      <c r="I1176" s="1" t="s">
        <v>32</v>
      </c>
      <c r="J1176" s="1" t="s">
        <v>33</v>
      </c>
      <c r="K1176" s="1" t="s">
        <v>3</v>
      </c>
      <c r="L1176" s="1" t="s">
        <v>4471</v>
      </c>
      <c r="M1176" s="1" t="s">
        <v>34</v>
      </c>
      <c r="N1176" s="1" t="s">
        <v>35</v>
      </c>
    </row>
    <row r="1177" spans="1:14" hidden="1" outlineLevel="1">
      <c r="B1177" s="5" t="s">
        <v>4472</v>
      </c>
      <c r="C1177" s="5" t="s">
        <v>37</v>
      </c>
      <c r="D1177" s="5" t="s">
        <v>38</v>
      </c>
      <c r="E1177" s="5"/>
      <c r="F1177" s="5" t="s">
        <v>4473</v>
      </c>
      <c r="G1177" s="5" t="s">
        <v>4474</v>
      </c>
      <c r="H1177" s="5" t="s">
        <v>4475</v>
      </c>
      <c r="I1177" s="5" t="s">
        <v>4476</v>
      </c>
      <c r="J1177" s="5" t="s">
        <v>38</v>
      </c>
      <c r="K1177" s="5" t="s">
        <v>181</v>
      </c>
      <c r="L1177" s="5" t="s">
        <v>1680</v>
      </c>
      <c r="M1177" s="5" t="s">
        <v>38</v>
      </c>
      <c r="N1177" s="5" t="s">
        <v>4477</v>
      </c>
    </row>
    <row r="1178" spans="1:14" hidden="1" outlineLevel="1">
      <c r="B1178" s="5" t="s">
        <v>4478</v>
      </c>
      <c r="C1178" s="5" t="s">
        <v>37</v>
      </c>
      <c r="D1178" s="5" t="s">
        <v>38</v>
      </c>
      <c r="E1178" s="5"/>
      <c r="F1178" s="5" t="s">
        <v>4479</v>
      </c>
      <c r="G1178" s="5" t="s">
        <v>4480</v>
      </c>
      <c r="H1178" s="5" t="s">
        <v>4481</v>
      </c>
      <c r="I1178" s="5" t="s">
        <v>4482</v>
      </c>
      <c r="J1178" s="5" t="s">
        <v>51</v>
      </c>
      <c r="K1178" s="5" t="s">
        <v>893</v>
      </c>
      <c r="L1178" s="5" t="s">
        <v>4483</v>
      </c>
      <c r="M1178" s="5" t="s">
        <v>38</v>
      </c>
      <c r="N1178" s="5" t="s">
        <v>4484</v>
      </c>
    </row>
    <row r="1179" spans="1:14" hidden="1" outlineLevel="1">
      <c r="B1179" s="5" t="s">
        <v>4485</v>
      </c>
      <c r="C1179" s="5" t="s">
        <v>37</v>
      </c>
      <c r="D1179" s="5" t="s">
        <v>38</v>
      </c>
      <c r="E1179" s="5"/>
      <c r="F1179" s="5" t="s">
        <v>4486</v>
      </c>
      <c r="G1179" s="5" t="s">
        <v>4487</v>
      </c>
      <c r="H1179" s="5" t="s">
        <v>4488</v>
      </c>
      <c r="I1179" s="5" t="s">
        <v>2176</v>
      </c>
      <c r="J1179" s="5" t="s">
        <v>38</v>
      </c>
      <c r="K1179" s="5" t="s">
        <v>1227</v>
      </c>
      <c r="L1179" s="5" t="s">
        <v>4489</v>
      </c>
      <c r="M1179" s="5" t="s">
        <v>38</v>
      </c>
      <c r="N1179" s="5" t="s">
        <v>4490</v>
      </c>
    </row>
    <row r="1180" spans="1:14" hidden="1" outlineLevel="1">
      <c r="B1180" s="5" t="s">
        <v>4491</v>
      </c>
      <c r="C1180" s="5" t="s">
        <v>37</v>
      </c>
      <c r="D1180" s="5" t="s">
        <v>38</v>
      </c>
      <c r="E1180" s="5"/>
      <c r="F1180" s="5" t="s">
        <v>4492</v>
      </c>
      <c r="G1180" s="5" t="s">
        <v>4493</v>
      </c>
      <c r="H1180" s="5" t="s">
        <v>4494</v>
      </c>
      <c r="I1180" s="5" t="s">
        <v>4495</v>
      </c>
      <c r="J1180" s="5" t="s">
        <v>51</v>
      </c>
      <c r="K1180" s="5" t="s">
        <v>208</v>
      </c>
      <c r="L1180" s="5" t="s">
        <v>4496</v>
      </c>
      <c r="M1180" s="5" t="s">
        <v>38</v>
      </c>
      <c r="N1180" s="5" t="s">
        <v>4497</v>
      </c>
    </row>
    <row r="1181" spans="1:14" hidden="1" outlineLevel="1">
      <c r="B1181" s="5" t="s">
        <v>4498</v>
      </c>
      <c r="C1181" s="5" t="s">
        <v>37</v>
      </c>
      <c r="D1181" s="5" t="s">
        <v>46</v>
      </c>
      <c r="E1181" s="5"/>
      <c r="F1181" s="5" t="s">
        <v>4499</v>
      </c>
      <c r="G1181" s="5" t="s">
        <v>4500</v>
      </c>
      <c r="H1181" s="5" t="s">
        <v>4501</v>
      </c>
      <c r="I1181" s="5" t="s">
        <v>1835</v>
      </c>
      <c r="J1181" s="5" t="s">
        <v>51</v>
      </c>
      <c r="K1181" s="5" t="s">
        <v>301</v>
      </c>
      <c r="L1181" s="5" t="s">
        <v>4502</v>
      </c>
      <c r="M1181" s="5" t="s">
        <v>38</v>
      </c>
      <c r="N1181" s="5" t="s">
        <v>4503</v>
      </c>
    </row>
    <row r="1182" spans="1:14" hidden="1" outlineLevel="1">
      <c r="B1182" s="5" t="s">
        <v>4504</v>
      </c>
      <c r="C1182" s="5" t="s">
        <v>37</v>
      </c>
      <c r="D1182" s="5" t="s">
        <v>55</v>
      </c>
      <c r="E1182" s="5"/>
      <c r="F1182" s="5" t="s">
        <v>4505</v>
      </c>
      <c r="G1182" s="5" t="s">
        <v>4506</v>
      </c>
      <c r="H1182" s="5" t="s">
        <v>4507</v>
      </c>
      <c r="I1182" s="5" t="s">
        <v>465</v>
      </c>
      <c r="J1182" s="5" t="s">
        <v>55</v>
      </c>
      <c r="K1182" s="5" t="s">
        <v>2097</v>
      </c>
      <c r="L1182" s="5" t="s">
        <v>4508</v>
      </c>
      <c r="M1182" s="5" t="s">
        <v>38</v>
      </c>
      <c r="N1182" s="5" t="s">
        <v>4509</v>
      </c>
    </row>
    <row r="1183" spans="1:14" hidden="1" outlineLevel="1">
      <c r="B1183" s="6" t="s">
        <v>4510</v>
      </c>
      <c r="C1183" s="6" t="s">
        <v>37</v>
      </c>
      <c r="D1183" s="6" t="s">
        <v>38</v>
      </c>
      <c r="E1183" s="6"/>
      <c r="F1183" s="6" t="s">
        <v>4511</v>
      </c>
      <c r="G1183" s="6" t="s">
        <v>4512</v>
      </c>
      <c r="H1183" s="6" t="s">
        <v>4513</v>
      </c>
      <c r="I1183" s="6" t="s">
        <v>3304</v>
      </c>
      <c r="J1183" s="6" t="s">
        <v>38</v>
      </c>
      <c r="K1183" s="6" t="s">
        <v>46</v>
      </c>
      <c r="L1183" s="6" t="s">
        <v>4514</v>
      </c>
      <c r="M1183" s="6" t="s">
        <v>55</v>
      </c>
      <c r="N1183" s="6" t="s">
        <v>4515</v>
      </c>
    </row>
    <row r="1184" spans="1:14" hidden="1" outlineLevel="1">
      <c r="B1184" s="5" t="s">
        <v>4516</v>
      </c>
      <c r="C1184" s="5" t="s">
        <v>37</v>
      </c>
      <c r="D1184" s="5" t="s">
        <v>55</v>
      </c>
      <c r="E1184" s="5"/>
      <c r="F1184" s="5" t="s">
        <v>4517</v>
      </c>
      <c r="G1184" s="5" t="s">
        <v>4518</v>
      </c>
      <c r="H1184" s="5" t="s">
        <v>4519</v>
      </c>
      <c r="I1184" s="5" t="s">
        <v>847</v>
      </c>
      <c r="J1184" s="5" t="s">
        <v>51</v>
      </c>
      <c r="K1184" s="5" t="s">
        <v>484</v>
      </c>
      <c r="L1184" s="5" t="s">
        <v>4520</v>
      </c>
      <c r="M1184" s="5" t="s">
        <v>38</v>
      </c>
      <c r="N1184" s="5" t="s">
        <v>4521</v>
      </c>
    </row>
    <row r="1185" spans="2:14" hidden="1" outlineLevel="1">
      <c r="B1185" s="5" t="s">
        <v>4522</v>
      </c>
      <c r="C1185" s="5" t="s">
        <v>37</v>
      </c>
      <c r="D1185" s="5" t="s">
        <v>38</v>
      </c>
      <c r="E1185" s="5"/>
      <c r="F1185" s="5" t="s">
        <v>4523</v>
      </c>
      <c r="G1185" s="5" t="s">
        <v>4524</v>
      </c>
      <c r="H1185" s="5" t="s">
        <v>4525</v>
      </c>
      <c r="I1185" s="5" t="s">
        <v>1846</v>
      </c>
      <c r="J1185" s="5" t="s">
        <v>38</v>
      </c>
      <c r="K1185" s="5" t="s">
        <v>1164</v>
      </c>
      <c r="L1185" s="5" t="s">
        <v>4526</v>
      </c>
      <c r="M1185" s="5" t="s">
        <v>38</v>
      </c>
      <c r="N1185" s="5" t="s">
        <v>4527</v>
      </c>
    </row>
    <row r="1186" spans="2:14" hidden="1" outlineLevel="1">
      <c r="B1186" s="5" t="s">
        <v>4528</v>
      </c>
      <c r="C1186" s="5" t="s">
        <v>37</v>
      </c>
      <c r="D1186" s="5" t="s">
        <v>55</v>
      </c>
      <c r="E1186" s="5"/>
      <c r="F1186" s="5" t="s">
        <v>4529</v>
      </c>
      <c r="G1186" s="5" t="s">
        <v>4530</v>
      </c>
      <c r="H1186" s="5" t="s">
        <v>4531</v>
      </c>
      <c r="I1186" s="5" t="s">
        <v>4532</v>
      </c>
      <c r="J1186" s="5" t="s">
        <v>51</v>
      </c>
      <c r="K1186" s="5" t="s">
        <v>46</v>
      </c>
      <c r="L1186" s="5" t="s">
        <v>1417</v>
      </c>
      <c r="M1186" s="5" t="s">
        <v>38</v>
      </c>
      <c r="N1186" s="5" t="s">
        <v>4533</v>
      </c>
    </row>
    <row r="1187" spans="2:14" hidden="1" outlineLevel="1">
      <c r="B1187" s="5" t="s">
        <v>4534</v>
      </c>
      <c r="C1187" s="5" t="s">
        <v>37</v>
      </c>
      <c r="D1187" s="5" t="s">
        <v>38</v>
      </c>
      <c r="E1187" s="5"/>
      <c r="F1187" s="5" t="s">
        <v>4535</v>
      </c>
      <c r="G1187" s="5" t="s">
        <v>4536</v>
      </c>
      <c r="H1187" s="5" t="s">
        <v>4537</v>
      </c>
      <c r="I1187" s="5" t="s">
        <v>3202</v>
      </c>
      <c r="J1187" s="5" t="s">
        <v>38</v>
      </c>
      <c r="K1187" s="5" t="s">
        <v>639</v>
      </c>
      <c r="L1187" s="5" t="s">
        <v>4538</v>
      </c>
      <c r="M1187" s="5" t="s">
        <v>38</v>
      </c>
      <c r="N1187" s="5" t="s">
        <v>4539</v>
      </c>
    </row>
    <row r="1188" spans="2:14" hidden="1" outlineLevel="1">
      <c r="B1188" s="5" t="s">
        <v>4534</v>
      </c>
      <c r="C1188" s="5" t="s">
        <v>37</v>
      </c>
      <c r="D1188" s="5" t="s">
        <v>38</v>
      </c>
      <c r="E1188" s="5"/>
      <c r="F1188" s="5" t="s">
        <v>4540</v>
      </c>
      <c r="G1188" s="5" t="s">
        <v>4541</v>
      </c>
      <c r="H1188" s="5" t="s">
        <v>4537</v>
      </c>
      <c r="I1188" s="5" t="s">
        <v>841</v>
      </c>
      <c r="J1188" s="5" t="s">
        <v>38</v>
      </c>
      <c r="K1188" s="5" t="s">
        <v>4542</v>
      </c>
      <c r="L1188" s="5" t="s">
        <v>4543</v>
      </c>
      <c r="M1188" s="5" t="s">
        <v>38</v>
      </c>
      <c r="N1188" s="5" t="s">
        <v>4544</v>
      </c>
    </row>
    <row r="1189" spans="2:14" hidden="1" outlineLevel="1">
      <c r="B1189" s="5" t="s">
        <v>4545</v>
      </c>
      <c r="C1189" s="5" t="s">
        <v>37</v>
      </c>
      <c r="D1189" s="5" t="s">
        <v>38</v>
      </c>
      <c r="E1189" s="5"/>
      <c r="F1189" s="5" t="s">
        <v>4546</v>
      </c>
      <c r="G1189" s="5" t="s">
        <v>4547</v>
      </c>
      <c r="H1189" s="5" t="s">
        <v>4548</v>
      </c>
      <c r="I1189" s="5" t="s">
        <v>4549</v>
      </c>
      <c r="J1189" s="5" t="s">
        <v>51</v>
      </c>
      <c r="K1189" s="5" t="s">
        <v>631</v>
      </c>
      <c r="L1189" s="5" t="s">
        <v>4550</v>
      </c>
      <c r="M1189" s="5" t="s">
        <v>38</v>
      </c>
      <c r="N1189" s="5" t="s">
        <v>4551</v>
      </c>
    </row>
    <row r="1190" spans="2:14" hidden="1" outlineLevel="1">
      <c r="B1190" s="5" t="s">
        <v>4552</v>
      </c>
      <c r="C1190" s="5" t="s">
        <v>37</v>
      </c>
      <c r="D1190" s="5" t="s">
        <v>55</v>
      </c>
      <c r="E1190" s="5"/>
      <c r="F1190" s="5" t="s">
        <v>4553</v>
      </c>
      <c r="G1190" s="5" t="s">
        <v>4554</v>
      </c>
      <c r="H1190" s="5" t="s">
        <v>4555</v>
      </c>
      <c r="I1190" s="5" t="s">
        <v>3526</v>
      </c>
      <c r="J1190" s="5" t="s">
        <v>38</v>
      </c>
      <c r="K1190" s="5" t="s">
        <v>1013</v>
      </c>
      <c r="L1190" s="5" t="s">
        <v>4556</v>
      </c>
      <c r="M1190" s="5" t="s">
        <v>38</v>
      </c>
      <c r="N1190" s="5" t="s">
        <v>4557</v>
      </c>
    </row>
    <row r="1191" spans="2:14" hidden="1" outlineLevel="1">
      <c r="B1191" s="5" t="s">
        <v>4552</v>
      </c>
      <c r="C1191" s="5" t="s">
        <v>37</v>
      </c>
      <c r="D1191" s="5" t="s">
        <v>38</v>
      </c>
      <c r="E1191" s="5"/>
      <c r="F1191" s="5" t="s">
        <v>4558</v>
      </c>
      <c r="G1191" s="5" t="s">
        <v>4559</v>
      </c>
      <c r="H1191" s="5" t="s">
        <v>4555</v>
      </c>
      <c r="I1191" s="5" t="s">
        <v>1429</v>
      </c>
      <c r="J1191" s="5" t="s">
        <v>38</v>
      </c>
      <c r="K1191" s="5" t="s">
        <v>995</v>
      </c>
      <c r="L1191" s="5" t="s">
        <v>4560</v>
      </c>
      <c r="M1191" s="5" t="s">
        <v>38</v>
      </c>
      <c r="N1191" s="5" t="s">
        <v>4561</v>
      </c>
    </row>
    <row r="1192" spans="2:14" hidden="1" outlineLevel="1">
      <c r="B1192" s="5" t="s">
        <v>4562</v>
      </c>
      <c r="C1192" s="5" t="s">
        <v>37</v>
      </c>
      <c r="D1192" s="5" t="s">
        <v>55</v>
      </c>
      <c r="E1192" s="5"/>
      <c r="F1192" s="5" t="s">
        <v>4563</v>
      </c>
      <c r="G1192" s="5" t="s">
        <v>4564</v>
      </c>
      <c r="H1192" s="5" t="s">
        <v>4565</v>
      </c>
      <c r="I1192" s="5" t="s">
        <v>511</v>
      </c>
      <c r="J1192" s="5" t="s">
        <v>38</v>
      </c>
      <c r="K1192" s="5" t="s">
        <v>1013</v>
      </c>
      <c r="L1192" s="5" t="s">
        <v>4566</v>
      </c>
      <c r="M1192" s="5" t="s">
        <v>38</v>
      </c>
      <c r="N1192" s="5" t="s">
        <v>4567</v>
      </c>
    </row>
    <row r="1193" spans="2:14" hidden="1" outlineLevel="1">
      <c r="B1193" s="5" t="s">
        <v>4568</v>
      </c>
      <c r="C1193" s="5" t="s">
        <v>37</v>
      </c>
      <c r="D1193" s="5" t="s">
        <v>46</v>
      </c>
      <c r="E1193" s="5"/>
      <c r="F1193" s="5" t="s">
        <v>4569</v>
      </c>
      <c r="G1193" s="5" t="s">
        <v>4570</v>
      </c>
      <c r="H1193" s="5" t="s">
        <v>4571</v>
      </c>
      <c r="I1193" s="5" t="s">
        <v>3235</v>
      </c>
      <c r="J1193" s="5" t="s">
        <v>51</v>
      </c>
      <c r="K1193" s="5" t="s">
        <v>459</v>
      </c>
      <c r="L1193" s="5" t="s">
        <v>4572</v>
      </c>
      <c r="M1193" s="5" t="s">
        <v>38</v>
      </c>
      <c r="N1193" s="5" t="s">
        <v>4573</v>
      </c>
    </row>
    <row r="1194" spans="2:14" hidden="1" outlineLevel="1">
      <c r="B1194" s="5" t="s">
        <v>4574</v>
      </c>
      <c r="C1194" s="5" t="s">
        <v>37</v>
      </c>
      <c r="D1194" s="5" t="s">
        <v>55</v>
      </c>
      <c r="E1194" s="5"/>
      <c r="F1194" s="5" t="s">
        <v>4575</v>
      </c>
      <c r="G1194" s="5" t="s">
        <v>4576</v>
      </c>
      <c r="H1194" s="5" t="s">
        <v>4577</v>
      </c>
      <c r="I1194" s="5" t="s">
        <v>931</v>
      </c>
      <c r="J1194" s="5" t="s">
        <v>51</v>
      </c>
      <c r="K1194" s="5" t="s">
        <v>1299</v>
      </c>
      <c r="L1194" s="5" t="s">
        <v>4578</v>
      </c>
      <c r="M1194" s="5" t="s">
        <v>38</v>
      </c>
      <c r="N1194" s="5" t="s">
        <v>4579</v>
      </c>
    </row>
    <row r="1195" spans="2:14" hidden="1" outlineLevel="1">
      <c r="B1195" s="5" t="s">
        <v>4580</v>
      </c>
      <c r="C1195" s="5" t="s">
        <v>37</v>
      </c>
      <c r="D1195" s="5" t="s">
        <v>46</v>
      </c>
      <c r="E1195" s="5"/>
      <c r="F1195" s="5" t="s">
        <v>4581</v>
      </c>
      <c r="G1195" s="5" t="s">
        <v>4582</v>
      </c>
      <c r="H1195" s="5" t="s">
        <v>4583</v>
      </c>
      <c r="I1195" s="5" t="s">
        <v>4584</v>
      </c>
      <c r="J1195" s="5" t="s">
        <v>51</v>
      </c>
      <c r="K1195" s="5" t="s">
        <v>336</v>
      </c>
      <c r="L1195" s="5" t="s">
        <v>4585</v>
      </c>
      <c r="M1195" s="5" t="s">
        <v>38</v>
      </c>
      <c r="N1195" s="5" t="s">
        <v>4586</v>
      </c>
    </row>
    <row r="1196" spans="2:14" hidden="1" outlineLevel="1">
      <c r="B1196" s="5" t="s">
        <v>4580</v>
      </c>
      <c r="C1196" s="5" t="s">
        <v>37</v>
      </c>
      <c r="D1196" s="5" t="s">
        <v>46</v>
      </c>
      <c r="E1196" s="5"/>
      <c r="F1196" s="5" t="s">
        <v>4587</v>
      </c>
      <c r="G1196" s="5" t="s">
        <v>4588</v>
      </c>
      <c r="H1196" s="5" t="s">
        <v>4583</v>
      </c>
      <c r="I1196" s="5" t="s">
        <v>3012</v>
      </c>
      <c r="J1196" s="5" t="s">
        <v>51</v>
      </c>
      <c r="K1196" s="5" t="s">
        <v>4589</v>
      </c>
      <c r="L1196" s="5" t="s">
        <v>4590</v>
      </c>
      <c r="M1196" s="5" t="s">
        <v>38</v>
      </c>
      <c r="N1196" s="5" t="s">
        <v>4591</v>
      </c>
    </row>
    <row r="1197" spans="2:14" hidden="1" outlineLevel="1">
      <c r="B1197" s="5" t="s">
        <v>4592</v>
      </c>
      <c r="C1197" s="5" t="s">
        <v>37</v>
      </c>
      <c r="D1197" s="5" t="s">
        <v>38</v>
      </c>
      <c r="E1197" s="5"/>
      <c r="F1197" s="5" t="s">
        <v>4593</v>
      </c>
      <c r="G1197" s="5" t="s">
        <v>4594</v>
      </c>
      <c r="H1197" s="5" t="s">
        <v>4595</v>
      </c>
      <c r="I1197" s="5" t="s">
        <v>1492</v>
      </c>
      <c r="J1197" s="5" t="s">
        <v>38</v>
      </c>
      <c r="K1197" s="5" t="s">
        <v>4596</v>
      </c>
      <c r="L1197" s="5" t="s">
        <v>239</v>
      </c>
      <c r="M1197" s="5" t="s">
        <v>38</v>
      </c>
      <c r="N1197" s="5" t="s">
        <v>4597</v>
      </c>
    </row>
    <row r="1198" spans="2:14" hidden="1" outlineLevel="1">
      <c r="B1198" s="5" t="s">
        <v>4592</v>
      </c>
      <c r="C1198" s="5" t="s">
        <v>37</v>
      </c>
      <c r="D1198" s="5" t="s">
        <v>38</v>
      </c>
      <c r="E1198" s="5"/>
      <c r="F1198" s="5" t="s">
        <v>4598</v>
      </c>
      <c r="G1198" s="5" t="s">
        <v>4599</v>
      </c>
      <c r="H1198" s="5" t="s">
        <v>4595</v>
      </c>
      <c r="I1198" s="5" t="s">
        <v>4600</v>
      </c>
      <c r="J1198" s="5" t="s">
        <v>38</v>
      </c>
      <c r="K1198" s="5" t="s">
        <v>46</v>
      </c>
      <c r="L1198" s="5" t="s">
        <v>1417</v>
      </c>
      <c r="M1198" s="5" t="s">
        <v>38</v>
      </c>
      <c r="N1198" s="5" t="s">
        <v>4601</v>
      </c>
    </row>
    <row r="1199" spans="2:14" hidden="1" outlineLevel="1">
      <c r="B1199" s="5" t="s">
        <v>4602</v>
      </c>
      <c r="C1199" s="5" t="s">
        <v>37</v>
      </c>
      <c r="D1199" s="5" t="s">
        <v>38</v>
      </c>
      <c r="E1199" s="5"/>
      <c r="F1199" s="5" t="s">
        <v>4603</v>
      </c>
      <c r="G1199" s="5" t="s">
        <v>4604</v>
      </c>
      <c r="H1199" s="5" t="s">
        <v>4605</v>
      </c>
      <c r="I1199" s="5" t="s">
        <v>905</v>
      </c>
      <c r="J1199" s="5" t="s">
        <v>55</v>
      </c>
      <c r="K1199" s="5" t="s">
        <v>132</v>
      </c>
      <c r="L1199" s="5" t="s">
        <v>4606</v>
      </c>
      <c r="M1199" s="5" t="s">
        <v>38</v>
      </c>
      <c r="N1199" s="5" t="s">
        <v>4607</v>
      </c>
    </row>
    <row r="1200" spans="2:14" hidden="1" outlineLevel="1">
      <c r="B1200" s="5" t="s">
        <v>4608</v>
      </c>
      <c r="C1200" s="5" t="s">
        <v>37</v>
      </c>
      <c r="D1200" s="5" t="s">
        <v>38</v>
      </c>
      <c r="E1200" s="5"/>
      <c r="F1200" s="5" t="s">
        <v>4609</v>
      </c>
      <c r="G1200" s="5" t="s">
        <v>4610</v>
      </c>
      <c r="H1200" s="5" t="s">
        <v>4611</v>
      </c>
      <c r="I1200" s="5" t="s">
        <v>4612</v>
      </c>
      <c r="J1200" s="5" t="s">
        <v>51</v>
      </c>
      <c r="K1200" s="5" t="s">
        <v>1259</v>
      </c>
      <c r="L1200" s="5" t="s">
        <v>4613</v>
      </c>
      <c r="M1200" s="5" t="s">
        <v>38</v>
      </c>
      <c r="N1200" s="5" t="s">
        <v>4614</v>
      </c>
    </row>
    <row r="1201" spans="1:14" hidden="1" outlineLevel="1">
      <c r="B1201" s="5" t="s">
        <v>4608</v>
      </c>
      <c r="C1201" s="5" t="s">
        <v>37</v>
      </c>
      <c r="D1201" s="5" t="s">
        <v>38</v>
      </c>
      <c r="E1201" s="5"/>
      <c r="F1201" s="5" t="s">
        <v>4615</v>
      </c>
      <c r="G1201" s="5" t="s">
        <v>4616</v>
      </c>
      <c r="H1201" s="5" t="s">
        <v>4611</v>
      </c>
      <c r="I1201" s="5" t="s">
        <v>4617</v>
      </c>
      <c r="J1201" s="5" t="s">
        <v>51</v>
      </c>
      <c r="K1201" s="5" t="s">
        <v>1159</v>
      </c>
      <c r="L1201" s="5" t="s">
        <v>4618</v>
      </c>
      <c r="M1201" s="5" t="s">
        <v>38</v>
      </c>
      <c r="N1201" s="5" t="s">
        <v>4619</v>
      </c>
    </row>
    <row r="1202" spans="1:14" hidden="1" outlineLevel="1">
      <c r="B1202" s="5" t="s">
        <v>4620</v>
      </c>
      <c r="C1202" s="5" t="s">
        <v>37</v>
      </c>
      <c r="D1202" s="5" t="s">
        <v>38</v>
      </c>
      <c r="E1202" s="5" t="s">
        <v>120</v>
      </c>
      <c r="F1202" s="5" t="s">
        <v>4621</v>
      </c>
      <c r="G1202" s="5" t="s">
        <v>4622</v>
      </c>
      <c r="H1202" s="5" t="s">
        <v>4623</v>
      </c>
      <c r="I1202" s="5" t="s">
        <v>4624</v>
      </c>
      <c r="J1202" s="5" t="s">
        <v>51</v>
      </c>
      <c r="K1202" s="5" t="s">
        <v>540</v>
      </c>
      <c r="L1202" s="5" t="s">
        <v>46</v>
      </c>
      <c r="M1202" s="5" t="s">
        <v>38</v>
      </c>
      <c r="N1202" s="5" t="s">
        <v>4625</v>
      </c>
    </row>
    <row r="1203" spans="1:14" hidden="1" outlineLevel="1">
      <c r="A1203" s="3" t="s">
        <v>4626</v>
      </c>
      <c r="B1203" s="4" t="s">
        <v>4627</v>
      </c>
      <c r="C1203" s="4" t="s">
        <v>4628</v>
      </c>
      <c r="D1203" s="4" t="s">
        <v>4629</v>
      </c>
      <c r="E1203" s="4" t="s">
        <v>4630</v>
      </c>
      <c r="F1203" s="4" t="s">
        <v>4631</v>
      </c>
      <c r="G1203" s="4" t="s">
        <v>24</v>
      </c>
      <c r="H1203" s="4" t="s">
        <v>4632</v>
      </c>
      <c r="I1203" s="3" t="s">
        <v>4633</v>
      </c>
    </row>
    <row r="1204" spans="1:14" hidden="1" outlineLevel="1">
      <c r="B1204" s="1" t="s">
        <v>26</v>
      </c>
      <c r="C1204" s="1" t="s">
        <v>27</v>
      </c>
      <c r="D1204" s="1" t="s">
        <v>4</v>
      </c>
      <c r="E1204" s="1" t="s">
        <v>28</v>
      </c>
      <c r="F1204" s="1" t="s">
        <v>29</v>
      </c>
      <c r="G1204" s="1" t="s">
        <v>30</v>
      </c>
      <c r="H1204" s="1" t="s">
        <v>31</v>
      </c>
      <c r="I1204" s="1" t="s">
        <v>32</v>
      </c>
      <c r="J1204" s="1" t="s">
        <v>33</v>
      </c>
      <c r="K1204" s="1" t="s">
        <v>3</v>
      </c>
      <c r="L1204" s="1" t="s">
        <v>4471</v>
      </c>
      <c r="M1204" s="1" t="s">
        <v>34</v>
      </c>
      <c r="N1204" s="1" t="s">
        <v>35</v>
      </c>
    </row>
    <row r="1205" spans="1:14" hidden="1" outlineLevel="1">
      <c r="B1205" s="7" t="s">
        <v>4634</v>
      </c>
      <c r="C1205" s="7" t="s">
        <v>24</v>
      </c>
      <c r="D1205" s="7" t="s">
        <v>63</v>
      </c>
      <c r="E1205" s="7"/>
      <c r="F1205" s="7" t="s">
        <v>1907</v>
      </c>
      <c r="G1205" s="7" t="s">
        <v>1908</v>
      </c>
      <c r="H1205" s="7" t="s">
        <v>1909</v>
      </c>
      <c r="I1205" s="7" t="s">
        <v>1910</v>
      </c>
      <c r="J1205" s="7" t="s">
        <v>51</v>
      </c>
      <c r="K1205" s="7" t="s">
        <v>181</v>
      </c>
      <c r="L1205" s="7" t="s">
        <v>4635</v>
      </c>
      <c r="M1205" s="7" t="s">
        <v>38</v>
      </c>
      <c r="N1205" s="7" t="s">
        <v>1911</v>
      </c>
    </row>
    <row r="1206" spans="1:14" hidden="1" outlineLevel="1">
      <c r="B1206" s="5" t="s">
        <v>4636</v>
      </c>
      <c r="C1206" s="5" t="s">
        <v>37</v>
      </c>
      <c r="D1206" s="5" t="s">
        <v>46</v>
      </c>
      <c r="E1206" s="5"/>
      <c r="F1206" s="5" t="s">
        <v>4637</v>
      </c>
      <c r="G1206" s="5" t="s">
        <v>4638</v>
      </c>
      <c r="H1206" s="5" t="s">
        <v>4639</v>
      </c>
      <c r="I1206" s="5" t="s">
        <v>2429</v>
      </c>
      <c r="J1206" s="5" t="s">
        <v>51</v>
      </c>
      <c r="K1206" s="5" t="s">
        <v>132</v>
      </c>
      <c r="L1206" s="5" t="s">
        <v>4640</v>
      </c>
      <c r="M1206" s="5" t="s">
        <v>38</v>
      </c>
      <c r="N1206" s="5" t="s">
        <v>4641</v>
      </c>
    </row>
    <row r="1207" spans="1:14" hidden="1" outlineLevel="1">
      <c r="B1207" s="7" t="s">
        <v>1912</v>
      </c>
      <c r="C1207" s="7" t="s">
        <v>24</v>
      </c>
      <c r="D1207" s="7" t="s">
        <v>46</v>
      </c>
      <c r="E1207" s="7"/>
      <c r="F1207" s="7" t="s">
        <v>1913</v>
      </c>
      <c r="G1207" s="7" t="s">
        <v>1914</v>
      </c>
      <c r="H1207" s="7" t="s">
        <v>1915</v>
      </c>
      <c r="I1207" s="7" t="s">
        <v>1348</v>
      </c>
      <c r="J1207" s="7" t="s">
        <v>51</v>
      </c>
      <c r="K1207" s="7" t="s">
        <v>52</v>
      </c>
      <c r="L1207" s="7" t="s">
        <v>4642</v>
      </c>
      <c r="M1207" s="7" t="s">
        <v>38</v>
      </c>
      <c r="N1207" s="7" t="s">
        <v>1916</v>
      </c>
    </row>
    <row r="1208" spans="1:14" hidden="1" outlineLevel="1">
      <c r="B1208" s="5" t="s">
        <v>4643</v>
      </c>
      <c r="C1208" s="5" t="s">
        <v>37</v>
      </c>
      <c r="D1208" s="5" t="s">
        <v>55</v>
      </c>
      <c r="E1208" s="5"/>
      <c r="F1208" s="5" t="s">
        <v>4644</v>
      </c>
      <c r="G1208" s="5" t="s">
        <v>4645</v>
      </c>
      <c r="H1208" s="5" t="s">
        <v>4646</v>
      </c>
      <c r="I1208" s="5" t="s">
        <v>4379</v>
      </c>
      <c r="J1208" s="5" t="s">
        <v>51</v>
      </c>
      <c r="K1208" s="5" t="s">
        <v>447</v>
      </c>
      <c r="L1208" s="5" t="s">
        <v>4647</v>
      </c>
      <c r="M1208" s="5" t="s">
        <v>38</v>
      </c>
      <c r="N1208" s="5" t="s">
        <v>4648</v>
      </c>
    </row>
    <row r="1209" spans="1:14" hidden="1" outlineLevel="1">
      <c r="B1209" s="5" t="s">
        <v>4649</v>
      </c>
      <c r="C1209" s="5" t="s">
        <v>37</v>
      </c>
      <c r="D1209" s="5" t="s">
        <v>38</v>
      </c>
      <c r="E1209" s="5"/>
      <c r="F1209" s="5" t="s">
        <v>4650</v>
      </c>
      <c r="G1209" s="5" t="s">
        <v>4651</v>
      </c>
      <c r="H1209" s="5" t="s">
        <v>4652</v>
      </c>
      <c r="I1209" s="5" t="s">
        <v>1145</v>
      </c>
      <c r="J1209" s="5" t="s">
        <v>51</v>
      </c>
      <c r="K1209" s="5" t="s">
        <v>1393</v>
      </c>
      <c r="L1209" s="5" t="s">
        <v>4653</v>
      </c>
      <c r="M1209" s="5" t="s">
        <v>38</v>
      </c>
      <c r="N1209" s="5" t="s">
        <v>4654</v>
      </c>
    </row>
    <row r="1210" spans="1:14" hidden="1" outlineLevel="1">
      <c r="B1210" s="5" t="s">
        <v>4655</v>
      </c>
      <c r="C1210" s="5" t="s">
        <v>37</v>
      </c>
      <c r="D1210" s="5" t="s">
        <v>38</v>
      </c>
      <c r="E1210" s="5"/>
      <c r="F1210" s="5" t="s">
        <v>4656</v>
      </c>
      <c r="G1210" s="5" t="s">
        <v>4657</v>
      </c>
      <c r="H1210" s="5" t="s">
        <v>4658</v>
      </c>
      <c r="I1210" s="5" t="s">
        <v>2333</v>
      </c>
      <c r="J1210" s="5" t="s">
        <v>55</v>
      </c>
      <c r="K1210" s="5" t="s">
        <v>239</v>
      </c>
      <c r="L1210" s="5" t="s">
        <v>4659</v>
      </c>
      <c r="M1210" s="5" t="s">
        <v>38</v>
      </c>
      <c r="N1210" s="5" t="s">
        <v>4660</v>
      </c>
    </row>
    <row r="1211" spans="1:14" hidden="1" outlineLevel="1">
      <c r="B1211" s="5" t="s">
        <v>4661</v>
      </c>
      <c r="C1211" s="5" t="s">
        <v>37</v>
      </c>
      <c r="D1211" s="5" t="s">
        <v>38</v>
      </c>
      <c r="E1211" s="5"/>
      <c r="F1211" s="5" t="s">
        <v>4662</v>
      </c>
      <c r="G1211" s="5" t="s">
        <v>4663</v>
      </c>
      <c r="H1211" s="5" t="s">
        <v>4664</v>
      </c>
      <c r="I1211" s="5" t="s">
        <v>4665</v>
      </c>
      <c r="J1211" s="5" t="s">
        <v>51</v>
      </c>
      <c r="K1211" s="5" t="s">
        <v>447</v>
      </c>
      <c r="L1211" s="5" t="s">
        <v>4666</v>
      </c>
      <c r="M1211" s="5" t="s">
        <v>38</v>
      </c>
      <c r="N1211" s="5" t="s">
        <v>4667</v>
      </c>
    </row>
    <row r="1212" spans="1:14" hidden="1" outlineLevel="1">
      <c r="B1212" s="5" t="s">
        <v>4668</v>
      </c>
      <c r="C1212" s="5" t="s">
        <v>37</v>
      </c>
      <c r="D1212" s="5" t="s">
        <v>38</v>
      </c>
      <c r="E1212" s="5"/>
      <c r="F1212" s="5" t="s">
        <v>4669</v>
      </c>
      <c r="G1212" s="5" t="s">
        <v>4670</v>
      </c>
      <c r="H1212" s="5" t="s">
        <v>4671</v>
      </c>
      <c r="I1212" s="5" t="s">
        <v>909</v>
      </c>
      <c r="J1212" s="5" t="s">
        <v>51</v>
      </c>
      <c r="K1212" s="5" t="s">
        <v>252</v>
      </c>
      <c r="L1212" s="5" t="s">
        <v>4672</v>
      </c>
      <c r="M1212" s="5" t="s">
        <v>38</v>
      </c>
      <c r="N1212" s="5" t="s">
        <v>4673</v>
      </c>
    </row>
    <row r="1213" spans="1:14" hidden="1" outlineLevel="1">
      <c r="B1213" s="5" t="s">
        <v>4674</v>
      </c>
      <c r="C1213" s="5" t="s">
        <v>37</v>
      </c>
      <c r="D1213" s="5" t="s">
        <v>46</v>
      </c>
      <c r="E1213" s="5"/>
      <c r="F1213" s="5" t="s">
        <v>4675</v>
      </c>
      <c r="G1213" s="5" t="s">
        <v>4676</v>
      </c>
      <c r="H1213" s="5" t="s">
        <v>4677</v>
      </c>
      <c r="I1213" s="5" t="s">
        <v>4678</v>
      </c>
      <c r="J1213" s="5" t="s">
        <v>51</v>
      </c>
      <c r="K1213" s="5" t="s">
        <v>103</v>
      </c>
      <c r="L1213" s="5" t="s">
        <v>4679</v>
      </c>
      <c r="M1213" s="5" t="s">
        <v>38</v>
      </c>
      <c r="N1213" s="5" t="s">
        <v>4680</v>
      </c>
    </row>
    <row r="1214" spans="1:14" hidden="1" outlineLevel="1">
      <c r="B1214" s="5" t="s">
        <v>4681</v>
      </c>
      <c r="C1214" s="5" t="s">
        <v>37</v>
      </c>
      <c r="D1214" s="5" t="s">
        <v>46</v>
      </c>
      <c r="E1214" s="5"/>
      <c r="F1214" s="5" t="s">
        <v>4682</v>
      </c>
      <c r="G1214" s="5" t="s">
        <v>4683</v>
      </c>
      <c r="H1214" s="5" t="s">
        <v>4684</v>
      </c>
      <c r="I1214" s="5" t="s">
        <v>270</v>
      </c>
      <c r="J1214" s="5" t="s">
        <v>51</v>
      </c>
      <c r="K1214" s="5" t="s">
        <v>96</v>
      </c>
      <c r="L1214" s="5" t="s">
        <v>4685</v>
      </c>
      <c r="M1214" s="5" t="s">
        <v>38</v>
      </c>
      <c r="N1214" s="5" t="s">
        <v>4686</v>
      </c>
    </row>
    <row r="1215" spans="1:14" hidden="1" outlineLevel="1">
      <c r="B1215" s="7" t="s">
        <v>4687</v>
      </c>
      <c r="C1215" s="7" t="s">
        <v>37</v>
      </c>
      <c r="D1215" s="7" t="s">
        <v>38</v>
      </c>
      <c r="E1215" s="7"/>
      <c r="F1215" s="7" t="s">
        <v>4688</v>
      </c>
      <c r="G1215" s="7" t="s">
        <v>4689</v>
      </c>
      <c r="H1215" s="7" t="s">
        <v>4690</v>
      </c>
      <c r="I1215" s="7" t="s">
        <v>3748</v>
      </c>
      <c r="J1215" s="7" t="s">
        <v>51</v>
      </c>
      <c r="K1215" s="7" t="s">
        <v>60</v>
      </c>
      <c r="L1215" s="7" t="s">
        <v>4691</v>
      </c>
      <c r="M1215" s="7" t="s">
        <v>38</v>
      </c>
      <c r="N1215" s="7" t="s">
        <v>4692</v>
      </c>
    </row>
    <row r="1216" spans="1:14" hidden="1" outlineLevel="1">
      <c r="B1216" s="5" t="s">
        <v>4693</v>
      </c>
      <c r="C1216" s="5" t="s">
        <v>37</v>
      </c>
      <c r="D1216" s="5" t="s">
        <v>46</v>
      </c>
      <c r="E1216" s="5"/>
      <c r="F1216" s="5" t="s">
        <v>4694</v>
      </c>
      <c r="G1216" s="5" t="s">
        <v>4695</v>
      </c>
      <c r="H1216" s="5" t="s">
        <v>4696</v>
      </c>
      <c r="I1216" s="5" t="s">
        <v>2516</v>
      </c>
      <c r="J1216" s="5" t="s">
        <v>51</v>
      </c>
      <c r="K1216" s="5" t="s">
        <v>188</v>
      </c>
      <c r="L1216" s="5" t="s">
        <v>4697</v>
      </c>
      <c r="M1216" s="5" t="s">
        <v>38</v>
      </c>
      <c r="N1216" s="5" t="s">
        <v>4698</v>
      </c>
    </row>
    <row r="1217" spans="2:14" hidden="1" outlineLevel="1">
      <c r="B1217" s="5" t="s">
        <v>4699</v>
      </c>
      <c r="C1217" s="5" t="s">
        <v>37</v>
      </c>
      <c r="D1217" s="5" t="s">
        <v>38</v>
      </c>
      <c r="E1217" s="5"/>
      <c r="F1217" s="5" t="s">
        <v>4700</v>
      </c>
      <c r="G1217" s="5" t="s">
        <v>4701</v>
      </c>
      <c r="H1217" s="5" t="s">
        <v>4702</v>
      </c>
      <c r="I1217" s="5" t="s">
        <v>2366</v>
      </c>
      <c r="J1217" s="5" t="s">
        <v>51</v>
      </c>
      <c r="K1217" s="5" t="s">
        <v>52</v>
      </c>
      <c r="L1217" s="5" t="s">
        <v>4703</v>
      </c>
      <c r="M1217" s="5" t="s">
        <v>38</v>
      </c>
      <c r="N1217" s="5" t="s">
        <v>4704</v>
      </c>
    </row>
    <row r="1218" spans="2:14" hidden="1" outlineLevel="1">
      <c r="B1218" s="5" t="s">
        <v>4705</v>
      </c>
      <c r="C1218" s="5" t="s">
        <v>37</v>
      </c>
      <c r="D1218" s="5" t="s">
        <v>55</v>
      </c>
      <c r="E1218" s="5"/>
      <c r="F1218" s="5" t="s">
        <v>4706</v>
      </c>
      <c r="G1218" s="5" t="s">
        <v>4707</v>
      </c>
      <c r="H1218" s="5" t="s">
        <v>4708</v>
      </c>
      <c r="I1218" s="5" t="s">
        <v>4379</v>
      </c>
      <c r="J1218" s="5" t="s">
        <v>51</v>
      </c>
      <c r="K1218" s="5" t="s">
        <v>484</v>
      </c>
      <c r="L1218" s="5" t="s">
        <v>4709</v>
      </c>
      <c r="M1218" s="5" t="s">
        <v>38</v>
      </c>
      <c r="N1218" s="5" t="s">
        <v>4710</v>
      </c>
    </row>
    <row r="1219" spans="2:14" hidden="1" outlineLevel="1">
      <c r="B1219" s="5" t="s">
        <v>4711</v>
      </c>
      <c r="C1219" s="5" t="s">
        <v>37</v>
      </c>
      <c r="D1219" s="5" t="s">
        <v>38</v>
      </c>
      <c r="E1219" s="5"/>
      <c r="F1219" s="5" t="s">
        <v>4712</v>
      </c>
      <c r="G1219" s="5" t="s">
        <v>4713</v>
      </c>
      <c r="H1219" s="5" t="s">
        <v>4714</v>
      </c>
      <c r="I1219" s="5" t="s">
        <v>245</v>
      </c>
      <c r="J1219" s="5" t="s">
        <v>38</v>
      </c>
      <c r="K1219" s="5" t="s">
        <v>631</v>
      </c>
      <c r="L1219" s="5" t="s">
        <v>4715</v>
      </c>
      <c r="M1219" s="5" t="s">
        <v>38</v>
      </c>
      <c r="N1219" s="5" t="s">
        <v>4716</v>
      </c>
    </row>
    <row r="1220" spans="2:14" hidden="1" outlineLevel="1">
      <c r="B1220" s="5" t="s">
        <v>4717</v>
      </c>
      <c r="C1220" s="5" t="s">
        <v>37</v>
      </c>
      <c r="D1220" s="5" t="s">
        <v>46</v>
      </c>
      <c r="E1220" s="5"/>
      <c r="F1220" s="5" t="s">
        <v>4718</v>
      </c>
      <c r="G1220" s="5" t="s">
        <v>4719</v>
      </c>
      <c r="H1220" s="5" t="s">
        <v>4720</v>
      </c>
      <c r="I1220" s="5" t="s">
        <v>4443</v>
      </c>
      <c r="J1220" s="5" t="s">
        <v>38</v>
      </c>
      <c r="K1220" s="5" t="s">
        <v>239</v>
      </c>
      <c r="L1220" s="5" t="s">
        <v>4721</v>
      </c>
      <c r="M1220" s="5" t="s">
        <v>38</v>
      </c>
      <c r="N1220" s="5" t="s">
        <v>4722</v>
      </c>
    </row>
    <row r="1221" spans="2:14" hidden="1" outlineLevel="1">
      <c r="B1221" s="5" t="s">
        <v>4717</v>
      </c>
      <c r="C1221" s="5" t="s">
        <v>37</v>
      </c>
      <c r="D1221" s="5" t="s">
        <v>55</v>
      </c>
      <c r="E1221" s="5"/>
      <c r="F1221" s="5" t="s">
        <v>4723</v>
      </c>
      <c r="G1221" s="5" t="s">
        <v>4724</v>
      </c>
      <c r="H1221" s="5" t="s">
        <v>4720</v>
      </c>
      <c r="I1221" s="5" t="s">
        <v>4725</v>
      </c>
      <c r="J1221" s="5" t="s">
        <v>38</v>
      </c>
      <c r="K1221" s="5" t="s">
        <v>941</v>
      </c>
      <c r="L1221" s="5" t="s">
        <v>4726</v>
      </c>
      <c r="M1221" s="5" t="s">
        <v>38</v>
      </c>
      <c r="N1221" s="5" t="s">
        <v>4727</v>
      </c>
    </row>
    <row r="1222" spans="2:14" hidden="1" outlineLevel="1">
      <c r="B1222" s="5" t="s">
        <v>4728</v>
      </c>
      <c r="C1222" s="5" t="s">
        <v>37</v>
      </c>
      <c r="D1222" s="5" t="s">
        <v>55</v>
      </c>
      <c r="E1222" s="5"/>
      <c r="F1222" s="5" t="s">
        <v>4729</v>
      </c>
      <c r="G1222" s="5" t="s">
        <v>4730</v>
      </c>
      <c r="H1222" s="5" t="s">
        <v>4731</v>
      </c>
      <c r="I1222" s="5" t="s">
        <v>841</v>
      </c>
      <c r="J1222" s="5" t="s">
        <v>38</v>
      </c>
      <c r="K1222" s="5" t="s">
        <v>1405</v>
      </c>
      <c r="L1222" s="5" t="s">
        <v>4732</v>
      </c>
      <c r="M1222" s="5" t="s">
        <v>38</v>
      </c>
      <c r="N1222" s="5" t="s">
        <v>4733</v>
      </c>
    </row>
    <row r="1223" spans="2:14" hidden="1" outlineLevel="1">
      <c r="B1223" s="5" t="s">
        <v>4728</v>
      </c>
      <c r="C1223" s="5" t="s">
        <v>37</v>
      </c>
      <c r="D1223" s="5" t="s">
        <v>55</v>
      </c>
      <c r="E1223" s="5"/>
      <c r="F1223" s="5" t="s">
        <v>4734</v>
      </c>
      <c r="G1223" s="5" t="s">
        <v>4735</v>
      </c>
      <c r="H1223" s="5" t="s">
        <v>4731</v>
      </c>
      <c r="I1223" s="5" t="s">
        <v>2180</v>
      </c>
      <c r="J1223" s="5" t="s">
        <v>38</v>
      </c>
      <c r="K1223" s="5" t="s">
        <v>1780</v>
      </c>
      <c r="L1223" s="5" t="s">
        <v>4736</v>
      </c>
      <c r="M1223" s="5" t="s">
        <v>38</v>
      </c>
      <c r="N1223" s="5" t="s">
        <v>4737</v>
      </c>
    </row>
    <row r="1224" spans="2:14" hidden="1" outlineLevel="1">
      <c r="B1224" s="5" t="s">
        <v>4738</v>
      </c>
      <c r="C1224" s="5" t="s">
        <v>37</v>
      </c>
      <c r="D1224" s="5" t="s">
        <v>38</v>
      </c>
      <c r="E1224" s="5" t="s">
        <v>120</v>
      </c>
      <c r="F1224" s="5" t="s">
        <v>4739</v>
      </c>
      <c r="G1224" s="5" t="s">
        <v>4740</v>
      </c>
      <c r="H1224" s="5" t="s">
        <v>4741</v>
      </c>
      <c r="I1224" s="5" t="s">
        <v>2576</v>
      </c>
      <c r="J1224" s="5" t="s">
        <v>38</v>
      </c>
      <c r="K1224" s="5" t="s">
        <v>1159</v>
      </c>
      <c r="L1224" s="5" t="s">
        <v>4742</v>
      </c>
      <c r="M1224" s="5" t="s">
        <v>38</v>
      </c>
      <c r="N1224" s="5" t="s">
        <v>4743</v>
      </c>
    </row>
    <row r="1225" spans="2:14" hidden="1" outlineLevel="1">
      <c r="B1225" s="5" t="s">
        <v>4738</v>
      </c>
      <c r="C1225" s="5" t="s">
        <v>37</v>
      </c>
      <c r="D1225" s="5" t="s">
        <v>38</v>
      </c>
      <c r="E1225" s="5" t="s">
        <v>120</v>
      </c>
      <c r="F1225" s="5" t="s">
        <v>4744</v>
      </c>
      <c r="G1225" s="5" t="s">
        <v>4745</v>
      </c>
      <c r="H1225" s="5" t="s">
        <v>4741</v>
      </c>
      <c r="I1225" s="5" t="s">
        <v>4746</v>
      </c>
      <c r="J1225" s="5" t="s">
        <v>38</v>
      </c>
      <c r="K1225" s="5" t="s">
        <v>331</v>
      </c>
      <c r="L1225" s="5" t="s">
        <v>4747</v>
      </c>
      <c r="M1225" s="5" t="s">
        <v>38</v>
      </c>
      <c r="N1225" s="5" t="s">
        <v>4748</v>
      </c>
    </row>
    <row r="1226" spans="2:14" hidden="1" outlineLevel="1">
      <c r="B1226" s="5" t="s">
        <v>4749</v>
      </c>
      <c r="C1226" s="5" t="s">
        <v>37</v>
      </c>
      <c r="D1226" s="5" t="s">
        <v>38</v>
      </c>
      <c r="E1226" s="5"/>
      <c r="F1226" s="5" t="s">
        <v>4750</v>
      </c>
      <c r="G1226" s="5" t="s">
        <v>4751</v>
      </c>
      <c r="H1226" s="5" t="s">
        <v>4752</v>
      </c>
      <c r="I1226" s="5" t="s">
        <v>201</v>
      </c>
      <c r="J1226" s="5" t="s">
        <v>51</v>
      </c>
      <c r="K1226" s="5" t="s">
        <v>374</v>
      </c>
      <c r="L1226" s="5" t="s">
        <v>4753</v>
      </c>
      <c r="M1226" s="5" t="s">
        <v>38</v>
      </c>
      <c r="N1226" s="5" t="s">
        <v>4754</v>
      </c>
    </row>
    <row r="1227" spans="2:14" hidden="1" outlineLevel="1">
      <c r="B1227" s="5" t="s">
        <v>4755</v>
      </c>
      <c r="C1227" s="5" t="s">
        <v>37</v>
      </c>
      <c r="D1227" s="5" t="s">
        <v>38</v>
      </c>
      <c r="E1227" s="5"/>
      <c r="F1227" s="5" t="s">
        <v>4756</v>
      </c>
      <c r="G1227" s="5" t="s">
        <v>4757</v>
      </c>
      <c r="H1227" s="5" t="s">
        <v>4758</v>
      </c>
      <c r="I1227" s="5" t="s">
        <v>3177</v>
      </c>
      <c r="J1227" s="5" t="s">
        <v>51</v>
      </c>
      <c r="K1227" s="5" t="s">
        <v>46</v>
      </c>
      <c r="L1227" s="5" t="s">
        <v>4759</v>
      </c>
      <c r="M1227" s="5" t="s">
        <v>38</v>
      </c>
      <c r="N1227" s="5" t="s">
        <v>4760</v>
      </c>
    </row>
    <row r="1228" spans="2:14" hidden="1" outlineLevel="1">
      <c r="B1228" s="5" t="s">
        <v>4761</v>
      </c>
      <c r="C1228" s="5" t="s">
        <v>37</v>
      </c>
      <c r="D1228" s="5" t="s">
        <v>55</v>
      </c>
      <c r="E1228" s="5"/>
      <c r="F1228" s="5" t="s">
        <v>4762</v>
      </c>
      <c r="G1228" s="5" t="s">
        <v>4763</v>
      </c>
      <c r="H1228" s="5" t="s">
        <v>4764</v>
      </c>
      <c r="I1228" s="5" t="s">
        <v>1055</v>
      </c>
      <c r="J1228" s="5" t="s">
        <v>51</v>
      </c>
      <c r="K1228" s="5" t="s">
        <v>52</v>
      </c>
      <c r="L1228" s="5" t="s">
        <v>4765</v>
      </c>
      <c r="M1228" s="5" t="s">
        <v>38</v>
      </c>
      <c r="N1228" s="5" t="s">
        <v>4766</v>
      </c>
    </row>
    <row r="1229" spans="2:14" hidden="1" outlineLevel="1">
      <c r="B1229" s="5" t="s">
        <v>4767</v>
      </c>
      <c r="C1229" s="5" t="s">
        <v>37</v>
      </c>
      <c r="D1229" s="5" t="s">
        <v>55</v>
      </c>
      <c r="E1229" s="5"/>
      <c r="F1229" s="5" t="s">
        <v>4768</v>
      </c>
      <c r="G1229" s="5" t="s">
        <v>4769</v>
      </c>
      <c r="H1229" s="5" t="s">
        <v>4770</v>
      </c>
      <c r="I1229" s="5" t="s">
        <v>3596</v>
      </c>
      <c r="J1229" s="5" t="s">
        <v>38</v>
      </c>
      <c r="K1229" s="5" t="s">
        <v>1164</v>
      </c>
      <c r="L1229" s="5" t="s">
        <v>4771</v>
      </c>
      <c r="M1229" s="5" t="s">
        <v>38</v>
      </c>
      <c r="N1229" s="5" t="s">
        <v>4772</v>
      </c>
    </row>
    <row r="1230" spans="2:14" hidden="1" outlineLevel="1">
      <c r="B1230" s="5" t="s">
        <v>4767</v>
      </c>
      <c r="C1230" s="5" t="s">
        <v>37</v>
      </c>
      <c r="D1230" s="5" t="s">
        <v>38</v>
      </c>
      <c r="E1230" s="5"/>
      <c r="F1230" s="5" t="s">
        <v>4773</v>
      </c>
      <c r="G1230" s="5" t="s">
        <v>4774</v>
      </c>
      <c r="H1230" s="5" t="s">
        <v>4770</v>
      </c>
      <c r="I1230" s="5" t="s">
        <v>476</v>
      </c>
      <c r="J1230" s="5" t="s">
        <v>38</v>
      </c>
      <c r="K1230" s="5" t="s">
        <v>1159</v>
      </c>
      <c r="L1230" s="5" t="s">
        <v>4775</v>
      </c>
      <c r="M1230" s="5" t="s">
        <v>38</v>
      </c>
      <c r="N1230" s="5" t="s">
        <v>4776</v>
      </c>
    </row>
    <row r="1231" spans="2:14" hidden="1" outlineLevel="1">
      <c r="B1231" s="5" t="s">
        <v>4777</v>
      </c>
      <c r="C1231" s="5" t="s">
        <v>37</v>
      </c>
      <c r="D1231" s="5" t="s">
        <v>55</v>
      </c>
      <c r="E1231" s="5"/>
      <c r="F1231" s="5" t="s">
        <v>4778</v>
      </c>
      <c r="G1231" s="5" t="s">
        <v>4779</v>
      </c>
      <c r="H1231" s="5" t="s">
        <v>4780</v>
      </c>
      <c r="I1231" s="5" t="s">
        <v>275</v>
      </c>
      <c r="J1231" s="5" t="s">
        <v>51</v>
      </c>
      <c r="K1231" s="5" t="s">
        <v>1209</v>
      </c>
      <c r="L1231" s="5" t="s">
        <v>4781</v>
      </c>
      <c r="M1231" s="5" t="s">
        <v>38</v>
      </c>
      <c r="N1231" s="5" t="s">
        <v>4782</v>
      </c>
    </row>
    <row r="1232" spans="2:14" hidden="1" outlineLevel="1">
      <c r="B1232" s="5" t="s">
        <v>4777</v>
      </c>
      <c r="C1232" s="5" t="s">
        <v>37</v>
      </c>
      <c r="D1232" s="5" t="s">
        <v>55</v>
      </c>
      <c r="E1232" s="5"/>
      <c r="F1232" s="5" t="s">
        <v>4783</v>
      </c>
      <c r="G1232" s="5" t="s">
        <v>4784</v>
      </c>
      <c r="H1232" s="5" t="s">
        <v>4780</v>
      </c>
      <c r="I1232" s="5" t="s">
        <v>4785</v>
      </c>
      <c r="J1232" s="5" t="s">
        <v>51</v>
      </c>
      <c r="K1232" s="5" t="s">
        <v>2878</v>
      </c>
      <c r="L1232" s="5" t="s">
        <v>4496</v>
      </c>
      <c r="M1232" s="5" t="s">
        <v>38</v>
      </c>
      <c r="N1232" s="5" t="s">
        <v>4786</v>
      </c>
    </row>
    <row r="1233" spans="2:14" hidden="1" outlineLevel="1">
      <c r="B1233" s="5" t="s">
        <v>4787</v>
      </c>
      <c r="C1233" s="5" t="s">
        <v>37</v>
      </c>
      <c r="D1233" s="5" t="s">
        <v>38</v>
      </c>
      <c r="E1233" s="5"/>
      <c r="F1233" s="5" t="s">
        <v>4788</v>
      </c>
      <c r="G1233" s="5" t="s">
        <v>4789</v>
      </c>
      <c r="H1233" s="5" t="s">
        <v>4790</v>
      </c>
      <c r="I1233" s="5" t="s">
        <v>1129</v>
      </c>
      <c r="J1233" s="5" t="s">
        <v>51</v>
      </c>
      <c r="K1233" s="5" t="s">
        <v>887</v>
      </c>
      <c r="L1233" s="5" t="s">
        <v>4791</v>
      </c>
      <c r="M1233" s="5" t="s">
        <v>38</v>
      </c>
      <c r="N1233" s="5" t="s">
        <v>4792</v>
      </c>
    </row>
    <row r="1234" spans="2:14" hidden="1" outlineLevel="1">
      <c r="B1234" s="5" t="s">
        <v>4787</v>
      </c>
      <c r="C1234" s="5" t="s">
        <v>37</v>
      </c>
      <c r="D1234" s="5" t="s">
        <v>38</v>
      </c>
      <c r="E1234" s="5"/>
      <c r="F1234" s="5" t="s">
        <v>4793</v>
      </c>
      <c r="G1234" s="5" t="s">
        <v>4794</v>
      </c>
      <c r="H1234" s="5" t="s">
        <v>4790</v>
      </c>
      <c r="I1234" s="5" t="s">
        <v>4795</v>
      </c>
      <c r="J1234" s="5" t="s">
        <v>51</v>
      </c>
      <c r="K1234" s="5" t="s">
        <v>740</v>
      </c>
      <c r="L1234" s="5" t="s">
        <v>4796</v>
      </c>
      <c r="M1234" s="5" t="s">
        <v>38</v>
      </c>
      <c r="N1234" s="5" t="s">
        <v>4797</v>
      </c>
    </row>
    <row r="1235" spans="2:14" hidden="1" outlineLevel="1">
      <c r="B1235" s="5" t="s">
        <v>4798</v>
      </c>
      <c r="C1235" s="5" t="s">
        <v>37</v>
      </c>
      <c r="D1235" s="5" t="s">
        <v>46</v>
      </c>
      <c r="E1235" s="5"/>
      <c r="F1235" s="5" t="s">
        <v>4799</v>
      </c>
      <c r="G1235" s="5" t="s">
        <v>4800</v>
      </c>
      <c r="H1235" s="5" t="s">
        <v>4801</v>
      </c>
      <c r="I1235" s="5" t="s">
        <v>1007</v>
      </c>
      <c r="J1235" s="5" t="s">
        <v>38</v>
      </c>
      <c r="K1235" s="5" t="s">
        <v>4802</v>
      </c>
      <c r="L1235" s="5" t="s">
        <v>4803</v>
      </c>
      <c r="M1235" s="5" t="s">
        <v>38</v>
      </c>
      <c r="N1235" s="5" t="s">
        <v>4804</v>
      </c>
    </row>
    <row r="1236" spans="2:14" hidden="1" outlineLevel="1">
      <c r="B1236" s="5" t="s">
        <v>4798</v>
      </c>
      <c r="C1236" s="5" t="s">
        <v>37</v>
      </c>
      <c r="D1236" s="5" t="s">
        <v>55</v>
      </c>
      <c r="E1236" s="5"/>
      <c r="F1236" s="5" t="s">
        <v>4805</v>
      </c>
      <c r="G1236" s="5" t="s">
        <v>4806</v>
      </c>
      <c r="H1236" s="5" t="s">
        <v>4801</v>
      </c>
      <c r="I1236" s="5" t="s">
        <v>1921</v>
      </c>
      <c r="J1236" s="5" t="s">
        <v>38</v>
      </c>
      <c r="K1236" s="5" t="s">
        <v>4807</v>
      </c>
      <c r="L1236" s="5" t="s">
        <v>4808</v>
      </c>
      <c r="M1236" s="5" t="s">
        <v>38</v>
      </c>
      <c r="N1236" s="5" t="s">
        <v>4809</v>
      </c>
    </row>
    <row r="1237" spans="2:14" hidden="1" outlineLevel="1">
      <c r="B1237" s="5" t="s">
        <v>4810</v>
      </c>
      <c r="C1237" s="5" t="s">
        <v>37</v>
      </c>
      <c r="D1237" s="5" t="s">
        <v>55</v>
      </c>
      <c r="E1237" s="5"/>
      <c r="F1237" s="5" t="s">
        <v>4811</v>
      </c>
      <c r="G1237" s="5" t="s">
        <v>4812</v>
      </c>
      <c r="H1237" s="5" t="s">
        <v>4813</v>
      </c>
      <c r="I1237" s="5" t="s">
        <v>4814</v>
      </c>
      <c r="J1237" s="5" t="s">
        <v>38</v>
      </c>
      <c r="K1237" s="5" t="s">
        <v>374</v>
      </c>
      <c r="L1237" s="5" t="s">
        <v>540</v>
      </c>
      <c r="M1237" s="5" t="s">
        <v>38</v>
      </c>
      <c r="N1237" s="5" t="s">
        <v>4815</v>
      </c>
    </row>
    <row r="1238" spans="2:14" hidden="1" outlineLevel="1">
      <c r="B1238" s="5" t="s">
        <v>4816</v>
      </c>
      <c r="C1238" s="5" t="s">
        <v>37</v>
      </c>
      <c r="D1238" s="5" t="s">
        <v>38</v>
      </c>
      <c r="E1238" s="5"/>
      <c r="F1238" s="5" t="s">
        <v>4817</v>
      </c>
      <c r="G1238" s="5" t="s">
        <v>4818</v>
      </c>
      <c r="H1238" s="5" t="s">
        <v>4819</v>
      </c>
      <c r="I1238" s="5" t="s">
        <v>4820</v>
      </c>
      <c r="J1238" s="5" t="s">
        <v>38</v>
      </c>
      <c r="K1238" s="5" t="s">
        <v>46</v>
      </c>
      <c r="L1238" s="5" t="s">
        <v>4514</v>
      </c>
      <c r="M1238" s="5" t="s">
        <v>38</v>
      </c>
      <c r="N1238" s="5" t="s">
        <v>4821</v>
      </c>
    </row>
    <row r="1239" spans="2:14" hidden="1" outlineLevel="1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2:14" hidden="1" outlineLevel="1"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</row>
    <row r="1241" spans="2:14" hidden="1" outlineLevel="1"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</row>
    <row r="1242" spans="2:14" hidden="1" outlineLevel="1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</row>
    <row r="1243" spans="2:14" hidden="1" outlineLevel="1"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</row>
    <row r="1244" spans="2:14" hidden="1" outlineLevel="1"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</row>
    <row r="1245" spans="2:14" hidden="1" outlineLevel="1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</row>
    <row r="1246" spans="2:14" hidden="1" outlineLevel="1"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</row>
    <row r="1247" spans="2:14" hidden="1" outlineLevel="1"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</row>
    <row r="1248" spans="2:14" hidden="1" outlineLevel="1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</row>
    <row r="1249" spans="1:14" hidden="1" outlineLevel="1"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</row>
    <row r="1250" spans="1:14" hidden="1" outlineLevel="1"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</row>
    <row r="1251" spans="1:14" hidden="1" outlineLevel="1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</row>
    <row r="1252" spans="1:14" hidden="1" outlineLevel="1"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</row>
    <row r="1253" spans="1:14" hidden="1" outlineLevel="1"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</row>
    <row r="1254" spans="1:14" hidden="1" outlineLevel="1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</row>
    <row r="1255" spans="1:14" hidden="1" outlineLevel="1"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</row>
    <row r="1256" spans="1:14" collapsed="1">
      <c r="A1256" s="3"/>
      <c r="I1256" s="3"/>
      <c r="K1256" s="1" t="s">
        <v>4822</v>
      </c>
    </row>
    <row r="1257" spans="1:14">
      <c r="A1257" s="3"/>
      <c r="I1257" s="3"/>
      <c r="K1257" s="2">
        <f>SUM(K2:K1175)</f>
        <v>3.0058470041501622E-2</v>
      </c>
    </row>
    <row r="1261" spans="1:14">
      <c r="A1261" s="9" t="s">
        <v>4823</v>
      </c>
      <c r="B1261" s="2" t="s">
        <v>4824</v>
      </c>
    </row>
    <row r="1262" spans="1:14">
      <c r="A1262" s="2" t="s">
        <v>4825</v>
      </c>
      <c r="B1262" s="9" t="s">
        <v>4826</v>
      </c>
    </row>
    <row r="1263" spans="1:14">
      <c r="A1263" s="9" t="s">
        <v>4827</v>
      </c>
      <c r="B1263" s="2" t="s">
        <v>4828</v>
      </c>
    </row>
  </sheetData>
  <phoneticPr fontId="1" type="noConversion"/>
  <hyperlinks>
    <hyperlink ref="A2" r:id="rId1"/>
    <hyperlink ref="I2" r:id="rId2"/>
    <hyperlink ref="A3" r:id="rId3"/>
    <hyperlink ref="I3" r:id="rId4"/>
    <hyperlink ref="A130" r:id="rId5"/>
    <hyperlink ref="I130" r:id="rId6"/>
    <hyperlink ref="A240" r:id="rId7"/>
    <hyperlink ref="I240" r:id="rId8"/>
    <hyperlink ref="A428" r:id="rId9"/>
    <hyperlink ref="I428" r:id="rId10"/>
    <hyperlink ref="A501" r:id="rId11"/>
    <hyperlink ref="I501" r:id="rId12"/>
    <hyperlink ref="A575" r:id="rId13"/>
    <hyperlink ref="I575" r:id="rId14"/>
    <hyperlink ref="A700" r:id="rId15"/>
    <hyperlink ref="I700" r:id="rId16"/>
    <hyperlink ref="A760" r:id="rId17"/>
    <hyperlink ref="I760" r:id="rId18"/>
    <hyperlink ref="A795" r:id="rId19"/>
    <hyperlink ref="I795" r:id="rId20"/>
    <hyperlink ref="A796" r:id="rId21"/>
    <hyperlink ref="I796" r:id="rId22"/>
    <hyperlink ref="A824" r:id="rId23"/>
    <hyperlink ref="I824" r:id="rId24"/>
    <hyperlink ref="A871" r:id="rId25"/>
    <hyperlink ref="I871" r:id="rId26"/>
    <hyperlink ref="A872" r:id="rId27"/>
    <hyperlink ref="I872" r:id="rId28"/>
    <hyperlink ref="A911" r:id="rId29"/>
    <hyperlink ref="I911" r:id="rId30"/>
    <hyperlink ref="A956" r:id="rId31"/>
    <hyperlink ref="I956" r:id="rId32"/>
    <hyperlink ref="A1000" r:id="rId33"/>
    <hyperlink ref="I1000" r:id="rId34"/>
    <hyperlink ref="A1019" r:id="rId35"/>
    <hyperlink ref="I1019" r:id="rId36"/>
    <hyperlink ref="A1020" r:id="rId37"/>
    <hyperlink ref="I1020" r:id="rId38"/>
    <hyperlink ref="A1052" r:id="rId39"/>
    <hyperlink ref="I1052" r:id="rId40"/>
    <hyperlink ref="A1074" r:id="rId41"/>
    <hyperlink ref="I1074" r:id="rId42"/>
    <hyperlink ref="A1104" r:id="rId43"/>
    <hyperlink ref="I1104" r:id="rId44"/>
    <hyperlink ref="A1121" r:id="rId45"/>
    <hyperlink ref="I1121" r:id="rId46"/>
    <hyperlink ref="A1143" r:id="rId47"/>
    <hyperlink ref="I1143" r:id="rId48"/>
    <hyperlink ref="A1158" r:id="rId49"/>
    <hyperlink ref="I1158" r:id="rId50"/>
    <hyperlink ref="A1175" r:id="rId51"/>
    <hyperlink ref="I1175" r:id="rId52"/>
    <hyperlink ref="A1203" r:id="rId53"/>
    <hyperlink ref="I1203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65"/>
  <sheetViews>
    <sheetView topLeftCell="A1515" workbookViewId="0">
      <selection sqref="A1:IV65536"/>
    </sheetView>
  </sheetViews>
  <sheetFormatPr defaultColWidth="8.6640625" defaultRowHeight="13.8" outlineLevelRow="1"/>
  <cols>
    <col min="1" max="16384" width="8.6640625" style="2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>
      <c r="A2" s="3" t="s">
        <v>1883</v>
      </c>
      <c r="B2" s="2" t="s">
        <v>1884</v>
      </c>
      <c r="C2" s="2" t="s">
        <v>1885</v>
      </c>
      <c r="D2" s="2" t="s">
        <v>4829</v>
      </c>
      <c r="E2" s="2" t="s">
        <v>4830</v>
      </c>
      <c r="F2" s="2" t="s">
        <v>4831</v>
      </c>
      <c r="G2" s="2" t="s">
        <v>1723</v>
      </c>
      <c r="H2" s="2" t="s">
        <v>4832</v>
      </c>
      <c r="I2" s="3" t="s">
        <v>1891</v>
      </c>
      <c r="K2" s="2">
        <f>489/C2</f>
        <v>2.8942960468295916E-3</v>
      </c>
      <c r="L2" s="2">
        <f>K2/$K$2361*100</f>
        <v>4.9462130143013034</v>
      </c>
      <c r="M2" s="2">
        <v>-0.19</v>
      </c>
      <c r="N2" s="2">
        <v>5.71</v>
      </c>
    </row>
    <row r="3" spans="1:14" hidden="1" outlineLevel="1">
      <c r="B3" s="1" t="s">
        <v>26</v>
      </c>
      <c r="C3" s="1" t="s">
        <v>27</v>
      </c>
      <c r="D3" s="1" t="s">
        <v>4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1" t="s">
        <v>3</v>
      </c>
      <c r="L3" s="2" t="e">
        <f t="shared" ref="L3:L66" si="0">K3/$K$2361*100</f>
        <v>#VALUE!</v>
      </c>
      <c r="M3" s="1" t="s">
        <v>34</v>
      </c>
      <c r="N3" s="1" t="s">
        <v>35</v>
      </c>
    </row>
    <row r="4" spans="1:14" hidden="1" outlineLevel="1">
      <c r="B4" s="5" t="s">
        <v>1892</v>
      </c>
      <c r="C4" s="5" t="s">
        <v>24</v>
      </c>
      <c r="D4" s="5" t="s">
        <v>63</v>
      </c>
      <c r="E4" s="5"/>
      <c r="F4" s="5" t="s">
        <v>4833</v>
      </c>
      <c r="G4" s="5" t="s">
        <v>4834</v>
      </c>
      <c r="H4" s="5" t="s">
        <v>1895</v>
      </c>
      <c r="I4" s="5" t="s">
        <v>330</v>
      </c>
      <c r="J4" s="5" t="s">
        <v>51</v>
      </c>
      <c r="K4" s="5" t="s">
        <v>447</v>
      </c>
      <c r="L4" s="2">
        <f t="shared" si="0"/>
        <v>49559.60796472842</v>
      </c>
      <c r="M4" s="5" t="s">
        <v>38</v>
      </c>
      <c r="N4" s="5" t="s">
        <v>117</v>
      </c>
    </row>
    <row r="5" spans="1:14" hidden="1" outlineLevel="1">
      <c r="B5" s="5" t="s">
        <v>1897</v>
      </c>
      <c r="C5" s="5" t="s">
        <v>24</v>
      </c>
      <c r="D5" s="5" t="s">
        <v>55</v>
      </c>
      <c r="E5" s="5"/>
      <c r="F5" s="5" t="s">
        <v>4835</v>
      </c>
      <c r="G5" s="5" t="s">
        <v>4836</v>
      </c>
      <c r="H5" s="5" t="s">
        <v>1387</v>
      </c>
      <c r="I5" s="5" t="s">
        <v>1416</v>
      </c>
      <c r="J5" s="5" t="s">
        <v>51</v>
      </c>
      <c r="K5" s="5" t="s">
        <v>43</v>
      </c>
      <c r="L5" s="2">
        <f t="shared" si="0"/>
        <v>51268.559963512154</v>
      </c>
      <c r="M5" s="5" t="s">
        <v>38</v>
      </c>
      <c r="N5" s="5" t="s">
        <v>2643</v>
      </c>
    </row>
    <row r="6" spans="1:14" hidden="1" outlineLevel="1">
      <c r="B6" s="5" t="s">
        <v>4837</v>
      </c>
      <c r="C6" s="5" t="s">
        <v>24</v>
      </c>
      <c r="D6" s="5" t="s">
        <v>38</v>
      </c>
      <c r="E6" s="5"/>
      <c r="F6" s="5" t="s">
        <v>4838</v>
      </c>
      <c r="G6" s="5" t="s">
        <v>4839</v>
      </c>
      <c r="H6" s="5" t="s">
        <v>4840</v>
      </c>
      <c r="I6" s="5" t="s">
        <v>2314</v>
      </c>
      <c r="J6" s="5" t="s">
        <v>51</v>
      </c>
      <c r="K6" s="5" t="s">
        <v>2286</v>
      </c>
      <c r="L6" s="2">
        <f t="shared" si="0"/>
        <v>32470.087976891027</v>
      </c>
      <c r="M6" s="5" t="s">
        <v>38</v>
      </c>
      <c r="N6" s="5" t="s">
        <v>733</v>
      </c>
    </row>
    <row r="7" spans="1:14" hidden="1" outlineLevel="1">
      <c r="B7" s="5" t="s">
        <v>1901</v>
      </c>
      <c r="C7" s="5" t="s">
        <v>24</v>
      </c>
      <c r="D7" s="5" t="s">
        <v>46</v>
      </c>
      <c r="E7" s="5"/>
      <c r="F7" s="5" t="s">
        <v>4841</v>
      </c>
      <c r="G7" s="5" t="s">
        <v>4842</v>
      </c>
      <c r="H7" s="5" t="s">
        <v>1904</v>
      </c>
      <c r="I7" s="5" t="s">
        <v>3513</v>
      </c>
      <c r="J7" s="5" t="s">
        <v>51</v>
      </c>
      <c r="K7" s="5" t="s">
        <v>324</v>
      </c>
      <c r="L7" s="2">
        <f t="shared" si="0"/>
        <v>71775.983948917012</v>
      </c>
      <c r="M7" s="5" t="s">
        <v>38</v>
      </c>
      <c r="N7" s="5" t="s">
        <v>2920</v>
      </c>
    </row>
    <row r="8" spans="1:14" hidden="1" outlineLevel="1">
      <c r="B8" s="5" t="s">
        <v>1906</v>
      </c>
      <c r="C8" s="5" t="s">
        <v>24</v>
      </c>
      <c r="D8" s="5" t="s">
        <v>374</v>
      </c>
      <c r="E8" s="5"/>
      <c r="F8" s="5" t="s">
        <v>2958</v>
      </c>
      <c r="G8" s="5" t="s">
        <v>4843</v>
      </c>
      <c r="H8" s="5" t="s">
        <v>1909</v>
      </c>
      <c r="I8" s="5" t="s">
        <v>4844</v>
      </c>
      <c r="J8" s="5" t="s">
        <v>51</v>
      </c>
      <c r="K8" s="5" t="s">
        <v>324</v>
      </c>
      <c r="L8" s="2">
        <f t="shared" si="0"/>
        <v>71775.983948917012</v>
      </c>
      <c r="M8" s="5" t="s">
        <v>38</v>
      </c>
      <c r="N8" s="5" t="s">
        <v>600</v>
      </c>
    </row>
    <row r="9" spans="1:14" hidden="1" outlineLevel="1">
      <c r="B9" s="5" t="s">
        <v>1912</v>
      </c>
      <c r="C9" s="5" t="s">
        <v>24</v>
      </c>
      <c r="D9" s="5" t="s">
        <v>63</v>
      </c>
      <c r="E9" s="5"/>
      <c r="F9" s="5" t="s">
        <v>4845</v>
      </c>
      <c r="G9" s="5" t="s">
        <v>4846</v>
      </c>
      <c r="H9" s="5" t="s">
        <v>1915</v>
      </c>
      <c r="I9" s="5" t="s">
        <v>881</v>
      </c>
      <c r="J9" s="5" t="s">
        <v>51</v>
      </c>
      <c r="K9" s="5" t="s">
        <v>103</v>
      </c>
      <c r="L9" s="2">
        <f t="shared" si="0"/>
        <v>66649.127952565803</v>
      </c>
      <c r="M9" s="5" t="s">
        <v>38</v>
      </c>
      <c r="N9" s="5" t="s">
        <v>2265</v>
      </c>
    </row>
    <row r="10" spans="1:14" hidden="1" outlineLevel="1">
      <c r="B10" s="5" t="s">
        <v>1917</v>
      </c>
      <c r="C10" s="5" t="s">
        <v>24</v>
      </c>
      <c r="D10" s="5" t="s">
        <v>46</v>
      </c>
      <c r="E10" s="5"/>
      <c r="F10" s="5" t="s">
        <v>4847</v>
      </c>
      <c r="G10" s="5" t="s">
        <v>4848</v>
      </c>
      <c r="H10" s="5" t="s">
        <v>1920</v>
      </c>
      <c r="I10" s="5" t="s">
        <v>1298</v>
      </c>
      <c r="J10" s="5" t="s">
        <v>51</v>
      </c>
      <c r="K10" s="5" t="s">
        <v>96</v>
      </c>
      <c r="L10" s="2">
        <f t="shared" si="0"/>
        <v>78611.791944051976</v>
      </c>
      <c r="M10" s="5" t="s">
        <v>38</v>
      </c>
      <c r="N10" s="5" t="s">
        <v>4849</v>
      </c>
    </row>
    <row r="11" spans="1:14" hidden="1" outlineLevel="1">
      <c r="B11" s="5" t="s">
        <v>4850</v>
      </c>
      <c r="C11" s="5" t="s">
        <v>37</v>
      </c>
      <c r="D11" s="5" t="s">
        <v>38</v>
      </c>
      <c r="E11" s="5"/>
      <c r="F11" s="5" t="s">
        <v>4851</v>
      </c>
      <c r="G11" s="5" t="s">
        <v>4852</v>
      </c>
      <c r="H11" s="5" t="s">
        <v>4853</v>
      </c>
      <c r="I11" s="5" t="s">
        <v>4854</v>
      </c>
      <c r="J11" s="5" t="s">
        <v>38</v>
      </c>
      <c r="K11" s="5" t="s">
        <v>853</v>
      </c>
      <c r="L11" s="2">
        <f t="shared" si="0"/>
        <v>44432.751968377197</v>
      </c>
      <c r="M11" s="5" t="s">
        <v>38</v>
      </c>
      <c r="N11" s="5" t="s">
        <v>4855</v>
      </c>
    </row>
    <row r="12" spans="1:14" hidden="1" outlineLevel="1">
      <c r="B12" s="6" t="s">
        <v>4856</v>
      </c>
      <c r="C12" s="6" t="s">
        <v>24</v>
      </c>
      <c r="D12" s="6" t="s">
        <v>38</v>
      </c>
      <c r="E12" s="6"/>
      <c r="F12" s="6" t="s">
        <v>4857</v>
      </c>
      <c r="G12" s="6" t="s">
        <v>4858</v>
      </c>
      <c r="H12" s="6" t="s">
        <v>4859</v>
      </c>
      <c r="I12" s="6" t="s">
        <v>2903</v>
      </c>
      <c r="J12" s="6" t="s">
        <v>51</v>
      </c>
      <c r="K12" s="6" t="s">
        <v>142</v>
      </c>
      <c r="L12" s="2">
        <f t="shared" si="0"/>
        <v>10253.711992702431</v>
      </c>
      <c r="M12" s="6" t="s">
        <v>55</v>
      </c>
      <c r="N12" s="6" t="s">
        <v>4860</v>
      </c>
    </row>
    <row r="13" spans="1:14" hidden="1" outlineLevel="1">
      <c r="B13" s="5" t="s">
        <v>1929</v>
      </c>
      <c r="C13" s="5" t="s">
        <v>24</v>
      </c>
      <c r="D13" s="5" t="s">
        <v>63</v>
      </c>
      <c r="E13" s="5"/>
      <c r="F13" s="5" t="s">
        <v>4861</v>
      </c>
      <c r="G13" s="5" t="s">
        <v>4862</v>
      </c>
      <c r="H13" s="5" t="s">
        <v>1932</v>
      </c>
      <c r="I13" s="5" t="s">
        <v>3012</v>
      </c>
      <c r="J13" s="5" t="s">
        <v>51</v>
      </c>
      <c r="K13" s="5" t="s">
        <v>459</v>
      </c>
      <c r="L13" s="2">
        <f t="shared" si="0"/>
        <v>104246.07192580804</v>
      </c>
      <c r="M13" s="5" t="s">
        <v>38</v>
      </c>
      <c r="N13" s="5" t="s">
        <v>4863</v>
      </c>
    </row>
    <row r="14" spans="1:14" hidden="1" outlineLevel="1">
      <c r="B14" s="5" t="s">
        <v>1935</v>
      </c>
      <c r="C14" s="5" t="s">
        <v>37</v>
      </c>
      <c r="D14" s="5" t="s">
        <v>46</v>
      </c>
      <c r="E14" s="5"/>
      <c r="F14" s="5" t="s">
        <v>4864</v>
      </c>
      <c r="G14" s="5" t="s">
        <v>4865</v>
      </c>
      <c r="H14" s="5" t="s">
        <v>1938</v>
      </c>
      <c r="I14" s="5" t="s">
        <v>2516</v>
      </c>
      <c r="J14" s="5" t="s">
        <v>51</v>
      </c>
      <c r="K14" s="5" t="s">
        <v>139</v>
      </c>
      <c r="L14" s="2">
        <f t="shared" si="0"/>
        <v>64940.175953782054</v>
      </c>
      <c r="M14" s="5" t="s">
        <v>38</v>
      </c>
      <c r="N14" s="5" t="s">
        <v>4866</v>
      </c>
    </row>
    <row r="15" spans="1:14" hidden="1" outlineLevel="1">
      <c r="B15" s="5" t="s">
        <v>4867</v>
      </c>
      <c r="C15" s="5" t="s">
        <v>24</v>
      </c>
      <c r="D15" s="5" t="s">
        <v>55</v>
      </c>
      <c r="E15" s="5"/>
      <c r="F15" s="5" t="s">
        <v>4868</v>
      </c>
      <c r="G15" s="5" t="s">
        <v>4869</v>
      </c>
      <c r="H15" s="5" t="s">
        <v>4870</v>
      </c>
      <c r="I15" s="5" t="s">
        <v>2065</v>
      </c>
      <c r="J15" s="5" t="s">
        <v>38</v>
      </c>
      <c r="K15" s="5" t="s">
        <v>484</v>
      </c>
      <c r="L15" s="2">
        <f t="shared" si="0"/>
        <v>102537.11992702431</v>
      </c>
      <c r="M15" s="5" t="s">
        <v>38</v>
      </c>
      <c r="N15" s="5" t="s">
        <v>4871</v>
      </c>
    </row>
    <row r="16" spans="1:14" hidden="1" outlineLevel="1">
      <c r="B16" s="5" t="s">
        <v>1940</v>
      </c>
      <c r="C16" s="5" t="s">
        <v>24</v>
      </c>
      <c r="D16" s="5" t="s">
        <v>63</v>
      </c>
      <c r="E16" s="5"/>
      <c r="F16" s="5" t="s">
        <v>4872</v>
      </c>
      <c r="G16" s="5" t="s">
        <v>4873</v>
      </c>
      <c r="H16" s="5" t="s">
        <v>1943</v>
      </c>
      <c r="I16" s="5" t="s">
        <v>201</v>
      </c>
      <c r="J16" s="5" t="s">
        <v>51</v>
      </c>
      <c r="K16" s="5" t="s">
        <v>117</v>
      </c>
      <c r="L16" s="2">
        <f t="shared" si="0"/>
        <v>59813.319957430853</v>
      </c>
      <c r="M16" s="5" t="s">
        <v>38</v>
      </c>
      <c r="N16" s="5" t="s">
        <v>4484</v>
      </c>
    </row>
    <row r="17" spans="2:14" hidden="1" outlineLevel="1">
      <c r="B17" s="5" t="s">
        <v>4874</v>
      </c>
      <c r="C17" s="5" t="s">
        <v>24</v>
      </c>
      <c r="D17" s="5" t="s">
        <v>38</v>
      </c>
      <c r="E17" s="5"/>
      <c r="F17" s="5" t="s">
        <v>4875</v>
      </c>
      <c r="G17" s="5" t="s">
        <v>4876</v>
      </c>
      <c r="H17" s="5" t="s">
        <v>4877</v>
      </c>
      <c r="I17" s="5" t="s">
        <v>4878</v>
      </c>
      <c r="J17" s="5" t="s">
        <v>38</v>
      </c>
      <c r="K17" s="5" t="s">
        <v>132</v>
      </c>
      <c r="L17" s="2">
        <f t="shared" si="0"/>
        <v>56395.415959863371</v>
      </c>
      <c r="M17" s="5" t="s">
        <v>38</v>
      </c>
      <c r="N17" s="5" t="s">
        <v>4879</v>
      </c>
    </row>
    <row r="18" spans="2:14" hidden="1" outlineLevel="1">
      <c r="B18" s="5" t="s">
        <v>1945</v>
      </c>
      <c r="C18" s="5" t="s">
        <v>24</v>
      </c>
      <c r="D18" s="5" t="s">
        <v>55</v>
      </c>
      <c r="E18" s="5"/>
      <c r="F18" s="5" t="s">
        <v>4880</v>
      </c>
      <c r="G18" s="5" t="s">
        <v>4881</v>
      </c>
      <c r="H18" s="5" t="s">
        <v>1948</v>
      </c>
      <c r="I18" s="5" t="s">
        <v>4882</v>
      </c>
      <c r="J18" s="5" t="s">
        <v>51</v>
      </c>
      <c r="K18" s="5" t="s">
        <v>103</v>
      </c>
      <c r="L18" s="2">
        <f t="shared" si="0"/>
        <v>66649.127952565803</v>
      </c>
      <c r="M18" s="5" t="s">
        <v>38</v>
      </c>
      <c r="N18" s="5" t="s">
        <v>4883</v>
      </c>
    </row>
    <row r="19" spans="2:14" hidden="1" outlineLevel="1">
      <c r="B19" s="5" t="s">
        <v>1950</v>
      </c>
      <c r="C19" s="5" t="s">
        <v>24</v>
      </c>
      <c r="D19" s="5" t="s">
        <v>55</v>
      </c>
      <c r="E19" s="5"/>
      <c r="F19" s="5" t="s">
        <v>4884</v>
      </c>
      <c r="G19" s="5" t="s">
        <v>4885</v>
      </c>
      <c r="H19" s="5" t="s">
        <v>1953</v>
      </c>
      <c r="I19" s="5" t="s">
        <v>4886</v>
      </c>
      <c r="J19" s="5" t="s">
        <v>38</v>
      </c>
      <c r="K19" s="5" t="s">
        <v>324</v>
      </c>
      <c r="L19" s="2">
        <f t="shared" si="0"/>
        <v>71775.983948917012</v>
      </c>
      <c r="M19" s="5" t="s">
        <v>38</v>
      </c>
      <c r="N19" s="5" t="s">
        <v>3299</v>
      </c>
    </row>
    <row r="20" spans="2:14" hidden="1" outlineLevel="1">
      <c r="B20" s="5" t="s">
        <v>1955</v>
      </c>
      <c r="C20" s="5" t="s">
        <v>24</v>
      </c>
      <c r="D20" s="5" t="s">
        <v>55</v>
      </c>
      <c r="E20" s="5"/>
      <c r="F20" s="5" t="s">
        <v>4887</v>
      </c>
      <c r="G20" s="5" t="s">
        <v>4888</v>
      </c>
      <c r="H20" s="5" t="s">
        <v>1958</v>
      </c>
      <c r="I20" s="5" t="s">
        <v>732</v>
      </c>
      <c r="J20" s="5" t="s">
        <v>38</v>
      </c>
      <c r="K20" s="5" t="s">
        <v>447</v>
      </c>
      <c r="L20" s="2">
        <f t="shared" si="0"/>
        <v>49559.60796472842</v>
      </c>
      <c r="M20" s="5" t="s">
        <v>38</v>
      </c>
      <c r="N20" s="5" t="s">
        <v>4889</v>
      </c>
    </row>
    <row r="21" spans="2:14" hidden="1" outlineLevel="1">
      <c r="B21" s="5" t="s">
        <v>4890</v>
      </c>
      <c r="C21" s="5" t="s">
        <v>24</v>
      </c>
      <c r="D21" s="5" t="s">
        <v>46</v>
      </c>
      <c r="E21" s="5" t="s">
        <v>120</v>
      </c>
      <c r="F21" s="5" t="s">
        <v>4891</v>
      </c>
      <c r="G21" s="5" t="s">
        <v>4892</v>
      </c>
      <c r="H21" s="5" t="s">
        <v>4893</v>
      </c>
      <c r="I21" s="5" t="s">
        <v>173</v>
      </c>
      <c r="J21" s="5" t="s">
        <v>38</v>
      </c>
      <c r="K21" s="5" t="s">
        <v>2066</v>
      </c>
      <c r="L21" s="2">
        <f t="shared" si="0"/>
        <v>-13671.615990269907</v>
      </c>
      <c r="M21" s="5" t="s">
        <v>38</v>
      </c>
      <c r="N21" s="5" t="s">
        <v>4894</v>
      </c>
    </row>
    <row r="22" spans="2:14" hidden="1" outlineLevel="1">
      <c r="B22" s="5" t="s">
        <v>1960</v>
      </c>
      <c r="C22" s="5" t="s">
        <v>24</v>
      </c>
      <c r="D22" s="5" t="s">
        <v>38</v>
      </c>
      <c r="E22" s="5"/>
      <c r="F22" s="5" t="s">
        <v>4895</v>
      </c>
      <c r="G22" s="5" t="s">
        <v>4896</v>
      </c>
      <c r="H22" s="5" t="s">
        <v>1963</v>
      </c>
      <c r="I22" s="5" t="s">
        <v>4897</v>
      </c>
      <c r="J22" s="5" t="s">
        <v>51</v>
      </c>
      <c r="K22" s="5" t="s">
        <v>893</v>
      </c>
      <c r="L22" s="2">
        <f t="shared" si="0"/>
        <v>93992.359933105618</v>
      </c>
      <c r="M22" s="5" t="s">
        <v>38</v>
      </c>
      <c r="N22" s="5" t="s">
        <v>4898</v>
      </c>
    </row>
    <row r="23" spans="2:14" hidden="1" outlineLevel="1">
      <c r="B23" s="5" t="s">
        <v>1966</v>
      </c>
      <c r="C23" s="5" t="s">
        <v>24</v>
      </c>
      <c r="D23" s="5" t="s">
        <v>374</v>
      </c>
      <c r="E23" s="5"/>
      <c r="F23" s="5" t="s">
        <v>4899</v>
      </c>
      <c r="G23" s="5" t="s">
        <v>4900</v>
      </c>
      <c r="H23" s="5" t="s">
        <v>1969</v>
      </c>
      <c r="I23" s="5" t="s">
        <v>4878</v>
      </c>
      <c r="J23" s="5" t="s">
        <v>51</v>
      </c>
      <c r="K23" s="5" t="s">
        <v>139</v>
      </c>
      <c r="L23" s="2">
        <f t="shared" si="0"/>
        <v>64940.175953782054</v>
      </c>
      <c r="M23" s="5" t="s">
        <v>38</v>
      </c>
      <c r="N23" s="5" t="s">
        <v>4901</v>
      </c>
    </row>
    <row r="24" spans="2:14" hidden="1" outlineLevel="1">
      <c r="B24" s="5" t="s">
        <v>1972</v>
      </c>
      <c r="C24" s="5" t="s">
        <v>24</v>
      </c>
      <c r="D24" s="5" t="s">
        <v>142</v>
      </c>
      <c r="E24" s="5"/>
      <c r="F24" s="5" t="s">
        <v>4902</v>
      </c>
      <c r="G24" s="5" t="s">
        <v>4903</v>
      </c>
      <c r="H24" s="5" t="s">
        <v>1975</v>
      </c>
      <c r="I24" s="5" t="s">
        <v>1204</v>
      </c>
      <c r="J24" s="5" t="s">
        <v>51</v>
      </c>
      <c r="K24" s="5" t="s">
        <v>459</v>
      </c>
      <c r="L24" s="2">
        <f t="shared" si="0"/>
        <v>104246.07192580804</v>
      </c>
      <c r="M24" s="5" t="s">
        <v>38</v>
      </c>
      <c r="N24" s="5" t="s">
        <v>4904</v>
      </c>
    </row>
    <row r="25" spans="2:14" hidden="1" outlineLevel="1">
      <c r="B25" s="5" t="s">
        <v>1977</v>
      </c>
      <c r="C25" s="5" t="s">
        <v>24</v>
      </c>
      <c r="D25" s="5" t="s">
        <v>46</v>
      </c>
      <c r="E25" s="5" t="s">
        <v>162</v>
      </c>
      <c r="F25" s="5" t="s">
        <v>4905</v>
      </c>
      <c r="G25" s="5" t="s">
        <v>4906</v>
      </c>
      <c r="H25" s="5" t="s">
        <v>1980</v>
      </c>
      <c r="I25" s="5" t="s">
        <v>4907</v>
      </c>
      <c r="J25" s="5" t="s">
        <v>51</v>
      </c>
      <c r="K25" s="5" t="s">
        <v>1870</v>
      </c>
      <c r="L25" s="2">
        <f t="shared" si="0"/>
        <v>-78611.791944051976</v>
      </c>
      <c r="M25" s="5" t="s">
        <v>38</v>
      </c>
      <c r="N25" s="5" t="s">
        <v>4908</v>
      </c>
    </row>
    <row r="26" spans="2:14" hidden="1" outlineLevel="1">
      <c r="B26" s="5" t="s">
        <v>1983</v>
      </c>
      <c r="C26" s="5" t="s">
        <v>24</v>
      </c>
      <c r="D26" s="5" t="s">
        <v>374</v>
      </c>
      <c r="E26" s="5"/>
      <c r="F26" s="5" t="s">
        <v>1984</v>
      </c>
      <c r="G26" s="5" t="s">
        <v>1985</v>
      </c>
      <c r="H26" s="5" t="s">
        <v>1986</v>
      </c>
      <c r="I26" s="5" t="s">
        <v>803</v>
      </c>
      <c r="J26" s="5" t="s">
        <v>51</v>
      </c>
      <c r="K26" s="5" t="s">
        <v>526</v>
      </c>
      <c r="L26" s="2">
        <f t="shared" si="0"/>
        <v>109372.92792215926</v>
      </c>
      <c r="M26" s="5" t="s">
        <v>38</v>
      </c>
      <c r="N26" s="5" t="s">
        <v>4909</v>
      </c>
    </row>
    <row r="27" spans="2:14" hidden="1" outlineLevel="1">
      <c r="B27" s="5" t="s">
        <v>1988</v>
      </c>
      <c r="C27" s="5" t="s">
        <v>24</v>
      </c>
      <c r="D27" s="5" t="s">
        <v>477</v>
      </c>
      <c r="E27" s="5"/>
      <c r="F27" s="5" t="s">
        <v>4910</v>
      </c>
      <c r="G27" s="5" t="s">
        <v>4911</v>
      </c>
      <c r="H27" s="5" t="s">
        <v>1991</v>
      </c>
      <c r="I27" s="5" t="s">
        <v>2280</v>
      </c>
      <c r="J27" s="5" t="s">
        <v>51</v>
      </c>
      <c r="K27" s="5" t="s">
        <v>1051</v>
      </c>
      <c r="L27" s="2">
        <f t="shared" si="0"/>
        <v>107663.97592337553</v>
      </c>
      <c r="M27" s="5" t="s">
        <v>38</v>
      </c>
      <c r="N27" s="5" t="s">
        <v>4912</v>
      </c>
    </row>
    <row r="28" spans="2:14" hidden="1" outlineLevel="1">
      <c r="B28" s="5" t="s">
        <v>1993</v>
      </c>
      <c r="C28" s="5" t="s">
        <v>37</v>
      </c>
      <c r="D28" s="5" t="s">
        <v>374</v>
      </c>
      <c r="E28" s="5"/>
      <c r="F28" s="5" t="s">
        <v>4913</v>
      </c>
      <c r="G28" s="5" t="s">
        <v>4914</v>
      </c>
      <c r="H28" s="5" t="s">
        <v>1996</v>
      </c>
      <c r="I28" s="5" t="s">
        <v>1826</v>
      </c>
      <c r="J28" s="5" t="s">
        <v>51</v>
      </c>
      <c r="K28" s="5" t="s">
        <v>289</v>
      </c>
      <c r="L28" s="2">
        <f t="shared" si="0"/>
        <v>82029.695941619444</v>
      </c>
      <c r="M28" s="5" t="s">
        <v>38</v>
      </c>
      <c r="N28" s="5" t="s">
        <v>4915</v>
      </c>
    </row>
    <row r="29" spans="2:14" hidden="1" outlineLevel="1">
      <c r="B29" s="5" t="s">
        <v>1999</v>
      </c>
      <c r="C29" s="5" t="s">
        <v>24</v>
      </c>
      <c r="D29" s="5" t="s">
        <v>142</v>
      </c>
      <c r="E29" s="5"/>
      <c r="F29" s="5" t="s">
        <v>4916</v>
      </c>
      <c r="G29" s="5" t="s">
        <v>4917</v>
      </c>
      <c r="H29" s="5" t="s">
        <v>2002</v>
      </c>
      <c r="I29" s="5" t="s">
        <v>1514</v>
      </c>
      <c r="J29" s="5" t="s">
        <v>51</v>
      </c>
      <c r="K29" s="5" t="s">
        <v>336</v>
      </c>
      <c r="L29" s="2">
        <f t="shared" si="0"/>
        <v>105955.02392459178</v>
      </c>
      <c r="M29" s="5" t="s">
        <v>38</v>
      </c>
      <c r="N29" s="5" t="s">
        <v>4918</v>
      </c>
    </row>
    <row r="30" spans="2:14" hidden="1" outlineLevel="1">
      <c r="B30" s="5" t="s">
        <v>2005</v>
      </c>
      <c r="C30" s="5" t="s">
        <v>37</v>
      </c>
      <c r="D30" s="5" t="s">
        <v>477</v>
      </c>
      <c r="E30" s="5"/>
      <c r="F30" s="5" t="s">
        <v>4919</v>
      </c>
      <c r="G30" s="5" t="s">
        <v>4920</v>
      </c>
      <c r="H30" s="5" t="s">
        <v>2008</v>
      </c>
      <c r="I30" s="5" t="s">
        <v>1369</v>
      </c>
      <c r="J30" s="5" t="s">
        <v>51</v>
      </c>
      <c r="K30" s="5" t="s">
        <v>659</v>
      </c>
      <c r="L30" s="2">
        <f t="shared" si="0"/>
        <v>121335.59191364543</v>
      </c>
      <c r="M30" s="5" t="s">
        <v>38</v>
      </c>
      <c r="N30" s="5" t="s">
        <v>4921</v>
      </c>
    </row>
    <row r="31" spans="2:14" hidden="1" outlineLevel="1">
      <c r="B31" s="5" t="s">
        <v>2010</v>
      </c>
      <c r="C31" s="5" t="s">
        <v>37</v>
      </c>
      <c r="D31" s="5" t="s">
        <v>374</v>
      </c>
      <c r="E31" s="5"/>
      <c r="F31" s="5" t="s">
        <v>4922</v>
      </c>
      <c r="G31" s="5" t="s">
        <v>4923</v>
      </c>
      <c r="H31" s="5" t="s">
        <v>2013</v>
      </c>
      <c r="I31" s="5" t="s">
        <v>525</v>
      </c>
      <c r="J31" s="5" t="s">
        <v>51</v>
      </c>
      <c r="K31" s="5" t="s">
        <v>1067</v>
      </c>
      <c r="L31" s="2">
        <f t="shared" si="0"/>
        <v>140134.06390026654</v>
      </c>
      <c r="M31" s="5" t="s">
        <v>38</v>
      </c>
      <c r="N31" s="5" t="s">
        <v>4924</v>
      </c>
    </row>
    <row r="32" spans="2:14" hidden="1" outlineLevel="1">
      <c r="B32" s="5" t="s">
        <v>2010</v>
      </c>
      <c r="C32" s="5" t="s">
        <v>37</v>
      </c>
      <c r="D32" s="5" t="s">
        <v>55</v>
      </c>
      <c r="E32" s="5"/>
      <c r="F32" s="5" t="s">
        <v>4925</v>
      </c>
      <c r="G32" s="5" t="s">
        <v>4926</v>
      </c>
      <c r="H32" s="5" t="s">
        <v>2013</v>
      </c>
      <c r="I32" s="5" t="s">
        <v>582</v>
      </c>
      <c r="J32" s="5" t="s">
        <v>51</v>
      </c>
      <c r="K32" s="5" t="s">
        <v>222</v>
      </c>
      <c r="L32" s="2">
        <f t="shared" si="0"/>
        <v>-61522.271956214579</v>
      </c>
      <c r="M32" s="5" t="s">
        <v>38</v>
      </c>
      <c r="N32" s="5" t="s">
        <v>4927</v>
      </c>
    </row>
    <row r="33" spans="2:14" hidden="1" outlineLevel="1">
      <c r="B33" s="5" t="s">
        <v>2019</v>
      </c>
      <c r="C33" s="5" t="s">
        <v>24</v>
      </c>
      <c r="D33" s="5" t="s">
        <v>38</v>
      </c>
      <c r="E33" s="5"/>
      <c r="F33" s="5" t="s">
        <v>4928</v>
      </c>
      <c r="G33" s="5" t="s">
        <v>4929</v>
      </c>
      <c r="H33" s="5" t="s">
        <v>2022</v>
      </c>
      <c r="I33" s="5" t="s">
        <v>4930</v>
      </c>
      <c r="J33" s="5" t="s">
        <v>51</v>
      </c>
      <c r="K33" s="5" t="s">
        <v>1780</v>
      </c>
      <c r="L33" s="2">
        <f t="shared" si="0"/>
        <v>-51268.559963512154</v>
      </c>
      <c r="M33" s="5" t="s">
        <v>38</v>
      </c>
      <c r="N33" s="5" t="s">
        <v>4931</v>
      </c>
    </row>
    <row r="34" spans="2:14" hidden="1" outlineLevel="1">
      <c r="B34" s="5" t="s">
        <v>2019</v>
      </c>
      <c r="C34" s="5" t="s">
        <v>24</v>
      </c>
      <c r="D34" s="5" t="s">
        <v>477</v>
      </c>
      <c r="E34" s="5"/>
      <c r="F34" s="5" t="s">
        <v>2020</v>
      </c>
      <c r="G34" s="5" t="s">
        <v>2021</v>
      </c>
      <c r="H34" s="5" t="s">
        <v>2022</v>
      </c>
      <c r="I34" s="5" t="s">
        <v>2023</v>
      </c>
      <c r="J34" s="5" t="s">
        <v>51</v>
      </c>
      <c r="K34" s="5" t="s">
        <v>484</v>
      </c>
      <c r="L34" s="2">
        <f t="shared" si="0"/>
        <v>102537.11992702431</v>
      </c>
      <c r="M34" s="5" t="s">
        <v>38</v>
      </c>
      <c r="N34" s="5" t="s">
        <v>4932</v>
      </c>
    </row>
    <row r="35" spans="2:14" hidden="1" outlineLevel="1">
      <c r="B35" s="5" t="s">
        <v>2025</v>
      </c>
      <c r="C35" s="5" t="s">
        <v>37</v>
      </c>
      <c r="D35" s="5" t="s">
        <v>55</v>
      </c>
      <c r="E35" s="5"/>
      <c r="F35" s="5" t="s">
        <v>4933</v>
      </c>
      <c r="G35" s="5" t="s">
        <v>4934</v>
      </c>
      <c r="H35" s="5" t="s">
        <v>2028</v>
      </c>
      <c r="I35" s="5" t="s">
        <v>275</v>
      </c>
      <c r="J35" s="5" t="s">
        <v>51</v>
      </c>
      <c r="K35" s="5" t="s">
        <v>4060</v>
      </c>
      <c r="L35" s="2">
        <f t="shared" si="0"/>
        <v>116208.73591729421</v>
      </c>
      <c r="M35" s="5" t="s">
        <v>38</v>
      </c>
      <c r="N35" s="5" t="s">
        <v>4935</v>
      </c>
    </row>
    <row r="36" spans="2:14" hidden="1" outlineLevel="1">
      <c r="B36" s="5" t="s">
        <v>2025</v>
      </c>
      <c r="C36" s="5" t="s">
        <v>37</v>
      </c>
      <c r="D36" s="5" t="s">
        <v>46</v>
      </c>
      <c r="E36" s="5"/>
      <c r="F36" s="5" t="s">
        <v>4936</v>
      </c>
      <c r="G36" s="5" t="s">
        <v>4937</v>
      </c>
      <c r="H36" s="5" t="s">
        <v>2028</v>
      </c>
      <c r="I36" s="5" t="s">
        <v>1723</v>
      </c>
      <c r="J36" s="5" t="s">
        <v>51</v>
      </c>
      <c r="K36" s="5" t="s">
        <v>125</v>
      </c>
      <c r="L36" s="2">
        <f t="shared" si="0"/>
        <v>-47850.655965944679</v>
      </c>
      <c r="M36" s="5" t="s">
        <v>38</v>
      </c>
      <c r="N36" s="5" t="s">
        <v>4938</v>
      </c>
    </row>
    <row r="37" spans="2:14" hidden="1" outlineLevel="1">
      <c r="B37" s="5" t="s">
        <v>2033</v>
      </c>
      <c r="C37" s="5" t="s">
        <v>24</v>
      </c>
      <c r="D37" s="5" t="s">
        <v>477</v>
      </c>
      <c r="E37" s="5"/>
      <c r="F37" s="5" t="s">
        <v>4939</v>
      </c>
      <c r="G37" s="5" t="s">
        <v>4940</v>
      </c>
      <c r="H37" s="5" t="s">
        <v>2036</v>
      </c>
      <c r="I37" s="5" t="s">
        <v>4071</v>
      </c>
      <c r="J37" s="5" t="s">
        <v>51</v>
      </c>
      <c r="K37" s="5" t="s">
        <v>1227</v>
      </c>
      <c r="L37" s="2">
        <f t="shared" si="0"/>
        <v>112790.83191972674</v>
      </c>
      <c r="M37" s="5" t="s">
        <v>38</v>
      </c>
      <c r="N37" s="5" t="s">
        <v>4941</v>
      </c>
    </row>
    <row r="38" spans="2:14" hidden="1" outlineLevel="1">
      <c r="B38" s="5" t="s">
        <v>2038</v>
      </c>
      <c r="C38" s="5" t="s">
        <v>24</v>
      </c>
      <c r="D38" s="5" t="s">
        <v>46</v>
      </c>
      <c r="E38" s="5"/>
      <c r="F38" s="5" t="s">
        <v>4942</v>
      </c>
      <c r="G38" s="5" t="s">
        <v>4943</v>
      </c>
      <c r="H38" s="5" t="s">
        <v>2041</v>
      </c>
      <c r="I38" s="5" t="s">
        <v>1091</v>
      </c>
      <c r="J38" s="5" t="s">
        <v>51</v>
      </c>
      <c r="K38" s="5" t="s">
        <v>484</v>
      </c>
      <c r="L38" s="2">
        <f t="shared" si="0"/>
        <v>102537.11992702431</v>
      </c>
      <c r="M38" s="5" t="s">
        <v>38</v>
      </c>
      <c r="N38" s="5" t="s">
        <v>4944</v>
      </c>
    </row>
    <row r="39" spans="2:14" hidden="1" outlineLevel="1">
      <c r="B39" s="5" t="s">
        <v>2038</v>
      </c>
      <c r="C39" s="5" t="s">
        <v>24</v>
      </c>
      <c r="D39" s="5" t="s">
        <v>55</v>
      </c>
      <c r="E39" s="5"/>
      <c r="F39" s="5" t="s">
        <v>4945</v>
      </c>
      <c r="G39" s="5" t="s">
        <v>4946</v>
      </c>
      <c r="H39" s="5" t="s">
        <v>2041</v>
      </c>
      <c r="I39" s="5" t="s">
        <v>3513</v>
      </c>
      <c r="J39" s="5" t="s">
        <v>51</v>
      </c>
      <c r="K39" s="5" t="s">
        <v>409</v>
      </c>
      <c r="L39" s="2">
        <f t="shared" si="0"/>
        <v>-35887.991974458506</v>
      </c>
      <c r="M39" s="5" t="s">
        <v>38</v>
      </c>
      <c r="N39" s="5" t="s">
        <v>4947</v>
      </c>
    </row>
    <row r="40" spans="2:14" hidden="1" outlineLevel="1">
      <c r="B40" s="5" t="s">
        <v>2044</v>
      </c>
      <c r="C40" s="5" t="s">
        <v>24</v>
      </c>
      <c r="D40" s="5" t="s">
        <v>55</v>
      </c>
      <c r="E40" s="5"/>
      <c r="F40" s="5" t="s">
        <v>4948</v>
      </c>
      <c r="G40" s="5" t="s">
        <v>4949</v>
      </c>
      <c r="H40" s="5" t="s">
        <v>2047</v>
      </c>
      <c r="I40" s="5" t="s">
        <v>565</v>
      </c>
      <c r="J40" s="5" t="s">
        <v>51</v>
      </c>
      <c r="K40" s="5" t="s">
        <v>1067</v>
      </c>
      <c r="L40" s="2">
        <f t="shared" si="0"/>
        <v>140134.06390026654</v>
      </c>
      <c r="M40" s="5" t="s">
        <v>38</v>
      </c>
      <c r="N40" s="5" t="s">
        <v>4950</v>
      </c>
    </row>
    <row r="41" spans="2:14" hidden="1" outlineLevel="1">
      <c r="B41" s="5" t="s">
        <v>2050</v>
      </c>
      <c r="C41" s="5" t="s">
        <v>24</v>
      </c>
      <c r="D41" s="5" t="s">
        <v>540</v>
      </c>
      <c r="E41" s="5"/>
      <c r="F41" s="5" t="s">
        <v>4951</v>
      </c>
      <c r="G41" s="5" t="s">
        <v>4952</v>
      </c>
      <c r="H41" s="5" t="s">
        <v>2053</v>
      </c>
      <c r="I41" s="5" t="s">
        <v>518</v>
      </c>
      <c r="J41" s="5" t="s">
        <v>51</v>
      </c>
      <c r="K41" s="5" t="s">
        <v>2643</v>
      </c>
      <c r="L41" s="2">
        <f t="shared" si="0"/>
        <v>128171.39990878038</v>
      </c>
      <c r="M41" s="5" t="s">
        <v>38</v>
      </c>
      <c r="N41" s="5" t="s">
        <v>4953</v>
      </c>
    </row>
    <row r="42" spans="2:14" hidden="1" outlineLevel="1">
      <c r="B42" s="5" t="s">
        <v>2050</v>
      </c>
      <c r="C42" s="5" t="s">
        <v>24</v>
      </c>
      <c r="D42" s="5" t="s">
        <v>38</v>
      </c>
      <c r="E42" s="5"/>
      <c r="F42" s="5" t="s">
        <v>4954</v>
      </c>
      <c r="G42" s="5" t="s">
        <v>4955</v>
      </c>
      <c r="H42" s="5" t="s">
        <v>2053</v>
      </c>
      <c r="I42" s="5" t="s">
        <v>67</v>
      </c>
      <c r="J42" s="5" t="s">
        <v>51</v>
      </c>
      <c r="K42" s="5" t="s">
        <v>4542</v>
      </c>
      <c r="L42" s="2">
        <f t="shared" si="0"/>
        <v>-20507.423985404861</v>
      </c>
      <c r="M42" s="5" t="s">
        <v>38</v>
      </c>
      <c r="N42" s="5" t="s">
        <v>4956</v>
      </c>
    </row>
    <row r="43" spans="2:14" hidden="1" outlineLevel="1">
      <c r="B43" s="5" t="s">
        <v>2056</v>
      </c>
      <c r="C43" s="5" t="s">
        <v>24</v>
      </c>
      <c r="D43" s="5" t="s">
        <v>46</v>
      </c>
      <c r="E43" s="5"/>
      <c r="F43" s="5" t="s">
        <v>4957</v>
      </c>
      <c r="G43" s="5" t="s">
        <v>4958</v>
      </c>
      <c r="H43" s="5" t="s">
        <v>2059</v>
      </c>
      <c r="I43" s="5" t="s">
        <v>4665</v>
      </c>
      <c r="J43" s="5" t="s">
        <v>51</v>
      </c>
      <c r="K43" s="5" t="s">
        <v>343</v>
      </c>
      <c r="L43" s="2">
        <f t="shared" si="0"/>
        <v>-80320.743942835703</v>
      </c>
      <c r="M43" s="5" t="s">
        <v>38</v>
      </c>
      <c r="N43" s="5" t="s">
        <v>4959</v>
      </c>
    </row>
    <row r="44" spans="2:14" hidden="1" outlineLevel="1">
      <c r="B44" s="5" t="s">
        <v>2056</v>
      </c>
      <c r="C44" s="5" t="s">
        <v>24</v>
      </c>
      <c r="D44" s="5" t="s">
        <v>63</v>
      </c>
      <c r="E44" s="5"/>
      <c r="F44" s="5" t="s">
        <v>4960</v>
      </c>
      <c r="G44" s="5" t="s">
        <v>4961</v>
      </c>
      <c r="H44" s="5" t="s">
        <v>2059</v>
      </c>
      <c r="I44" s="5" t="s">
        <v>2347</v>
      </c>
      <c r="J44" s="5" t="s">
        <v>51</v>
      </c>
      <c r="K44" s="5" t="s">
        <v>1013</v>
      </c>
      <c r="L44" s="2">
        <f t="shared" si="0"/>
        <v>85447.599939186926</v>
      </c>
      <c r="M44" s="5" t="s">
        <v>38</v>
      </c>
      <c r="N44" s="5" t="s">
        <v>2430</v>
      </c>
    </row>
    <row r="45" spans="2:14" hidden="1" outlineLevel="1">
      <c r="B45" s="5" t="s">
        <v>2061</v>
      </c>
      <c r="C45" s="5" t="s">
        <v>24</v>
      </c>
      <c r="D45" s="5" t="s">
        <v>63</v>
      </c>
      <c r="E45" s="5"/>
      <c r="F45" s="5" t="s">
        <v>4962</v>
      </c>
      <c r="G45" s="5" t="s">
        <v>4963</v>
      </c>
      <c r="H45" s="5" t="s">
        <v>2064</v>
      </c>
      <c r="I45" s="5" t="s">
        <v>3112</v>
      </c>
      <c r="J45" s="5" t="s">
        <v>38</v>
      </c>
      <c r="K45" s="5" t="s">
        <v>60</v>
      </c>
      <c r="L45" s="2">
        <f t="shared" si="0"/>
        <v>70067.031950133271</v>
      </c>
      <c r="M45" s="5" t="s">
        <v>38</v>
      </c>
      <c r="N45" s="5" t="s">
        <v>4964</v>
      </c>
    </row>
    <row r="46" spans="2:14" hidden="1" outlineLevel="1">
      <c r="B46" s="5" t="s">
        <v>2061</v>
      </c>
      <c r="C46" s="5" t="s">
        <v>24</v>
      </c>
      <c r="D46" s="5" t="s">
        <v>46</v>
      </c>
      <c r="E46" s="5"/>
      <c r="F46" s="5" t="s">
        <v>4965</v>
      </c>
      <c r="G46" s="5" t="s">
        <v>4966</v>
      </c>
      <c r="H46" s="5" t="s">
        <v>2064</v>
      </c>
      <c r="I46" s="5" t="s">
        <v>1463</v>
      </c>
      <c r="J46" s="5" t="s">
        <v>38</v>
      </c>
      <c r="K46" s="5" t="s">
        <v>799</v>
      </c>
      <c r="L46" s="2">
        <f t="shared" si="0"/>
        <v>-42723.799969593463</v>
      </c>
      <c r="M46" s="5" t="s">
        <v>38</v>
      </c>
      <c r="N46" s="5" t="s">
        <v>4967</v>
      </c>
    </row>
    <row r="47" spans="2:14" hidden="1" outlineLevel="1">
      <c r="B47" s="5" t="s">
        <v>4968</v>
      </c>
      <c r="C47" s="5" t="s">
        <v>24</v>
      </c>
      <c r="D47" s="5" t="s">
        <v>46</v>
      </c>
      <c r="E47" s="5"/>
      <c r="F47" s="5" t="s">
        <v>4969</v>
      </c>
      <c r="G47" s="5" t="s">
        <v>4970</v>
      </c>
      <c r="H47" s="5" t="s">
        <v>4971</v>
      </c>
      <c r="I47" s="5" t="s">
        <v>1710</v>
      </c>
      <c r="J47" s="5" t="s">
        <v>51</v>
      </c>
      <c r="K47" s="5" t="s">
        <v>2459</v>
      </c>
      <c r="L47" s="2">
        <f t="shared" si="0"/>
        <v>-59813.319957430853</v>
      </c>
      <c r="M47" s="5" t="s">
        <v>38</v>
      </c>
      <c r="N47" s="5" t="s">
        <v>4972</v>
      </c>
    </row>
    <row r="48" spans="2:14" hidden="1" outlineLevel="1">
      <c r="B48" s="5" t="s">
        <v>4968</v>
      </c>
      <c r="C48" s="5" t="s">
        <v>24</v>
      </c>
      <c r="D48" s="5" t="s">
        <v>55</v>
      </c>
      <c r="E48" s="5"/>
      <c r="F48" s="5" t="s">
        <v>4973</v>
      </c>
      <c r="G48" s="5" t="s">
        <v>4974</v>
      </c>
      <c r="H48" s="5" t="s">
        <v>4971</v>
      </c>
      <c r="I48" s="5" t="s">
        <v>1219</v>
      </c>
      <c r="J48" s="5" t="s">
        <v>51</v>
      </c>
      <c r="K48" s="5" t="s">
        <v>1856</v>
      </c>
      <c r="L48" s="2">
        <f t="shared" si="0"/>
        <v>-44432.751968377197</v>
      </c>
      <c r="M48" s="5" t="s">
        <v>38</v>
      </c>
      <c r="N48" s="5" t="s">
        <v>4975</v>
      </c>
    </row>
    <row r="49" spans="2:14" hidden="1" outlineLevel="1">
      <c r="B49" s="5" t="s">
        <v>2072</v>
      </c>
      <c r="C49" s="5" t="s">
        <v>24</v>
      </c>
      <c r="D49" s="5" t="s">
        <v>55</v>
      </c>
      <c r="E49" s="5"/>
      <c r="F49" s="5" t="s">
        <v>4976</v>
      </c>
      <c r="G49" s="5" t="s">
        <v>4977</v>
      </c>
      <c r="H49" s="5" t="s">
        <v>2075</v>
      </c>
      <c r="I49" s="5" t="s">
        <v>4978</v>
      </c>
      <c r="J49" s="5" t="s">
        <v>51</v>
      </c>
      <c r="K49" s="5" t="s">
        <v>484</v>
      </c>
      <c r="L49" s="2">
        <f t="shared" si="0"/>
        <v>102537.11992702431</v>
      </c>
      <c r="M49" s="5" t="s">
        <v>38</v>
      </c>
      <c r="N49" s="5" t="s">
        <v>4979</v>
      </c>
    </row>
    <row r="50" spans="2:14" hidden="1" outlineLevel="1">
      <c r="B50" s="5" t="s">
        <v>2072</v>
      </c>
      <c r="C50" s="5" t="s">
        <v>24</v>
      </c>
      <c r="D50" s="5" t="s">
        <v>374</v>
      </c>
      <c r="E50" s="5"/>
      <c r="F50" s="5" t="s">
        <v>4980</v>
      </c>
      <c r="G50" s="5" t="s">
        <v>4981</v>
      </c>
      <c r="H50" s="5" t="s">
        <v>2075</v>
      </c>
      <c r="I50" s="5" t="s">
        <v>1273</v>
      </c>
      <c r="J50" s="5" t="s">
        <v>51</v>
      </c>
      <c r="K50" s="5" t="s">
        <v>718</v>
      </c>
      <c r="L50" s="2">
        <f t="shared" si="0"/>
        <v>-99119.215929456841</v>
      </c>
      <c r="M50" s="5" t="s">
        <v>38</v>
      </c>
      <c r="N50" s="5" t="s">
        <v>4982</v>
      </c>
    </row>
    <row r="51" spans="2:14" hidden="1" outlineLevel="1">
      <c r="B51" s="5" t="s">
        <v>2081</v>
      </c>
      <c r="C51" s="5" t="s">
        <v>24</v>
      </c>
      <c r="D51" s="5" t="s">
        <v>38</v>
      </c>
      <c r="E51" s="5"/>
      <c r="F51" s="5" t="s">
        <v>4983</v>
      </c>
      <c r="G51" s="5" t="s">
        <v>4984</v>
      </c>
      <c r="H51" s="5" t="s">
        <v>2084</v>
      </c>
      <c r="I51" s="5" t="s">
        <v>4108</v>
      </c>
      <c r="J51" s="5" t="s">
        <v>51</v>
      </c>
      <c r="K51" s="5" t="s">
        <v>3819</v>
      </c>
      <c r="L51" s="2">
        <f t="shared" si="0"/>
        <v>-39305.895972025988</v>
      </c>
      <c r="M51" s="5" t="s">
        <v>38</v>
      </c>
      <c r="N51" s="5" t="s">
        <v>4985</v>
      </c>
    </row>
    <row r="52" spans="2:14" hidden="1" outlineLevel="1">
      <c r="B52" s="5" t="s">
        <v>2081</v>
      </c>
      <c r="C52" s="5" t="s">
        <v>24</v>
      </c>
      <c r="D52" s="5" t="s">
        <v>477</v>
      </c>
      <c r="E52" s="5"/>
      <c r="F52" s="5" t="s">
        <v>4986</v>
      </c>
      <c r="G52" s="5" t="s">
        <v>4987</v>
      </c>
      <c r="H52" s="5" t="s">
        <v>2084</v>
      </c>
      <c r="I52" s="5" t="s">
        <v>4004</v>
      </c>
      <c r="J52" s="5" t="s">
        <v>51</v>
      </c>
      <c r="K52" s="5" t="s">
        <v>4354</v>
      </c>
      <c r="L52" s="2">
        <f t="shared" si="0"/>
        <v>131589.30390634786</v>
      </c>
      <c r="M52" s="5" t="s">
        <v>38</v>
      </c>
      <c r="N52" s="5" t="s">
        <v>4988</v>
      </c>
    </row>
    <row r="53" spans="2:14" hidden="1" outlineLevel="1">
      <c r="B53" s="5" t="s">
        <v>4989</v>
      </c>
      <c r="C53" s="5" t="s">
        <v>24</v>
      </c>
      <c r="D53" s="5" t="s">
        <v>63</v>
      </c>
      <c r="E53" s="5" t="s">
        <v>120</v>
      </c>
      <c r="F53" s="5" t="s">
        <v>4990</v>
      </c>
      <c r="G53" s="5" t="s">
        <v>4991</v>
      </c>
      <c r="H53" s="5" t="s">
        <v>4992</v>
      </c>
      <c r="I53" s="5" t="s">
        <v>2961</v>
      </c>
      <c r="J53" s="5" t="s">
        <v>51</v>
      </c>
      <c r="K53" s="5" t="s">
        <v>324</v>
      </c>
      <c r="L53" s="2">
        <f t="shared" si="0"/>
        <v>71775.983948917012</v>
      </c>
      <c r="M53" s="5" t="s">
        <v>38</v>
      </c>
      <c r="N53" s="5" t="s">
        <v>4993</v>
      </c>
    </row>
    <row r="54" spans="2:14" hidden="1" outlineLevel="1">
      <c r="B54" s="5" t="s">
        <v>4989</v>
      </c>
      <c r="C54" s="5" t="s">
        <v>24</v>
      </c>
      <c r="D54" s="5" t="s">
        <v>55</v>
      </c>
      <c r="E54" s="5" t="s">
        <v>120</v>
      </c>
      <c r="F54" s="5" t="s">
        <v>4994</v>
      </c>
      <c r="G54" s="5" t="s">
        <v>4995</v>
      </c>
      <c r="H54" s="5" t="s">
        <v>4992</v>
      </c>
      <c r="I54" s="5" t="s">
        <v>288</v>
      </c>
      <c r="J54" s="5" t="s">
        <v>51</v>
      </c>
      <c r="K54" s="5" t="s">
        <v>1294</v>
      </c>
      <c r="L54" s="2">
        <f t="shared" si="0"/>
        <v>-32470.087976891027</v>
      </c>
      <c r="M54" s="5" t="s">
        <v>38</v>
      </c>
      <c r="N54" s="5" t="s">
        <v>4996</v>
      </c>
    </row>
    <row r="55" spans="2:14" hidden="1" outlineLevel="1">
      <c r="B55" s="5" t="s">
        <v>4997</v>
      </c>
      <c r="C55" s="5" t="s">
        <v>24</v>
      </c>
      <c r="D55" s="5" t="s">
        <v>55</v>
      </c>
      <c r="E55" s="5"/>
      <c r="F55" s="5" t="s">
        <v>4998</v>
      </c>
      <c r="G55" s="5" t="s">
        <v>4999</v>
      </c>
      <c r="H55" s="5" t="s">
        <v>5000</v>
      </c>
      <c r="I55" s="5" t="s">
        <v>5001</v>
      </c>
      <c r="J55" s="5" t="s">
        <v>51</v>
      </c>
      <c r="K55" s="5" t="s">
        <v>4461</v>
      </c>
      <c r="L55" s="2">
        <f t="shared" si="0"/>
        <v>-123044.54391242916</v>
      </c>
      <c r="M55" s="5" t="s">
        <v>38</v>
      </c>
      <c r="N55" s="5" t="s">
        <v>5002</v>
      </c>
    </row>
    <row r="56" spans="2:14" hidden="1" outlineLevel="1">
      <c r="B56" s="5" t="s">
        <v>5003</v>
      </c>
      <c r="C56" s="5" t="s">
        <v>24</v>
      </c>
      <c r="D56" s="5" t="s">
        <v>55</v>
      </c>
      <c r="E56" s="5" t="s">
        <v>120</v>
      </c>
      <c r="F56" s="5" t="s">
        <v>5004</v>
      </c>
      <c r="G56" s="5" t="s">
        <v>5005</v>
      </c>
      <c r="H56" s="5" t="s">
        <v>5006</v>
      </c>
      <c r="I56" s="5" t="s">
        <v>238</v>
      </c>
      <c r="J56" s="5" t="s">
        <v>51</v>
      </c>
      <c r="K56" s="5" t="s">
        <v>1075</v>
      </c>
      <c r="L56" s="2">
        <f t="shared" si="0"/>
        <v>-76902.839945268221</v>
      </c>
      <c r="M56" s="5" t="s">
        <v>38</v>
      </c>
      <c r="N56" s="5" t="s">
        <v>5007</v>
      </c>
    </row>
    <row r="57" spans="2:14" hidden="1" outlineLevel="1">
      <c r="B57" s="5" t="s">
        <v>5008</v>
      </c>
      <c r="C57" s="5" t="s">
        <v>24</v>
      </c>
      <c r="D57" s="5" t="s">
        <v>46</v>
      </c>
      <c r="E57" s="5" t="s">
        <v>120</v>
      </c>
      <c r="F57" s="5" t="s">
        <v>5009</v>
      </c>
      <c r="G57" s="5" t="s">
        <v>5010</v>
      </c>
      <c r="H57" s="5" t="s">
        <v>5006</v>
      </c>
      <c r="I57" s="5" t="s">
        <v>270</v>
      </c>
      <c r="J57" s="5" t="s">
        <v>51</v>
      </c>
      <c r="K57" s="5" t="s">
        <v>512</v>
      </c>
      <c r="L57" s="2">
        <f t="shared" si="0"/>
        <v>123044.54391242916</v>
      </c>
      <c r="M57" s="5" t="s">
        <v>38</v>
      </c>
      <c r="N57" s="5" t="s">
        <v>5011</v>
      </c>
    </row>
    <row r="58" spans="2:14" hidden="1" outlineLevel="1">
      <c r="B58" s="5" t="s">
        <v>2086</v>
      </c>
      <c r="C58" s="5" t="s">
        <v>24</v>
      </c>
      <c r="D58" s="5" t="s">
        <v>46</v>
      </c>
      <c r="E58" s="5"/>
      <c r="F58" s="5" t="s">
        <v>5012</v>
      </c>
      <c r="G58" s="5" t="s">
        <v>5013</v>
      </c>
      <c r="H58" s="5" t="s">
        <v>2089</v>
      </c>
      <c r="I58" s="5" t="s">
        <v>5014</v>
      </c>
      <c r="J58" s="5" t="s">
        <v>51</v>
      </c>
      <c r="K58" s="5" t="s">
        <v>1613</v>
      </c>
      <c r="L58" s="2">
        <f t="shared" si="0"/>
        <v>126462.44790999666</v>
      </c>
      <c r="M58" s="5" t="s">
        <v>38</v>
      </c>
      <c r="N58" s="5" t="s">
        <v>5015</v>
      </c>
    </row>
    <row r="59" spans="2:14" hidden="1" outlineLevel="1">
      <c r="B59" s="5" t="s">
        <v>2086</v>
      </c>
      <c r="C59" s="5" t="s">
        <v>24</v>
      </c>
      <c r="D59" s="5" t="s">
        <v>55</v>
      </c>
      <c r="E59" s="5"/>
      <c r="F59" s="5" t="s">
        <v>5016</v>
      </c>
      <c r="G59" s="5" t="s">
        <v>5017</v>
      </c>
      <c r="H59" s="5" t="s">
        <v>2089</v>
      </c>
      <c r="I59" s="5" t="s">
        <v>2070</v>
      </c>
      <c r="J59" s="5" t="s">
        <v>51</v>
      </c>
      <c r="K59" s="5" t="s">
        <v>1294</v>
      </c>
      <c r="L59" s="2">
        <f t="shared" si="0"/>
        <v>-32470.087976891027</v>
      </c>
      <c r="M59" s="5" t="s">
        <v>38</v>
      </c>
      <c r="N59" s="5" t="s">
        <v>5018</v>
      </c>
    </row>
    <row r="60" spans="2:14" hidden="1" outlineLevel="1">
      <c r="B60" s="5" t="s">
        <v>5019</v>
      </c>
      <c r="C60" s="5" t="s">
        <v>24</v>
      </c>
      <c r="D60" s="5" t="s">
        <v>38</v>
      </c>
      <c r="E60" s="5"/>
      <c r="F60" s="5" t="s">
        <v>5020</v>
      </c>
      <c r="G60" s="5" t="s">
        <v>5021</v>
      </c>
      <c r="H60" s="5" t="s">
        <v>5022</v>
      </c>
      <c r="I60" s="5" t="s">
        <v>496</v>
      </c>
      <c r="J60" s="5" t="s">
        <v>51</v>
      </c>
      <c r="K60" s="5" t="s">
        <v>1013</v>
      </c>
      <c r="L60" s="2">
        <f t="shared" si="0"/>
        <v>85447.599939186926</v>
      </c>
      <c r="M60" s="5" t="s">
        <v>38</v>
      </c>
      <c r="N60" s="5" t="s">
        <v>1096</v>
      </c>
    </row>
    <row r="61" spans="2:14" hidden="1" outlineLevel="1">
      <c r="B61" s="5" t="s">
        <v>5023</v>
      </c>
      <c r="C61" s="5" t="s">
        <v>24</v>
      </c>
      <c r="D61" s="5" t="s">
        <v>55</v>
      </c>
      <c r="E61" s="5"/>
      <c r="F61" s="5" t="s">
        <v>5024</v>
      </c>
      <c r="G61" s="5" t="s">
        <v>5025</v>
      </c>
      <c r="H61" s="5" t="s">
        <v>5026</v>
      </c>
      <c r="I61" s="5" t="s">
        <v>3112</v>
      </c>
      <c r="J61" s="5" t="s">
        <v>51</v>
      </c>
      <c r="K61" s="5" t="s">
        <v>139</v>
      </c>
      <c r="L61" s="2">
        <f t="shared" si="0"/>
        <v>64940.175953782054</v>
      </c>
      <c r="M61" s="5" t="s">
        <v>38</v>
      </c>
      <c r="N61" s="5" t="s">
        <v>5027</v>
      </c>
    </row>
    <row r="62" spans="2:14" hidden="1" outlineLevel="1">
      <c r="B62" s="5" t="s">
        <v>2092</v>
      </c>
      <c r="C62" s="5" t="s">
        <v>37</v>
      </c>
      <c r="D62" s="5" t="s">
        <v>38</v>
      </c>
      <c r="E62" s="5"/>
      <c r="F62" s="5" t="s">
        <v>5028</v>
      </c>
      <c r="G62" s="5" t="s">
        <v>5029</v>
      </c>
      <c r="H62" s="5" t="s">
        <v>2095</v>
      </c>
      <c r="I62" s="5" t="s">
        <v>5030</v>
      </c>
      <c r="J62" s="5" t="s">
        <v>51</v>
      </c>
      <c r="K62" s="5" t="s">
        <v>1579</v>
      </c>
      <c r="L62" s="2">
        <f t="shared" si="0"/>
        <v>-52977.511962295888</v>
      </c>
      <c r="M62" s="5" t="s">
        <v>38</v>
      </c>
      <c r="N62" s="5" t="s">
        <v>5031</v>
      </c>
    </row>
    <row r="63" spans="2:14" hidden="1" outlineLevel="1">
      <c r="B63" s="5" t="s">
        <v>2092</v>
      </c>
      <c r="C63" s="5" t="s">
        <v>37</v>
      </c>
      <c r="D63" s="5" t="s">
        <v>38</v>
      </c>
      <c r="E63" s="5"/>
      <c r="F63" s="5" t="s">
        <v>5032</v>
      </c>
      <c r="G63" s="5" t="s">
        <v>5033</v>
      </c>
      <c r="H63" s="5" t="s">
        <v>2095</v>
      </c>
      <c r="I63" s="5" t="s">
        <v>5034</v>
      </c>
      <c r="J63" s="5" t="s">
        <v>51</v>
      </c>
      <c r="K63" s="5" t="s">
        <v>3088</v>
      </c>
      <c r="L63" s="2">
        <f t="shared" si="0"/>
        <v>-109372.92792215926</v>
      </c>
      <c r="M63" s="5" t="s">
        <v>38</v>
      </c>
      <c r="N63" s="5" t="s">
        <v>5035</v>
      </c>
    </row>
    <row r="64" spans="2:14" hidden="1" outlineLevel="1">
      <c r="B64" s="5" t="s">
        <v>2099</v>
      </c>
      <c r="C64" s="5" t="s">
        <v>37</v>
      </c>
      <c r="D64" s="5" t="s">
        <v>521</v>
      </c>
      <c r="E64" s="5"/>
      <c r="F64" s="5" t="s">
        <v>5036</v>
      </c>
      <c r="G64" s="5" t="s">
        <v>5037</v>
      </c>
      <c r="H64" s="5" t="s">
        <v>2102</v>
      </c>
      <c r="I64" s="5" t="s">
        <v>1558</v>
      </c>
      <c r="J64" s="5" t="s">
        <v>51</v>
      </c>
      <c r="K64" s="5" t="s">
        <v>733</v>
      </c>
      <c r="L64" s="2">
        <f t="shared" si="0"/>
        <v>152096.72789175273</v>
      </c>
      <c r="M64" s="5" t="s">
        <v>38</v>
      </c>
      <c r="N64" s="5" t="s">
        <v>5038</v>
      </c>
    </row>
    <row r="65" spans="2:14" hidden="1" outlineLevel="1">
      <c r="B65" s="5" t="s">
        <v>2099</v>
      </c>
      <c r="C65" s="5" t="s">
        <v>37</v>
      </c>
      <c r="D65" s="5" t="s">
        <v>477</v>
      </c>
      <c r="E65" s="5"/>
      <c r="F65" s="5" t="s">
        <v>5039</v>
      </c>
      <c r="G65" s="5" t="s">
        <v>5040</v>
      </c>
      <c r="H65" s="5" t="s">
        <v>2102</v>
      </c>
      <c r="I65" s="5" t="s">
        <v>180</v>
      </c>
      <c r="J65" s="5" t="s">
        <v>51</v>
      </c>
      <c r="K65" s="5" t="s">
        <v>4589</v>
      </c>
      <c r="L65" s="2">
        <f t="shared" si="0"/>
        <v>-88865.503936754394</v>
      </c>
      <c r="M65" s="5" t="s">
        <v>38</v>
      </c>
      <c r="N65" s="5" t="s">
        <v>5041</v>
      </c>
    </row>
    <row r="66" spans="2:14" hidden="1" outlineLevel="1">
      <c r="B66" s="5" t="s">
        <v>5042</v>
      </c>
      <c r="C66" s="5" t="s">
        <v>37</v>
      </c>
      <c r="D66" s="5" t="s">
        <v>38</v>
      </c>
      <c r="E66" s="5" t="s">
        <v>120</v>
      </c>
      <c r="F66" s="5" t="s">
        <v>5043</v>
      </c>
      <c r="G66" s="5" t="s">
        <v>5044</v>
      </c>
      <c r="H66" s="5" t="s">
        <v>5045</v>
      </c>
      <c r="I66" s="5" t="s">
        <v>1091</v>
      </c>
      <c r="J66" s="5" t="s">
        <v>51</v>
      </c>
      <c r="K66" s="5" t="s">
        <v>740</v>
      </c>
      <c r="L66" s="2">
        <f t="shared" si="0"/>
        <v>-3417.9039975674768</v>
      </c>
      <c r="M66" s="5" t="s">
        <v>38</v>
      </c>
      <c r="N66" s="5" t="s">
        <v>5046</v>
      </c>
    </row>
    <row r="67" spans="2:14" hidden="1" outlineLevel="1">
      <c r="B67" s="5" t="s">
        <v>5042</v>
      </c>
      <c r="C67" s="5" t="s">
        <v>37</v>
      </c>
      <c r="D67" s="5" t="s">
        <v>38</v>
      </c>
      <c r="E67" s="5" t="s">
        <v>120</v>
      </c>
      <c r="F67" s="5" t="s">
        <v>5047</v>
      </c>
      <c r="G67" s="5" t="s">
        <v>5048</v>
      </c>
      <c r="H67" s="5" t="s">
        <v>5045</v>
      </c>
      <c r="I67" s="5" t="s">
        <v>549</v>
      </c>
      <c r="J67" s="5" t="s">
        <v>51</v>
      </c>
      <c r="K67" s="5" t="s">
        <v>1695</v>
      </c>
      <c r="L67" s="2">
        <f t="shared" ref="L67:L130" si="1">K67/$K$2361*100</f>
        <v>111081.879920943</v>
      </c>
      <c r="M67" s="5" t="s">
        <v>38</v>
      </c>
      <c r="N67" s="5" t="s">
        <v>5049</v>
      </c>
    </row>
    <row r="68" spans="2:14" hidden="1" outlineLevel="1">
      <c r="B68" s="5" t="s">
        <v>5050</v>
      </c>
      <c r="C68" s="5" t="s">
        <v>24</v>
      </c>
      <c r="D68" s="5" t="s">
        <v>38</v>
      </c>
      <c r="E68" s="5"/>
      <c r="F68" s="5" t="s">
        <v>5051</v>
      </c>
      <c r="G68" s="5" t="s">
        <v>5052</v>
      </c>
      <c r="H68" s="5" t="s">
        <v>5053</v>
      </c>
      <c r="I68" s="5" t="s">
        <v>1710</v>
      </c>
      <c r="J68" s="5" t="s">
        <v>51</v>
      </c>
      <c r="K68" s="5" t="s">
        <v>1711</v>
      </c>
      <c r="L68" s="2">
        <f t="shared" si="1"/>
        <v>164059.39188323889</v>
      </c>
      <c r="M68" s="5" t="s">
        <v>38</v>
      </c>
      <c r="N68" s="5" t="s">
        <v>5054</v>
      </c>
    </row>
    <row r="69" spans="2:14" hidden="1" outlineLevel="1">
      <c r="B69" s="5" t="s">
        <v>2104</v>
      </c>
      <c r="C69" s="5" t="s">
        <v>37</v>
      </c>
      <c r="D69" s="5" t="s">
        <v>55</v>
      </c>
      <c r="E69" s="5"/>
      <c r="F69" s="5" t="s">
        <v>5055</v>
      </c>
      <c r="G69" s="5" t="s">
        <v>5056</v>
      </c>
      <c r="H69" s="5" t="s">
        <v>2107</v>
      </c>
      <c r="I69" s="5" t="s">
        <v>1007</v>
      </c>
      <c r="J69" s="5" t="s">
        <v>51</v>
      </c>
      <c r="K69" s="5" t="s">
        <v>5057</v>
      </c>
      <c r="L69" s="2">
        <f t="shared" si="1"/>
        <v>150387.77589296899</v>
      </c>
      <c r="M69" s="5" t="s">
        <v>38</v>
      </c>
      <c r="N69" s="5" t="s">
        <v>5058</v>
      </c>
    </row>
    <row r="70" spans="2:14" hidden="1" outlineLevel="1">
      <c r="B70" s="5" t="s">
        <v>2104</v>
      </c>
      <c r="C70" s="5" t="s">
        <v>37</v>
      </c>
      <c r="D70" s="5" t="s">
        <v>38</v>
      </c>
      <c r="E70" s="5"/>
      <c r="F70" s="5" t="s">
        <v>5059</v>
      </c>
      <c r="G70" s="5" t="s">
        <v>5060</v>
      </c>
      <c r="H70" s="5" t="s">
        <v>2107</v>
      </c>
      <c r="I70" s="5" t="s">
        <v>2280</v>
      </c>
      <c r="J70" s="5" t="s">
        <v>51</v>
      </c>
      <c r="K70" s="5" t="s">
        <v>1075</v>
      </c>
      <c r="L70" s="2">
        <f t="shared" si="1"/>
        <v>-76902.839945268221</v>
      </c>
      <c r="M70" s="5" t="s">
        <v>38</v>
      </c>
      <c r="N70" s="5" t="s">
        <v>5061</v>
      </c>
    </row>
    <row r="71" spans="2:14" hidden="1" outlineLevel="1">
      <c r="B71" s="5" t="s">
        <v>2110</v>
      </c>
      <c r="C71" s="5" t="s">
        <v>24</v>
      </c>
      <c r="D71" s="5" t="s">
        <v>46</v>
      </c>
      <c r="E71" s="5"/>
      <c r="F71" s="5" t="s">
        <v>5062</v>
      </c>
      <c r="G71" s="5" t="s">
        <v>5063</v>
      </c>
      <c r="H71" s="5" t="s">
        <v>2113</v>
      </c>
      <c r="I71" s="5" t="s">
        <v>909</v>
      </c>
      <c r="J71" s="5" t="s">
        <v>38</v>
      </c>
      <c r="K71" s="5" t="s">
        <v>687</v>
      </c>
      <c r="L71" s="2">
        <f t="shared" si="1"/>
        <v>136716.15990269909</v>
      </c>
      <c r="M71" s="5" t="s">
        <v>38</v>
      </c>
      <c r="N71" s="5" t="s">
        <v>5064</v>
      </c>
    </row>
    <row r="72" spans="2:14" hidden="1" outlineLevel="1">
      <c r="B72" s="5" t="s">
        <v>2110</v>
      </c>
      <c r="C72" s="5" t="s">
        <v>24</v>
      </c>
      <c r="D72" s="5" t="s">
        <v>46</v>
      </c>
      <c r="E72" s="5"/>
      <c r="F72" s="5" t="s">
        <v>5065</v>
      </c>
      <c r="G72" s="5" t="s">
        <v>5066</v>
      </c>
      <c r="H72" s="5" t="s">
        <v>2113</v>
      </c>
      <c r="I72" s="5" t="s">
        <v>5067</v>
      </c>
      <c r="J72" s="5" t="s">
        <v>38</v>
      </c>
      <c r="K72" s="5" t="s">
        <v>1120</v>
      </c>
      <c r="L72" s="2">
        <f t="shared" si="1"/>
        <v>-100828.16792824057</v>
      </c>
      <c r="M72" s="5" t="s">
        <v>38</v>
      </c>
      <c r="N72" s="5" t="s">
        <v>5068</v>
      </c>
    </row>
    <row r="73" spans="2:14" hidden="1" outlineLevel="1">
      <c r="B73" s="5" t="s">
        <v>2118</v>
      </c>
      <c r="C73" s="5" t="s">
        <v>24</v>
      </c>
      <c r="D73" s="5" t="s">
        <v>46</v>
      </c>
      <c r="E73" s="5"/>
      <c r="F73" s="5" t="s">
        <v>5069</v>
      </c>
      <c r="G73" s="5" t="s">
        <v>5070</v>
      </c>
      <c r="H73" s="5" t="s">
        <v>2121</v>
      </c>
      <c r="I73" s="5" t="s">
        <v>2771</v>
      </c>
      <c r="J73" s="5" t="s">
        <v>51</v>
      </c>
      <c r="K73" s="5" t="s">
        <v>687</v>
      </c>
      <c r="L73" s="2">
        <f t="shared" si="1"/>
        <v>136716.15990269909</v>
      </c>
      <c r="M73" s="5" t="s">
        <v>38</v>
      </c>
      <c r="N73" s="5" t="s">
        <v>5071</v>
      </c>
    </row>
    <row r="74" spans="2:14" hidden="1" outlineLevel="1">
      <c r="B74" s="5" t="s">
        <v>2118</v>
      </c>
      <c r="C74" s="5" t="s">
        <v>24</v>
      </c>
      <c r="D74" s="5" t="s">
        <v>55</v>
      </c>
      <c r="E74" s="5"/>
      <c r="F74" s="5" t="s">
        <v>5072</v>
      </c>
      <c r="G74" s="5" t="s">
        <v>5073</v>
      </c>
      <c r="H74" s="5" t="s">
        <v>2121</v>
      </c>
      <c r="I74" s="5" t="s">
        <v>710</v>
      </c>
      <c r="J74" s="5" t="s">
        <v>51</v>
      </c>
      <c r="K74" s="5" t="s">
        <v>2459</v>
      </c>
      <c r="L74" s="2">
        <f t="shared" si="1"/>
        <v>-59813.319957430853</v>
      </c>
      <c r="M74" s="5" t="s">
        <v>38</v>
      </c>
      <c r="N74" s="5" t="s">
        <v>5074</v>
      </c>
    </row>
    <row r="75" spans="2:14" hidden="1" outlineLevel="1">
      <c r="B75" s="5" t="s">
        <v>5075</v>
      </c>
      <c r="C75" s="5" t="s">
        <v>24</v>
      </c>
      <c r="D75" s="5" t="s">
        <v>46</v>
      </c>
      <c r="E75" s="5"/>
      <c r="F75" s="5" t="s">
        <v>5076</v>
      </c>
      <c r="G75" s="5" t="s">
        <v>5077</v>
      </c>
      <c r="H75" s="5" t="s">
        <v>5078</v>
      </c>
      <c r="I75" s="5" t="s">
        <v>3590</v>
      </c>
      <c r="J75" s="5" t="s">
        <v>51</v>
      </c>
      <c r="K75" s="5" t="s">
        <v>871</v>
      </c>
      <c r="L75" s="2">
        <f t="shared" si="1"/>
        <v>-97410.263930673085</v>
      </c>
      <c r="M75" s="5" t="s">
        <v>38</v>
      </c>
      <c r="N75" s="5" t="s">
        <v>5079</v>
      </c>
    </row>
    <row r="76" spans="2:14" hidden="1" outlineLevel="1">
      <c r="B76" s="5" t="s">
        <v>5075</v>
      </c>
      <c r="C76" s="5" t="s">
        <v>24</v>
      </c>
      <c r="D76" s="5" t="s">
        <v>55</v>
      </c>
      <c r="E76" s="5"/>
      <c r="F76" s="5" t="s">
        <v>5080</v>
      </c>
      <c r="G76" s="5" t="s">
        <v>5081</v>
      </c>
      <c r="H76" s="5" t="s">
        <v>5078</v>
      </c>
      <c r="I76" s="5" t="s">
        <v>1145</v>
      </c>
      <c r="J76" s="5" t="s">
        <v>51</v>
      </c>
      <c r="K76" s="5" t="s">
        <v>1374</v>
      </c>
      <c r="L76" s="2">
        <f t="shared" si="1"/>
        <v>-10253.711992702431</v>
      </c>
      <c r="M76" s="5" t="s">
        <v>38</v>
      </c>
      <c r="N76" s="5" t="s">
        <v>5082</v>
      </c>
    </row>
    <row r="77" spans="2:14" hidden="1" outlineLevel="1">
      <c r="B77" s="5" t="s">
        <v>5083</v>
      </c>
      <c r="C77" s="5" t="s">
        <v>24</v>
      </c>
      <c r="D77" s="5" t="s">
        <v>46</v>
      </c>
      <c r="E77" s="5" t="s">
        <v>120</v>
      </c>
      <c r="F77" s="5" t="s">
        <v>5084</v>
      </c>
      <c r="G77" s="5" t="s">
        <v>5085</v>
      </c>
      <c r="H77" s="5" t="s">
        <v>5086</v>
      </c>
      <c r="I77" s="5" t="s">
        <v>599</v>
      </c>
      <c r="J77" s="5" t="s">
        <v>51</v>
      </c>
      <c r="K77" s="5" t="s">
        <v>1029</v>
      </c>
      <c r="L77" s="2">
        <f t="shared" si="1"/>
        <v>167477.29588080637</v>
      </c>
      <c r="M77" s="5" t="s">
        <v>38</v>
      </c>
      <c r="N77" s="5" t="s">
        <v>5087</v>
      </c>
    </row>
    <row r="78" spans="2:14" hidden="1" outlineLevel="1">
      <c r="B78" s="5" t="s">
        <v>5088</v>
      </c>
      <c r="C78" s="5" t="s">
        <v>24</v>
      </c>
      <c r="D78" s="5" t="s">
        <v>46</v>
      </c>
      <c r="E78" s="5"/>
      <c r="F78" s="5" t="s">
        <v>5089</v>
      </c>
      <c r="G78" s="5" t="s">
        <v>5090</v>
      </c>
      <c r="H78" s="5" t="s">
        <v>5091</v>
      </c>
      <c r="I78" s="5" t="s">
        <v>5092</v>
      </c>
      <c r="J78" s="5" t="s">
        <v>51</v>
      </c>
      <c r="K78" s="5" t="s">
        <v>952</v>
      </c>
      <c r="L78" s="2">
        <f t="shared" si="1"/>
        <v>37596.943973242247</v>
      </c>
      <c r="M78" s="5" t="s">
        <v>38</v>
      </c>
      <c r="N78" s="5" t="s">
        <v>5093</v>
      </c>
    </row>
    <row r="79" spans="2:14" hidden="1" outlineLevel="1">
      <c r="B79" s="5" t="s">
        <v>5088</v>
      </c>
      <c r="C79" s="5" t="s">
        <v>24</v>
      </c>
      <c r="D79" s="5" t="s">
        <v>55</v>
      </c>
      <c r="E79" s="5"/>
      <c r="F79" s="5" t="s">
        <v>5094</v>
      </c>
      <c r="G79" s="5" t="s">
        <v>5095</v>
      </c>
      <c r="H79" s="5" t="s">
        <v>5091</v>
      </c>
      <c r="I79" s="5" t="s">
        <v>630</v>
      </c>
      <c r="J79" s="5" t="s">
        <v>51</v>
      </c>
      <c r="K79" s="5" t="s">
        <v>4542</v>
      </c>
      <c r="L79" s="2">
        <f t="shared" si="1"/>
        <v>-20507.423985404861</v>
      </c>
      <c r="M79" s="5" t="s">
        <v>38</v>
      </c>
      <c r="N79" s="5" t="s">
        <v>5096</v>
      </c>
    </row>
    <row r="80" spans="2:14" hidden="1" outlineLevel="1">
      <c r="B80" s="5" t="s">
        <v>5097</v>
      </c>
      <c r="C80" s="5" t="s">
        <v>24</v>
      </c>
      <c r="D80" s="5" t="s">
        <v>55</v>
      </c>
      <c r="E80" s="5"/>
      <c r="F80" s="5" t="s">
        <v>5098</v>
      </c>
      <c r="G80" s="5" t="s">
        <v>5099</v>
      </c>
      <c r="H80" s="5" t="s">
        <v>5100</v>
      </c>
      <c r="I80" s="5" t="s">
        <v>1865</v>
      </c>
      <c r="J80" s="5" t="s">
        <v>51</v>
      </c>
      <c r="K80" s="5" t="s">
        <v>208</v>
      </c>
      <c r="L80" s="2">
        <f t="shared" si="1"/>
        <v>87156.551937970667</v>
      </c>
      <c r="M80" s="5" t="s">
        <v>38</v>
      </c>
      <c r="N80" s="5" t="s">
        <v>5101</v>
      </c>
    </row>
    <row r="81" spans="2:14" hidden="1" outlineLevel="1">
      <c r="B81" s="5" t="s">
        <v>2128</v>
      </c>
      <c r="C81" s="5" t="s">
        <v>37</v>
      </c>
      <c r="D81" s="5" t="s">
        <v>63</v>
      </c>
      <c r="E81" s="5"/>
      <c r="F81" s="5" t="s">
        <v>5102</v>
      </c>
      <c r="G81" s="5" t="s">
        <v>5103</v>
      </c>
      <c r="H81" s="5" t="s">
        <v>2131</v>
      </c>
      <c r="I81" s="5" t="s">
        <v>483</v>
      </c>
      <c r="J81" s="5" t="s">
        <v>51</v>
      </c>
      <c r="K81" s="5" t="s">
        <v>526</v>
      </c>
      <c r="L81" s="2">
        <f t="shared" si="1"/>
        <v>109372.92792215926</v>
      </c>
      <c r="M81" s="5" t="s">
        <v>38</v>
      </c>
      <c r="N81" s="5" t="s">
        <v>5104</v>
      </c>
    </row>
    <row r="82" spans="2:14" hidden="1" outlineLevel="1">
      <c r="B82" s="5" t="s">
        <v>2128</v>
      </c>
      <c r="C82" s="5" t="s">
        <v>37</v>
      </c>
      <c r="D82" s="5" t="s">
        <v>46</v>
      </c>
      <c r="E82" s="5"/>
      <c r="F82" s="5" t="s">
        <v>5105</v>
      </c>
      <c r="G82" s="5" t="s">
        <v>5106</v>
      </c>
      <c r="H82" s="5" t="s">
        <v>2131</v>
      </c>
      <c r="I82" s="5" t="s">
        <v>798</v>
      </c>
      <c r="J82" s="5" t="s">
        <v>51</v>
      </c>
      <c r="K82" s="5" t="s">
        <v>294</v>
      </c>
      <c r="L82" s="2">
        <f t="shared" si="1"/>
        <v>-70067.031950133271</v>
      </c>
      <c r="M82" s="5" t="s">
        <v>38</v>
      </c>
      <c r="N82" s="5" t="s">
        <v>5107</v>
      </c>
    </row>
    <row r="83" spans="2:14" hidden="1" outlineLevel="1">
      <c r="B83" s="5" t="s">
        <v>2136</v>
      </c>
      <c r="C83" s="5" t="s">
        <v>24</v>
      </c>
      <c r="D83" s="5" t="s">
        <v>55</v>
      </c>
      <c r="E83" s="5"/>
      <c r="F83" s="5" t="s">
        <v>5108</v>
      </c>
      <c r="G83" s="5" t="s">
        <v>5109</v>
      </c>
      <c r="H83" s="5" t="s">
        <v>2139</v>
      </c>
      <c r="I83" s="5" t="s">
        <v>5110</v>
      </c>
      <c r="J83" s="5" t="s">
        <v>51</v>
      </c>
      <c r="K83" s="5" t="s">
        <v>1905</v>
      </c>
      <c r="L83" s="2">
        <f t="shared" si="1"/>
        <v>158932.53588688766</v>
      </c>
      <c r="M83" s="5" t="s">
        <v>38</v>
      </c>
      <c r="N83" s="5" t="s">
        <v>5111</v>
      </c>
    </row>
    <row r="84" spans="2:14" hidden="1" outlineLevel="1">
      <c r="B84" s="5" t="s">
        <v>2141</v>
      </c>
      <c r="C84" s="5" t="s">
        <v>24</v>
      </c>
      <c r="D84" s="5" t="s">
        <v>110</v>
      </c>
      <c r="E84" s="5"/>
      <c r="F84" s="5" t="s">
        <v>5112</v>
      </c>
      <c r="G84" s="5" t="s">
        <v>5113</v>
      </c>
      <c r="H84" s="5" t="s">
        <v>2144</v>
      </c>
      <c r="I84" s="5" t="s">
        <v>5114</v>
      </c>
      <c r="J84" s="5" t="s">
        <v>51</v>
      </c>
      <c r="K84" s="5" t="s">
        <v>3088</v>
      </c>
      <c r="L84" s="2">
        <f t="shared" si="1"/>
        <v>-109372.92792215926</v>
      </c>
      <c r="M84" s="5" t="s">
        <v>38</v>
      </c>
      <c r="N84" s="5" t="s">
        <v>5115</v>
      </c>
    </row>
    <row r="85" spans="2:14" hidden="1" outlineLevel="1">
      <c r="B85" s="5" t="s">
        <v>2141</v>
      </c>
      <c r="C85" s="5" t="s">
        <v>24</v>
      </c>
      <c r="D85" s="5" t="s">
        <v>63</v>
      </c>
      <c r="E85" s="5"/>
      <c r="F85" s="5" t="s">
        <v>5116</v>
      </c>
      <c r="G85" s="5" t="s">
        <v>5117</v>
      </c>
      <c r="H85" s="5" t="s">
        <v>2144</v>
      </c>
      <c r="I85" s="5" t="s">
        <v>5118</v>
      </c>
      <c r="J85" s="5" t="s">
        <v>51</v>
      </c>
      <c r="K85" s="5" t="s">
        <v>526</v>
      </c>
      <c r="L85" s="2">
        <f t="shared" si="1"/>
        <v>109372.92792215926</v>
      </c>
      <c r="M85" s="5" t="s">
        <v>38</v>
      </c>
      <c r="N85" s="5" t="s">
        <v>5119</v>
      </c>
    </row>
    <row r="86" spans="2:14" hidden="1" outlineLevel="1">
      <c r="B86" s="5" t="s">
        <v>2151</v>
      </c>
      <c r="C86" s="5" t="s">
        <v>37</v>
      </c>
      <c r="D86" s="5" t="s">
        <v>374</v>
      </c>
      <c r="E86" s="5"/>
      <c r="F86" s="5" t="s">
        <v>5120</v>
      </c>
      <c r="G86" s="5" t="s">
        <v>5121</v>
      </c>
      <c r="H86" s="5" t="s">
        <v>2154</v>
      </c>
      <c r="I86" s="5" t="s">
        <v>5122</v>
      </c>
      <c r="J86" s="5" t="s">
        <v>38</v>
      </c>
      <c r="K86" s="5" t="s">
        <v>5123</v>
      </c>
      <c r="L86" s="2">
        <f t="shared" si="1"/>
        <v>-104246.07192580804</v>
      </c>
      <c r="M86" s="5" t="s">
        <v>38</v>
      </c>
      <c r="N86" s="5" t="s">
        <v>5124</v>
      </c>
    </row>
    <row r="87" spans="2:14" hidden="1" outlineLevel="1">
      <c r="B87" s="5" t="s">
        <v>2151</v>
      </c>
      <c r="C87" s="5" t="s">
        <v>37</v>
      </c>
      <c r="D87" s="5" t="s">
        <v>46</v>
      </c>
      <c r="E87" s="5"/>
      <c r="F87" s="5" t="s">
        <v>5125</v>
      </c>
      <c r="G87" s="5" t="s">
        <v>5126</v>
      </c>
      <c r="H87" s="5" t="s">
        <v>2154</v>
      </c>
      <c r="I87" s="5" t="s">
        <v>5127</v>
      </c>
      <c r="J87" s="5" t="s">
        <v>38</v>
      </c>
      <c r="K87" s="5" t="s">
        <v>1405</v>
      </c>
      <c r="L87" s="2">
        <f t="shared" si="1"/>
        <v>117917.68791607795</v>
      </c>
      <c r="M87" s="5" t="s">
        <v>38</v>
      </c>
      <c r="N87" s="5" t="s">
        <v>5128</v>
      </c>
    </row>
    <row r="88" spans="2:14" hidden="1" outlineLevel="1">
      <c r="B88" s="5" t="s">
        <v>2151</v>
      </c>
      <c r="C88" s="5" t="s">
        <v>37</v>
      </c>
      <c r="D88" s="5" t="s">
        <v>55</v>
      </c>
      <c r="E88" s="5"/>
      <c r="F88" s="5" t="s">
        <v>5129</v>
      </c>
      <c r="G88" s="5" t="s">
        <v>5130</v>
      </c>
      <c r="H88" s="5" t="s">
        <v>2154</v>
      </c>
      <c r="I88" s="5" t="s">
        <v>1710</v>
      </c>
      <c r="J88" s="5" t="s">
        <v>38</v>
      </c>
      <c r="K88" s="5" t="s">
        <v>1008</v>
      </c>
      <c r="L88" s="2">
        <f t="shared" si="1"/>
        <v>-75193.887946484494</v>
      </c>
      <c r="M88" s="5" t="s">
        <v>38</v>
      </c>
      <c r="N88" s="5" t="s">
        <v>5131</v>
      </c>
    </row>
    <row r="89" spans="2:14" hidden="1" outlineLevel="1">
      <c r="B89" s="5" t="s">
        <v>2163</v>
      </c>
      <c r="C89" s="5" t="s">
        <v>24</v>
      </c>
      <c r="D89" s="5" t="s">
        <v>521</v>
      </c>
      <c r="E89" s="5"/>
      <c r="F89" s="5" t="s">
        <v>5132</v>
      </c>
      <c r="G89" s="5" t="s">
        <v>5133</v>
      </c>
      <c r="H89" s="5" t="s">
        <v>2166</v>
      </c>
      <c r="I89" s="5" t="s">
        <v>275</v>
      </c>
      <c r="J89" s="5" t="s">
        <v>51</v>
      </c>
      <c r="K89" s="5" t="s">
        <v>466</v>
      </c>
      <c r="L89" s="2">
        <f t="shared" si="1"/>
        <v>-85447.599939186926</v>
      </c>
      <c r="M89" s="5" t="s">
        <v>38</v>
      </c>
      <c r="N89" s="5" t="s">
        <v>5134</v>
      </c>
    </row>
    <row r="90" spans="2:14" hidden="1" outlineLevel="1">
      <c r="B90" s="5" t="s">
        <v>2163</v>
      </c>
      <c r="C90" s="5" t="s">
        <v>24</v>
      </c>
      <c r="D90" s="5" t="s">
        <v>477</v>
      </c>
      <c r="E90" s="5"/>
      <c r="F90" s="5" t="s">
        <v>5135</v>
      </c>
      <c r="G90" s="5" t="s">
        <v>5136</v>
      </c>
      <c r="H90" s="5" t="s">
        <v>2166</v>
      </c>
      <c r="I90" s="5" t="s">
        <v>1231</v>
      </c>
      <c r="J90" s="5" t="s">
        <v>51</v>
      </c>
      <c r="K90" s="5" t="s">
        <v>2920</v>
      </c>
      <c r="L90" s="2">
        <f t="shared" si="1"/>
        <v>155514.63188932021</v>
      </c>
      <c r="M90" s="5" t="s">
        <v>38</v>
      </c>
      <c r="N90" s="5" t="s">
        <v>5137</v>
      </c>
    </row>
    <row r="91" spans="2:14" hidden="1" outlineLevel="1">
      <c r="B91" s="5" t="s">
        <v>2172</v>
      </c>
      <c r="C91" s="5" t="s">
        <v>24</v>
      </c>
      <c r="D91" s="5" t="s">
        <v>63</v>
      </c>
      <c r="E91" s="5"/>
      <c r="F91" s="5" t="s">
        <v>5138</v>
      </c>
      <c r="G91" s="5" t="s">
        <v>5139</v>
      </c>
      <c r="H91" s="5" t="s">
        <v>2175</v>
      </c>
      <c r="I91" s="5" t="s">
        <v>288</v>
      </c>
      <c r="J91" s="5" t="s">
        <v>51</v>
      </c>
      <c r="K91" s="5" t="s">
        <v>1013</v>
      </c>
      <c r="L91" s="2">
        <f t="shared" si="1"/>
        <v>85447.599939186926</v>
      </c>
      <c r="M91" s="5" t="s">
        <v>38</v>
      </c>
      <c r="N91" s="5" t="s">
        <v>5140</v>
      </c>
    </row>
    <row r="92" spans="2:14" hidden="1" outlineLevel="1">
      <c r="B92" s="5" t="s">
        <v>2172</v>
      </c>
      <c r="C92" s="5" t="s">
        <v>24</v>
      </c>
      <c r="D92" s="5" t="s">
        <v>63</v>
      </c>
      <c r="E92" s="5"/>
      <c r="F92" s="5" t="s">
        <v>5141</v>
      </c>
      <c r="G92" s="5" t="s">
        <v>5142</v>
      </c>
      <c r="H92" s="5" t="s">
        <v>2175</v>
      </c>
      <c r="I92" s="5" t="s">
        <v>1328</v>
      </c>
      <c r="J92" s="5" t="s">
        <v>51</v>
      </c>
      <c r="K92" s="5" t="s">
        <v>1008</v>
      </c>
      <c r="L92" s="2">
        <f t="shared" si="1"/>
        <v>-75193.887946484494</v>
      </c>
      <c r="M92" s="5" t="s">
        <v>38</v>
      </c>
      <c r="N92" s="5" t="s">
        <v>5143</v>
      </c>
    </row>
    <row r="93" spans="2:14" hidden="1" outlineLevel="1">
      <c r="B93" s="5" t="s">
        <v>5144</v>
      </c>
      <c r="C93" s="5" t="s">
        <v>24</v>
      </c>
      <c r="D93" s="5" t="s">
        <v>55</v>
      </c>
      <c r="E93" s="5"/>
      <c r="F93" s="5" t="s">
        <v>5145</v>
      </c>
      <c r="G93" s="5" t="s">
        <v>5146</v>
      </c>
      <c r="H93" s="5" t="s">
        <v>5147</v>
      </c>
      <c r="I93" s="5" t="s">
        <v>3838</v>
      </c>
      <c r="J93" s="5" t="s">
        <v>51</v>
      </c>
      <c r="K93" s="5" t="s">
        <v>271</v>
      </c>
      <c r="L93" s="2">
        <f t="shared" si="1"/>
        <v>-37596.943973242247</v>
      </c>
      <c r="M93" s="5" t="s">
        <v>38</v>
      </c>
      <c r="N93" s="5" t="s">
        <v>5148</v>
      </c>
    </row>
    <row r="94" spans="2:14" hidden="1" outlineLevel="1">
      <c r="B94" s="5" t="s">
        <v>5144</v>
      </c>
      <c r="C94" s="5" t="s">
        <v>24</v>
      </c>
      <c r="D94" s="5" t="s">
        <v>46</v>
      </c>
      <c r="E94" s="5"/>
      <c r="F94" s="5" t="s">
        <v>5149</v>
      </c>
      <c r="G94" s="5" t="s">
        <v>5150</v>
      </c>
      <c r="H94" s="5" t="s">
        <v>5147</v>
      </c>
      <c r="I94" s="5" t="s">
        <v>270</v>
      </c>
      <c r="J94" s="5" t="s">
        <v>51</v>
      </c>
      <c r="K94" s="5" t="s">
        <v>2259</v>
      </c>
      <c r="L94" s="2">
        <f t="shared" si="1"/>
        <v>153805.67989053644</v>
      </c>
      <c r="M94" s="5" t="s">
        <v>38</v>
      </c>
      <c r="N94" s="5" t="s">
        <v>5151</v>
      </c>
    </row>
    <row r="95" spans="2:14" hidden="1" outlineLevel="1">
      <c r="B95" s="5" t="s">
        <v>2182</v>
      </c>
      <c r="C95" s="5" t="s">
        <v>37</v>
      </c>
      <c r="D95" s="5" t="s">
        <v>887</v>
      </c>
      <c r="E95" s="5"/>
      <c r="F95" s="5" t="s">
        <v>5152</v>
      </c>
      <c r="G95" s="5" t="s">
        <v>5153</v>
      </c>
      <c r="H95" s="5" t="s">
        <v>2185</v>
      </c>
      <c r="I95" s="5" t="s">
        <v>74</v>
      </c>
      <c r="J95" s="5" t="s">
        <v>38</v>
      </c>
      <c r="K95" s="5" t="s">
        <v>1120</v>
      </c>
      <c r="L95" s="2">
        <f t="shared" si="1"/>
        <v>-100828.16792824057</v>
      </c>
      <c r="M95" s="5" t="s">
        <v>38</v>
      </c>
      <c r="N95" s="5" t="s">
        <v>5154</v>
      </c>
    </row>
    <row r="96" spans="2:14" hidden="1" outlineLevel="1">
      <c r="B96" s="5" t="s">
        <v>2182</v>
      </c>
      <c r="C96" s="5" t="s">
        <v>37</v>
      </c>
      <c r="D96" s="5" t="s">
        <v>142</v>
      </c>
      <c r="E96" s="5"/>
      <c r="F96" s="5" t="s">
        <v>5155</v>
      </c>
      <c r="G96" s="5" t="s">
        <v>5156</v>
      </c>
      <c r="H96" s="5" t="s">
        <v>2185</v>
      </c>
      <c r="I96" s="5" t="s">
        <v>5157</v>
      </c>
      <c r="J96" s="5" t="s">
        <v>38</v>
      </c>
      <c r="K96" s="5" t="s">
        <v>1405</v>
      </c>
      <c r="L96" s="2">
        <f t="shared" si="1"/>
        <v>117917.68791607795</v>
      </c>
      <c r="M96" s="5" t="s">
        <v>38</v>
      </c>
      <c r="N96" s="5" t="s">
        <v>5158</v>
      </c>
    </row>
    <row r="97" spans="2:14" hidden="1" outlineLevel="1">
      <c r="B97" s="5" t="s">
        <v>5159</v>
      </c>
      <c r="C97" s="5" t="s">
        <v>37</v>
      </c>
      <c r="D97" s="5" t="s">
        <v>374</v>
      </c>
      <c r="E97" s="5"/>
      <c r="F97" s="5" t="s">
        <v>5160</v>
      </c>
      <c r="G97" s="5" t="s">
        <v>5161</v>
      </c>
      <c r="H97" s="5" t="s">
        <v>5162</v>
      </c>
      <c r="I97" s="5" t="s">
        <v>131</v>
      </c>
      <c r="J97" s="5" t="s">
        <v>51</v>
      </c>
      <c r="K97" s="5" t="s">
        <v>706</v>
      </c>
      <c r="L97" s="2">
        <f t="shared" si="1"/>
        <v>177731.00787350879</v>
      </c>
      <c r="M97" s="5" t="s">
        <v>38</v>
      </c>
      <c r="N97" s="5" t="s">
        <v>5163</v>
      </c>
    </row>
    <row r="98" spans="2:14" hidden="1" outlineLevel="1">
      <c r="B98" s="5" t="s">
        <v>5159</v>
      </c>
      <c r="C98" s="5" t="s">
        <v>37</v>
      </c>
      <c r="D98" s="5" t="s">
        <v>38</v>
      </c>
      <c r="E98" s="5"/>
      <c r="F98" s="5" t="s">
        <v>5164</v>
      </c>
      <c r="G98" s="5" t="s">
        <v>5165</v>
      </c>
      <c r="H98" s="5" t="s">
        <v>5162</v>
      </c>
      <c r="I98" s="5" t="s">
        <v>2417</v>
      </c>
      <c r="J98" s="5" t="s">
        <v>51</v>
      </c>
      <c r="K98" s="5" t="s">
        <v>718</v>
      </c>
      <c r="L98" s="2">
        <f t="shared" si="1"/>
        <v>-99119.215929456841</v>
      </c>
      <c r="M98" s="5" t="s">
        <v>38</v>
      </c>
      <c r="N98" s="5" t="s">
        <v>5166</v>
      </c>
    </row>
    <row r="99" spans="2:14" hidden="1" outlineLevel="1">
      <c r="B99" s="5" t="s">
        <v>2187</v>
      </c>
      <c r="C99" s="5" t="s">
        <v>24</v>
      </c>
      <c r="D99" s="5" t="s">
        <v>63</v>
      </c>
      <c r="E99" s="5"/>
      <c r="F99" s="5" t="s">
        <v>5167</v>
      </c>
      <c r="G99" s="5" t="s">
        <v>5168</v>
      </c>
      <c r="H99" s="5" t="s">
        <v>2190</v>
      </c>
      <c r="I99" s="5" t="s">
        <v>5169</v>
      </c>
      <c r="J99" s="5" t="s">
        <v>38</v>
      </c>
      <c r="K99" s="5" t="s">
        <v>799</v>
      </c>
      <c r="L99" s="2">
        <f t="shared" si="1"/>
        <v>-42723.799969593463</v>
      </c>
      <c r="M99" s="5" t="s">
        <v>38</v>
      </c>
      <c r="N99" s="5" t="s">
        <v>5170</v>
      </c>
    </row>
    <row r="100" spans="2:14" hidden="1" outlineLevel="1">
      <c r="B100" s="5" t="s">
        <v>2187</v>
      </c>
      <c r="C100" s="5" t="s">
        <v>24</v>
      </c>
      <c r="D100" s="5" t="s">
        <v>55</v>
      </c>
      <c r="E100" s="5"/>
      <c r="F100" s="5" t="s">
        <v>5171</v>
      </c>
      <c r="G100" s="5" t="s">
        <v>5172</v>
      </c>
      <c r="H100" s="5" t="s">
        <v>2190</v>
      </c>
      <c r="I100" s="5" t="s">
        <v>2158</v>
      </c>
      <c r="J100" s="5" t="s">
        <v>38</v>
      </c>
      <c r="K100" s="5" t="s">
        <v>561</v>
      </c>
      <c r="L100" s="2">
        <f t="shared" si="1"/>
        <v>-41014.847970809722</v>
      </c>
      <c r="M100" s="5" t="s">
        <v>38</v>
      </c>
      <c r="N100" s="5" t="s">
        <v>5173</v>
      </c>
    </row>
    <row r="101" spans="2:14" hidden="1" outlineLevel="1">
      <c r="B101" s="5" t="s">
        <v>2187</v>
      </c>
      <c r="C101" s="5" t="s">
        <v>24</v>
      </c>
      <c r="D101" s="5" t="s">
        <v>38</v>
      </c>
      <c r="E101" s="5"/>
      <c r="F101" s="5" t="s">
        <v>5174</v>
      </c>
      <c r="G101" s="5" t="s">
        <v>5175</v>
      </c>
      <c r="H101" s="5" t="s">
        <v>2190</v>
      </c>
      <c r="I101" s="5" t="s">
        <v>2775</v>
      </c>
      <c r="J101" s="5" t="s">
        <v>38</v>
      </c>
      <c r="K101" s="5" t="s">
        <v>132</v>
      </c>
      <c r="L101" s="2">
        <f t="shared" si="1"/>
        <v>56395.415959863371</v>
      </c>
      <c r="M101" s="5" t="s">
        <v>38</v>
      </c>
      <c r="N101" s="5" t="s">
        <v>5176</v>
      </c>
    </row>
    <row r="102" spans="2:14" hidden="1" outlineLevel="1">
      <c r="B102" s="5" t="s">
        <v>2197</v>
      </c>
      <c r="C102" s="5" t="s">
        <v>24</v>
      </c>
      <c r="D102" s="5" t="s">
        <v>38</v>
      </c>
      <c r="E102" s="5"/>
      <c r="F102" s="5" t="s">
        <v>5177</v>
      </c>
      <c r="G102" s="5" t="s">
        <v>5178</v>
      </c>
      <c r="H102" s="5" t="s">
        <v>2200</v>
      </c>
      <c r="I102" s="5" t="s">
        <v>5179</v>
      </c>
      <c r="J102" s="5" t="s">
        <v>38</v>
      </c>
      <c r="K102" s="5" t="s">
        <v>167</v>
      </c>
      <c r="L102" s="2">
        <f t="shared" si="1"/>
        <v>92283.407934321876</v>
      </c>
      <c r="M102" s="5" t="s">
        <v>38</v>
      </c>
      <c r="N102" s="5" t="s">
        <v>5180</v>
      </c>
    </row>
    <row r="103" spans="2:14" hidden="1" outlineLevel="1">
      <c r="B103" s="5" t="s">
        <v>2197</v>
      </c>
      <c r="C103" s="5" t="s">
        <v>24</v>
      </c>
      <c r="D103" s="5" t="s">
        <v>38</v>
      </c>
      <c r="E103" s="5"/>
      <c r="F103" s="5" t="s">
        <v>5181</v>
      </c>
      <c r="G103" s="5" t="s">
        <v>5182</v>
      </c>
      <c r="H103" s="5" t="s">
        <v>2200</v>
      </c>
      <c r="I103" s="5" t="s">
        <v>841</v>
      </c>
      <c r="J103" s="5" t="s">
        <v>38</v>
      </c>
      <c r="K103" s="5" t="s">
        <v>740</v>
      </c>
      <c r="L103" s="2">
        <f t="shared" si="1"/>
        <v>-3417.9039975674768</v>
      </c>
      <c r="M103" s="5" t="s">
        <v>38</v>
      </c>
      <c r="N103" s="5" t="s">
        <v>5183</v>
      </c>
    </row>
    <row r="104" spans="2:14" hidden="1" outlineLevel="1">
      <c r="B104" s="5" t="s">
        <v>5184</v>
      </c>
      <c r="C104" s="5" t="s">
        <v>37</v>
      </c>
      <c r="D104" s="5" t="s">
        <v>55</v>
      </c>
      <c r="E104" s="5"/>
      <c r="F104" s="5" t="s">
        <v>5185</v>
      </c>
      <c r="G104" s="5" t="s">
        <v>5186</v>
      </c>
      <c r="H104" s="5" t="s">
        <v>5187</v>
      </c>
      <c r="I104" s="5" t="s">
        <v>1997</v>
      </c>
      <c r="J104" s="5" t="s">
        <v>51</v>
      </c>
      <c r="K104" s="5" t="s">
        <v>550</v>
      </c>
      <c r="L104" s="2">
        <f t="shared" si="1"/>
        <v>100828.16792824057</v>
      </c>
      <c r="M104" s="5" t="s">
        <v>38</v>
      </c>
      <c r="N104" s="5" t="s">
        <v>5188</v>
      </c>
    </row>
    <row r="105" spans="2:14" hidden="1" outlineLevel="1">
      <c r="B105" s="5" t="s">
        <v>5189</v>
      </c>
      <c r="C105" s="5" t="s">
        <v>37</v>
      </c>
      <c r="D105" s="5" t="s">
        <v>38</v>
      </c>
      <c r="E105" s="5" t="s">
        <v>120</v>
      </c>
      <c r="F105" s="5" t="s">
        <v>5190</v>
      </c>
      <c r="G105" s="5" t="s">
        <v>5191</v>
      </c>
      <c r="H105" s="5" t="s">
        <v>5192</v>
      </c>
      <c r="I105" s="5" t="s">
        <v>5193</v>
      </c>
      <c r="J105" s="5" t="s">
        <v>51</v>
      </c>
      <c r="K105" s="5" t="s">
        <v>355</v>
      </c>
      <c r="L105" s="2">
        <f t="shared" si="1"/>
        <v>-22216.375984188599</v>
      </c>
      <c r="M105" s="5" t="s">
        <v>38</v>
      </c>
      <c r="N105" s="5" t="s">
        <v>5194</v>
      </c>
    </row>
    <row r="106" spans="2:14" hidden="1" outlineLevel="1">
      <c r="B106" s="5" t="s">
        <v>5195</v>
      </c>
      <c r="C106" s="5" t="s">
        <v>37</v>
      </c>
      <c r="D106" s="5" t="s">
        <v>38</v>
      </c>
      <c r="E106" s="5" t="s">
        <v>5196</v>
      </c>
      <c r="F106" s="5" t="s">
        <v>5197</v>
      </c>
      <c r="G106" s="5" t="s">
        <v>5198</v>
      </c>
      <c r="H106" s="5" t="s">
        <v>5199</v>
      </c>
      <c r="I106" s="5" t="s">
        <v>5200</v>
      </c>
      <c r="J106" s="5" t="s">
        <v>51</v>
      </c>
      <c r="K106" s="5" t="s">
        <v>676</v>
      </c>
      <c r="L106" s="2">
        <f t="shared" si="1"/>
        <v>-1708.9519987837384</v>
      </c>
      <c r="M106" s="5" t="s">
        <v>38</v>
      </c>
      <c r="N106" s="5" t="s">
        <v>5201</v>
      </c>
    </row>
    <row r="107" spans="2:14" hidden="1" outlineLevel="1">
      <c r="B107" s="5" t="s">
        <v>2203</v>
      </c>
      <c r="C107" s="5" t="s">
        <v>24</v>
      </c>
      <c r="D107" s="5" t="s">
        <v>540</v>
      </c>
      <c r="E107" s="5"/>
      <c r="F107" s="5" t="s">
        <v>5202</v>
      </c>
      <c r="G107" s="5" t="s">
        <v>5203</v>
      </c>
      <c r="H107" s="5" t="s">
        <v>2206</v>
      </c>
      <c r="I107" s="5" t="s">
        <v>798</v>
      </c>
      <c r="J107" s="5" t="s">
        <v>38</v>
      </c>
      <c r="K107" s="5" t="s">
        <v>978</v>
      </c>
      <c r="L107" s="2">
        <f t="shared" si="1"/>
        <v>-105955.02392459178</v>
      </c>
      <c r="M107" s="5" t="s">
        <v>38</v>
      </c>
      <c r="N107" s="5" t="s">
        <v>5204</v>
      </c>
    </row>
    <row r="108" spans="2:14" hidden="1" outlineLevel="1">
      <c r="B108" s="5" t="s">
        <v>2203</v>
      </c>
      <c r="C108" s="5" t="s">
        <v>24</v>
      </c>
      <c r="D108" s="5" t="s">
        <v>540</v>
      </c>
      <c r="E108" s="5"/>
      <c r="F108" s="5" t="s">
        <v>2211</v>
      </c>
      <c r="G108" s="5" t="s">
        <v>2212</v>
      </c>
      <c r="H108" s="5" t="s">
        <v>2206</v>
      </c>
      <c r="I108" s="5" t="s">
        <v>214</v>
      </c>
      <c r="J108" s="5" t="s">
        <v>38</v>
      </c>
      <c r="K108" s="5" t="s">
        <v>2459</v>
      </c>
      <c r="L108" s="2">
        <f t="shared" si="1"/>
        <v>-59813.319957430853</v>
      </c>
      <c r="M108" s="5" t="s">
        <v>38</v>
      </c>
      <c r="N108" s="5" t="s">
        <v>5205</v>
      </c>
    </row>
    <row r="109" spans="2:14" hidden="1" outlineLevel="1">
      <c r="B109" s="5" t="s">
        <v>2203</v>
      </c>
      <c r="C109" s="5" t="s">
        <v>24</v>
      </c>
      <c r="D109" s="5" t="s">
        <v>521</v>
      </c>
      <c r="E109" s="5"/>
      <c r="F109" s="5" t="s">
        <v>5206</v>
      </c>
      <c r="G109" s="5" t="s">
        <v>5207</v>
      </c>
      <c r="H109" s="5" t="s">
        <v>2206</v>
      </c>
      <c r="I109" s="5" t="s">
        <v>5208</v>
      </c>
      <c r="J109" s="5" t="s">
        <v>38</v>
      </c>
      <c r="K109" s="5" t="s">
        <v>1146</v>
      </c>
      <c r="L109" s="2">
        <f t="shared" si="1"/>
        <v>148678.82389418525</v>
      </c>
      <c r="M109" s="5" t="s">
        <v>38</v>
      </c>
      <c r="N109" s="5" t="s">
        <v>5209</v>
      </c>
    </row>
    <row r="110" spans="2:14" hidden="1" outlineLevel="1">
      <c r="B110" s="5" t="s">
        <v>2214</v>
      </c>
      <c r="C110" s="5" t="s">
        <v>37</v>
      </c>
      <c r="D110" s="5" t="s">
        <v>239</v>
      </c>
      <c r="E110" s="5"/>
      <c r="F110" s="5" t="s">
        <v>5210</v>
      </c>
      <c r="G110" s="5" t="s">
        <v>5211</v>
      </c>
      <c r="H110" s="5" t="s">
        <v>2217</v>
      </c>
      <c r="I110" s="5" t="s">
        <v>3471</v>
      </c>
      <c r="J110" s="5" t="s">
        <v>51</v>
      </c>
      <c r="K110" s="5" t="s">
        <v>512</v>
      </c>
      <c r="L110" s="2">
        <f t="shared" si="1"/>
        <v>123044.54391242916</v>
      </c>
      <c r="M110" s="5" t="s">
        <v>38</v>
      </c>
      <c r="N110" s="5" t="s">
        <v>5212</v>
      </c>
    </row>
    <row r="111" spans="2:14" hidden="1" outlineLevel="1">
      <c r="B111" s="5" t="s">
        <v>2214</v>
      </c>
      <c r="C111" s="5" t="s">
        <v>37</v>
      </c>
      <c r="D111" s="5" t="s">
        <v>46</v>
      </c>
      <c r="E111" s="5"/>
      <c r="F111" s="5" t="s">
        <v>5213</v>
      </c>
      <c r="G111" s="5" t="s">
        <v>5214</v>
      </c>
      <c r="H111" s="5" t="s">
        <v>2217</v>
      </c>
      <c r="I111" s="5" t="s">
        <v>395</v>
      </c>
      <c r="J111" s="5" t="s">
        <v>51</v>
      </c>
      <c r="K111" s="5" t="s">
        <v>941</v>
      </c>
      <c r="L111" s="2">
        <f t="shared" si="1"/>
        <v>-25634.279981756077</v>
      </c>
      <c r="M111" s="5" t="s">
        <v>38</v>
      </c>
      <c r="N111" s="5" t="s">
        <v>5215</v>
      </c>
    </row>
    <row r="112" spans="2:14" hidden="1" outlineLevel="1">
      <c r="B112" s="5" t="s">
        <v>2214</v>
      </c>
      <c r="C112" s="5" t="s">
        <v>37</v>
      </c>
      <c r="D112" s="5" t="s">
        <v>2286</v>
      </c>
      <c r="E112" s="5"/>
      <c r="F112" s="5" t="s">
        <v>5216</v>
      </c>
      <c r="G112" s="5" t="s">
        <v>5217</v>
      </c>
      <c r="H112" s="5" t="s">
        <v>2217</v>
      </c>
      <c r="I112" s="5" t="s">
        <v>124</v>
      </c>
      <c r="J112" s="5" t="s">
        <v>51</v>
      </c>
      <c r="K112" s="5" t="s">
        <v>1840</v>
      </c>
      <c r="L112" s="2">
        <f t="shared" si="1"/>
        <v>-111081.879920943</v>
      </c>
      <c r="M112" s="5" t="s">
        <v>38</v>
      </c>
      <c r="N112" s="5" t="s">
        <v>5218</v>
      </c>
    </row>
    <row r="113" spans="2:14" hidden="1" outlineLevel="1">
      <c r="B113" s="5" t="s">
        <v>2224</v>
      </c>
      <c r="C113" s="5" t="s">
        <v>24</v>
      </c>
      <c r="D113" s="5" t="s">
        <v>38</v>
      </c>
      <c r="E113" s="5"/>
      <c r="F113" s="5" t="s">
        <v>5219</v>
      </c>
      <c r="G113" s="5" t="s">
        <v>5220</v>
      </c>
      <c r="H113" s="5" t="s">
        <v>2227</v>
      </c>
      <c r="I113" s="5" t="s">
        <v>1599</v>
      </c>
      <c r="J113" s="5" t="s">
        <v>55</v>
      </c>
      <c r="K113" s="5" t="s">
        <v>593</v>
      </c>
      <c r="L113" s="2">
        <f t="shared" si="1"/>
        <v>-18798.471986621124</v>
      </c>
      <c r="M113" s="5" t="s">
        <v>38</v>
      </c>
      <c r="N113" s="5" t="s">
        <v>5221</v>
      </c>
    </row>
    <row r="114" spans="2:14" hidden="1" outlineLevel="1">
      <c r="B114" s="5" t="s">
        <v>2224</v>
      </c>
      <c r="C114" s="5" t="s">
        <v>24</v>
      </c>
      <c r="D114" s="5" t="s">
        <v>521</v>
      </c>
      <c r="E114" s="5"/>
      <c r="F114" s="5" t="s">
        <v>5222</v>
      </c>
      <c r="G114" s="5" t="s">
        <v>5223</v>
      </c>
      <c r="H114" s="5" t="s">
        <v>2227</v>
      </c>
      <c r="I114" s="5" t="s">
        <v>2435</v>
      </c>
      <c r="J114" s="5" t="s">
        <v>55</v>
      </c>
      <c r="K114" s="5" t="s">
        <v>4060</v>
      </c>
      <c r="L114" s="2">
        <f t="shared" si="1"/>
        <v>116208.73591729421</v>
      </c>
      <c r="M114" s="5" t="s">
        <v>38</v>
      </c>
      <c r="N114" s="5" t="s">
        <v>5224</v>
      </c>
    </row>
    <row r="115" spans="2:14" hidden="1" outlineLevel="1">
      <c r="B115" s="5" t="s">
        <v>2224</v>
      </c>
      <c r="C115" s="5" t="s">
        <v>24</v>
      </c>
      <c r="D115" s="5" t="s">
        <v>46</v>
      </c>
      <c r="E115" s="5"/>
      <c r="F115" s="5" t="s">
        <v>5225</v>
      </c>
      <c r="G115" s="5" t="s">
        <v>5226</v>
      </c>
      <c r="H115" s="5" t="s">
        <v>2227</v>
      </c>
      <c r="I115" s="5" t="s">
        <v>2706</v>
      </c>
      <c r="J115" s="5" t="s">
        <v>55</v>
      </c>
      <c r="K115" s="5" t="s">
        <v>593</v>
      </c>
      <c r="L115" s="2">
        <f t="shared" si="1"/>
        <v>-18798.471986621124</v>
      </c>
      <c r="M115" s="5" t="s">
        <v>38</v>
      </c>
      <c r="N115" s="5" t="s">
        <v>5227</v>
      </c>
    </row>
    <row r="116" spans="2:14" hidden="1" outlineLevel="1">
      <c r="B116" s="5" t="s">
        <v>2224</v>
      </c>
      <c r="C116" s="5" t="s">
        <v>24</v>
      </c>
      <c r="D116" s="5" t="s">
        <v>540</v>
      </c>
      <c r="E116" s="5"/>
      <c r="F116" s="5" t="s">
        <v>5228</v>
      </c>
      <c r="G116" s="5" t="s">
        <v>5229</v>
      </c>
      <c r="H116" s="5" t="s">
        <v>2227</v>
      </c>
      <c r="I116" s="5" t="s">
        <v>2347</v>
      </c>
      <c r="J116" s="5" t="s">
        <v>55</v>
      </c>
      <c r="K116" s="5" t="s">
        <v>317</v>
      </c>
      <c r="L116" s="2">
        <f t="shared" si="1"/>
        <v>-58104.367958647104</v>
      </c>
      <c r="M116" s="5" t="s">
        <v>38</v>
      </c>
      <c r="N116" s="5" t="s">
        <v>5230</v>
      </c>
    </row>
    <row r="117" spans="2:14" hidden="1" outlineLevel="1">
      <c r="B117" s="5" t="s">
        <v>2232</v>
      </c>
      <c r="C117" s="5" t="s">
        <v>24</v>
      </c>
      <c r="D117" s="5" t="s">
        <v>38</v>
      </c>
      <c r="E117" s="5"/>
      <c r="F117" s="5" t="s">
        <v>5231</v>
      </c>
      <c r="G117" s="5" t="s">
        <v>5232</v>
      </c>
      <c r="H117" s="5" t="s">
        <v>2235</v>
      </c>
      <c r="I117" s="5" t="s">
        <v>5233</v>
      </c>
      <c r="J117" s="5" t="s">
        <v>38</v>
      </c>
      <c r="K117" s="5" t="s">
        <v>294</v>
      </c>
      <c r="L117" s="2">
        <f t="shared" si="1"/>
        <v>-70067.031950133271</v>
      </c>
      <c r="M117" s="5" t="s">
        <v>38</v>
      </c>
      <c r="N117" s="5" t="s">
        <v>5234</v>
      </c>
    </row>
    <row r="118" spans="2:14" hidden="1" outlineLevel="1">
      <c r="B118" s="5" t="s">
        <v>2232</v>
      </c>
      <c r="C118" s="5" t="s">
        <v>24</v>
      </c>
      <c r="D118" s="5" t="s">
        <v>374</v>
      </c>
      <c r="E118" s="5"/>
      <c r="F118" s="5" t="s">
        <v>5235</v>
      </c>
      <c r="G118" s="5" t="s">
        <v>5236</v>
      </c>
      <c r="H118" s="5" t="s">
        <v>2235</v>
      </c>
      <c r="I118" s="5" t="s">
        <v>525</v>
      </c>
      <c r="J118" s="5" t="s">
        <v>38</v>
      </c>
      <c r="K118" s="5" t="s">
        <v>1613</v>
      </c>
      <c r="L118" s="2">
        <f t="shared" si="1"/>
        <v>126462.44790999666</v>
      </c>
      <c r="M118" s="5" t="s">
        <v>38</v>
      </c>
      <c r="N118" s="5" t="s">
        <v>5237</v>
      </c>
    </row>
    <row r="119" spans="2:14" hidden="1" outlineLevel="1">
      <c r="B119" s="5" t="s">
        <v>5238</v>
      </c>
      <c r="C119" s="5" t="s">
        <v>24</v>
      </c>
      <c r="D119" s="5" t="s">
        <v>63</v>
      </c>
      <c r="E119" s="5"/>
      <c r="F119" s="5" t="s">
        <v>5239</v>
      </c>
      <c r="G119" s="5" t="s">
        <v>5240</v>
      </c>
      <c r="H119" s="5" t="s">
        <v>5241</v>
      </c>
      <c r="I119" s="5" t="s">
        <v>3768</v>
      </c>
      <c r="J119" s="5" t="s">
        <v>51</v>
      </c>
      <c r="K119" s="5" t="s">
        <v>5242</v>
      </c>
      <c r="L119" s="2">
        <f t="shared" si="1"/>
        <v>170895.19987837385</v>
      </c>
      <c r="M119" s="5" t="s">
        <v>38</v>
      </c>
      <c r="N119" s="5" t="s">
        <v>5243</v>
      </c>
    </row>
    <row r="120" spans="2:14" hidden="1" outlineLevel="1">
      <c r="B120" s="5" t="s">
        <v>5244</v>
      </c>
      <c r="C120" s="5" t="s">
        <v>24</v>
      </c>
      <c r="D120" s="5" t="s">
        <v>55</v>
      </c>
      <c r="E120" s="5"/>
      <c r="F120" s="5" t="s">
        <v>5245</v>
      </c>
      <c r="G120" s="5" t="s">
        <v>5246</v>
      </c>
      <c r="H120" s="5" t="s">
        <v>5247</v>
      </c>
      <c r="I120" s="5" t="s">
        <v>5248</v>
      </c>
      <c r="J120" s="5" t="s">
        <v>51</v>
      </c>
      <c r="K120" s="5" t="s">
        <v>746</v>
      </c>
      <c r="L120" s="2">
        <f t="shared" si="1"/>
        <v>17089.519987837386</v>
      </c>
      <c r="M120" s="5" t="s">
        <v>38</v>
      </c>
      <c r="N120" s="5" t="s">
        <v>5249</v>
      </c>
    </row>
    <row r="121" spans="2:14" hidden="1" outlineLevel="1">
      <c r="B121" s="5" t="s">
        <v>5250</v>
      </c>
      <c r="C121" s="5" t="s">
        <v>24</v>
      </c>
      <c r="D121" s="5" t="s">
        <v>38</v>
      </c>
      <c r="E121" s="5"/>
      <c r="F121" s="5" t="s">
        <v>5251</v>
      </c>
      <c r="G121" s="5" t="s">
        <v>5252</v>
      </c>
      <c r="H121" s="5" t="s">
        <v>5253</v>
      </c>
      <c r="I121" s="5" t="s">
        <v>5254</v>
      </c>
      <c r="J121" s="5" t="s">
        <v>38</v>
      </c>
      <c r="K121" s="5" t="s">
        <v>132</v>
      </c>
      <c r="L121" s="2">
        <f t="shared" si="1"/>
        <v>56395.415959863371</v>
      </c>
      <c r="M121" s="5" t="s">
        <v>38</v>
      </c>
      <c r="N121" s="5" t="s">
        <v>5255</v>
      </c>
    </row>
    <row r="122" spans="2:14" hidden="1" outlineLevel="1">
      <c r="B122" s="5" t="s">
        <v>2238</v>
      </c>
      <c r="C122" s="5" t="s">
        <v>24</v>
      </c>
      <c r="D122" s="5" t="s">
        <v>55</v>
      </c>
      <c r="E122" s="5"/>
      <c r="F122" s="5" t="s">
        <v>5256</v>
      </c>
      <c r="G122" s="5" t="s">
        <v>5257</v>
      </c>
      <c r="H122" s="5" t="s">
        <v>2241</v>
      </c>
      <c r="I122" s="5" t="s">
        <v>476</v>
      </c>
      <c r="J122" s="5" t="s">
        <v>51</v>
      </c>
      <c r="K122" s="5" t="s">
        <v>550</v>
      </c>
      <c r="L122" s="2">
        <f t="shared" si="1"/>
        <v>100828.16792824057</v>
      </c>
      <c r="M122" s="5" t="s">
        <v>38</v>
      </c>
      <c r="N122" s="5" t="s">
        <v>5258</v>
      </c>
    </row>
    <row r="123" spans="2:14" hidden="1" outlineLevel="1">
      <c r="B123" s="5" t="s">
        <v>2238</v>
      </c>
      <c r="C123" s="5" t="s">
        <v>24</v>
      </c>
      <c r="D123" s="5" t="s">
        <v>63</v>
      </c>
      <c r="E123" s="5"/>
      <c r="F123" s="5" t="s">
        <v>5259</v>
      </c>
      <c r="G123" s="5" t="s">
        <v>5260</v>
      </c>
      <c r="H123" s="5" t="s">
        <v>2241</v>
      </c>
      <c r="I123" s="5" t="s">
        <v>74</v>
      </c>
      <c r="J123" s="5" t="s">
        <v>51</v>
      </c>
      <c r="K123" s="5" t="s">
        <v>497</v>
      </c>
      <c r="L123" s="2">
        <f t="shared" si="1"/>
        <v>-82029.695941619444</v>
      </c>
      <c r="M123" s="5" t="s">
        <v>38</v>
      </c>
      <c r="N123" s="5" t="s">
        <v>5261</v>
      </c>
    </row>
    <row r="124" spans="2:14" hidden="1" outlineLevel="1">
      <c r="B124" s="5" t="s">
        <v>2238</v>
      </c>
      <c r="C124" s="5" t="s">
        <v>24</v>
      </c>
      <c r="D124" s="5" t="s">
        <v>142</v>
      </c>
      <c r="E124" s="5"/>
      <c r="F124" s="5" t="s">
        <v>2243</v>
      </c>
      <c r="G124" s="5" t="s">
        <v>2244</v>
      </c>
      <c r="H124" s="5" t="s">
        <v>2241</v>
      </c>
      <c r="I124" s="5" t="s">
        <v>538</v>
      </c>
      <c r="J124" s="5" t="s">
        <v>51</v>
      </c>
      <c r="K124" s="5" t="s">
        <v>497</v>
      </c>
      <c r="L124" s="2">
        <f t="shared" si="1"/>
        <v>-82029.695941619444</v>
      </c>
      <c r="M124" s="5" t="s">
        <v>38</v>
      </c>
      <c r="N124" s="5" t="s">
        <v>5262</v>
      </c>
    </row>
    <row r="125" spans="2:14" hidden="1" outlineLevel="1">
      <c r="B125" s="5" t="s">
        <v>5263</v>
      </c>
      <c r="C125" s="5" t="s">
        <v>24</v>
      </c>
      <c r="D125" s="5" t="s">
        <v>38</v>
      </c>
      <c r="E125" s="5"/>
      <c r="F125" s="5" t="s">
        <v>5264</v>
      </c>
      <c r="G125" s="5" t="s">
        <v>5265</v>
      </c>
      <c r="H125" s="5" t="s">
        <v>5266</v>
      </c>
      <c r="I125" s="5" t="s">
        <v>5267</v>
      </c>
      <c r="J125" s="5" t="s">
        <v>51</v>
      </c>
      <c r="K125" s="5" t="s">
        <v>271</v>
      </c>
      <c r="L125" s="2">
        <f t="shared" si="1"/>
        <v>-37596.943973242247</v>
      </c>
      <c r="M125" s="5" t="s">
        <v>38</v>
      </c>
      <c r="N125" s="5" t="s">
        <v>5268</v>
      </c>
    </row>
    <row r="126" spans="2:14" hidden="1" outlineLevel="1">
      <c r="B126" s="5" t="s">
        <v>5263</v>
      </c>
      <c r="C126" s="5" t="s">
        <v>24</v>
      </c>
      <c r="D126" s="5" t="s">
        <v>38</v>
      </c>
      <c r="E126" s="5"/>
      <c r="F126" s="5" t="s">
        <v>5269</v>
      </c>
      <c r="G126" s="5" t="s">
        <v>5270</v>
      </c>
      <c r="H126" s="5" t="s">
        <v>5266</v>
      </c>
      <c r="I126" s="5" t="s">
        <v>1881</v>
      </c>
      <c r="J126" s="5" t="s">
        <v>51</v>
      </c>
      <c r="K126" s="5" t="s">
        <v>1423</v>
      </c>
      <c r="L126" s="2">
        <f t="shared" si="1"/>
        <v>68358.079951349544</v>
      </c>
      <c r="M126" s="5" t="s">
        <v>38</v>
      </c>
      <c r="N126" s="5" t="s">
        <v>5271</v>
      </c>
    </row>
    <row r="127" spans="2:14" hidden="1" outlineLevel="1">
      <c r="B127" s="5" t="s">
        <v>5263</v>
      </c>
      <c r="C127" s="5" t="s">
        <v>24</v>
      </c>
      <c r="D127" s="5" t="s">
        <v>38</v>
      </c>
      <c r="E127" s="5"/>
      <c r="F127" s="5" t="s">
        <v>5272</v>
      </c>
      <c r="G127" s="5" t="s">
        <v>5273</v>
      </c>
      <c r="H127" s="5" t="s">
        <v>5266</v>
      </c>
      <c r="I127" s="5" t="s">
        <v>5274</v>
      </c>
      <c r="J127" s="5" t="s">
        <v>51</v>
      </c>
      <c r="K127" s="5" t="s">
        <v>1374</v>
      </c>
      <c r="L127" s="2">
        <f t="shared" si="1"/>
        <v>-10253.711992702431</v>
      </c>
      <c r="M127" s="5" t="s">
        <v>38</v>
      </c>
      <c r="N127" s="5" t="s">
        <v>5275</v>
      </c>
    </row>
    <row r="128" spans="2:14" hidden="1" outlineLevel="1">
      <c r="B128" s="5" t="s">
        <v>5276</v>
      </c>
      <c r="C128" s="5" t="s">
        <v>24</v>
      </c>
      <c r="D128" s="5" t="s">
        <v>38</v>
      </c>
      <c r="E128" s="5"/>
      <c r="F128" s="5" t="s">
        <v>5277</v>
      </c>
      <c r="G128" s="5" t="s">
        <v>5278</v>
      </c>
      <c r="H128" s="5" t="s">
        <v>5279</v>
      </c>
      <c r="I128" s="5" t="s">
        <v>5280</v>
      </c>
      <c r="J128" s="5" t="s">
        <v>55</v>
      </c>
      <c r="K128" s="5" t="s">
        <v>55</v>
      </c>
      <c r="L128" s="2">
        <f t="shared" si="1"/>
        <v>3417.9039975674768</v>
      </c>
      <c r="M128" s="5" t="s">
        <v>38</v>
      </c>
      <c r="N128" s="5" t="s">
        <v>5281</v>
      </c>
    </row>
    <row r="129" spans="1:14" hidden="1" outlineLevel="1">
      <c r="B129" s="5" t="s">
        <v>5282</v>
      </c>
      <c r="C129" s="5" t="s">
        <v>24</v>
      </c>
      <c r="D129" s="5" t="s">
        <v>38</v>
      </c>
      <c r="E129" s="5"/>
      <c r="F129" s="5" t="s">
        <v>5283</v>
      </c>
      <c r="G129" s="5" t="s">
        <v>5284</v>
      </c>
      <c r="H129" s="5" t="s">
        <v>5285</v>
      </c>
      <c r="I129" s="5" t="s">
        <v>5286</v>
      </c>
      <c r="J129" s="5" t="s">
        <v>51</v>
      </c>
      <c r="K129" s="5" t="s">
        <v>75</v>
      </c>
      <c r="L129" s="2">
        <f t="shared" si="1"/>
        <v>46141.703967160938</v>
      </c>
      <c r="M129" s="5" t="s">
        <v>38</v>
      </c>
      <c r="N129" s="5" t="s">
        <v>5287</v>
      </c>
    </row>
    <row r="130" spans="1:14" hidden="1" outlineLevel="1">
      <c r="B130" s="5" t="s">
        <v>5288</v>
      </c>
      <c r="C130" s="5" t="s">
        <v>37</v>
      </c>
      <c r="D130" s="5" t="s">
        <v>55</v>
      </c>
      <c r="E130" s="5"/>
      <c r="F130" s="5" t="s">
        <v>5289</v>
      </c>
      <c r="G130" s="5" t="s">
        <v>5290</v>
      </c>
      <c r="H130" s="5" t="s">
        <v>5291</v>
      </c>
      <c r="I130" s="5" t="s">
        <v>5292</v>
      </c>
      <c r="J130" s="5" t="s">
        <v>51</v>
      </c>
      <c r="K130" s="5" t="s">
        <v>477</v>
      </c>
      <c r="L130" s="2">
        <f t="shared" si="1"/>
        <v>15380.567989053645</v>
      </c>
      <c r="M130" s="5" t="s">
        <v>38</v>
      </c>
      <c r="N130" s="5" t="s">
        <v>5293</v>
      </c>
    </row>
    <row r="131" spans="1:14" hidden="1" outlineLevel="1">
      <c r="B131" s="5" t="s">
        <v>5294</v>
      </c>
      <c r="C131" s="5" t="s">
        <v>24</v>
      </c>
      <c r="D131" s="5" t="s">
        <v>38</v>
      </c>
      <c r="E131" s="5"/>
      <c r="F131" s="5" t="s">
        <v>5295</v>
      </c>
      <c r="G131" s="5" t="s">
        <v>5296</v>
      </c>
      <c r="H131" s="5" t="s">
        <v>5297</v>
      </c>
      <c r="I131" s="5" t="s">
        <v>3596</v>
      </c>
      <c r="J131" s="5" t="s">
        <v>38</v>
      </c>
      <c r="K131" s="5" t="s">
        <v>188</v>
      </c>
      <c r="L131" s="2">
        <f t="shared" ref="L131:L194" si="2">K131/$K$2361*100</f>
        <v>80320.743942835703</v>
      </c>
      <c r="M131" s="5" t="s">
        <v>38</v>
      </c>
      <c r="N131" s="5" t="s">
        <v>5298</v>
      </c>
    </row>
    <row r="132" spans="1:14" hidden="1" outlineLevel="1">
      <c r="B132" s="5" t="s">
        <v>5299</v>
      </c>
      <c r="C132" s="5" t="s">
        <v>24</v>
      </c>
      <c r="D132" s="5" t="s">
        <v>38</v>
      </c>
      <c r="E132" s="5"/>
      <c r="F132" s="5" t="s">
        <v>5300</v>
      </c>
      <c r="G132" s="5" t="s">
        <v>5301</v>
      </c>
      <c r="H132" s="5" t="s">
        <v>5302</v>
      </c>
      <c r="I132" s="5" t="s">
        <v>1007</v>
      </c>
      <c r="J132" s="5" t="s">
        <v>51</v>
      </c>
      <c r="K132" s="5" t="s">
        <v>561</v>
      </c>
      <c r="L132" s="2">
        <f t="shared" si="2"/>
        <v>-41014.847970809722</v>
      </c>
      <c r="M132" s="5" t="s">
        <v>38</v>
      </c>
      <c r="N132" s="5" t="s">
        <v>5303</v>
      </c>
    </row>
    <row r="133" spans="1:14" hidden="1" outlineLevel="1">
      <c r="B133" s="5" t="s">
        <v>5299</v>
      </c>
      <c r="C133" s="5" t="s">
        <v>24</v>
      </c>
      <c r="D133" s="5" t="s">
        <v>55</v>
      </c>
      <c r="E133" s="5"/>
      <c r="F133" s="5" t="s">
        <v>5304</v>
      </c>
      <c r="G133" s="5" t="s">
        <v>5305</v>
      </c>
      <c r="H133" s="5" t="s">
        <v>5302</v>
      </c>
      <c r="I133" s="5" t="s">
        <v>1152</v>
      </c>
      <c r="J133" s="5" t="s">
        <v>51</v>
      </c>
      <c r="K133" s="5" t="s">
        <v>962</v>
      </c>
      <c r="L133" s="2">
        <f t="shared" si="2"/>
        <v>-73484.935947700753</v>
      </c>
      <c r="M133" s="5" t="s">
        <v>38</v>
      </c>
      <c r="N133" s="5" t="s">
        <v>5306</v>
      </c>
    </row>
    <row r="134" spans="1:14" hidden="1" outlineLevel="1">
      <c r="B134" s="5" t="s">
        <v>5307</v>
      </c>
      <c r="C134" s="5" t="s">
        <v>24</v>
      </c>
      <c r="D134" s="5" t="s">
        <v>38</v>
      </c>
      <c r="E134" s="5" t="s">
        <v>120</v>
      </c>
      <c r="F134" s="5" t="s">
        <v>5308</v>
      </c>
      <c r="G134" s="5" t="s">
        <v>5309</v>
      </c>
      <c r="H134" s="5" t="s">
        <v>5310</v>
      </c>
      <c r="I134" s="5" t="s">
        <v>5311</v>
      </c>
      <c r="J134" s="5" t="s">
        <v>51</v>
      </c>
      <c r="K134" s="5" t="s">
        <v>188</v>
      </c>
      <c r="L134" s="2">
        <f t="shared" si="2"/>
        <v>80320.743942835703</v>
      </c>
      <c r="M134" s="5" t="s">
        <v>38</v>
      </c>
      <c r="N134" s="5" t="s">
        <v>5312</v>
      </c>
    </row>
    <row r="135" spans="1:14" hidden="1" outlineLevel="1">
      <c r="B135" s="5" t="s">
        <v>5313</v>
      </c>
      <c r="C135" s="5" t="s">
        <v>24</v>
      </c>
      <c r="D135" s="5" t="s">
        <v>55</v>
      </c>
      <c r="E135" s="5" t="s">
        <v>120</v>
      </c>
      <c r="F135" s="5" t="s">
        <v>5314</v>
      </c>
      <c r="G135" s="5" t="s">
        <v>5315</v>
      </c>
      <c r="H135" s="5" t="s">
        <v>5310</v>
      </c>
      <c r="I135" s="5" t="s">
        <v>131</v>
      </c>
      <c r="J135" s="5" t="s">
        <v>51</v>
      </c>
      <c r="K135" s="5" t="s">
        <v>1075</v>
      </c>
      <c r="L135" s="2">
        <f t="shared" si="2"/>
        <v>-76902.839945268221</v>
      </c>
      <c r="M135" s="5" t="s">
        <v>38</v>
      </c>
      <c r="N135" s="5" t="s">
        <v>5316</v>
      </c>
    </row>
    <row r="136" spans="1:14" hidden="1" outlineLevel="1">
      <c r="B136" s="5" t="s">
        <v>5307</v>
      </c>
      <c r="C136" s="5" t="s">
        <v>24</v>
      </c>
      <c r="D136" s="5" t="s">
        <v>38</v>
      </c>
      <c r="E136" s="5" t="s">
        <v>120</v>
      </c>
      <c r="F136" s="5" t="s">
        <v>5317</v>
      </c>
      <c r="G136" s="5" t="s">
        <v>5318</v>
      </c>
      <c r="H136" s="5" t="s">
        <v>5310</v>
      </c>
      <c r="I136" s="5" t="s">
        <v>2903</v>
      </c>
      <c r="J136" s="5" t="s">
        <v>51</v>
      </c>
      <c r="K136" s="5" t="s">
        <v>331</v>
      </c>
      <c r="L136" s="2">
        <f t="shared" si="2"/>
        <v>-56395.415959863371</v>
      </c>
      <c r="M136" s="5" t="s">
        <v>38</v>
      </c>
      <c r="N136" s="5" t="s">
        <v>5319</v>
      </c>
    </row>
    <row r="137" spans="1:14" hidden="1" outlineLevel="1">
      <c r="B137" s="5" t="s">
        <v>5313</v>
      </c>
      <c r="C137" s="5" t="s">
        <v>24</v>
      </c>
      <c r="D137" s="5" t="s">
        <v>55</v>
      </c>
      <c r="E137" s="5" t="s">
        <v>120</v>
      </c>
      <c r="F137" s="5" t="s">
        <v>5320</v>
      </c>
      <c r="G137" s="5" t="s">
        <v>5321</v>
      </c>
      <c r="H137" s="5" t="s">
        <v>5310</v>
      </c>
      <c r="I137" s="5" t="s">
        <v>2473</v>
      </c>
      <c r="J137" s="5" t="s">
        <v>51</v>
      </c>
      <c r="K137" s="5" t="s">
        <v>1095</v>
      </c>
      <c r="L137" s="2">
        <f t="shared" si="2"/>
        <v>-27343.231980539815</v>
      </c>
      <c r="M137" s="5" t="s">
        <v>38</v>
      </c>
      <c r="N137" s="5" t="s">
        <v>5322</v>
      </c>
    </row>
    <row r="138" spans="1:14" hidden="1" outlineLevel="1">
      <c r="B138" s="5" t="s">
        <v>5323</v>
      </c>
      <c r="C138" s="5" t="s">
        <v>24</v>
      </c>
      <c r="D138" s="5" t="s">
        <v>38</v>
      </c>
      <c r="E138" s="5" t="s">
        <v>5196</v>
      </c>
      <c r="F138" s="5" t="s">
        <v>5324</v>
      </c>
      <c r="G138" s="5" t="s">
        <v>5325</v>
      </c>
      <c r="H138" s="5" t="s">
        <v>5326</v>
      </c>
      <c r="I138" s="5" t="s">
        <v>5327</v>
      </c>
      <c r="J138" s="5" t="s">
        <v>51</v>
      </c>
      <c r="K138" s="5" t="s">
        <v>1521</v>
      </c>
      <c r="L138" s="2">
        <f t="shared" si="2"/>
        <v>-30761.13597810729</v>
      </c>
      <c r="M138" s="5" t="s">
        <v>38</v>
      </c>
      <c r="N138" s="5" t="s">
        <v>5328</v>
      </c>
    </row>
    <row r="139" spans="1:14" hidden="1" outlineLevel="1">
      <c r="B139" s="5" t="s">
        <v>5329</v>
      </c>
      <c r="C139" s="5" t="s">
        <v>24</v>
      </c>
      <c r="D139" s="5" t="s">
        <v>38</v>
      </c>
      <c r="E139" s="5"/>
      <c r="F139" s="5" t="s">
        <v>5330</v>
      </c>
      <c r="G139" s="5" t="s">
        <v>5331</v>
      </c>
      <c r="H139" s="5" t="s">
        <v>5332</v>
      </c>
      <c r="I139" s="5" t="s">
        <v>5333</v>
      </c>
      <c r="J139" s="5" t="s">
        <v>51</v>
      </c>
      <c r="K139" s="5" t="s">
        <v>631</v>
      </c>
      <c r="L139" s="2">
        <f t="shared" si="2"/>
        <v>34179.039975674772</v>
      </c>
      <c r="M139" s="5" t="s">
        <v>38</v>
      </c>
      <c r="N139" s="5" t="s">
        <v>5334</v>
      </c>
    </row>
    <row r="140" spans="1:14" hidden="1" outlineLevel="1">
      <c r="B140" s="5" t="s">
        <v>5335</v>
      </c>
      <c r="C140" s="5" t="s">
        <v>24</v>
      </c>
      <c r="D140" s="5" t="s">
        <v>38</v>
      </c>
      <c r="E140" s="5"/>
      <c r="F140" s="5" t="s">
        <v>5336</v>
      </c>
      <c r="G140" s="5" t="s">
        <v>5337</v>
      </c>
      <c r="H140" s="5" t="s">
        <v>5338</v>
      </c>
      <c r="I140" s="5" t="s">
        <v>2801</v>
      </c>
      <c r="J140" s="5" t="s">
        <v>51</v>
      </c>
      <c r="K140" s="5" t="s">
        <v>1393</v>
      </c>
      <c r="L140" s="2">
        <f t="shared" si="2"/>
        <v>41014.847970809722</v>
      </c>
      <c r="M140" s="5" t="s">
        <v>38</v>
      </c>
      <c r="N140" s="5" t="s">
        <v>5339</v>
      </c>
    </row>
    <row r="141" spans="1:14" hidden="1" outlineLevel="1">
      <c r="B141" s="5" t="s">
        <v>5340</v>
      </c>
      <c r="C141" s="5" t="s">
        <v>24</v>
      </c>
      <c r="D141" s="5" t="s">
        <v>38</v>
      </c>
      <c r="E141" s="5" t="s">
        <v>120</v>
      </c>
      <c r="F141" s="5" t="s">
        <v>5341</v>
      </c>
      <c r="G141" s="5" t="s">
        <v>5342</v>
      </c>
      <c r="H141" s="5" t="s">
        <v>5343</v>
      </c>
      <c r="I141" s="5" t="s">
        <v>4584</v>
      </c>
      <c r="J141" s="5" t="s">
        <v>51</v>
      </c>
      <c r="K141" s="5" t="s">
        <v>2315</v>
      </c>
      <c r="L141" s="2">
        <f t="shared" si="2"/>
        <v>-15380.567989053645</v>
      </c>
      <c r="M141" s="5" t="s">
        <v>38</v>
      </c>
      <c r="N141" s="5" t="s">
        <v>5344</v>
      </c>
    </row>
    <row r="142" spans="1:14" collapsed="1">
      <c r="A142" s="3" t="s">
        <v>12</v>
      </c>
      <c r="B142" s="2" t="s">
        <v>13</v>
      </c>
      <c r="C142" s="2" t="s">
        <v>14</v>
      </c>
      <c r="D142" s="2" t="s">
        <v>5345</v>
      </c>
      <c r="E142" s="2" t="s">
        <v>5346</v>
      </c>
      <c r="F142" s="2" t="s">
        <v>5347</v>
      </c>
      <c r="G142" s="2" t="s">
        <v>5348</v>
      </c>
      <c r="H142" s="2" t="s">
        <v>5349</v>
      </c>
      <c r="I142" s="3" t="s">
        <v>20</v>
      </c>
      <c r="K142" s="2">
        <f>514/C142</f>
        <v>2.7242612958791571E-3</v>
      </c>
      <c r="L142" s="2">
        <f t="shared" si="2"/>
        <v>4.6556317868018633</v>
      </c>
      <c r="M142" s="2">
        <v>-0.34899999999999998</v>
      </c>
      <c r="N142" s="2">
        <v>6.41</v>
      </c>
    </row>
    <row r="143" spans="1:14" hidden="1" outlineLevel="1">
      <c r="B143" s="1" t="s">
        <v>26</v>
      </c>
      <c r="C143" s="1" t="s">
        <v>27</v>
      </c>
      <c r="D143" s="1" t="s">
        <v>4</v>
      </c>
      <c r="E143" s="1" t="s">
        <v>28</v>
      </c>
      <c r="F143" s="1" t="s">
        <v>29</v>
      </c>
      <c r="G143" s="1" t="s">
        <v>30</v>
      </c>
      <c r="H143" s="1" t="s">
        <v>31</v>
      </c>
      <c r="I143" s="1" t="s">
        <v>32</v>
      </c>
      <c r="J143" s="1" t="s">
        <v>33</v>
      </c>
      <c r="K143" s="1" t="s">
        <v>3</v>
      </c>
      <c r="L143" s="2" t="e">
        <f t="shared" si="2"/>
        <v>#VALUE!</v>
      </c>
      <c r="M143" s="1" t="s">
        <v>34</v>
      </c>
      <c r="N143" s="1" t="s">
        <v>35</v>
      </c>
    </row>
    <row r="144" spans="1:14" hidden="1" outlineLevel="1">
      <c r="B144" s="5" t="s">
        <v>5350</v>
      </c>
      <c r="C144" s="5" t="s">
        <v>37</v>
      </c>
      <c r="D144" s="5" t="s">
        <v>38</v>
      </c>
      <c r="E144" s="5"/>
      <c r="F144" s="5" t="s">
        <v>5351</v>
      </c>
      <c r="G144" s="5" t="s">
        <v>5352</v>
      </c>
      <c r="H144" s="5" t="s">
        <v>5353</v>
      </c>
      <c r="I144" s="5" t="s">
        <v>4495</v>
      </c>
      <c r="J144" s="5" t="s">
        <v>51</v>
      </c>
      <c r="K144" s="5" t="s">
        <v>746</v>
      </c>
      <c r="L144" s="2">
        <f t="shared" si="2"/>
        <v>17089.519987837386</v>
      </c>
      <c r="M144" s="5" t="s">
        <v>38</v>
      </c>
      <c r="N144" s="5" t="s">
        <v>1905</v>
      </c>
    </row>
    <row r="145" spans="2:14" hidden="1" outlineLevel="1">
      <c r="B145" s="5" t="s">
        <v>45</v>
      </c>
      <c r="C145" s="5" t="s">
        <v>37</v>
      </c>
      <c r="D145" s="5" t="s">
        <v>46</v>
      </c>
      <c r="E145" s="5"/>
      <c r="F145" s="5" t="s">
        <v>5354</v>
      </c>
      <c r="G145" s="5" t="s">
        <v>5355</v>
      </c>
      <c r="H145" s="5" t="s">
        <v>49</v>
      </c>
      <c r="I145" s="5" t="s">
        <v>642</v>
      </c>
      <c r="J145" s="5" t="s">
        <v>51</v>
      </c>
      <c r="K145" s="5" t="s">
        <v>52</v>
      </c>
      <c r="L145" s="2">
        <f t="shared" si="2"/>
        <v>61522.271956214579</v>
      </c>
      <c r="M145" s="5" t="s">
        <v>38</v>
      </c>
      <c r="N145" s="5" t="s">
        <v>5356</v>
      </c>
    </row>
    <row r="146" spans="2:14" hidden="1" outlineLevel="1">
      <c r="B146" s="5" t="s">
        <v>54</v>
      </c>
      <c r="C146" s="5" t="s">
        <v>37</v>
      </c>
      <c r="D146" s="5" t="s">
        <v>46</v>
      </c>
      <c r="E146" s="5"/>
      <c r="F146" s="5" t="s">
        <v>5357</v>
      </c>
      <c r="G146" s="5" t="s">
        <v>5358</v>
      </c>
      <c r="H146" s="5" t="s">
        <v>58</v>
      </c>
      <c r="I146" s="5" t="s">
        <v>3226</v>
      </c>
      <c r="J146" s="5" t="s">
        <v>51</v>
      </c>
      <c r="K146" s="5" t="s">
        <v>1423</v>
      </c>
      <c r="L146" s="2">
        <f t="shared" si="2"/>
        <v>68358.079951349544</v>
      </c>
      <c r="M146" s="5" t="s">
        <v>38</v>
      </c>
      <c r="N146" s="5" t="s">
        <v>5359</v>
      </c>
    </row>
    <row r="147" spans="2:14" hidden="1" outlineLevel="1">
      <c r="B147" s="5" t="s">
        <v>62</v>
      </c>
      <c r="C147" s="5" t="s">
        <v>37</v>
      </c>
      <c r="D147" s="5" t="s">
        <v>46</v>
      </c>
      <c r="E147" s="5"/>
      <c r="F147" s="5" t="s">
        <v>5360</v>
      </c>
      <c r="G147" s="5" t="s">
        <v>5361</v>
      </c>
      <c r="H147" s="5" t="s">
        <v>66</v>
      </c>
      <c r="I147" s="5" t="s">
        <v>2218</v>
      </c>
      <c r="J147" s="5" t="s">
        <v>51</v>
      </c>
      <c r="K147" s="5" t="s">
        <v>379</v>
      </c>
      <c r="L147" s="2">
        <f t="shared" si="2"/>
        <v>99119.215929456841</v>
      </c>
      <c r="M147" s="5" t="s">
        <v>38</v>
      </c>
      <c r="N147" s="5" t="s">
        <v>5362</v>
      </c>
    </row>
    <row r="148" spans="2:14" hidden="1" outlineLevel="1">
      <c r="B148" s="5" t="s">
        <v>70</v>
      </c>
      <c r="C148" s="5" t="s">
        <v>37</v>
      </c>
      <c r="D148" s="5" t="s">
        <v>63</v>
      </c>
      <c r="E148" s="5"/>
      <c r="F148" s="5" t="s">
        <v>5363</v>
      </c>
      <c r="G148" s="5" t="s">
        <v>5364</v>
      </c>
      <c r="H148" s="5" t="s">
        <v>73</v>
      </c>
      <c r="I148" s="5" t="s">
        <v>1463</v>
      </c>
      <c r="J148" s="5" t="s">
        <v>51</v>
      </c>
      <c r="K148" s="5" t="s">
        <v>139</v>
      </c>
      <c r="L148" s="2">
        <f t="shared" si="2"/>
        <v>64940.175953782054</v>
      </c>
      <c r="M148" s="5" t="s">
        <v>38</v>
      </c>
      <c r="N148" s="5" t="s">
        <v>5365</v>
      </c>
    </row>
    <row r="149" spans="2:14" hidden="1" outlineLevel="1">
      <c r="B149" s="5" t="s">
        <v>5366</v>
      </c>
      <c r="C149" s="5" t="s">
        <v>37</v>
      </c>
      <c r="D149" s="5" t="s">
        <v>38</v>
      </c>
      <c r="E149" s="5"/>
      <c r="F149" s="5" t="s">
        <v>5367</v>
      </c>
      <c r="G149" s="5" t="s">
        <v>5368</v>
      </c>
      <c r="H149" s="5" t="s">
        <v>5369</v>
      </c>
      <c r="I149" s="5" t="s">
        <v>5370</v>
      </c>
      <c r="J149" s="5" t="s">
        <v>51</v>
      </c>
      <c r="K149" s="5" t="s">
        <v>952</v>
      </c>
      <c r="L149" s="2">
        <f t="shared" si="2"/>
        <v>37596.943973242247</v>
      </c>
      <c r="M149" s="5" t="s">
        <v>38</v>
      </c>
      <c r="N149" s="5" t="s">
        <v>5371</v>
      </c>
    </row>
    <row r="150" spans="2:14" hidden="1" outlineLevel="1">
      <c r="B150" s="5" t="s">
        <v>77</v>
      </c>
      <c r="C150" s="5" t="s">
        <v>37</v>
      </c>
      <c r="D150" s="5" t="s">
        <v>46</v>
      </c>
      <c r="E150" s="5"/>
      <c r="F150" s="5" t="s">
        <v>5372</v>
      </c>
      <c r="G150" s="5" t="s">
        <v>5373</v>
      </c>
      <c r="H150" s="5" t="s">
        <v>80</v>
      </c>
      <c r="I150" s="5" t="s">
        <v>124</v>
      </c>
      <c r="J150" s="5" t="s">
        <v>51</v>
      </c>
      <c r="K150" s="5" t="s">
        <v>103</v>
      </c>
      <c r="L150" s="2">
        <f t="shared" si="2"/>
        <v>66649.127952565803</v>
      </c>
      <c r="M150" s="5" t="s">
        <v>38</v>
      </c>
      <c r="N150" s="5" t="s">
        <v>5374</v>
      </c>
    </row>
    <row r="151" spans="2:14" hidden="1" outlineLevel="1">
      <c r="B151" s="5" t="s">
        <v>84</v>
      </c>
      <c r="C151" s="5" t="s">
        <v>37</v>
      </c>
      <c r="D151" s="5" t="s">
        <v>55</v>
      </c>
      <c r="E151" s="5"/>
      <c r="F151" s="5" t="s">
        <v>5375</v>
      </c>
      <c r="G151" s="5" t="s">
        <v>5376</v>
      </c>
      <c r="H151" s="5" t="s">
        <v>87</v>
      </c>
      <c r="I151" s="5" t="s">
        <v>3590</v>
      </c>
      <c r="J151" s="5" t="s">
        <v>51</v>
      </c>
      <c r="K151" s="5" t="s">
        <v>853</v>
      </c>
      <c r="L151" s="2">
        <f t="shared" si="2"/>
        <v>44432.751968377197</v>
      </c>
      <c r="M151" s="5" t="s">
        <v>38</v>
      </c>
      <c r="N151" s="5" t="s">
        <v>5377</v>
      </c>
    </row>
    <row r="152" spans="2:14" hidden="1" outlineLevel="1">
      <c r="B152" s="5" t="s">
        <v>91</v>
      </c>
      <c r="C152" s="5" t="s">
        <v>37</v>
      </c>
      <c r="D152" s="5" t="s">
        <v>55</v>
      </c>
      <c r="E152" s="5"/>
      <c r="F152" s="5" t="s">
        <v>5378</v>
      </c>
      <c r="G152" s="5" t="s">
        <v>5379</v>
      </c>
      <c r="H152" s="5" t="s">
        <v>94</v>
      </c>
      <c r="I152" s="5" t="s">
        <v>395</v>
      </c>
      <c r="J152" s="5" t="s">
        <v>51</v>
      </c>
      <c r="K152" s="5" t="s">
        <v>324</v>
      </c>
      <c r="L152" s="2">
        <f t="shared" si="2"/>
        <v>71775.983948917012</v>
      </c>
      <c r="M152" s="5" t="s">
        <v>38</v>
      </c>
      <c r="N152" s="5" t="s">
        <v>5380</v>
      </c>
    </row>
    <row r="153" spans="2:14" hidden="1" outlineLevel="1">
      <c r="B153" s="5" t="s">
        <v>98</v>
      </c>
      <c r="C153" s="5" t="s">
        <v>37</v>
      </c>
      <c r="D153" s="5" t="s">
        <v>55</v>
      </c>
      <c r="E153" s="5"/>
      <c r="F153" s="5" t="s">
        <v>5381</v>
      </c>
      <c r="G153" s="5" t="s">
        <v>5382</v>
      </c>
      <c r="H153" s="5" t="s">
        <v>101</v>
      </c>
      <c r="I153" s="5" t="s">
        <v>335</v>
      </c>
      <c r="J153" s="5" t="s">
        <v>51</v>
      </c>
      <c r="K153" s="5" t="s">
        <v>447</v>
      </c>
      <c r="L153" s="2">
        <f t="shared" si="2"/>
        <v>49559.60796472842</v>
      </c>
      <c r="M153" s="5" t="s">
        <v>38</v>
      </c>
      <c r="N153" s="5" t="s">
        <v>5383</v>
      </c>
    </row>
    <row r="154" spans="2:14" hidden="1" outlineLevel="1">
      <c r="B154" s="5" t="s">
        <v>105</v>
      </c>
      <c r="C154" s="5" t="s">
        <v>37</v>
      </c>
      <c r="D154" s="5" t="s">
        <v>38</v>
      </c>
      <c r="E154" s="5"/>
      <c r="F154" s="5" t="s">
        <v>5384</v>
      </c>
      <c r="G154" s="5" t="s">
        <v>5385</v>
      </c>
      <c r="H154" s="5" t="s">
        <v>108</v>
      </c>
      <c r="I154" s="5" t="s">
        <v>1558</v>
      </c>
      <c r="J154" s="5" t="s">
        <v>51</v>
      </c>
      <c r="K154" s="5" t="s">
        <v>110</v>
      </c>
      <c r="L154" s="2">
        <f t="shared" si="2"/>
        <v>27343.231980539815</v>
      </c>
      <c r="M154" s="5" t="s">
        <v>38</v>
      </c>
      <c r="N154" s="5" t="s">
        <v>5386</v>
      </c>
    </row>
    <row r="155" spans="2:14" hidden="1" outlineLevel="1">
      <c r="B155" s="5" t="s">
        <v>112</v>
      </c>
      <c r="C155" s="5" t="s">
        <v>37</v>
      </c>
      <c r="D155" s="5" t="s">
        <v>46</v>
      </c>
      <c r="E155" s="5"/>
      <c r="F155" s="5" t="s">
        <v>5387</v>
      </c>
      <c r="G155" s="5" t="s">
        <v>5388</v>
      </c>
      <c r="H155" s="5" t="s">
        <v>115</v>
      </c>
      <c r="I155" s="5" t="s">
        <v>630</v>
      </c>
      <c r="J155" s="5" t="s">
        <v>51</v>
      </c>
      <c r="K155" s="5" t="s">
        <v>572</v>
      </c>
      <c r="L155" s="2">
        <f t="shared" si="2"/>
        <v>-63231.223954998328</v>
      </c>
      <c r="M155" s="5" t="s">
        <v>38</v>
      </c>
      <c r="N155" s="5" t="s">
        <v>5389</v>
      </c>
    </row>
    <row r="156" spans="2:14" hidden="1" outlineLevel="1">
      <c r="B156" s="5" t="s">
        <v>5390</v>
      </c>
      <c r="C156" s="5" t="s">
        <v>37</v>
      </c>
      <c r="D156" s="5" t="s">
        <v>55</v>
      </c>
      <c r="E156" s="5"/>
      <c r="F156" s="5" t="s">
        <v>5391</v>
      </c>
      <c r="G156" s="5" t="s">
        <v>5392</v>
      </c>
      <c r="H156" s="5" t="s">
        <v>5393</v>
      </c>
      <c r="I156" s="5" t="s">
        <v>4228</v>
      </c>
      <c r="J156" s="5" t="s">
        <v>38</v>
      </c>
      <c r="K156" s="5" t="s">
        <v>117</v>
      </c>
      <c r="L156" s="2">
        <f t="shared" si="2"/>
        <v>59813.319957430853</v>
      </c>
      <c r="M156" s="5" t="s">
        <v>38</v>
      </c>
      <c r="N156" s="5" t="s">
        <v>5394</v>
      </c>
    </row>
    <row r="157" spans="2:14" hidden="1" outlineLevel="1">
      <c r="B157" s="5" t="s">
        <v>119</v>
      </c>
      <c r="C157" s="5" t="s">
        <v>37</v>
      </c>
      <c r="D157" s="5" t="s">
        <v>1393</v>
      </c>
      <c r="E157" s="5" t="s">
        <v>120</v>
      </c>
      <c r="F157" s="5" t="s">
        <v>5395</v>
      </c>
      <c r="G157" s="5" t="s">
        <v>5396</v>
      </c>
      <c r="H157" s="5" t="s">
        <v>123</v>
      </c>
      <c r="I157" s="5" t="s">
        <v>4460</v>
      </c>
      <c r="J157" s="5" t="s">
        <v>51</v>
      </c>
      <c r="K157" s="5" t="s">
        <v>103</v>
      </c>
      <c r="L157" s="2">
        <f t="shared" si="2"/>
        <v>66649.127952565803</v>
      </c>
      <c r="M157" s="5" t="s">
        <v>38</v>
      </c>
      <c r="N157" s="5" t="s">
        <v>5397</v>
      </c>
    </row>
    <row r="158" spans="2:14" hidden="1" outlineLevel="1">
      <c r="B158" s="5" t="s">
        <v>127</v>
      </c>
      <c r="C158" s="5" t="s">
        <v>37</v>
      </c>
      <c r="D158" s="5" t="s">
        <v>46</v>
      </c>
      <c r="E158" s="5"/>
      <c r="F158" s="5" t="s">
        <v>5398</v>
      </c>
      <c r="G158" s="5" t="s">
        <v>5399</v>
      </c>
      <c r="H158" s="5" t="s">
        <v>130</v>
      </c>
      <c r="I158" s="5" t="s">
        <v>1599</v>
      </c>
      <c r="J158" s="5" t="s">
        <v>38</v>
      </c>
      <c r="K158" s="5" t="s">
        <v>117</v>
      </c>
      <c r="L158" s="2">
        <f t="shared" si="2"/>
        <v>59813.319957430853</v>
      </c>
      <c r="M158" s="5" t="s">
        <v>38</v>
      </c>
      <c r="N158" s="5" t="s">
        <v>5400</v>
      </c>
    </row>
    <row r="159" spans="2:14" hidden="1" outlineLevel="1">
      <c r="B159" s="5" t="s">
        <v>134</v>
      </c>
      <c r="C159" s="5" t="s">
        <v>37</v>
      </c>
      <c r="D159" s="5" t="s">
        <v>46</v>
      </c>
      <c r="E159" s="5"/>
      <c r="F159" s="5" t="s">
        <v>5401</v>
      </c>
      <c r="G159" s="5" t="s">
        <v>5402</v>
      </c>
      <c r="H159" s="5" t="s">
        <v>137</v>
      </c>
      <c r="I159" s="5" t="s">
        <v>1231</v>
      </c>
      <c r="J159" s="5" t="s">
        <v>51</v>
      </c>
      <c r="K159" s="5" t="s">
        <v>52</v>
      </c>
      <c r="L159" s="2">
        <f t="shared" si="2"/>
        <v>61522.271956214579</v>
      </c>
      <c r="M159" s="5" t="s">
        <v>38</v>
      </c>
      <c r="N159" s="5" t="s">
        <v>5403</v>
      </c>
    </row>
    <row r="160" spans="2:14" hidden="1" outlineLevel="1">
      <c r="B160" s="5" t="s">
        <v>141</v>
      </c>
      <c r="C160" s="5" t="s">
        <v>37</v>
      </c>
      <c r="D160" s="5" t="s">
        <v>540</v>
      </c>
      <c r="E160" s="5"/>
      <c r="F160" s="5" t="s">
        <v>5404</v>
      </c>
      <c r="G160" s="5" t="s">
        <v>5405</v>
      </c>
      <c r="H160" s="5" t="s">
        <v>145</v>
      </c>
      <c r="I160" s="5" t="s">
        <v>798</v>
      </c>
      <c r="J160" s="5" t="s">
        <v>51</v>
      </c>
      <c r="K160" s="5" t="s">
        <v>82</v>
      </c>
      <c r="L160" s="2">
        <f t="shared" si="2"/>
        <v>58104.367958647104</v>
      </c>
      <c r="M160" s="5" t="s">
        <v>38</v>
      </c>
      <c r="N160" s="5" t="s">
        <v>5406</v>
      </c>
    </row>
    <row r="161" spans="2:14" hidden="1" outlineLevel="1">
      <c r="B161" s="5" t="s">
        <v>148</v>
      </c>
      <c r="C161" s="5" t="s">
        <v>37</v>
      </c>
      <c r="D161" s="5" t="s">
        <v>38</v>
      </c>
      <c r="E161" s="5"/>
      <c r="F161" s="5" t="s">
        <v>5407</v>
      </c>
      <c r="G161" s="5" t="s">
        <v>5408</v>
      </c>
      <c r="H161" s="5" t="s">
        <v>151</v>
      </c>
      <c r="I161" s="5" t="s">
        <v>1970</v>
      </c>
      <c r="J161" s="5" t="s">
        <v>51</v>
      </c>
      <c r="K161" s="5" t="s">
        <v>324</v>
      </c>
      <c r="L161" s="2">
        <f t="shared" si="2"/>
        <v>71775.983948917012</v>
      </c>
      <c r="M161" s="5" t="s">
        <v>38</v>
      </c>
      <c r="N161" s="5" t="s">
        <v>5409</v>
      </c>
    </row>
    <row r="162" spans="2:14" hidden="1" outlineLevel="1">
      <c r="B162" s="6" t="s">
        <v>154</v>
      </c>
      <c r="C162" s="6" t="s">
        <v>37</v>
      </c>
      <c r="D162" s="6" t="s">
        <v>38</v>
      </c>
      <c r="E162" s="6"/>
      <c r="F162" s="6" t="s">
        <v>5410</v>
      </c>
      <c r="G162" s="6" t="s">
        <v>5411</v>
      </c>
      <c r="H162" s="6" t="s">
        <v>157</v>
      </c>
      <c r="I162" s="6" t="s">
        <v>5127</v>
      </c>
      <c r="J162" s="6" t="s">
        <v>38</v>
      </c>
      <c r="K162" s="6" t="s">
        <v>110</v>
      </c>
      <c r="L162" s="2">
        <f t="shared" si="2"/>
        <v>27343.231980539815</v>
      </c>
      <c r="M162" s="6" t="s">
        <v>46</v>
      </c>
      <c r="N162" s="6" t="s">
        <v>5412</v>
      </c>
    </row>
    <row r="163" spans="2:14" hidden="1" outlineLevel="1">
      <c r="B163" s="5" t="s">
        <v>161</v>
      </c>
      <c r="C163" s="5" t="s">
        <v>37</v>
      </c>
      <c r="D163" s="5" t="s">
        <v>38</v>
      </c>
      <c r="E163" s="5" t="s">
        <v>162</v>
      </c>
      <c r="F163" s="5" t="s">
        <v>5413</v>
      </c>
      <c r="G163" s="5" t="s">
        <v>5414</v>
      </c>
      <c r="H163" s="5" t="s">
        <v>165</v>
      </c>
      <c r="I163" s="5" t="s">
        <v>2449</v>
      </c>
      <c r="J163" s="5" t="s">
        <v>51</v>
      </c>
      <c r="K163" s="5" t="s">
        <v>379</v>
      </c>
      <c r="L163" s="2">
        <f t="shared" si="2"/>
        <v>99119.215929456841</v>
      </c>
      <c r="M163" s="5" t="s">
        <v>38</v>
      </c>
      <c r="N163" s="5" t="s">
        <v>5415</v>
      </c>
    </row>
    <row r="164" spans="2:14" hidden="1" outlineLevel="1">
      <c r="B164" s="5" t="s">
        <v>169</v>
      </c>
      <c r="C164" s="5" t="s">
        <v>37</v>
      </c>
      <c r="D164" s="5" t="s">
        <v>55</v>
      </c>
      <c r="E164" s="5"/>
      <c r="F164" s="5" t="s">
        <v>5416</v>
      </c>
      <c r="G164" s="5" t="s">
        <v>5417</v>
      </c>
      <c r="H164" s="5" t="s">
        <v>172</v>
      </c>
      <c r="I164" s="5" t="s">
        <v>316</v>
      </c>
      <c r="J164" s="5" t="s">
        <v>51</v>
      </c>
      <c r="K164" s="5" t="s">
        <v>1215</v>
      </c>
      <c r="L164" s="2">
        <f t="shared" si="2"/>
        <v>-90574.455935538135</v>
      </c>
      <c r="M164" s="5" t="s">
        <v>38</v>
      </c>
      <c r="N164" s="5" t="s">
        <v>5418</v>
      </c>
    </row>
    <row r="165" spans="2:14" hidden="1" outlineLevel="1">
      <c r="B165" s="5" t="s">
        <v>176</v>
      </c>
      <c r="C165" s="5" t="s">
        <v>37</v>
      </c>
      <c r="D165" s="5" t="s">
        <v>38</v>
      </c>
      <c r="E165" s="5"/>
      <c r="F165" s="5" t="s">
        <v>5419</v>
      </c>
      <c r="G165" s="5" t="s">
        <v>5420</v>
      </c>
      <c r="H165" s="5" t="s">
        <v>179</v>
      </c>
      <c r="I165" s="5" t="s">
        <v>847</v>
      </c>
      <c r="J165" s="5" t="s">
        <v>38</v>
      </c>
      <c r="K165" s="5" t="s">
        <v>631</v>
      </c>
      <c r="L165" s="2">
        <f t="shared" si="2"/>
        <v>34179.039975674772</v>
      </c>
      <c r="M165" s="5" t="s">
        <v>38</v>
      </c>
      <c r="N165" s="5" t="s">
        <v>5421</v>
      </c>
    </row>
    <row r="166" spans="2:14" hidden="1" outlineLevel="1">
      <c r="B166" s="5" t="s">
        <v>183</v>
      </c>
      <c r="C166" s="5" t="s">
        <v>37</v>
      </c>
      <c r="D166" s="5" t="s">
        <v>38</v>
      </c>
      <c r="E166" s="5"/>
      <c r="F166" s="5" t="s">
        <v>5422</v>
      </c>
      <c r="G166" s="5" t="s">
        <v>5423</v>
      </c>
      <c r="H166" s="5" t="s">
        <v>186</v>
      </c>
      <c r="I166" s="5" t="s">
        <v>3700</v>
      </c>
      <c r="J166" s="5" t="s">
        <v>51</v>
      </c>
      <c r="K166" s="5" t="s">
        <v>167</v>
      </c>
      <c r="L166" s="2">
        <f t="shared" si="2"/>
        <v>92283.407934321876</v>
      </c>
      <c r="M166" s="5" t="s">
        <v>38</v>
      </c>
      <c r="N166" s="5" t="s">
        <v>5424</v>
      </c>
    </row>
    <row r="167" spans="2:14" hidden="1" outlineLevel="1">
      <c r="B167" s="5" t="s">
        <v>190</v>
      </c>
      <c r="C167" s="5" t="s">
        <v>37</v>
      </c>
      <c r="D167" s="5" t="s">
        <v>63</v>
      </c>
      <c r="E167" s="5"/>
      <c r="F167" s="5" t="s">
        <v>5425</v>
      </c>
      <c r="G167" s="5" t="s">
        <v>5426</v>
      </c>
      <c r="H167" s="5" t="s">
        <v>193</v>
      </c>
      <c r="I167" s="5" t="s">
        <v>3067</v>
      </c>
      <c r="J167" s="5" t="s">
        <v>38</v>
      </c>
      <c r="K167" s="5" t="s">
        <v>1013</v>
      </c>
      <c r="L167" s="2">
        <f t="shared" si="2"/>
        <v>85447.599939186926</v>
      </c>
      <c r="M167" s="5" t="s">
        <v>38</v>
      </c>
      <c r="N167" s="5" t="s">
        <v>1498</v>
      </c>
    </row>
    <row r="168" spans="2:14" hidden="1" outlineLevel="1">
      <c r="B168" s="5" t="s">
        <v>197</v>
      </c>
      <c r="C168" s="5" t="s">
        <v>37</v>
      </c>
      <c r="D168" s="5" t="s">
        <v>55</v>
      </c>
      <c r="E168" s="5"/>
      <c r="F168" s="5" t="s">
        <v>5427</v>
      </c>
      <c r="G168" s="5" t="s">
        <v>5428</v>
      </c>
      <c r="H168" s="5" t="s">
        <v>200</v>
      </c>
      <c r="I168" s="5" t="s">
        <v>1298</v>
      </c>
      <c r="J168" s="5" t="s">
        <v>51</v>
      </c>
      <c r="K168" s="5" t="s">
        <v>117</v>
      </c>
      <c r="L168" s="2">
        <f t="shared" si="2"/>
        <v>59813.319957430853</v>
      </c>
      <c r="M168" s="5" t="s">
        <v>38</v>
      </c>
      <c r="N168" s="5" t="s">
        <v>5429</v>
      </c>
    </row>
    <row r="169" spans="2:14" hidden="1" outlineLevel="1">
      <c r="B169" s="5" t="s">
        <v>203</v>
      </c>
      <c r="C169" s="5" t="s">
        <v>37</v>
      </c>
      <c r="D169" s="5" t="s">
        <v>55</v>
      </c>
      <c r="E169" s="5"/>
      <c r="F169" s="5" t="s">
        <v>5430</v>
      </c>
      <c r="G169" s="5" t="s">
        <v>5431</v>
      </c>
      <c r="H169" s="5" t="s">
        <v>206</v>
      </c>
      <c r="I169" s="5" t="s">
        <v>2327</v>
      </c>
      <c r="J169" s="5" t="s">
        <v>51</v>
      </c>
      <c r="K169" s="5" t="s">
        <v>1013</v>
      </c>
      <c r="L169" s="2">
        <f t="shared" si="2"/>
        <v>85447.599939186926</v>
      </c>
      <c r="M169" s="5" t="s">
        <v>38</v>
      </c>
      <c r="N169" s="5" t="s">
        <v>5432</v>
      </c>
    </row>
    <row r="170" spans="2:14" hidden="1" outlineLevel="1">
      <c r="B170" s="5" t="s">
        <v>210</v>
      </c>
      <c r="C170" s="5" t="s">
        <v>37</v>
      </c>
      <c r="D170" s="5" t="s">
        <v>46</v>
      </c>
      <c r="E170" s="5"/>
      <c r="F170" s="5" t="s">
        <v>5433</v>
      </c>
      <c r="G170" s="5" t="s">
        <v>5434</v>
      </c>
      <c r="H170" s="5" t="s">
        <v>213</v>
      </c>
      <c r="I170" s="5" t="s">
        <v>1921</v>
      </c>
      <c r="J170" s="5" t="s">
        <v>38</v>
      </c>
      <c r="K170" s="5" t="s">
        <v>331</v>
      </c>
      <c r="L170" s="2">
        <f t="shared" si="2"/>
        <v>-56395.415959863371</v>
      </c>
      <c r="M170" s="5" t="s">
        <v>38</v>
      </c>
      <c r="N170" s="5" t="s">
        <v>5435</v>
      </c>
    </row>
    <row r="171" spans="2:14" hidden="1" outlineLevel="1">
      <c r="B171" s="5" t="s">
        <v>210</v>
      </c>
      <c r="C171" s="5" t="s">
        <v>37</v>
      </c>
      <c r="D171" s="5" t="s">
        <v>46</v>
      </c>
      <c r="E171" s="5"/>
      <c r="F171" s="5" t="s">
        <v>5436</v>
      </c>
      <c r="G171" s="5" t="s">
        <v>5437</v>
      </c>
      <c r="H171" s="5" t="s">
        <v>213</v>
      </c>
      <c r="I171" s="5" t="s">
        <v>3590</v>
      </c>
      <c r="J171" s="5" t="s">
        <v>38</v>
      </c>
      <c r="K171" s="5" t="s">
        <v>82</v>
      </c>
      <c r="L171" s="2">
        <f t="shared" si="2"/>
        <v>58104.367958647104</v>
      </c>
      <c r="M171" s="5" t="s">
        <v>38</v>
      </c>
      <c r="N171" s="5" t="s">
        <v>1547</v>
      </c>
    </row>
    <row r="172" spans="2:14" hidden="1" outlineLevel="1">
      <c r="B172" s="5" t="s">
        <v>217</v>
      </c>
      <c r="C172" s="5" t="s">
        <v>37</v>
      </c>
      <c r="D172" s="5" t="s">
        <v>55</v>
      </c>
      <c r="E172" s="5"/>
      <c r="F172" s="5" t="s">
        <v>5438</v>
      </c>
      <c r="G172" s="5" t="s">
        <v>5439</v>
      </c>
      <c r="H172" s="5" t="s">
        <v>220</v>
      </c>
      <c r="I172" s="5" t="s">
        <v>5440</v>
      </c>
      <c r="J172" s="5" t="s">
        <v>38</v>
      </c>
      <c r="K172" s="5" t="s">
        <v>711</v>
      </c>
      <c r="L172" s="2">
        <f t="shared" si="2"/>
        <v>-68358.079951349544</v>
      </c>
      <c r="M172" s="5" t="s">
        <v>38</v>
      </c>
      <c r="N172" s="5" t="s">
        <v>5441</v>
      </c>
    </row>
    <row r="173" spans="2:14" hidden="1" outlineLevel="1">
      <c r="B173" s="5" t="s">
        <v>217</v>
      </c>
      <c r="C173" s="5" t="s">
        <v>37</v>
      </c>
      <c r="D173" s="5" t="s">
        <v>38</v>
      </c>
      <c r="E173" s="5"/>
      <c r="F173" s="5" t="s">
        <v>5442</v>
      </c>
      <c r="G173" s="5" t="s">
        <v>5443</v>
      </c>
      <c r="H173" s="5" t="s">
        <v>220</v>
      </c>
      <c r="I173" s="5" t="s">
        <v>361</v>
      </c>
      <c r="J173" s="5" t="s">
        <v>38</v>
      </c>
      <c r="K173" s="5" t="s">
        <v>379</v>
      </c>
      <c r="L173" s="2">
        <f t="shared" si="2"/>
        <v>99119.215929456841</v>
      </c>
      <c r="M173" s="5" t="s">
        <v>38</v>
      </c>
      <c r="N173" s="5" t="s">
        <v>5444</v>
      </c>
    </row>
    <row r="174" spans="2:14" hidden="1" outlineLevel="1">
      <c r="B174" s="5" t="s">
        <v>228</v>
      </c>
      <c r="C174" s="5" t="s">
        <v>37</v>
      </c>
      <c r="D174" s="5" t="s">
        <v>46</v>
      </c>
      <c r="E174" s="5"/>
      <c r="F174" s="5" t="s">
        <v>5445</v>
      </c>
      <c r="G174" s="5" t="s">
        <v>5446</v>
      </c>
      <c r="H174" s="5" t="s">
        <v>231</v>
      </c>
      <c r="I174" s="5" t="s">
        <v>378</v>
      </c>
      <c r="J174" s="5" t="s">
        <v>51</v>
      </c>
      <c r="K174" s="5" t="s">
        <v>68</v>
      </c>
      <c r="L174" s="2">
        <f t="shared" si="2"/>
        <v>97410.263930673085</v>
      </c>
      <c r="M174" s="5" t="s">
        <v>38</v>
      </c>
      <c r="N174" s="5" t="s">
        <v>5447</v>
      </c>
    </row>
    <row r="175" spans="2:14" hidden="1" outlineLevel="1">
      <c r="B175" s="5" t="s">
        <v>234</v>
      </c>
      <c r="C175" s="5" t="s">
        <v>37</v>
      </c>
      <c r="D175" s="5" t="s">
        <v>38</v>
      </c>
      <c r="E175" s="5"/>
      <c r="F175" s="5" t="s">
        <v>5448</v>
      </c>
      <c r="G175" s="5" t="s">
        <v>5449</v>
      </c>
      <c r="H175" s="5" t="s">
        <v>237</v>
      </c>
      <c r="I175" s="5" t="s">
        <v>2429</v>
      </c>
      <c r="J175" s="5" t="s">
        <v>38</v>
      </c>
      <c r="K175" s="5" t="s">
        <v>1393</v>
      </c>
      <c r="L175" s="2">
        <f t="shared" si="2"/>
        <v>41014.847970809722</v>
      </c>
      <c r="M175" s="5" t="s">
        <v>38</v>
      </c>
      <c r="N175" s="5" t="s">
        <v>5450</v>
      </c>
    </row>
    <row r="176" spans="2:14" hidden="1" outlineLevel="1">
      <c r="B176" s="5" t="s">
        <v>234</v>
      </c>
      <c r="C176" s="5" t="s">
        <v>37</v>
      </c>
      <c r="D176" s="5" t="s">
        <v>38</v>
      </c>
      <c r="E176" s="5"/>
      <c r="F176" s="5" t="s">
        <v>235</v>
      </c>
      <c r="G176" s="5" t="s">
        <v>236</v>
      </c>
      <c r="H176" s="5" t="s">
        <v>237</v>
      </c>
      <c r="I176" s="5" t="s">
        <v>238</v>
      </c>
      <c r="J176" s="5" t="s">
        <v>38</v>
      </c>
      <c r="K176" s="5" t="s">
        <v>956</v>
      </c>
      <c r="L176" s="2">
        <f t="shared" si="2"/>
        <v>-34179.039975674772</v>
      </c>
      <c r="M176" s="5" t="s">
        <v>38</v>
      </c>
      <c r="N176" s="5" t="s">
        <v>5451</v>
      </c>
    </row>
    <row r="177" spans="2:14" hidden="1" outlineLevel="1">
      <c r="B177" s="5" t="s">
        <v>241</v>
      </c>
      <c r="C177" s="5" t="s">
        <v>37</v>
      </c>
      <c r="D177" s="5" t="s">
        <v>38</v>
      </c>
      <c r="E177" s="5"/>
      <c r="F177" s="5" t="s">
        <v>5452</v>
      </c>
      <c r="G177" s="5" t="s">
        <v>5453</v>
      </c>
      <c r="H177" s="5" t="s">
        <v>244</v>
      </c>
      <c r="I177" s="5" t="s">
        <v>782</v>
      </c>
      <c r="J177" s="5" t="s">
        <v>51</v>
      </c>
      <c r="K177" s="5" t="s">
        <v>103</v>
      </c>
      <c r="L177" s="2">
        <f t="shared" si="2"/>
        <v>66649.127952565803</v>
      </c>
      <c r="M177" s="5" t="s">
        <v>38</v>
      </c>
      <c r="N177" s="5" t="s">
        <v>5454</v>
      </c>
    </row>
    <row r="178" spans="2:14" hidden="1" outlineLevel="1">
      <c r="B178" s="5" t="s">
        <v>247</v>
      </c>
      <c r="C178" s="5" t="s">
        <v>37</v>
      </c>
      <c r="D178" s="5" t="s">
        <v>38</v>
      </c>
      <c r="E178" s="5"/>
      <c r="F178" s="5" t="s">
        <v>5455</v>
      </c>
      <c r="G178" s="5" t="s">
        <v>5456</v>
      </c>
      <c r="H178" s="5" t="s">
        <v>250</v>
      </c>
      <c r="I178" s="5" t="s">
        <v>3717</v>
      </c>
      <c r="J178" s="5" t="s">
        <v>51</v>
      </c>
      <c r="K178" s="5" t="s">
        <v>521</v>
      </c>
      <c r="L178" s="2">
        <f t="shared" si="2"/>
        <v>13671.615990269907</v>
      </c>
      <c r="M178" s="5" t="s">
        <v>38</v>
      </c>
      <c r="N178" s="5" t="s">
        <v>5457</v>
      </c>
    </row>
    <row r="179" spans="2:14" hidden="1" outlineLevel="1">
      <c r="B179" s="5" t="s">
        <v>5458</v>
      </c>
      <c r="C179" s="5" t="s">
        <v>37</v>
      </c>
      <c r="D179" s="5" t="s">
        <v>38</v>
      </c>
      <c r="E179" s="5" t="s">
        <v>162</v>
      </c>
      <c r="F179" s="5" t="s">
        <v>5459</v>
      </c>
      <c r="G179" s="5" t="s">
        <v>5460</v>
      </c>
      <c r="H179" s="5" t="s">
        <v>5461</v>
      </c>
      <c r="I179" s="5" t="s">
        <v>1310</v>
      </c>
      <c r="J179" s="5" t="s">
        <v>38</v>
      </c>
      <c r="K179" s="5" t="s">
        <v>768</v>
      </c>
      <c r="L179" s="2">
        <f t="shared" si="2"/>
        <v>-6835.8079951349537</v>
      </c>
      <c r="M179" s="5" t="s">
        <v>38</v>
      </c>
      <c r="N179" s="5" t="s">
        <v>5462</v>
      </c>
    </row>
    <row r="180" spans="2:14" hidden="1" outlineLevel="1">
      <c r="B180" s="5" t="s">
        <v>254</v>
      </c>
      <c r="C180" s="5" t="s">
        <v>37</v>
      </c>
      <c r="D180" s="5" t="s">
        <v>55</v>
      </c>
      <c r="E180" s="5"/>
      <c r="F180" s="5" t="s">
        <v>5463</v>
      </c>
      <c r="G180" s="5" t="s">
        <v>5464</v>
      </c>
      <c r="H180" s="5" t="s">
        <v>257</v>
      </c>
      <c r="I180" s="5" t="s">
        <v>1044</v>
      </c>
      <c r="J180" s="5" t="s">
        <v>51</v>
      </c>
      <c r="K180" s="5" t="s">
        <v>239</v>
      </c>
      <c r="L180" s="2">
        <f t="shared" si="2"/>
        <v>35887.991974458506</v>
      </c>
      <c r="M180" s="5" t="s">
        <v>38</v>
      </c>
      <c r="N180" s="5" t="s">
        <v>5465</v>
      </c>
    </row>
    <row r="181" spans="2:14" hidden="1" outlineLevel="1">
      <c r="B181" s="5" t="s">
        <v>261</v>
      </c>
      <c r="C181" s="5" t="s">
        <v>37</v>
      </c>
      <c r="D181" s="5" t="s">
        <v>55</v>
      </c>
      <c r="E181" s="5"/>
      <c r="F181" s="5" t="s">
        <v>5466</v>
      </c>
      <c r="G181" s="5" t="s">
        <v>5467</v>
      </c>
      <c r="H181" s="5" t="s">
        <v>264</v>
      </c>
      <c r="I181" s="5" t="s">
        <v>2967</v>
      </c>
      <c r="J181" s="5" t="s">
        <v>38</v>
      </c>
      <c r="K181" s="5" t="s">
        <v>350</v>
      </c>
      <c r="L181" s="2">
        <f t="shared" si="2"/>
        <v>83738.647940403185</v>
      </c>
      <c r="M181" s="5" t="s">
        <v>38</v>
      </c>
      <c r="N181" s="5" t="s">
        <v>5468</v>
      </c>
    </row>
    <row r="182" spans="2:14" hidden="1" outlineLevel="1">
      <c r="B182" s="5" t="s">
        <v>266</v>
      </c>
      <c r="C182" s="5" t="s">
        <v>37</v>
      </c>
      <c r="D182" s="5" t="s">
        <v>38</v>
      </c>
      <c r="E182" s="5"/>
      <c r="F182" s="5" t="s">
        <v>5469</v>
      </c>
      <c r="G182" s="5" t="s">
        <v>5470</v>
      </c>
      <c r="H182" s="5" t="s">
        <v>269</v>
      </c>
      <c r="I182" s="5" t="s">
        <v>532</v>
      </c>
      <c r="J182" s="5" t="s">
        <v>38</v>
      </c>
      <c r="K182" s="5" t="s">
        <v>1856</v>
      </c>
      <c r="L182" s="2">
        <f t="shared" si="2"/>
        <v>-44432.751968377197</v>
      </c>
      <c r="M182" s="5" t="s">
        <v>38</v>
      </c>
      <c r="N182" s="5" t="s">
        <v>5471</v>
      </c>
    </row>
    <row r="183" spans="2:14" hidden="1" outlineLevel="1">
      <c r="B183" s="5" t="s">
        <v>266</v>
      </c>
      <c r="C183" s="5" t="s">
        <v>37</v>
      </c>
      <c r="D183" s="5" t="s">
        <v>38</v>
      </c>
      <c r="E183" s="5"/>
      <c r="F183" s="5" t="s">
        <v>5472</v>
      </c>
      <c r="G183" s="5" t="s">
        <v>5473</v>
      </c>
      <c r="H183" s="5" t="s">
        <v>269</v>
      </c>
      <c r="I183" s="5" t="s">
        <v>2955</v>
      </c>
      <c r="J183" s="5" t="s">
        <v>38</v>
      </c>
      <c r="K183" s="5" t="s">
        <v>215</v>
      </c>
      <c r="L183" s="2">
        <f t="shared" si="2"/>
        <v>63231.223954998328</v>
      </c>
      <c r="M183" s="5" t="s">
        <v>38</v>
      </c>
      <c r="N183" s="5" t="s">
        <v>5474</v>
      </c>
    </row>
    <row r="184" spans="2:14" hidden="1" outlineLevel="1">
      <c r="B184" s="5" t="s">
        <v>277</v>
      </c>
      <c r="C184" s="5" t="s">
        <v>37</v>
      </c>
      <c r="D184" s="5" t="s">
        <v>540</v>
      </c>
      <c r="E184" s="5"/>
      <c r="F184" s="5" t="s">
        <v>5475</v>
      </c>
      <c r="G184" s="5" t="s">
        <v>5476</v>
      </c>
      <c r="H184" s="5" t="s">
        <v>280</v>
      </c>
      <c r="I184" s="5" t="s">
        <v>288</v>
      </c>
      <c r="J184" s="5" t="s">
        <v>51</v>
      </c>
      <c r="K184" s="5" t="s">
        <v>259</v>
      </c>
      <c r="L184" s="2">
        <f t="shared" si="2"/>
        <v>76902.839945268221</v>
      </c>
      <c r="M184" s="5" t="s">
        <v>38</v>
      </c>
      <c r="N184" s="5" t="s">
        <v>5477</v>
      </c>
    </row>
    <row r="185" spans="2:14" hidden="1" outlineLevel="1">
      <c r="B185" s="5" t="s">
        <v>284</v>
      </c>
      <c r="C185" s="5" t="s">
        <v>37</v>
      </c>
      <c r="D185" s="5" t="s">
        <v>46</v>
      </c>
      <c r="E185" s="5"/>
      <c r="F185" s="5" t="s">
        <v>5478</v>
      </c>
      <c r="G185" s="5" t="s">
        <v>5479</v>
      </c>
      <c r="H185" s="5" t="s">
        <v>287</v>
      </c>
      <c r="I185" s="5" t="s">
        <v>549</v>
      </c>
      <c r="J185" s="5" t="s">
        <v>38</v>
      </c>
      <c r="K185" s="5" t="s">
        <v>1075</v>
      </c>
      <c r="L185" s="2">
        <f t="shared" si="2"/>
        <v>-76902.839945268221</v>
      </c>
      <c r="M185" s="5" t="s">
        <v>38</v>
      </c>
      <c r="N185" s="5" t="s">
        <v>5480</v>
      </c>
    </row>
    <row r="186" spans="2:14" hidden="1" outlineLevel="1">
      <c r="B186" s="5" t="s">
        <v>284</v>
      </c>
      <c r="C186" s="5" t="s">
        <v>37</v>
      </c>
      <c r="D186" s="5" t="s">
        <v>55</v>
      </c>
      <c r="E186" s="5"/>
      <c r="F186" s="5" t="s">
        <v>5481</v>
      </c>
      <c r="G186" s="5" t="s">
        <v>5482</v>
      </c>
      <c r="H186" s="5" t="s">
        <v>287</v>
      </c>
      <c r="I186" s="5" t="s">
        <v>1110</v>
      </c>
      <c r="J186" s="5" t="s">
        <v>38</v>
      </c>
      <c r="K186" s="5" t="s">
        <v>1209</v>
      </c>
      <c r="L186" s="2">
        <f t="shared" si="2"/>
        <v>88865.503936754394</v>
      </c>
      <c r="M186" s="5" t="s">
        <v>38</v>
      </c>
      <c r="N186" s="5" t="s">
        <v>5483</v>
      </c>
    </row>
    <row r="187" spans="2:14" hidden="1" outlineLevel="1">
      <c r="B187" s="5" t="s">
        <v>296</v>
      </c>
      <c r="C187" s="5" t="s">
        <v>37</v>
      </c>
      <c r="D187" s="5" t="s">
        <v>38</v>
      </c>
      <c r="E187" s="5"/>
      <c r="F187" s="5" t="s">
        <v>5484</v>
      </c>
      <c r="G187" s="5" t="s">
        <v>5485</v>
      </c>
      <c r="H187" s="5" t="s">
        <v>299</v>
      </c>
      <c r="I187" s="5" t="s">
        <v>2401</v>
      </c>
      <c r="J187" s="5" t="s">
        <v>51</v>
      </c>
      <c r="K187" s="5" t="s">
        <v>1620</v>
      </c>
      <c r="L187" s="2">
        <f t="shared" si="2"/>
        <v>75193.887946484494</v>
      </c>
      <c r="M187" s="5" t="s">
        <v>38</v>
      </c>
      <c r="N187" s="5" t="s">
        <v>5486</v>
      </c>
    </row>
    <row r="188" spans="2:14" hidden="1" outlineLevel="1">
      <c r="B188" s="5" t="s">
        <v>303</v>
      </c>
      <c r="C188" s="5" t="s">
        <v>37</v>
      </c>
      <c r="D188" s="5" t="s">
        <v>55</v>
      </c>
      <c r="E188" s="5" t="s">
        <v>120</v>
      </c>
      <c r="F188" s="5" t="s">
        <v>5487</v>
      </c>
      <c r="G188" s="5" t="s">
        <v>5488</v>
      </c>
      <c r="H188" s="5" t="s">
        <v>306</v>
      </c>
      <c r="I188" s="5" t="s">
        <v>618</v>
      </c>
      <c r="J188" s="5" t="s">
        <v>51</v>
      </c>
      <c r="K188" s="5" t="s">
        <v>995</v>
      </c>
      <c r="L188" s="2">
        <f t="shared" si="2"/>
        <v>-64940.175953782054</v>
      </c>
      <c r="M188" s="5" t="s">
        <v>38</v>
      </c>
      <c r="N188" s="5" t="s">
        <v>5489</v>
      </c>
    </row>
    <row r="189" spans="2:14" hidden="1" outlineLevel="1">
      <c r="B189" s="5" t="s">
        <v>308</v>
      </c>
      <c r="C189" s="5" t="s">
        <v>37</v>
      </c>
      <c r="D189" s="5" t="s">
        <v>46</v>
      </c>
      <c r="E189" s="5"/>
      <c r="F189" s="5" t="s">
        <v>5490</v>
      </c>
      <c r="G189" s="5" t="s">
        <v>5491</v>
      </c>
      <c r="H189" s="5" t="s">
        <v>311</v>
      </c>
      <c r="I189" s="5" t="s">
        <v>1486</v>
      </c>
      <c r="J189" s="5" t="s">
        <v>55</v>
      </c>
      <c r="K189" s="5" t="s">
        <v>1209</v>
      </c>
      <c r="L189" s="2">
        <f t="shared" si="2"/>
        <v>88865.503936754394</v>
      </c>
      <c r="M189" s="5" t="s">
        <v>38</v>
      </c>
      <c r="N189" s="5" t="s">
        <v>5492</v>
      </c>
    </row>
    <row r="190" spans="2:14" hidden="1" outlineLevel="1">
      <c r="B190" s="5" t="s">
        <v>308</v>
      </c>
      <c r="C190" s="5" t="s">
        <v>37</v>
      </c>
      <c r="D190" s="5" t="s">
        <v>46</v>
      </c>
      <c r="E190" s="5"/>
      <c r="F190" s="5" t="s">
        <v>314</v>
      </c>
      <c r="G190" s="5" t="s">
        <v>5493</v>
      </c>
      <c r="H190" s="5" t="s">
        <v>311</v>
      </c>
      <c r="I190" s="5" t="s">
        <v>5494</v>
      </c>
      <c r="J190" s="5" t="s">
        <v>55</v>
      </c>
      <c r="K190" s="5" t="s">
        <v>995</v>
      </c>
      <c r="L190" s="2">
        <f t="shared" si="2"/>
        <v>-64940.175953782054</v>
      </c>
      <c r="M190" s="5" t="s">
        <v>38</v>
      </c>
      <c r="N190" s="5" t="s">
        <v>5495</v>
      </c>
    </row>
    <row r="191" spans="2:14" hidden="1" outlineLevel="1">
      <c r="B191" s="5" t="s">
        <v>319</v>
      </c>
      <c r="C191" s="5" t="s">
        <v>37</v>
      </c>
      <c r="D191" s="5" t="s">
        <v>46</v>
      </c>
      <c r="E191" s="5"/>
      <c r="F191" s="5" t="s">
        <v>5496</v>
      </c>
      <c r="G191" s="5" t="s">
        <v>5497</v>
      </c>
      <c r="H191" s="5" t="s">
        <v>322</v>
      </c>
      <c r="I191" s="5" t="s">
        <v>5498</v>
      </c>
      <c r="J191" s="5" t="s">
        <v>51</v>
      </c>
      <c r="K191" s="5" t="s">
        <v>1423</v>
      </c>
      <c r="L191" s="2">
        <f t="shared" si="2"/>
        <v>68358.079951349544</v>
      </c>
      <c r="M191" s="5" t="s">
        <v>38</v>
      </c>
      <c r="N191" s="5" t="s">
        <v>3024</v>
      </c>
    </row>
    <row r="192" spans="2:14" hidden="1" outlineLevel="1">
      <c r="B192" s="5" t="s">
        <v>326</v>
      </c>
      <c r="C192" s="5" t="s">
        <v>37</v>
      </c>
      <c r="D192" s="5" t="s">
        <v>46</v>
      </c>
      <c r="E192" s="5"/>
      <c r="F192" s="5" t="s">
        <v>5499</v>
      </c>
      <c r="G192" s="5" t="s">
        <v>5500</v>
      </c>
      <c r="H192" s="5" t="s">
        <v>329</v>
      </c>
      <c r="I192" s="5" t="s">
        <v>102</v>
      </c>
      <c r="J192" s="5" t="s">
        <v>51</v>
      </c>
      <c r="K192" s="5" t="s">
        <v>336</v>
      </c>
      <c r="L192" s="2">
        <f t="shared" si="2"/>
        <v>105955.02392459178</v>
      </c>
      <c r="M192" s="5" t="s">
        <v>38</v>
      </c>
      <c r="N192" s="5" t="s">
        <v>5501</v>
      </c>
    </row>
    <row r="193" spans="2:14" hidden="1" outlineLevel="1">
      <c r="B193" s="5" t="s">
        <v>326</v>
      </c>
      <c r="C193" s="5" t="s">
        <v>37</v>
      </c>
      <c r="D193" s="5" t="s">
        <v>46</v>
      </c>
      <c r="E193" s="5"/>
      <c r="F193" s="5" t="s">
        <v>5502</v>
      </c>
      <c r="G193" s="5" t="s">
        <v>5503</v>
      </c>
      <c r="H193" s="5" t="s">
        <v>329</v>
      </c>
      <c r="I193" s="5" t="s">
        <v>1743</v>
      </c>
      <c r="J193" s="5" t="s">
        <v>51</v>
      </c>
      <c r="K193" s="5" t="s">
        <v>572</v>
      </c>
      <c r="L193" s="2">
        <f t="shared" si="2"/>
        <v>-63231.223954998328</v>
      </c>
      <c r="M193" s="5" t="s">
        <v>38</v>
      </c>
      <c r="N193" s="5" t="s">
        <v>5504</v>
      </c>
    </row>
    <row r="194" spans="2:14" hidden="1" outlineLevel="1">
      <c r="B194" s="5" t="s">
        <v>5505</v>
      </c>
      <c r="C194" s="5" t="s">
        <v>37</v>
      </c>
      <c r="D194" s="5" t="s">
        <v>46</v>
      </c>
      <c r="E194" s="5"/>
      <c r="F194" s="5" t="s">
        <v>5506</v>
      </c>
      <c r="G194" s="5" t="s">
        <v>5507</v>
      </c>
      <c r="H194" s="5" t="s">
        <v>5508</v>
      </c>
      <c r="I194" s="5" t="s">
        <v>2801</v>
      </c>
      <c r="J194" s="5" t="s">
        <v>51</v>
      </c>
      <c r="K194" s="5" t="s">
        <v>1620</v>
      </c>
      <c r="L194" s="2">
        <f t="shared" si="2"/>
        <v>75193.887946484494</v>
      </c>
      <c r="M194" s="5" t="s">
        <v>38</v>
      </c>
      <c r="N194" s="5" t="s">
        <v>5509</v>
      </c>
    </row>
    <row r="195" spans="2:14" hidden="1" outlineLevel="1">
      <c r="B195" s="5" t="s">
        <v>338</v>
      </c>
      <c r="C195" s="5" t="s">
        <v>37</v>
      </c>
      <c r="D195" s="5" t="s">
        <v>46</v>
      </c>
      <c r="E195" s="5" t="s">
        <v>162</v>
      </c>
      <c r="F195" s="5" t="s">
        <v>5510</v>
      </c>
      <c r="G195" s="5" t="s">
        <v>5511</v>
      </c>
      <c r="H195" s="5" t="s">
        <v>341</v>
      </c>
      <c r="I195" s="5" t="s">
        <v>245</v>
      </c>
      <c r="J195" s="5" t="s">
        <v>51</v>
      </c>
      <c r="K195" s="5" t="s">
        <v>379</v>
      </c>
      <c r="L195" s="2">
        <f t="shared" ref="L195:L258" si="3">K195/$K$2361*100</f>
        <v>99119.215929456841</v>
      </c>
      <c r="M195" s="5" t="s">
        <v>38</v>
      </c>
      <c r="N195" s="5" t="s">
        <v>5512</v>
      </c>
    </row>
    <row r="196" spans="2:14" hidden="1" outlineLevel="1">
      <c r="B196" s="5" t="s">
        <v>345</v>
      </c>
      <c r="C196" s="5" t="s">
        <v>37</v>
      </c>
      <c r="D196" s="5" t="s">
        <v>55</v>
      </c>
      <c r="E196" s="5"/>
      <c r="F196" s="5" t="s">
        <v>5513</v>
      </c>
      <c r="G196" s="5" t="s">
        <v>5514</v>
      </c>
      <c r="H196" s="5" t="s">
        <v>348</v>
      </c>
      <c r="I196" s="5" t="s">
        <v>1541</v>
      </c>
      <c r="J196" s="5" t="s">
        <v>51</v>
      </c>
      <c r="K196" s="5" t="s">
        <v>324</v>
      </c>
      <c r="L196" s="2">
        <f t="shared" si="3"/>
        <v>71775.983948917012</v>
      </c>
      <c r="M196" s="5" t="s">
        <v>38</v>
      </c>
      <c r="N196" s="5" t="s">
        <v>5515</v>
      </c>
    </row>
    <row r="197" spans="2:14" hidden="1" outlineLevel="1">
      <c r="B197" s="5" t="s">
        <v>345</v>
      </c>
      <c r="C197" s="5" t="s">
        <v>37</v>
      </c>
      <c r="D197" s="5" t="s">
        <v>55</v>
      </c>
      <c r="E197" s="5"/>
      <c r="F197" s="5" t="s">
        <v>352</v>
      </c>
      <c r="G197" s="5" t="s">
        <v>353</v>
      </c>
      <c r="H197" s="5" t="s">
        <v>348</v>
      </c>
      <c r="I197" s="5" t="s">
        <v>354</v>
      </c>
      <c r="J197" s="5" t="s">
        <v>51</v>
      </c>
      <c r="K197" s="5" t="s">
        <v>1294</v>
      </c>
      <c r="L197" s="2">
        <f t="shared" si="3"/>
        <v>-32470.087976891027</v>
      </c>
      <c r="M197" s="5" t="s">
        <v>38</v>
      </c>
      <c r="N197" s="5" t="s">
        <v>5516</v>
      </c>
    </row>
    <row r="198" spans="2:14" hidden="1" outlineLevel="1">
      <c r="B198" s="5" t="s">
        <v>357</v>
      </c>
      <c r="C198" s="5" t="s">
        <v>37</v>
      </c>
      <c r="D198" s="5" t="s">
        <v>55</v>
      </c>
      <c r="E198" s="5"/>
      <c r="F198" s="5" t="s">
        <v>5517</v>
      </c>
      <c r="G198" s="5" t="s">
        <v>5518</v>
      </c>
      <c r="H198" s="5" t="s">
        <v>360</v>
      </c>
      <c r="I198" s="5" t="s">
        <v>5519</v>
      </c>
      <c r="J198" s="5" t="s">
        <v>38</v>
      </c>
      <c r="K198" s="5" t="s">
        <v>215</v>
      </c>
      <c r="L198" s="2">
        <f t="shared" si="3"/>
        <v>63231.223954998328</v>
      </c>
      <c r="M198" s="5" t="s">
        <v>38</v>
      </c>
      <c r="N198" s="5" t="s">
        <v>2009</v>
      </c>
    </row>
    <row r="199" spans="2:14" hidden="1" outlineLevel="1">
      <c r="B199" s="5" t="s">
        <v>357</v>
      </c>
      <c r="C199" s="5" t="s">
        <v>37</v>
      </c>
      <c r="D199" s="5" t="s">
        <v>38</v>
      </c>
      <c r="E199" s="5"/>
      <c r="F199" s="5" t="s">
        <v>5520</v>
      </c>
      <c r="G199" s="5" t="s">
        <v>5521</v>
      </c>
      <c r="H199" s="5" t="s">
        <v>360</v>
      </c>
      <c r="I199" s="5" t="s">
        <v>5522</v>
      </c>
      <c r="J199" s="5" t="s">
        <v>38</v>
      </c>
      <c r="K199" s="5" t="s">
        <v>799</v>
      </c>
      <c r="L199" s="2">
        <f t="shared" si="3"/>
        <v>-42723.799969593463</v>
      </c>
      <c r="M199" s="5" t="s">
        <v>38</v>
      </c>
      <c r="N199" s="5" t="s">
        <v>5523</v>
      </c>
    </row>
    <row r="200" spans="2:14" hidden="1" outlineLevel="1">
      <c r="B200" s="5" t="s">
        <v>367</v>
      </c>
      <c r="C200" s="5" t="s">
        <v>37</v>
      </c>
      <c r="D200" s="5" t="s">
        <v>38</v>
      </c>
      <c r="E200" s="5"/>
      <c r="F200" s="5" t="s">
        <v>5524</v>
      </c>
      <c r="G200" s="5" t="s">
        <v>5525</v>
      </c>
      <c r="H200" s="5" t="s">
        <v>370</v>
      </c>
      <c r="I200" s="5" t="s">
        <v>5526</v>
      </c>
      <c r="J200" s="5" t="s">
        <v>38</v>
      </c>
      <c r="K200" s="5" t="s">
        <v>215</v>
      </c>
      <c r="L200" s="2">
        <f t="shared" si="3"/>
        <v>63231.223954998328</v>
      </c>
      <c r="M200" s="5" t="s">
        <v>38</v>
      </c>
      <c r="N200" s="5" t="s">
        <v>5527</v>
      </c>
    </row>
    <row r="201" spans="2:14" hidden="1" outlineLevel="1">
      <c r="B201" s="5" t="s">
        <v>367</v>
      </c>
      <c r="C201" s="5" t="s">
        <v>37</v>
      </c>
      <c r="D201" s="5" t="s">
        <v>55</v>
      </c>
      <c r="E201" s="5"/>
      <c r="F201" s="5" t="s">
        <v>5528</v>
      </c>
      <c r="G201" s="5" t="s">
        <v>5529</v>
      </c>
      <c r="H201" s="5" t="s">
        <v>370</v>
      </c>
      <c r="I201" s="5" t="s">
        <v>5530</v>
      </c>
      <c r="J201" s="5" t="s">
        <v>38</v>
      </c>
      <c r="K201" s="5" t="s">
        <v>612</v>
      </c>
      <c r="L201" s="2">
        <f t="shared" si="3"/>
        <v>-46141.703967160938</v>
      </c>
      <c r="M201" s="5" t="s">
        <v>38</v>
      </c>
      <c r="N201" s="5" t="s">
        <v>5531</v>
      </c>
    </row>
    <row r="202" spans="2:14" hidden="1" outlineLevel="1">
      <c r="B202" s="5" t="s">
        <v>373</v>
      </c>
      <c r="C202" s="5" t="s">
        <v>37</v>
      </c>
      <c r="D202" s="5" t="s">
        <v>63</v>
      </c>
      <c r="E202" s="5"/>
      <c r="F202" s="5" t="s">
        <v>5532</v>
      </c>
      <c r="G202" s="5" t="s">
        <v>5533</v>
      </c>
      <c r="H202" s="5" t="s">
        <v>377</v>
      </c>
      <c r="I202" s="5" t="s">
        <v>146</v>
      </c>
      <c r="J202" s="5" t="s">
        <v>51</v>
      </c>
      <c r="K202" s="5" t="s">
        <v>2878</v>
      </c>
      <c r="L202" s="2">
        <f t="shared" si="3"/>
        <v>-87156.551937970667</v>
      </c>
      <c r="M202" s="5" t="s">
        <v>38</v>
      </c>
      <c r="N202" s="5" t="s">
        <v>5534</v>
      </c>
    </row>
    <row r="203" spans="2:14" hidden="1" outlineLevel="1">
      <c r="B203" s="5" t="s">
        <v>5535</v>
      </c>
      <c r="C203" s="5" t="s">
        <v>37</v>
      </c>
      <c r="D203" s="5" t="s">
        <v>38</v>
      </c>
      <c r="E203" s="5"/>
      <c r="F203" s="5" t="s">
        <v>5536</v>
      </c>
      <c r="G203" s="5" t="s">
        <v>5537</v>
      </c>
      <c r="H203" s="5" t="s">
        <v>5538</v>
      </c>
      <c r="I203" s="5" t="s">
        <v>5539</v>
      </c>
      <c r="J203" s="5" t="s">
        <v>38</v>
      </c>
      <c r="K203" s="5" t="s">
        <v>159</v>
      </c>
      <c r="L203" s="2">
        <f t="shared" si="3"/>
        <v>42723.799969593463</v>
      </c>
      <c r="M203" s="5" t="s">
        <v>38</v>
      </c>
      <c r="N203" s="5" t="s">
        <v>5540</v>
      </c>
    </row>
    <row r="204" spans="2:14" hidden="1" outlineLevel="1">
      <c r="B204" s="5" t="s">
        <v>381</v>
      </c>
      <c r="C204" s="5" t="s">
        <v>37</v>
      </c>
      <c r="D204" s="5" t="s">
        <v>55</v>
      </c>
      <c r="E204" s="5"/>
      <c r="F204" s="5" t="s">
        <v>5541</v>
      </c>
      <c r="G204" s="5" t="s">
        <v>5542</v>
      </c>
      <c r="H204" s="5" t="s">
        <v>384</v>
      </c>
      <c r="I204" s="5" t="s">
        <v>5543</v>
      </c>
      <c r="J204" s="5" t="s">
        <v>38</v>
      </c>
      <c r="K204" s="5" t="s">
        <v>89</v>
      </c>
      <c r="L204" s="2">
        <f t="shared" si="3"/>
        <v>47850.655965944679</v>
      </c>
      <c r="M204" s="5" t="s">
        <v>38</v>
      </c>
      <c r="N204" s="5" t="s">
        <v>5544</v>
      </c>
    </row>
    <row r="205" spans="2:14" hidden="1" outlineLevel="1">
      <c r="B205" s="5" t="s">
        <v>381</v>
      </c>
      <c r="C205" s="5" t="s">
        <v>37</v>
      </c>
      <c r="D205" s="5" t="s">
        <v>55</v>
      </c>
      <c r="E205" s="5"/>
      <c r="F205" s="5" t="s">
        <v>5545</v>
      </c>
      <c r="G205" s="5" t="s">
        <v>5546</v>
      </c>
      <c r="H205" s="5" t="s">
        <v>384</v>
      </c>
      <c r="I205" s="5" t="s">
        <v>966</v>
      </c>
      <c r="J205" s="5" t="s">
        <v>38</v>
      </c>
      <c r="K205" s="5" t="s">
        <v>1281</v>
      </c>
      <c r="L205" s="2">
        <f t="shared" si="3"/>
        <v>-29052.183979323552</v>
      </c>
      <c r="M205" s="5" t="s">
        <v>38</v>
      </c>
      <c r="N205" s="5" t="s">
        <v>5547</v>
      </c>
    </row>
    <row r="206" spans="2:14" hidden="1" outlineLevel="1">
      <c r="B206" s="5" t="s">
        <v>387</v>
      </c>
      <c r="C206" s="5" t="s">
        <v>37</v>
      </c>
      <c r="D206" s="5" t="s">
        <v>46</v>
      </c>
      <c r="E206" s="5"/>
      <c r="F206" s="5" t="s">
        <v>5548</v>
      </c>
      <c r="G206" s="5" t="s">
        <v>5549</v>
      </c>
      <c r="H206" s="5" t="s">
        <v>390</v>
      </c>
      <c r="I206" s="5" t="s">
        <v>2903</v>
      </c>
      <c r="J206" s="5" t="s">
        <v>51</v>
      </c>
      <c r="K206" s="5" t="s">
        <v>1040</v>
      </c>
      <c r="L206" s="2">
        <f t="shared" si="3"/>
        <v>135007.20790391532</v>
      </c>
      <c r="M206" s="5" t="s">
        <v>38</v>
      </c>
      <c r="N206" s="5" t="s">
        <v>5550</v>
      </c>
    </row>
    <row r="207" spans="2:14" hidden="1" outlineLevel="1">
      <c r="B207" s="5" t="s">
        <v>387</v>
      </c>
      <c r="C207" s="5" t="s">
        <v>37</v>
      </c>
      <c r="D207" s="5" t="s">
        <v>46</v>
      </c>
      <c r="E207" s="5"/>
      <c r="F207" s="5" t="s">
        <v>5551</v>
      </c>
      <c r="G207" s="5" t="s">
        <v>5549</v>
      </c>
      <c r="H207" s="5" t="s">
        <v>390</v>
      </c>
      <c r="I207" s="5" t="s">
        <v>5552</v>
      </c>
      <c r="J207" s="5" t="s">
        <v>51</v>
      </c>
      <c r="K207" s="5" t="s">
        <v>396</v>
      </c>
      <c r="L207" s="2">
        <f t="shared" si="3"/>
        <v>-66649.127952565803</v>
      </c>
      <c r="M207" s="5" t="s">
        <v>38</v>
      </c>
      <c r="N207" s="5" t="s">
        <v>3559</v>
      </c>
    </row>
    <row r="208" spans="2:14" hidden="1" outlineLevel="1">
      <c r="B208" s="5" t="s">
        <v>398</v>
      </c>
      <c r="C208" s="5" t="s">
        <v>37</v>
      </c>
      <c r="D208" s="5" t="s">
        <v>63</v>
      </c>
      <c r="E208" s="5"/>
      <c r="F208" s="5" t="s">
        <v>5553</v>
      </c>
      <c r="G208" s="5" t="s">
        <v>5554</v>
      </c>
      <c r="H208" s="5" t="s">
        <v>401</v>
      </c>
      <c r="I208" s="5" t="s">
        <v>4814</v>
      </c>
      <c r="J208" s="5" t="s">
        <v>51</v>
      </c>
      <c r="K208" s="5" t="s">
        <v>526</v>
      </c>
      <c r="L208" s="2">
        <f t="shared" si="3"/>
        <v>109372.92792215926</v>
      </c>
      <c r="M208" s="5" t="s">
        <v>38</v>
      </c>
      <c r="N208" s="5" t="s">
        <v>5555</v>
      </c>
    </row>
    <row r="209" spans="2:14" hidden="1" outlineLevel="1">
      <c r="B209" s="5" t="s">
        <v>404</v>
      </c>
      <c r="C209" s="5" t="s">
        <v>37</v>
      </c>
      <c r="D209" s="5" t="s">
        <v>374</v>
      </c>
      <c r="E209" s="5" t="s">
        <v>120</v>
      </c>
      <c r="F209" s="5" t="s">
        <v>5556</v>
      </c>
      <c r="G209" s="5" t="s">
        <v>5557</v>
      </c>
      <c r="H209" s="5" t="s">
        <v>407</v>
      </c>
      <c r="I209" s="5" t="s">
        <v>511</v>
      </c>
      <c r="J209" s="5" t="s">
        <v>51</v>
      </c>
      <c r="K209" s="5" t="s">
        <v>331</v>
      </c>
      <c r="L209" s="2">
        <f t="shared" si="3"/>
        <v>-56395.415959863371</v>
      </c>
      <c r="M209" s="5" t="s">
        <v>38</v>
      </c>
      <c r="N209" s="5" t="s">
        <v>5558</v>
      </c>
    </row>
    <row r="210" spans="2:14" hidden="1" outlineLevel="1">
      <c r="B210" s="5" t="s">
        <v>5559</v>
      </c>
      <c r="C210" s="5" t="s">
        <v>37</v>
      </c>
      <c r="D210" s="5" t="s">
        <v>55</v>
      </c>
      <c r="E210" s="5" t="s">
        <v>120</v>
      </c>
      <c r="F210" s="5" t="s">
        <v>5560</v>
      </c>
      <c r="G210" s="5" t="s">
        <v>5561</v>
      </c>
      <c r="H210" s="5" t="s">
        <v>407</v>
      </c>
      <c r="I210" s="5" t="s">
        <v>4147</v>
      </c>
      <c r="J210" s="5" t="s">
        <v>51</v>
      </c>
      <c r="K210" s="5" t="s">
        <v>1008</v>
      </c>
      <c r="L210" s="2">
        <f t="shared" si="3"/>
        <v>-75193.887946484494</v>
      </c>
      <c r="M210" s="5" t="s">
        <v>38</v>
      </c>
      <c r="N210" s="5" t="s">
        <v>5562</v>
      </c>
    </row>
    <row r="211" spans="2:14" hidden="1" outlineLevel="1">
      <c r="B211" s="5" t="s">
        <v>5563</v>
      </c>
      <c r="C211" s="5" t="s">
        <v>37</v>
      </c>
      <c r="D211" s="5" t="s">
        <v>55</v>
      </c>
      <c r="E211" s="5"/>
      <c r="F211" s="5" t="s">
        <v>5564</v>
      </c>
      <c r="G211" s="5" t="s">
        <v>5565</v>
      </c>
      <c r="H211" s="5" t="s">
        <v>5566</v>
      </c>
      <c r="I211" s="5" t="s">
        <v>3487</v>
      </c>
      <c r="J211" s="5" t="s">
        <v>51</v>
      </c>
      <c r="K211" s="5" t="s">
        <v>208</v>
      </c>
      <c r="L211" s="2">
        <f t="shared" si="3"/>
        <v>87156.551937970667</v>
      </c>
      <c r="M211" s="5" t="s">
        <v>38</v>
      </c>
      <c r="N211" s="5" t="s">
        <v>5567</v>
      </c>
    </row>
    <row r="212" spans="2:14" hidden="1" outlineLevel="1">
      <c r="B212" s="5" t="s">
        <v>411</v>
      </c>
      <c r="C212" s="5" t="s">
        <v>37</v>
      </c>
      <c r="D212" s="5" t="s">
        <v>38</v>
      </c>
      <c r="E212" s="5"/>
      <c r="F212" s="5" t="s">
        <v>5568</v>
      </c>
      <c r="G212" s="5" t="s">
        <v>5569</v>
      </c>
      <c r="H212" s="5" t="s">
        <v>414</v>
      </c>
      <c r="I212" s="5" t="s">
        <v>4350</v>
      </c>
      <c r="J212" s="5" t="s">
        <v>55</v>
      </c>
      <c r="K212" s="5" t="s">
        <v>1259</v>
      </c>
      <c r="L212" s="2">
        <f t="shared" si="3"/>
        <v>-5126.8559963512153</v>
      </c>
      <c r="M212" s="5" t="s">
        <v>38</v>
      </c>
      <c r="N212" s="5" t="s">
        <v>5570</v>
      </c>
    </row>
    <row r="213" spans="2:14" hidden="1" outlineLevel="1">
      <c r="B213" s="5" t="s">
        <v>411</v>
      </c>
      <c r="C213" s="5" t="s">
        <v>37</v>
      </c>
      <c r="D213" s="5" t="s">
        <v>55</v>
      </c>
      <c r="E213" s="5"/>
      <c r="F213" s="5" t="s">
        <v>5571</v>
      </c>
      <c r="G213" s="5" t="s">
        <v>5572</v>
      </c>
      <c r="H213" s="5" t="s">
        <v>414</v>
      </c>
      <c r="I213" s="5" t="s">
        <v>1480</v>
      </c>
      <c r="J213" s="5" t="s">
        <v>55</v>
      </c>
      <c r="K213" s="5" t="s">
        <v>82</v>
      </c>
      <c r="L213" s="2">
        <f t="shared" si="3"/>
        <v>58104.367958647104</v>
      </c>
      <c r="M213" s="5" t="s">
        <v>38</v>
      </c>
      <c r="N213" s="5" t="s">
        <v>5573</v>
      </c>
    </row>
    <row r="214" spans="2:14" hidden="1" outlineLevel="1">
      <c r="B214" s="5" t="s">
        <v>417</v>
      </c>
      <c r="C214" s="5" t="s">
        <v>37</v>
      </c>
      <c r="D214" s="5" t="s">
        <v>55</v>
      </c>
      <c r="E214" s="5"/>
      <c r="F214" s="5" t="s">
        <v>5574</v>
      </c>
      <c r="G214" s="5" t="s">
        <v>5575</v>
      </c>
      <c r="H214" s="5" t="s">
        <v>420</v>
      </c>
      <c r="I214" s="5" t="s">
        <v>1219</v>
      </c>
      <c r="J214" s="5" t="s">
        <v>38</v>
      </c>
      <c r="K214" s="5" t="s">
        <v>484</v>
      </c>
      <c r="L214" s="2">
        <f t="shared" si="3"/>
        <v>102537.11992702431</v>
      </c>
      <c r="M214" s="5" t="s">
        <v>38</v>
      </c>
      <c r="N214" s="5" t="s">
        <v>5576</v>
      </c>
    </row>
    <row r="215" spans="2:14" hidden="1" outlineLevel="1">
      <c r="B215" s="5" t="s">
        <v>417</v>
      </c>
      <c r="C215" s="5" t="s">
        <v>37</v>
      </c>
      <c r="D215" s="5" t="s">
        <v>55</v>
      </c>
      <c r="E215" s="5"/>
      <c r="F215" s="5" t="s">
        <v>5577</v>
      </c>
      <c r="G215" s="5" t="s">
        <v>5578</v>
      </c>
      <c r="H215" s="5" t="s">
        <v>420</v>
      </c>
      <c r="I215" s="5" t="s">
        <v>5114</v>
      </c>
      <c r="J215" s="5" t="s">
        <v>38</v>
      </c>
      <c r="K215" s="5" t="s">
        <v>396</v>
      </c>
      <c r="L215" s="2">
        <f t="shared" si="3"/>
        <v>-66649.127952565803</v>
      </c>
      <c r="M215" s="5" t="s">
        <v>38</v>
      </c>
      <c r="N215" s="5" t="s">
        <v>5579</v>
      </c>
    </row>
    <row r="216" spans="2:14" hidden="1" outlineLevel="1">
      <c r="B216" s="5" t="s">
        <v>428</v>
      </c>
      <c r="C216" s="5" t="s">
        <v>37</v>
      </c>
      <c r="D216" s="5" t="s">
        <v>55</v>
      </c>
      <c r="E216" s="5"/>
      <c r="F216" s="5" t="s">
        <v>5580</v>
      </c>
      <c r="G216" s="5" t="s">
        <v>5581</v>
      </c>
      <c r="H216" s="5" t="s">
        <v>431</v>
      </c>
      <c r="I216" s="5" t="s">
        <v>88</v>
      </c>
      <c r="J216" s="5" t="s">
        <v>51</v>
      </c>
      <c r="K216" s="5" t="s">
        <v>60</v>
      </c>
      <c r="L216" s="2">
        <f t="shared" si="3"/>
        <v>70067.031950133271</v>
      </c>
      <c r="M216" s="5" t="s">
        <v>38</v>
      </c>
      <c r="N216" s="5" t="s">
        <v>5582</v>
      </c>
    </row>
    <row r="217" spans="2:14" hidden="1" outlineLevel="1">
      <c r="B217" s="5" t="s">
        <v>5583</v>
      </c>
      <c r="C217" s="5" t="s">
        <v>37</v>
      </c>
      <c r="D217" s="5" t="s">
        <v>38</v>
      </c>
      <c r="E217" s="5"/>
      <c r="F217" s="5" t="s">
        <v>5584</v>
      </c>
      <c r="G217" s="5" t="s">
        <v>5585</v>
      </c>
      <c r="H217" s="5" t="s">
        <v>5586</v>
      </c>
      <c r="I217" s="5" t="s">
        <v>5587</v>
      </c>
      <c r="J217" s="5" t="s">
        <v>51</v>
      </c>
      <c r="K217" s="5" t="s">
        <v>1259</v>
      </c>
      <c r="L217" s="2">
        <f t="shared" si="3"/>
        <v>-5126.8559963512153</v>
      </c>
      <c r="M217" s="5" t="s">
        <v>38</v>
      </c>
      <c r="N217" s="5" t="s">
        <v>5588</v>
      </c>
    </row>
    <row r="218" spans="2:14" hidden="1" outlineLevel="1">
      <c r="B218" s="5" t="s">
        <v>5583</v>
      </c>
      <c r="C218" s="5" t="s">
        <v>37</v>
      </c>
      <c r="D218" s="5" t="s">
        <v>63</v>
      </c>
      <c r="E218" s="5"/>
      <c r="F218" s="5" t="s">
        <v>5589</v>
      </c>
      <c r="G218" s="5" t="s">
        <v>5590</v>
      </c>
      <c r="H218" s="5" t="s">
        <v>5586</v>
      </c>
      <c r="I218" s="5" t="s">
        <v>2775</v>
      </c>
      <c r="J218" s="5" t="s">
        <v>51</v>
      </c>
      <c r="K218" s="5" t="s">
        <v>2097</v>
      </c>
      <c r="L218" s="2">
        <f t="shared" si="3"/>
        <v>30761.13597810729</v>
      </c>
      <c r="M218" s="5" t="s">
        <v>38</v>
      </c>
      <c r="N218" s="5" t="s">
        <v>5591</v>
      </c>
    </row>
    <row r="219" spans="2:14" hidden="1" outlineLevel="1">
      <c r="B219" s="5" t="s">
        <v>434</v>
      </c>
      <c r="C219" s="5" t="s">
        <v>37</v>
      </c>
      <c r="D219" s="5" t="s">
        <v>63</v>
      </c>
      <c r="E219" s="5"/>
      <c r="F219" s="5" t="s">
        <v>5592</v>
      </c>
      <c r="G219" s="5" t="s">
        <v>5593</v>
      </c>
      <c r="H219" s="5" t="s">
        <v>437</v>
      </c>
      <c r="I219" s="5" t="s">
        <v>483</v>
      </c>
      <c r="J219" s="5" t="s">
        <v>51</v>
      </c>
      <c r="K219" s="5" t="s">
        <v>1299</v>
      </c>
      <c r="L219" s="2">
        <f t="shared" si="3"/>
        <v>133298.25590513161</v>
      </c>
      <c r="M219" s="5" t="s">
        <v>38</v>
      </c>
      <c r="N219" s="5" t="s">
        <v>5594</v>
      </c>
    </row>
    <row r="220" spans="2:14" hidden="1" outlineLevel="1">
      <c r="B220" s="5" t="s">
        <v>440</v>
      </c>
      <c r="C220" s="5" t="s">
        <v>37</v>
      </c>
      <c r="D220" s="5" t="s">
        <v>63</v>
      </c>
      <c r="E220" s="5"/>
      <c r="F220" s="5" t="s">
        <v>5595</v>
      </c>
      <c r="G220" s="5" t="s">
        <v>5596</v>
      </c>
      <c r="H220" s="5" t="s">
        <v>443</v>
      </c>
      <c r="I220" s="5" t="s">
        <v>5597</v>
      </c>
      <c r="J220" s="5" t="s">
        <v>51</v>
      </c>
      <c r="K220" s="5" t="s">
        <v>1013</v>
      </c>
      <c r="L220" s="2">
        <f t="shared" si="3"/>
        <v>85447.599939186926</v>
      </c>
      <c r="M220" s="5" t="s">
        <v>38</v>
      </c>
      <c r="N220" s="5" t="s">
        <v>5598</v>
      </c>
    </row>
    <row r="221" spans="2:14" hidden="1" outlineLevel="1">
      <c r="B221" s="5" t="s">
        <v>446</v>
      </c>
      <c r="C221" s="5" t="s">
        <v>37</v>
      </c>
      <c r="D221" s="5" t="s">
        <v>1393</v>
      </c>
      <c r="E221" s="5"/>
      <c r="F221" s="5" t="s">
        <v>5599</v>
      </c>
      <c r="G221" s="5" t="s">
        <v>5600</v>
      </c>
      <c r="H221" s="5" t="s">
        <v>450</v>
      </c>
      <c r="I221" s="5" t="s">
        <v>3487</v>
      </c>
      <c r="J221" s="5" t="s">
        <v>51</v>
      </c>
      <c r="K221" s="5" t="s">
        <v>967</v>
      </c>
      <c r="L221" s="2">
        <f t="shared" si="3"/>
        <v>124753.49591121291</v>
      </c>
      <c r="M221" s="5" t="s">
        <v>38</v>
      </c>
      <c r="N221" s="5" t="s">
        <v>5601</v>
      </c>
    </row>
    <row r="222" spans="2:14" hidden="1" outlineLevel="1">
      <c r="B222" s="5" t="s">
        <v>5602</v>
      </c>
      <c r="C222" s="5" t="s">
        <v>37</v>
      </c>
      <c r="D222" s="5" t="s">
        <v>38</v>
      </c>
      <c r="E222" s="5"/>
      <c r="F222" s="5" t="s">
        <v>5603</v>
      </c>
      <c r="G222" s="5" t="s">
        <v>5604</v>
      </c>
      <c r="H222" s="5" t="s">
        <v>5605</v>
      </c>
      <c r="I222" s="5" t="s">
        <v>281</v>
      </c>
      <c r="J222" s="5" t="s">
        <v>51</v>
      </c>
      <c r="K222" s="5" t="s">
        <v>55</v>
      </c>
      <c r="L222" s="2">
        <f t="shared" si="3"/>
        <v>3417.9039975674768</v>
      </c>
      <c r="M222" s="5" t="s">
        <v>38</v>
      </c>
      <c r="N222" s="5" t="s">
        <v>5606</v>
      </c>
    </row>
    <row r="223" spans="2:14" hidden="1" outlineLevel="1">
      <c r="B223" s="5" t="s">
        <v>454</v>
      </c>
      <c r="C223" s="5" t="s">
        <v>37</v>
      </c>
      <c r="D223" s="5" t="s">
        <v>55</v>
      </c>
      <c r="E223" s="5"/>
      <c r="F223" s="5" t="s">
        <v>5607</v>
      </c>
      <c r="G223" s="5" t="s">
        <v>5608</v>
      </c>
      <c r="H223" s="5" t="s">
        <v>457</v>
      </c>
      <c r="I223" s="5" t="s">
        <v>710</v>
      </c>
      <c r="J223" s="5" t="s">
        <v>51</v>
      </c>
      <c r="K223" s="5" t="s">
        <v>379</v>
      </c>
      <c r="L223" s="2">
        <f t="shared" si="3"/>
        <v>99119.215929456841</v>
      </c>
      <c r="M223" s="5" t="s">
        <v>38</v>
      </c>
      <c r="N223" s="5" t="s">
        <v>5609</v>
      </c>
    </row>
    <row r="224" spans="2:14" hidden="1" outlineLevel="1">
      <c r="B224" s="5" t="s">
        <v>461</v>
      </c>
      <c r="C224" s="5" t="s">
        <v>37</v>
      </c>
      <c r="D224" s="5" t="s">
        <v>38</v>
      </c>
      <c r="E224" s="5"/>
      <c r="F224" s="5" t="s">
        <v>5610</v>
      </c>
      <c r="G224" s="5" t="s">
        <v>5611</v>
      </c>
      <c r="H224" s="5" t="s">
        <v>464</v>
      </c>
      <c r="I224" s="5" t="s">
        <v>1219</v>
      </c>
      <c r="J224" s="5" t="s">
        <v>38</v>
      </c>
      <c r="K224" s="5" t="s">
        <v>637</v>
      </c>
      <c r="L224" s="2">
        <f t="shared" si="3"/>
        <v>-92283.407934321876</v>
      </c>
      <c r="M224" s="5" t="s">
        <v>38</v>
      </c>
      <c r="N224" s="5" t="s">
        <v>5612</v>
      </c>
    </row>
    <row r="225" spans="2:14" hidden="1" outlineLevel="1">
      <c r="B225" s="5" t="s">
        <v>461</v>
      </c>
      <c r="C225" s="5" t="s">
        <v>37</v>
      </c>
      <c r="D225" s="5" t="s">
        <v>38</v>
      </c>
      <c r="E225" s="5"/>
      <c r="F225" s="5" t="s">
        <v>5613</v>
      </c>
      <c r="G225" s="5" t="s">
        <v>5614</v>
      </c>
      <c r="H225" s="5" t="s">
        <v>464</v>
      </c>
      <c r="I225" s="5" t="s">
        <v>2366</v>
      </c>
      <c r="J225" s="5" t="s">
        <v>38</v>
      </c>
      <c r="K225" s="5" t="s">
        <v>1227</v>
      </c>
      <c r="L225" s="2">
        <f t="shared" si="3"/>
        <v>112790.83191972674</v>
      </c>
      <c r="M225" s="5" t="s">
        <v>38</v>
      </c>
      <c r="N225" s="5" t="s">
        <v>5615</v>
      </c>
    </row>
    <row r="226" spans="2:14" hidden="1" outlineLevel="1">
      <c r="B226" s="5" t="s">
        <v>479</v>
      </c>
      <c r="C226" s="5" t="s">
        <v>37</v>
      </c>
      <c r="D226" s="5" t="s">
        <v>46</v>
      </c>
      <c r="E226" s="5"/>
      <c r="F226" s="5" t="s">
        <v>5616</v>
      </c>
      <c r="G226" s="5" t="s">
        <v>5617</v>
      </c>
      <c r="H226" s="5" t="s">
        <v>482</v>
      </c>
      <c r="I226" s="5" t="s">
        <v>3166</v>
      </c>
      <c r="J226" s="5" t="s">
        <v>51</v>
      </c>
      <c r="K226" s="5" t="s">
        <v>932</v>
      </c>
      <c r="L226" s="2">
        <f t="shared" si="3"/>
        <v>90574.455935538135</v>
      </c>
      <c r="M226" s="5" t="s">
        <v>38</v>
      </c>
      <c r="N226" s="5" t="s">
        <v>5618</v>
      </c>
    </row>
    <row r="227" spans="2:14" hidden="1" outlineLevel="1">
      <c r="B227" s="5" t="s">
        <v>486</v>
      </c>
      <c r="C227" s="5" t="s">
        <v>37</v>
      </c>
      <c r="D227" s="5" t="s">
        <v>46</v>
      </c>
      <c r="E227" s="5"/>
      <c r="F227" s="5" t="s">
        <v>5619</v>
      </c>
      <c r="G227" s="5" t="s">
        <v>5620</v>
      </c>
      <c r="H227" s="5" t="s">
        <v>489</v>
      </c>
      <c r="I227" s="5" t="s">
        <v>915</v>
      </c>
      <c r="J227" s="5" t="s">
        <v>51</v>
      </c>
      <c r="K227" s="5" t="s">
        <v>932</v>
      </c>
      <c r="L227" s="2">
        <f t="shared" si="3"/>
        <v>90574.455935538135</v>
      </c>
      <c r="M227" s="5" t="s">
        <v>38</v>
      </c>
      <c r="N227" s="5" t="s">
        <v>5621</v>
      </c>
    </row>
    <row r="228" spans="2:14" hidden="1" outlineLevel="1">
      <c r="B228" s="5" t="s">
        <v>492</v>
      </c>
      <c r="C228" s="5" t="s">
        <v>37</v>
      </c>
      <c r="D228" s="5" t="s">
        <v>63</v>
      </c>
      <c r="E228" s="5"/>
      <c r="F228" s="5" t="s">
        <v>5622</v>
      </c>
      <c r="G228" s="5" t="s">
        <v>5623</v>
      </c>
      <c r="H228" s="5" t="s">
        <v>495</v>
      </c>
      <c r="I228" s="5" t="s">
        <v>2967</v>
      </c>
      <c r="J228" s="5" t="s">
        <v>51</v>
      </c>
      <c r="K228" s="5" t="s">
        <v>1008</v>
      </c>
      <c r="L228" s="2">
        <f t="shared" si="3"/>
        <v>-75193.887946484494</v>
      </c>
      <c r="M228" s="5" t="s">
        <v>38</v>
      </c>
      <c r="N228" s="5" t="s">
        <v>5624</v>
      </c>
    </row>
    <row r="229" spans="2:14" hidden="1" outlineLevel="1">
      <c r="B229" s="5" t="s">
        <v>492</v>
      </c>
      <c r="C229" s="5" t="s">
        <v>37</v>
      </c>
      <c r="D229" s="5" t="s">
        <v>46</v>
      </c>
      <c r="E229" s="5"/>
      <c r="F229" s="5" t="s">
        <v>5625</v>
      </c>
      <c r="G229" s="5" t="s">
        <v>5626</v>
      </c>
      <c r="H229" s="5" t="s">
        <v>495</v>
      </c>
      <c r="I229" s="5" t="s">
        <v>2222</v>
      </c>
      <c r="J229" s="5" t="s">
        <v>51</v>
      </c>
      <c r="K229" s="5" t="s">
        <v>643</v>
      </c>
      <c r="L229" s="2">
        <f t="shared" si="3"/>
        <v>141843.01589905028</v>
      </c>
      <c r="M229" s="5" t="s">
        <v>38</v>
      </c>
      <c r="N229" s="5" t="s">
        <v>5627</v>
      </c>
    </row>
    <row r="230" spans="2:14" hidden="1" outlineLevel="1">
      <c r="B230" s="5" t="s">
        <v>504</v>
      </c>
      <c r="C230" s="5" t="s">
        <v>37</v>
      </c>
      <c r="D230" s="5" t="s">
        <v>46</v>
      </c>
      <c r="E230" s="5"/>
      <c r="F230" s="5" t="s">
        <v>505</v>
      </c>
      <c r="G230" s="5" t="s">
        <v>5628</v>
      </c>
      <c r="H230" s="5" t="s">
        <v>507</v>
      </c>
      <c r="I230" s="5" t="s">
        <v>3545</v>
      </c>
      <c r="J230" s="5" t="s">
        <v>51</v>
      </c>
      <c r="K230" s="5" t="s">
        <v>1613</v>
      </c>
      <c r="L230" s="2">
        <f t="shared" si="3"/>
        <v>126462.44790999666</v>
      </c>
      <c r="M230" s="5" t="s">
        <v>38</v>
      </c>
      <c r="N230" s="5" t="s">
        <v>5629</v>
      </c>
    </row>
    <row r="231" spans="2:14" hidden="1" outlineLevel="1">
      <c r="B231" s="5" t="s">
        <v>504</v>
      </c>
      <c r="C231" s="5" t="s">
        <v>37</v>
      </c>
      <c r="D231" s="5" t="s">
        <v>55</v>
      </c>
      <c r="E231" s="5"/>
      <c r="F231" s="5" t="s">
        <v>5630</v>
      </c>
      <c r="G231" s="5" t="s">
        <v>5628</v>
      </c>
      <c r="H231" s="5" t="s">
        <v>507</v>
      </c>
      <c r="I231" s="5" t="s">
        <v>1441</v>
      </c>
      <c r="J231" s="5" t="s">
        <v>51</v>
      </c>
      <c r="K231" s="5" t="s">
        <v>497</v>
      </c>
      <c r="L231" s="2">
        <f t="shared" si="3"/>
        <v>-82029.695941619444</v>
      </c>
      <c r="M231" s="5" t="s">
        <v>38</v>
      </c>
      <c r="N231" s="5" t="s">
        <v>5631</v>
      </c>
    </row>
    <row r="232" spans="2:14" hidden="1" outlineLevel="1">
      <c r="B232" s="5" t="s">
        <v>5632</v>
      </c>
      <c r="C232" s="5" t="s">
        <v>37</v>
      </c>
      <c r="D232" s="5" t="s">
        <v>38</v>
      </c>
      <c r="E232" s="5"/>
      <c r="F232" s="5" t="s">
        <v>5633</v>
      </c>
      <c r="G232" s="5" t="s">
        <v>5634</v>
      </c>
      <c r="H232" s="5" t="s">
        <v>5635</v>
      </c>
      <c r="I232" s="5" t="s">
        <v>2604</v>
      </c>
      <c r="J232" s="5" t="s">
        <v>51</v>
      </c>
      <c r="K232" s="5" t="s">
        <v>1040</v>
      </c>
      <c r="L232" s="2">
        <f t="shared" si="3"/>
        <v>135007.20790391532</v>
      </c>
      <c r="M232" s="5" t="s">
        <v>38</v>
      </c>
      <c r="N232" s="5" t="s">
        <v>5636</v>
      </c>
    </row>
    <row r="233" spans="2:14" hidden="1" outlineLevel="1">
      <c r="B233" s="5" t="s">
        <v>514</v>
      </c>
      <c r="C233" s="5" t="s">
        <v>37</v>
      </c>
      <c r="D233" s="5" t="s">
        <v>38</v>
      </c>
      <c r="E233" s="5"/>
      <c r="F233" s="5" t="s">
        <v>5637</v>
      </c>
      <c r="G233" s="5" t="s">
        <v>5638</v>
      </c>
      <c r="H233" s="5" t="s">
        <v>517</v>
      </c>
      <c r="I233" s="5" t="s">
        <v>1435</v>
      </c>
      <c r="J233" s="5" t="s">
        <v>55</v>
      </c>
      <c r="K233" s="5" t="s">
        <v>1374</v>
      </c>
      <c r="L233" s="2">
        <f t="shared" si="3"/>
        <v>-10253.711992702431</v>
      </c>
      <c r="M233" s="5" t="s">
        <v>38</v>
      </c>
      <c r="N233" s="5" t="s">
        <v>5639</v>
      </c>
    </row>
    <row r="234" spans="2:14" hidden="1" outlineLevel="1">
      <c r="B234" s="5" t="s">
        <v>514</v>
      </c>
      <c r="C234" s="5" t="s">
        <v>37</v>
      </c>
      <c r="D234" s="5" t="s">
        <v>38</v>
      </c>
      <c r="E234" s="5"/>
      <c r="F234" s="5" t="s">
        <v>5640</v>
      </c>
      <c r="G234" s="5" t="s">
        <v>5641</v>
      </c>
      <c r="H234" s="5" t="s">
        <v>517</v>
      </c>
      <c r="I234" s="5" t="s">
        <v>4897</v>
      </c>
      <c r="J234" s="5" t="s">
        <v>55</v>
      </c>
      <c r="K234" s="5" t="s">
        <v>887</v>
      </c>
      <c r="L234" s="2">
        <f t="shared" si="3"/>
        <v>25634.279981756077</v>
      </c>
      <c r="M234" s="5" t="s">
        <v>38</v>
      </c>
      <c r="N234" s="5" t="s">
        <v>5642</v>
      </c>
    </row>
    <row r="235" spans="2:14" hidden="1" outlineLevel="1">
      <c r="B235" s="5" t="s">
        <v>5643</v>
      </c>
      <c r="C235" s="5" t="s">
        <v>37</v>
      </c>
      <c r="D235" s="5" t="s">
        <v>55</v>
      </c>
      <c r="E235" s="5"/>
      <c r="F235" s="5" t="s">
        <v>5644</v>
      </c>
      <c r="G235" s="5" t="s">
        <v>5645</v>
      </c>
      <c r="H235" s="5" t="s">
        <v>5646</v>
      </c>
      <c r="I235" s="5" t="s">
        <v>4882</v>
      </c>
      <c r="J235" s="5" t="s">
        <v>51</v>
      </c>
      <c r="K235" s="5" t="s">
        <v>484</v>
      </c>
      <c r="L235" s="2">
        <f t="shared" si="3"/>
        <v>102537.11992702431</v>
      </c>
      <c r="M235" s="5" t="s">
        <v>38</v>
      </c>
      <c r="N235" s="5" t="s">
        <v>5647</v>
      </c>
    </row>
    <row r="236" spans="2:14" hidden="1" outlineLevel="1">
      <c r="B236" s="5" t="s">
        <v>5643</v>
      </c>
      <c r="C236" s="5" t="s">
        <v>37</v>
      </c>
      <c r="D236" s="5" t="s">
        <v>38</v>
      </c>
      <c r="E236" s="5"/>
      <c r="F236" s="5" t="s">
        <v>5648</v>
      </c>
      <c r="G236" s="5" t="s">
        <v>5649</v>
      </c>
      <c r="H236" s="5" t="s">
        <v>5646</v>
      </c>
      <c r="I236" s="5" t="s">
        <v>5650</v>
      </c>
      <c r="J236" s="5" t="s">
        <v>51</v>
      </c>
      <c r="K236" s="5" t="s">
        <v>1579</v>
      </c>
      <c r="L236" s="2">
        <f t="shared" si="3"/>
        <v>-52977.511962295888</v>
      </c>
      <c r="M236" s="5" t="s">
        <v>38</v>
      </c>
      <c r="N236" s="5" t="s">
        <v>5651</v>
      </c>
    </row>
    <row r="237" spans="2:14" hidden="1" outlineLevel="1">
      <c r="B237" s="5" t="s">
        <v>520</v>
      </c>
      <c r="C237" s="5" t="s">
        <v>37</v>
      </c>
      <c r="D237" s="5" t="s">
        <v>38</v>
      </c>
      <c r="E237" s="5"/>
      <c r="F237" s="5" t="s">
        <v>5652</v>
      </c>
      <c r="G237" s="5" t="s">
        <v>5653</v>
      </c>
      <c r="H237" s="5" t="s">
        <v>524</v>
      </c>
      <c r="I237" s="5" t="s">
        <v>3461</v>
      </c>
      <c r="J237" s="5" t="s">
        <v>51</v>
      </c>
      <c r="K237" s="5" t="s">
        <v>294</v>
      </c>
      <c r="L237" s="2">
        <f t="shared" si="3"/>
        <v>-70067.031950133271</v>
      </c>
      <c r="M237" s="5" t="s">
        <v>38</v>
      </c>
      <c r="N237" s="5" t="s">
        <v>5654</v>
      </c>
    </row>
    <row r="238" spans="2:14" hidden="1" outlineLevel="1">
      <c r="B238" s="5" t="s">
        <v>520</v>
      </c>
      <c r="C238" s="5" t="s">
        <v>37</v>
      </c>
      <c r="D238" s="5" t="s">
        <v>117</v>
      </c>
      <c r="E238" s="5"/>
      <c r="F238" s="5" t="s">
        <v>5655</v>
      </c>
      <c r="G238" s="5" t="s">
        <v>5656</v>
      </c>
      <c r="H238" s="5" t="s">
        <v>524</v>
      </c>
      <c r="I238" s="5" t="s">
        <v>5118</v>
      </c>
      <c r="J238" s="5" t="s">
        <v>51</v>
      </c>
      <c r="K238" s="5" t="s">
        <v>1146</v>
      </c>
      <c r="L238" s="2">
        <f t="shared" si="3"/>
        <v>148678.82389418525</v>
      </c>
      <c r="M238" s="5" t="s">
        <v>38</v>
      </c>
      <c r="N238" s="5" t="s">
        <v>5657</v>
      </c>
    </row>
    <row r="239" spans="2:14" hidden="1" outlineLevel="1">
      <c r="B239" s="5" t="s">
        <v>534</v>
      </c>
      <c r="C239" s="5" t="s">
        <v>37</v>
      </c>
      <c r="D239" s="5" t="s">
        <v>63</v>
      </c>
      <c r="E239" s="5"/>
      <c r="F239" s="5" t="s">
        <v>5658</v>
      </c>
      <c r="G239" s="5" t="s">
        <v>5659</v>
      </c>
      <c r="H239" s="5" t="s">
        <v>537</v>
      </c>
      <c r="I239" s="5" t="s">
        <v>5660</v>
      </c>
      <c r="J239" s="5" t="s">
        <v>38</v>
      </c>
      <c r="K239" s="5" t="s">
        <v>5661</v>
      </c>
      <c r="L239" s="2">
        <f t="shared" si="3"/>
        <v>-153805.67989053644</v>
      </c>
      <c r="M239" s="5" t="s">
        <v>38</v>
      </c>
      <c r="N239" s="5" t="s">
        <v>5662</v>
      </c>
    </row>
    <row r="240" spans="2:14" hidden="1" outlineLevel="1">
      <c r="B240" s="5" t="s">
        <v>534</v>
      </c>
      <c r="C240" s="5" t="s">
        <v>37</v>
      </c>
      <c r="D240" s="5" t="s">
        <v>374</v>
      </c>
      <c r="E240" s="5"/>
      <c r="F240" s="5" t="s">
        <v>5663</v>
      </c>
      <c r="G240" s="5" t="s">
        <v>5664</v>
      </c>
      <c r="H240" s="5" t="s">
        <v>537</v>
      </c>
      <c r="I240" s="5" t="s">
        <v>138</v>
      </c>
      <c r="J240" s="5" t="s">
        <v>38</v>
      </c>
      <c r="K240" s="5" t="s">
        <v>502</v>
      </c>
      <c r="L240" s="2">
        <f t="shared" si="3"/>
        <v>157223.58388810395</v>
      </c>
      <c r="M240" s="5" t="s">
        <v>38</v>
      </c>
      <c r="N240" s="5" t="s">
        <v>5665</v>
      </c>
    </row>
    <row r="241" spans="2:14" hidden="1" outlineLevel="1">
      <c r="B241" s="5" t="s">
        <v>545</v>
      </c>
      <c r="C241" s="5" t="s">
        <v>37</v>
      </c>
      <c r="D241" s="5" t="s">
        <v>55</v>
      </c>
      <c r="E241" s="5"/>
      <c r="F241" s="5" t="s">
        <v>5666</v>
      </c>
      <c r="G241" s="5" t="s">
        <v>5667</v>
      </c>
      <c r="H241" s="5" t="s">
        <v>548</v>
      </c>
      <c r="I241" s="5" t="s">
        <v>599</v>
      </c>
      <c r="J241" s="5" t="s">
        <v>51</v>
      </c>
      <c r="K241" s="5" t="s">
        <v>711</v>
      </c>
      <c r="L241" s="2">
        <f t="shared" si="3"/>
        <v>-68358.079951349544</v>
      </c>
      <c r="M241" s="5" t="s">
        <v>38</v>
      </c>
      <c r="N241" s="5" t="s">
        <v>5668</v>
      </c>
    </row>
    <row r="242" spans="2:14" hidden="1" outlineLevel="1">
      <c r="B242" s="5" t="s">
        <v>545</v>
      </c>
      <c r="C242" s="5" t="s">
        <v>37</v>
      </c>
      <c r="D242" s="5" t="s">
        <v>55</v>
      </c>
      <c r="E242" s="5"/>
      <c r="F242" s="5" t="s">
        <v>5669</v>
      </c>
      <c r="G242" s="5" t="s">
        <v>5670</v>
      </c>
      <c r="H242" s="5" t="s">
        <v>548</v>
      </c>
      <c r="I242" s="5" t="s">
        <v>2357</v>
      </c>
      <c r="J242" s="5" t="s">
        <v>51</v>
      </c>
      <c r="K242" s="5" t="s">
        <v>932</v>
      </c>
      <c r="L242" s="2">
        <f t="shared" si="3"/>
        <v>90574.455935538135</v>
      </c>
      <c r="M242" s="5" t="s">
        <v>38</v>
      </c>
      <c r="N242" s="5" t="s">
        <v>5671</v>
      </c>
    </row>
    <row r="243" spans="2:14" hidden="1" outlineLevel="1">
      <c r="B243" s="5" t="s">
        <v>556</v>
      </c>
      <c r="C243" s="5" t="s">
        <v>37</v>
      </c>
      <c r="D243" s="5" t="s">
        <v>63</v>
      </c>
      <c r="E243" s="5"/>
      <c r="F243" s="5" t="s">
        <v>5672</v>
      </c>
      <c r="G243" s="5" t="s">
        <v>5673</v>
      </c>
      <c r="H243" s="5" t="s">
        <v>559</v>
      </c>
      <c r="I243" s="5" t="s">
        <v>3331</v>
      </c>
      <c r="J243" s="5" t="s">
        <v>38</v>
      </c>
      <c r="K243" s="5" t="s">
        <v>1388</v>
      </c>
      <c r="L243" s="2">
        <f t="shared" si="3"/>
        <v>138425.11190148283</v>
      </c>
      <c r="M243" s="5" t="s">
        <v>38</v>
      </c>
      <c r="N243" s="5" t="s">
        <v>5674</v>
      </c>
    </row>
    <row r="244" spans="2:14" hidden="1" outlineLevel="1">
      <c r="B244" s="5" t="s">
        <v>556</v>
      </c>
      <c r="C244" s="5" t="s">
        <v>37</v>
      </c>
      <c r="D244" s="5" t="s">
        <v>55</v>
      </c>
      <c r="E244" s="5"/>
      <c r="F244" s="5" t="s">
        <v>5675</v>
      </c>
      <c r="G244" s="5" t="s">
        <v>5676</v>
      </c>
      <c r="H244" s="5" t="s">
        <v>559</v>
      </c>
      <c r="I244" s="5" t="s">
        <v>5677</v>
      </c>
      <c r="J244" s="5" t="s">
        <v>38</v>
      </c>
      <c r="K244" s="5" t="s">
        <v>637</v>
      </c>
      <c r="L244" s="2">
        <f t="shared" si="3"/>
        <v>-92283.407934321876</v>
      </c>
      <c r="M244" s="5" t="s">
        <v>38</v>
      </c>
      <c r="N244" s="5" t="s">
        <v>5678</v>
      </c>
    </row>
    <row r="245" spans="2:14" hidden="1" outlineLevel="1">
      <c r="B245" s="5" t="s">
        <v>5679</v>
      </c>
      <c r="C245" s="5" t="s">
        <v>37</v>
      </c>
      <c r="D245" s="5" t="s">
        <v>38</v>
      </c>
      <c r="E245" s="5"/>
      <c r="F245" s="5" t="s">
        <v>5680</v>
      </c>
      <c r="G245" s="5" t="s">
        <v>5681</v>
      </c>
      <c r="H245" s="5" t="s">
        <v>5682</v>
      </c>
      <c r="I245" s="5" t="s">
        <v>3226</v>
      </c>
      <c r="J245" s="5" t="s">
        <v>38</v>
      </c>
      <c r="K245" s="5" t="s">
        <v>1521</v>
      </c>
      <c r="L245" s="2">
        <f t="shared" si="3"/>
        <v>-30761.13597810729</v>
      </c>
      <c r="M245" s="5" t="s">
        <v>38</v>
      </c>
      <c r="N245" s="5" t="s">
        <v>5683</v>
      </c>
    </row>
    <row r="246" spans="2:14" hidden="1" outlineLevel="1">
      <c r="B246" s="5" t="s">
        <v>5679</v>
      </c>
      <c r="C246" s="5" t="s">
        <v>37</v>
      </c>
      <c r="D246" s="5" t="s">
        <v>55</v>
      </c>
      <c r="E246" s="5"/>
      <c r="F246" s="5" t="s">
        <v>5684</v>
      </c>
      <c r="G246" s="5" t="s">
        <v>5685</v>
      </c>
      <c r="H246" s="5" t="s">
        <v>5682</v>
      </c>
      <c r="I246" s="5" t="s">
        <v>2495</v>
      </c>
      <c r="J246" s="5" t="s">
        <v>38</v>
      </c>
      <c r="K246" s="5" t="s">
        <v>4354</v>
      </c>
      <c r="L246" s="2">
        <f t="shared" si="3"/>
        <v>131589.30390634786</v>
      </c>
      <c r="M246" s="5" t="s">
        <v>38</v>
      </c>
      <c r="N246" s="5" t="s">
        <v>5686</v>
      </c>
    </row>
    <row r="247" spans="2:14" hidden="1" outlineLevel="1">
      <c r="B247" s="5" t="s">
        <v>5679</v>
      </c>
      <c r="C247" s="5" t="s">
        <v>37</v>
      </c>
      <c r="D247" s="5" t="s">
        <v>55</v>
      </c>
      <c r="E247" s="5"/>
      <c r="F247" s="5" t="s">
        <v>5687</v>
      </c>
      <c r="G247" s="5" t="s">
        <v>5688</v>
      </c>
      <c r="H247" s="5" t="s">
        <v>5682</v>
      </c>
      <c r="I247" s="5" t="s">
        <v>1193</v>
      </c>
      <c r="J247" s="5" t="s">
        <v>38</v>
      </c>
      <c r="K247" s="5" t="s">
        <v>294</v>
      </c>
      <c r="L247" s="2">
        <f t="shared" si="3"/>
        <v>-70067.031950133271</v>
      </c>
      <c r="M247" s="5" t="s">
        <v>38</v>
      </c>
      <c r="N247" s="5" t="s">
        <v>5689</v>
      </c>
    </row>
    <row r="248" spans="2:14" hidden="1" outlineLevel="1">
      <c r="B248" s="5" t="s">
        <v>5690</v>
      </c>
      <c r="C248" s="5" t="s">
        <v>37</v>
      </c>
      <c r="D248" s="5" t="s">
        <v>38</v>
      </c>
      <c r="E248" s="5"/>
      <c r="F248" s="5" t="s">
        <v>5691</v>
      </c>
      <c r="G248" s="5" t="s">
        <v>5692</v>
      </c>
      <c r="H248" s="5" t="s">
        <v>5693</v>
      </c>
      <c r="I248" s="5" t="s">
        <v>1663</v>
      </c>
      <c r="J248" s="5" t="s">
        <v>38</v>
      </c>
      <c r="K248" s="5" t="s">
        <v>484</v>
      </c>
      <c r="L248" s="2">
        <f t="shared" si="3"/>
        <v>102537.11992702431</v>
      </c>
      <c r="M248" s="5" t="s">
        <v>38</v>
      </c>
      <c r="N248" s="5" t="s">
        <v>5694</v>
      </c>
    </row>
    <row r="249" spans="2:14" hidden="1" outlineLevel="1">
      <c r="B249" s="5" t="s">
        <v>567</v>
      </c>
      <c r="C249" s="5" t="s">
        <v>37</v>
      </c>
      <c r="D249" s="5" t="s">
        <v>38</v>
      </c>
      <c r="E249" s="5"/>
      <c r="F249" s="5" t="s">
        <v>5695</v>
      </c>
      <c r="G249" s="5" t="s">
        <v>569</v>
      </c>
      <c r="H249" s="5" t="s">
        <v>570</v>
      </c>
      <c r="I249" s="5" t="s">
        <v>571</v>
      </c>
      <c r="J249" s="5" t="s">
        <v>38</v>
      </c>
      <c r="K249" s="5" t="s">
        <v>612</v>
      </c>
      <c r="L249" s="2">
        <f t="shared" si="3"/>
        <v>-46141.703967160938</v>
      </c>
      <c r="M249" s="5" t="s">
        <v>38</v>
      </c>
      <c r="N249" s="5" t="s">
        <v>5696</v>
      </c>
    </row>
    <row r="250" spans="2:14" hidden="1" outlineLevel="1">
      <c r="B250" s="5" t="s">
        <v>567</v>
      </c>
      <c r="C250" s="5" t="s">
        <v>37</v>
      </c>
      <c r="D250" s="5" t="s">
        <v>142</v>
      </c>
      <c r="E250" s="5"/>
      <c r="F250" s="5" t="s">
        <v>5697</v>
      </c>
      <c r="G250" s="5" t="s">
        <v>5698</v>
      </c>
      <c r="H250" s="5" t="s">
        <v>570</v>
      </c>
      <c r="I250" s="5" t="s">
        <v>3177</v>
      </c>
      <c r="J250" s="5" t="s">
        <v>38</v>
      </c>
      <c r="K250" s="5" t="s">
        <v>497</v>
      </c>
      <c r="L250" s="2">
        <f t="shared" si="3"/>
        <v>-82029.695941619444</v>
      </c>
      <c r="M250" s="5" t="s">
        <v>38</v>
      </c>
      <c r="N250" s="5" t="s">
        <v>5699</v>
      </c>
    </row>
    <row r="251" spans="2:14" hidden="1" outlineLevel="1">
      <c r="B251" s="5" t="s">
        <v>567</v>
      </c>
      <c r="C251" s="5" t="s">
        <v>37</v>
      </c>
      <c r="D251" s="5" t="s">
        <v>63</v>
      </c>
      <c r="E251" s="5"/>
      <c r="F251" s="5" t="s">
        <v>5700</v>
      </c>
      <c r="G251" s="5" t="s">
        <v>5701</v>
      </c>
      <c r="H251" s="5" t="s">
        <v>570</v>
      </c>
      <c r="I251" s="5" t="s">
        <v>2222</v>
      </c>
      <c r="J251" s="5" t="s">
        <v>38</v>
      </c>
      <c r="K251" s="5" t="s">
        <v>167</v>
      </c>
      <c r="L251" s="2">
        <f t="shared" si="3"/>
        <v>92283.407934321876</v>
      </c>
      <c r="M251" s="5" t="s">
        <v>38</v>
      </c>
      <c r="N251" s="5" t="s">
        <v>5702</v>
      </c>
    </row>
    <row r="252" spans="2:14" hidden="1" outlineLevel="1">
      <c r="B252" s="5" t="s">
        <v>5703</v>
      </c>
      <c r="C252" s="5" t="s">
        <v>37</v>
      </c>
      <c r="D252" s="5" t="s">
        <v>38</v>
      </c>
      <c r="E252" s="5" t="s">
        <v>120</v>
      </c>
      <c r="F252" s="5" t="s">
        <v>5704</v>
      </c>
      <c r="G252" s="5" t="s">
        <v>5705</v>
      </c>
      <c r="H252" s="5" t="s">
        <v>5706</v>
      </c>
      <c r="I252" s="5" t="s">
        <v>1486</v>
      </c>
      <c r="J252" s="5" t="s">
        <v>38</v>
      </c>
      <c r="K252" s="5" t="s">
        <v>2315</v>
      </c>
      <c r="L252" s="2">
        <f t="shared" si="3"/>
        <v>-15380.567989053645</v>
      </c>
      <c r="M252" s="5" t="s">
        <v>38</v>
      </c>
      <c r="N252" s="5" t="s">
        <v>5707</v>
      </c>
    </row>
    <row r="253" spans="2:14" hidden="1" outlineLevel="1">
      <c r="B253" s="5" t="s">
        <v>5703</v>
      </c>
      <c r="C253" s="5" t="s">
        <v>37</v>
      </c>
      <c r="D253" s="5" t="s">
        <v>38</v>
      </c>
      <c r="E253" s="5" t="s">
        <v>120</v>
      </c>
      <c r="F253" s="5" t="s">
        <v>5708</v>
      </c>
      <c r="G253" s="5" t="s">
        <v>5709</v>
      </c>
      <c r="H253" s="5" t="s">
        <v>5706</v>
      </c>
      <c r="I253" s="5" t="s">
        <v>2003</v>
      </c>
      <c r="J253" s="5" t="s">
        <v>38</v>
      </c>
      <c r="K253" s="5" t="s">
        <v>2459</v>
      </c>
      <c r="L253" s="2">
        <f t="shared" si="3"/>
        <v>-59813.319957430853</v>
      </c>
      <c r="M253" s="5" t="s">
        <v>38</v>
      </c>
      <c r="N253" s="5" t="s">
        <v>5710</v>
      </c>
    </row>
    <row r="254" spans="2:14" hidden="1" outlineLevel="1">
      <c r="B254" s="5" t="s">
        <v>578</v>
      </c>
      <c r="C254" s="5" t="s">
        <v>37</v>
      </c>
      <c r="D254" s="5" t="s">
        <v>38</v>
      </c>
      <c r="E254" s="5"/>
      <c r="F254" s="5" t="s">
        <v>5711</v>
      </c>
      <c r="G254" s="5" t="s">
        <v>5712</v>
      </c>
      <c r="H254" s="5" t="s">
        <v>581</v>
      </c>
      <c r="I254" s="5" t="s">
        <v>5713</v>
      </c>
      <c r="J254" s="5" t="s">
        <v>55</v>
      </c>
      <c r="K254" s="5" t="s">
        <v>887</v>
      </c>
      <c r="L254" s="2">
        <f t="shared" si="3"/>
        <v>25634.279981756077</v>
      </c>
      <c r="M254" s="5" t="s">
        <v>38</v>
      </c>
      <c r="N254" s="5" t="s">
        <v>5714</v>
      </c>
    </row>
    <row r="255" spans="2:14" hidden="1" outlineLevel="1">
      <c r="B255" s="5" t="s">
        <v>578</v>
      </c>
      <c r="C255" s="5" t="s">
        <v>37</v>
      </c>
      <c r="D255" s="5" t="s">
        <v>38</v>
      </c>
      <c r="E255" s="5"/>
      <c r="F255" s="5" t="s">
        <v>5715</v>
      </c>
      <c r="G255" s="5" t="s">
        <v>5716</v>
      </c>
      <c r="H255" s="5" t="s">
        <v>581</v>
      </c>
      <c r="I255" s="5" t="s">
        <v>2771</v>
      </c>
      <c r="J255" s="5" t="s">
        <v>55</v>
      </c>
      <c r="K255" s="5" t="s">
        <v>941</v>
      </c>
      <c r="L255" s="2">
        <f t="shared" si="3"/>
        <v>-25634.279981756077</v>
      </c>
      <c r="M255" s="5" t="s">
        <v>38</v>
      </c>
      <c r="N255" s="5" t="s">
        <v>5717</v>
      </c>
    </row>
    <row r="256" spans="2:14" hidden="1" outlineLevel="1">
      <c r="B256" s="5" t="s">
        <v>585</v>
      </c>
      <c r="C256" s="5" t="s">
        <v>37</v>
      </c>
      <c r="D256" s="5" t="s">
        <v>55</v>
      </c>
      <c r="E256" s="5"/>
      <c r="F256" s="5" t="s">
        <v>5718</v>
      </c>
      <c r="G256" s="5" t="s">
        <v>5719</v>
      </c>
      <c r="H256" s="5" t="s">
        <v>588</v>
      </c>
      <c r="I256" s="5" t="s">
        <v>1180</v>
      </c>
      <c r="J256" s="5" t="s">
        <v>38</v>
      </c>
      <c r="K256" s="5" t="s">
        <v>289</v>
      </c>
      <c r="L256" s="2">
        <f t="shared" si="3"/>
        <v>82029.695941619444</v>
      </c>
      <c r="M256" s="5" t="s">
        <v>38</v>
      </c>
      <c r="N256" s="5" t="s">
        <v>5720</v>
      </c>
    </row>
    <row r="257" spans="2:14" hidden="1" outlineLevel="1">
      <c r="B257" s="5" t="s">
        <v>585</v>
      </c>
      <c r="C257" s="5" t="s">
        <v>37</v>
      </c>
      <c r="D257" s="5" t="s">
        <v>38</v>
      </c>
      <c r="E257" s="5"/>
      <c r="F257" s="5" t="s">
        <v>5721</v>
      </c>
      <c r="G257" s="5" t="s">
        <v>5722</v>
      </c>
      <c r="H257" s="5" t="s">
        <v>588</v>
      </c>
      <c r="I257" s="5" t="s">
        <v>2090</v>
      </c>
      <c r="J257" s="5" t="s">
        <v>38</v>
      </c>
      <c r="K257" s="5" t="s">
        <v>1159</v>
      </c>
      <c r="L257" s="2">
        <f t="shared" si="3"/>
        <v>-8544.759993918693</v>
      </c>
      <c r="M257" s="5" t="s">
        <v>38</v>
      </c>
      <c r="N257" s="5" t="s">
        <v>5723</v>
      </c>
    </row>
    <row r="258" spans="2:14" hidden="1" outlineLevel="1">
      <c r="B258" s="5" t="s">
        <v>5724</v>
      </c>
      <c r="C258" s="5" t="s">
        <v>37</v>
      </c>
      <c r="D258" s="5" t="s">
        <v>38</v>
      </c>
      <c r="E258" s="5"/>
      <c r="F258" s="5" t="s">
        <v>5725</v>
      </c>
      <c r="G258" s="5" t="s">
        <v>5726</v>
      </c>
      <c r="H258" s="5" t="s">
        <v>5727</v>
      </c>
      <c r="I258" s="5" t="s">
        <v>899</v>
      </c>
      <c r="J258" s="5" t="s">
        <v>38</v>
      </c>
      <c r="K258" s="5" t="s">
        <v>301</v>
      </c>
      <c r="L258" s="2">
        <f t="shared" si="3"/>
        <v>54686.463961079629</v>
      </c>
      <c r="M258" s="5" t="s">
        <v>38</v>
      </c>
      <c r="N258" s="5" t="s">
        <v>5728</v>
      </c>
    </row>
    <row r="259" spans="2:14" hidden="1" outlineLevel="1">
      <c r="B259" s="5" t="s">
        <v>595</v>
      </c>
      <c r="C259" s="5" t="s">
        <v>37</v>
      </c>
      <c r="D259" s="5" t="s">
        <v>46</v>
      </c>
      <c r="E259" s="5"/>
      <c r="F259" s="5" t="s">
        <v>5729</v>
      </c>
      <c r="G259" s="5" t="s">
        <v>5730</v>
      </c>
      <c r="H259" s="5" t="s">
        <v>598</v>
      </c>
      <c r="I259" s="5" t="s">
        <v>881</v>
      </c>
      <c r="J259" s="5" t="s">
        <v>51</v>
      </c>
      <c r="K259" s="5" t="s">
        <v>2956</v>
      </c>
      <c r="L259" s="2">
        <f t="shared" ref="L259:L322" si="4">K259/$K$2361*100</f>
        <v>174313.10387594133</v>
      </c>
      <c r="M259" s="5" t="s">
        <v>38</v>
      </c>
      <c r="N259" s="5" t="s">
        <v>5731</v>
      </c>
    </row>
    <row r="260" spans="2:14" hidden="1" outlineLevel="1">
      <c r="B260" s="5" t="s">
        <v>5732</v>
      </c>
      <c r="C260" s="5" t="s">
        <v>37</v>
      </c>
      <c r="D260" s="5" t="s">
        <v>38</v>
      </c>
      <c r="E260" s="5"/>
      <c r="F260" s="5" t="s">
        <v>5733</v>
      </c>
      <c r="G260" s="5" t="s">
        <v>5734</v>
      </c>
      <c r="H260" s="5" t="s">
        <v>5735</v>
      </c>
      <c r="I260" s="5" t="s">
        <v>5736</v>
      </c>
      <c r="J260" s="5" t="s">
        <v>51</v>
      </c>
      <c r="K260" s="5" t="s">
        <v>4542</v>
      </c>
      <c r="L260" s="2">
        <f t="shared" si="4"/>
        <v>-20507.423985404861</v>
      </c>
      <c r="M260" s="5" t="s">
        <v>38</v>
      </c>
      <c r="N260" s="5" t="s">
        <v>5737</v>
      </c>
    </row>
    <row r="261" spans="2:14" hidden="1" outlineLevel="1">
      <c r="B261" s="5" t="s">
        <v>5732</v>
      </c>
      <c r="C261" s="5" t="s">
        <v>37</v>
      </c>
      <c r="D261" s="5" t="s">
        <v>38</v>
      </c>
      <c r="E261" s="5"/>
      <c r="F261" s="5" t="s">
        <v>5738</v>
      </c>
      <c r="G261" s="5" t="s">
        <v>5739</v>
      </c>
      <c r="H261" s="5" t="s">
        <v>5735</v>
      </c>
      <c r="I261" s="5" t="s">
        <v>966</v>
      </c>
      <c r="J261" s="5" t="s">
        <v>51</v>
      </c>
      <c r="K261" s="5" t="s">
        <v>350</v>
      </c>
      <c r="L261" s="2">
        <f t="shared" si="4"/>
        <v>83738.647940403185</v>
      </c>
      <c r="M261" s="5" t="s">
        <v>38</v>
      </c>
      <c r="N261" s="5" t="s">
        <v>1800</v>
      </c>
    </row>
    <row r="262" spans="2:14" hidden="1" outlineLevel="1">
      <c r="B262" s="5" t="s">
        <v>602</v>
      </c>
      <c r="C262" s="5" t="s">
        <v>37</v>
      </c>
      <c r="D262" s="5" t="s">
        <v>63</v>
      </c>
      <c r="E262" s="5"/>
      <c r="F262" s="5" t="s">
        <v>5740</v>
      </c>
      <c r="G262" s="5" t="s">
        <v>5741</v>
      </c>
      <c r="H262" s="5" t="s">
        <v>605</v>
      </c>
      <c r="I262" s="5" t="s">
        <v>5742</v>
      </c>
      <c r="J262" s="5" t="s">
        <v>51</v>
      </c>
      <c r="K262" s="5" t="s">
        <v>733</v>
      </c>
      <c r="L262" s="2">
        <f t="shared" si="4"/>
        <v>152096.72789175273</v>
      </c>
      <c r="M262" s="5" t="s">
        <v>38</v>
      </c>
      <c r="N262" s="5" t="s">
        <v>5743</v>
      </c>
    </row>
    <row r="263" spans="2:14" hidden="1" outlineLevel="1">
      <c r="B263" s="5" t="s">
        <v>602</v>
      </c>
      <c r="C263" s="5" t="s">
        <v>37</v>
      </c>
      <c r="D263" s="5" t="s">
        <v>55</v>
      </c>
      <c r="E263" s="5"/>
      <c r="F263" s="5" t="s">
        <v>5744</v>
      </c>
      <c r="G263" s="5" t="s">
        <v>5745</v>
      </c>
      <c r="H263" s="5" t="s">
        <v>605</v>
      </c>
      <c r="I263" s="5" t="s">
        <v>4120</v>
      </c>
      <c r="J263" s="5" t="s">
        <v>51</v>
      </c>
      <c r="K263" s="5" t="s">
        <v>2878</v>
      </c>
      <c r="L263" s="2">
        <f t="shared" si="4"/>
        <v>-87156.551937970667</v>
      </c>
      <c r="M263" s="5" t="s">
        <v>38</v>
      </c>
      <c r="N263" s="5" t="s">
        <v>644</v>
      </c>
    </row>
    <row r="264" spans="2:14" hidden="1" outlineLevel="1">
      <c r="B264" s="5" t="s">
        <v>620</v>
      </c>
      <c r="C264" s="5" t="s">
        <v>37</v>
      </c>
      <c r="D264" s="5" t="s">
        <v>46</v>
      </c>
      <c r="E264" s="5"/>
      <c r="F264" s="5" t="s">
        <v>5746</v>
      </c>
      <c r="G264" s="5" t="s">
        <v>5747</v>
      </c>
      <c r="H264" s="5" t="s">
        <v>623</v>
      </c>
      <c r="I264" s="5" t="s">
        <v>5748</v>
      </c>
      <c r="J264" s="5" t="s">
        <v>51</v>
      </c>
      <c r="K264" s="5" t="s">
        <v>438</v>
      </c>
      <c r="L264" s="2">
        <f t="shared" si="4"/>
        <v>129880.35190756411</v>
      </c>
      <c r="M264" s="5" t="s">
        <v>38</v>
      </c>
      <c r="N264" s="5" t="s">
        <v>5749</v>
      </c>
    </row>
    <row r="265" spans="2:14" hidden="1" outlineLevel="1">
      <c r="B265" s="5" t="s">
        <v>626</v>
      </c>
      <c r="C265" s="5" t="s">
        <v>37</v>
      </c>
      <c r="D265" s="5" t="s">
        <v>38</v>
      </c>
      <c r="E265" s="5"/>
      <c r="F265" s="5" t="s">
        <v>5750</v>
      </c>
      <c r="G265" s="5" t="s">
        <v>5751</v>
      </c>
      <c r="H265" s="5" t="s">
        <v>629</v>
      </c>
      <c r="I265" s="5" t="s">
        <v>187</v>
      </c>
      <c r="J265" s="5" t="s">
        <v>51</v>
      </c>
      <c r="K265" s="5" t="s">
        <v>5123</v>
      </c>
      <c r="L265" s="2">
        <f t="shared" si="4"/>
        <v>-104246.07192580804</v>
      </c>
      <c r="M265" s="5" t="s">
        <v>38</v>
      </c>
      <c r="N265" s="5" t="s">
        <v>5752</v>
      </c>
    </row>
    <row r="266" spans="2:14" hidden="1" outlineLevel="1">
      <c r="B266" s="5" t="s">
        <v>626</v>
      </c>
      <c r="C266" s="5" t="s">
        <v>37</v>
      </c>
      <c r="D266" s="5" t="s">
        <v>46</v>
      </c>
      <c r="E266" s="5"/>
      <c r="F266" s="5" t="s">
        <v>5753</v>
      </c>
      <c r="G266" s="5" t="s">
        <v>5754</v>
      </c>
      <c r="H266" s="5" t="s">
        <v>629</v>
      </c>
      <c r="I266" s="5" t="s">
        <v>2347</v>
      </c>
      <c r="J266" s="5" t="s">
        <v>51</v>
      </c>
      <c r="K266" s="5" t="s">
        <v>1613</v>
      </c>
      <c r="L266" s="2">
        <f t="shared" si="4"/>
        <v>126462.44790999666</v>
      </c>
      <c r="M266" s="5" t="s">
        <v>38</v>
      </c>
      <c r="N266" s="5" t="s">
        <v>5755</v>
      </c>
    </row>
    <row r="267" spans="2:14" hidden="1" outlineLevel="1">
      <c r="B267" s="5" t="s">
        <v>5756</v>
      </c>
      <c r="C267" s="5" t="s">
        <v>37</v>
      </c>
      <c r="D267" s="5" t="s">
        <v>55</v>
      </c>
      <c r="E267" s="5"/>
      <c r="F267" s="5" t="s">
        <v>5757</v>
      </c>
      <c r="G267" s="5" t="s">
        <v>5758</v>
      </c>
      <c r="H267" s="5" t="s">
        <v>5759</v>
      </c>
      <c r="I267" s="5" t="s">
        <v>1441</v>
      </c>
      <c r="J267" s="5" t="s">
        <v>51</v>
      </c>
      <c r="K267" s="5" t="s">
        <v>893</v>
      </c>
      <c r="L267" s="2">
        <f t="shared" si="4"/>
        <v>93992.359933105618</v>
      </c>
      <c r="M267" s="5" t="s">
        <v>38</v>
      </c>
      <c r="N267" s="5" t="s">
        <v>5760</v>
      </c>
    </row>
    <row r="268" spans="2:14" hidden="1" outlineLevel="1">
      <c r="B268" s="5" t="s">
        <v>5756</v>
      </c>
      <c r="C268" s="5" t="s">
        <v>37</v>
      </c>
      <c r="D268" s="5" t="s">
        <v>38</v>
      </c>
      <c r="E268" s="5"/>
      <c r="F268" s="5" t="s">
        <v>5761</v>
      </c>
      <c r="G268" s="5" t="s">
        <v>5762</v>
      </c>
      <c r="H268" s="5" t="s">
        <v>5759</v>
      </c>
      <c r="I268" s="5" t="s">
        <v>2967</v>
      </c>
      <c r="J268" s="5" t="s">
        <v>51</v>
      </c>
      <c r="K268" s="5" t="s">
        <v>174</v>
      </c>
      <c r="L268" s="2">
        <f t="shared" si="4"/>
        <v>-83738.647940403185</v>
      </c>
      <c r="M268" s="5" t="s">
        <v>38</v>
      </c>
      <c r="N268" s="5" t="s">
        <v>5763</v>
      </c>
    </row>
    <row r="269" spans="2:14" hidden="1" outlineLevel="1">
      <c r="B269" s="5" t="s">
        <v>633</v>
      </c>
      <c r="C269" s="5" t="s">
        <v>37</v>
      </c>
      <c r="D269" s="5" t="s">
        <v>46</v>
      </c>
      <c r="E269" s="5"/>
      <c r="F269" s="5" t="s">
        <v>5764</v>
      </c>
      <c r="G269" s="5" t="s">
        <v>5765</v>
      </c>
      <c r="H269" s="5" t="s">
        <v>636</v>
      </c>
      <c r="I269" s="5" t="s">
        <v>323</v>
      </c>
      <c r="J269" s="5" t="s">
        <v>51</v>
      </c>
      <c r="K269" s="5" t="s">
        <v>343</v>
      </c>
      <c r="L269" s="2">
        <f t="shared" si="4"/>
        <v>-80320.743942835703</v>
      </c>
      <c r="M269" s="5" t="s">
        <v>38</v>
      </c>
      <c r="N269" s="5" t="s">
        <v>5766</v>
      </c>
    </row>
    <row r="270" spans="2:14" hidden="1" outlineLevel="1">
      <c r="B270" s="5" t="s">
        <v>633</v>
      </c>
      <c r="C270" s="5" t="s">
        <v>37</v>
      </c>
      <c r="D270" s="5" t="s">
        <v>1417</v>
      </c>
      <c r="E270" s="5"/>
      <c r="F270" s="5" t="s">
        <v>5767</v>
      </c>
      <c r="G270" s="5" t="s">
        <v>5768</v>
      </c>
      <c r="H270" s="5" t="s">
        <v>636</v>
      </c>
      <c r="I270" s="5" t="s">
        <v>330</v>
      </c>
      <c r="J270" s="5" t="s">
        <v>51</v>
      </c>
      <c r="K270" s="5" t="s">
        <v>1067</v>
      </c>
      <c r="L270" s="2">
        <f t="shared" si="4"/>
        <v>140134.06390026654</v>
      </c>
      <c r="M270" s="5" t="s">
        <v>38</v>
      </c>
      <c r="N270" s="5" t="s">
        <v>5769</v>
      </c>
    </row>
    <row r="271" spans="2:14" hidden="1" outlineLevel="1">
      <c r="B271" s="5" t="s">
        <v>5770</v>
      </c>
      <c r="C271" s="5" t="s">
        <v>37</v>
      </c>
      <c r="D271" s="5" t="s">
        <v>38</v>
      </c>
      <c r="E271" s="5" t="s">
        <v>162</v>
      </c>
      <c r="F271" s="5" t="s">
        <v>5771</v>
      </c>
      <c r="G271" s="5" t="s">
        <v>5772</v>
      </c>
      <c r="H271" s="5" t="s">
        <v>5773</v>
      </c>
      <c r="I271" s="5" t="s">
        <v>5774</v>
      </c>
      <c r="J271" s="5" t="s">
        <v>38</v>
      </c>
      <c r="K271" s="5" t="s">
        <v>1184</v>
      </c>
      <c r="L271" s="2">
        <f t="shared" si="4"/>
        <v>-23925.32798297234</v>
      </c>
      <c r="M271" s="5" t="s">
        <v>38</v>
      </c>
      <c r="N271" s="5" t="s">
        <v>5775</v>
      </c>
    </row>
    <row r="272" spans="2:14" hidden="1" outlineLevel="1">
      <c r="B272" s="5" t="s">
        <v>5776</v>
      </c>
      <c r="C272" s="5" t="s">
        <v>37</v>
      </c>
      <c r="D272" s="5" t="s">
        <v>38</v>
      </c>
      <c r="E272" s="5"/>
      <c r="F272" s="5" t="s">
        <v>5777</v>
      </c>
      <c r="G272" s="5" t="s">
        <v>5778</v>
      </c>
      <c r="H272" s="5" t="s">
        <v>5779</v>
      </c>
      <c r="I272" s="5" t="s">
        <v>5780</v>
      </c>
      <c r="J272" s="5" t="s">
        <v>38</v>
      </c>
      <c r="K272" s="5" t="s">
        <v>952</v>
      </c>
      <c r="L272" s="2">
        <f t="shared" si="4"/>
        <v>37596.943973242247</v>
      </c>
      <c r="M272" s="5" t="s">
        <v>38</v>
      </c>
      <c r="N272" s="5" t="s">
        <v>5781</v>
      </c>
    </row>
    <row r="273" spans="2:14" hidden="1" outlineLevel="1">
      <c r="B273" s="5" t="s">
        <v>5776</v>
      </c>
      <c r="C273" s="5" t="s">
        <v>37</v>
      </c>
      <c r="D273" s="5" t="s">
        <v>38</v>
      </c>
      <c r="E273" s="5"/>
      <c r="F273" s="5" t="s">
        <v>5782</v>
      </c>
      <c r="G273" s="5" t="s">
        <v>5783</v>
      </c>
      <c r="H273" s="5" t="s">
        <v>5779</v>
      </c>
      <c r="I273" s="5" t="s">
        <v>4126</v>
      </c>
      <c r="J273" s="5" t="s">
        <v>38</v>
      </c>
      <c r="K273" s="5" t="s">
        <v>1159</v>
      </c>
      <c r="L273" s="2">
        <f t="shared" si="4"/>
        <v>-8544.759993918693</v>
      </c>
      <c r="M273" s="5" t="s">
        <v>38</v>
      </c>
      <c r="N273" s="5" t="s">
        <v>5784</v>
      </c>
    </row>
    <row r="274" spans="2:14" hidden="1" outlineLevel="1">
      <c r="B274" s="5" t="s">
        <v>5785</v>
      </c>
      <c r="C274" s="5" t="s">
        <v>37</v>
      </c>
      <c r="D274" s="5" t="s">
        <v>55</v>
      </c>
      <c r="E274" s="5"/>
      <c r="F274" s="5" t="s">
        <v>5786</v>
      </c>
      <c r="G274" s="5" t="s">
        <v>5787</v>
      </c>
      <c r="H274" s="5" t="s">
        <v>5788</v>
      </c>
      <c r="I274" s="5" t="s">
        <v>1293</v>
      </c>
      <c r="J274" s="5" t="s">
        <v>38</v>
      </c>
      <c r="K274" s="5" t="s">
        <v>526</v>
      </c>
      <c r="L274" s="2">
        <f t="shared" si="4"/>
        <v>109372.92792215926</v>
      </c>
      <c r="M274" s="5" t="s">
        <v>38</v>
      </c>
      <c r="N274" s="5" t="s">
        <v>5789</v>
      </c>
    </row>
    <row r="275" spans="2:14" hidden="1" outlineLevel="1">
      <c r="B275" s="5" t="s">
        <v>645</v>
      </c>
      <c r="C275" s="5" t="s">
        <v>37</v>
      </c>
      <c r="D275" s="5" t="s">
        <v>38</v>
      </c>
      <c r="E275" s="5"/>
      <c r="F275" s="5" t="s">
        <v>5790</v>
      </c>
      <c r="G275" s="5" t="s">
        <v>5791</v>
      </c>
      <c r="H275" s="5" t="s">
        <v>648</v>
      </c>
      <c r="I275" s="5" t="s">
        <v>4437</v>
      </c>
      <c r="J275" s="5" t="s">
        <v>38</v>
      </c>
      <c r="K275" s="5" t="s">
        <v>1739</v>
      </c>
      <c r="L275" s="2">
        <f t="shared" si="4"/>
        <v>-135007.20790391532</v>
      </c>
      <c r="M275" s="5" t="s">
        <v>38</v>
      </c>
      <c r="N275" s="5" t="s">
        <v>5792</v>
      </c>
    </row>
    <row r="276" spans="2:14" hidden="1" outlineLevel="1">
      <c r="B276" s="5" t="s">
        <v>645</v>
      </c>
      <c r="C276" s="5" t="s">
        <v>37</v>
      </c>
      <c r="D276" s="5" t="s">
        <v>38</v>
      </c>
      <c r="E276" s="5"/>
      <c r="F276" s="5" t="s">
        <v>5793</v>
      </c>
      <c r="G276" s="5" t="s">
        <v>5794</v>
      </c>
      <c r="H276" s="5" t="s">
        <v>648</v>
      </c>
      <c r="I276" s="5" t="s">
        <v>798</v>
      </c>
      <c r="J276" s="5" t="s">
        <v>38</v>
      </c>
      <c r="K276" s="5" t="s">
        <v>643</v>
      </c>
      <c r="L276" s="2">
        <f t="shared" si="4"/>
        <v>141843.01589905028</v>
      </c>
      <c r="M276" s="5" t="s">
        <v>38</v>
      </c>
      <c r="N276" s="5" t="s">
        <v>5795</v>
      </c>
    </row>
    <row r="277" spans="2:14" hidden="1" outlineLevel="1">
      <c r="B277" s="5" t="s">
        <v>651</v>
      </c>
      <c r="C277" s="5" t="s">
        <v>37</v>
      </c>
      <c r="D277" s="5" t="s">
        <v>46</v>
      </c>
      <c r="E277" s="5"/>
      <c r="F277" s="5" t="s">
        <v>5796</v>
      </c>
      <c r="G277" s="5" t="s">
        <v>5797</v>
      </c>
      <c r="H277" s="5" t="s">
        <v>654</v>
      </c>
      <c r="I277" s="5" t="s">
        <v>1101</v>
      </c>
      <c r="J277" s="5" t="s">
        <v>51</v>
      </c>
      <c r="K277" s="5" t="s">
        <v>497</v>
      </c>
      <c r="L277" s="2">
        <f t="shared" si="4"/>
        <v>-82029.695941619444</v>
      </c>
      <c r="M277" s="5" t="s">
        <v>38</v>
      </c>
      <c r="N277" s="5" t="s">
        <v>5798</v>
      </c>
    </row>
    <row r="278" spans="2:14" hidden="1" outlineLevel="1">
      <c r="B278" s="5" t="s">
        <v>651</v>
      </c>
      <c r="C278" s="5" t="s">
        <v>37</v>
      </c>
      <c r="D278" s="5" t="s">
        <v>142</v>
      </c>
      <c r="E278" s="5"/>
      <c r="F278" s="5" t="s">
        <v>5799</v>
      </c>
      <c r="G278" s="5" t="s">
        <v>5800</v>
      </c>
      <c r="H278" s="5" t="s">
        <v>654</v>
      </c>
      <c r="I278" s="5" t="s">
        <v>288</v>
      </c>
      <c r="J278" s="5" t="s">
        <v>51</v>
      </c>
      <c r="K278" s="5" t="s">
        <v>167</v>
      </c>
      <c r="L278" s="2">
        <f t="shared" si="4"/>
        <v>92283.407934321876</v>
      </c>
      <c r="M278" s="5" t="s">
        <v>38</v>
      </c>
      <c r="N278" s="5" t="s">
        <v>5801</v>
      </c>
    </row>
    <row r="279" spans="2:14" hidden="1" outlineLevel="1">
      <c r="B279" s="5" t="s">
        <v>661</v>
      </c>
      <c r="C279" s="5" t="s">
        <v>37</v>
      </c>
      <c r="D279" s="5" t="s">
        <v>38</v>
      </c>
      <c r="E279" s="5"/>
      <c r="F279" s="5" t="s">
        <v>5802</v>
      </c>
      <c r="G279" s="5" t="s">
        <v>5803</v>
      </c>
      <c r="H279" s="5" t="s">
        <v>664</v>
      </c>
      <c r="I279" s="5" t="s">
        <v>238</v>
      </c>
      <c r="J279" s="5" t="s">
        <v>38</v>
      </c>
      <c r="K279" s="5" t="s">
        <v>1388</v>
      </c>
      <c r="L279" s="2">
        <f t="shared" si="4"/>
        <v>138425.11190148283</v>
      </c>
      <c r="M279" s="5" t="s">
        <v>38</v>
      </c>
      <c r="N279" s="5" t="s">
        <v>5804</v>
      </c>
    </row>
    <row r="280" spans="2:14" hidden="1" outlineLevel="1">
      <c r="B280" s="5" t="s">
        <v>661</v>
      </c>
      <c r="C280" s="5" t="s">
        <v>37</v>
      </c>
      <c r="D280" s="5" t="s">
        <v>55</v>
      </c>
      <c r="E280" s="5"/>
      <c r="F280" s="5" t="s">
        <v>5805</v>
      </c>
      <c r="G280" s="5" t="s">
        <v>5806</v>
      </c>
      <c r="H280" s="5" t="s">
        <v>664</v>
      </c>
      <c r="I280" s="5" t="s">
        <v>1066</v>
      </c>
      <c r="J280" s="5" t="s">
        <v>38</v>
      </c>
      <c r="K280" s="5" t="s">
        <v>728</v>
      </c>
      <c r="L280" s="2">
        <f t="shared" si="4"/>
        <v>-121335.59191364543</v>
      </c>
      <c r="M280" s="5" t="s">
        <v>38</v>
      </c>
      <c r="N280" s="5" t="s">
        <v>5807</v>
      </c>
    </row>
    <row r="281" spans="2:14" hidden="1" outlineLevel="1">
      <c r="B281" s="5" t="s">
        <v>5808</v>
      </c>
      <c r="C281" s="5" t="s">
        <v>37</v>
      </c>
      <c r="D281" s="5" t="s">
        <v>38</v>
      </c>
      <c r="E281" s="5"/>
      <c r="F281" s="5" t="s">
        <v>5809</v>
      </c>
      <c r="G281" s="5" t="s">
        <v>5810</v>
      </c>
      <c r="H281" s="5" t="s">
        <v>5811</v>
      </c>
      <c r="I281" s="5" t="s">
        <v>3768</v>
      </c>
      <c r="J281" s="5" t="s">
        <v>51</v>
      </c>
      <c r="K281" s="5" t="s">
        <v>1194</v>
      </c>
      <c r="L281" s="2">
        <f t="shared" si="4"/>
        <v>-49559.60796472842</v>
      </c>
      <c r="M281" s="5" t="s">
        <v>38</v>
      </c>
      <c r="N281" s="5" t="s">
        <v>5812</v>
      </c>
    </row>
    <row r="282" spans="2:14" hidden="1" outlineLevel="1">
      <c r="B282" s="5" t="s">
        <v>5808</v>
      </c>
      <c r="C282" s="5" t="s">
        <v>37</v>
      </c>
      <c r="D282" s="5" t="s">
        <v>38</v>
      </c>
      <c r="E282" s="5"/>
      <c r="F282" s="5" t="s">
        <v>5813</v>
      </c>
      <c r="G282" s="5" t="s">
        <v>5814</v>
      </c>
      <c r="H282" s="5" t="s">
        <v>5811</v>
      </c>
      <c r="I282" s="5" t="s">
        <v>5815</v>
      </c>
      <c r="J282" s="5" t="s">
        <v>51</v>
      </c>
      <c r="K282" s="5" t="s">
        <v>733</v>
      </c>
      <c r="L282" s="2">
        <f t="shared" si="4"/>
        <v>152096.72789175273</v>
      </c>
      <c r="M282" s="5" t="s">
        <v>38</v>
      </c>
      <c r="N282" s="5" t="s">
        <v>5816</v>
      </c>
    </row>
    <row r="283" spans="2:14" hidden="1" outlineLevel="1">
      <c r="B283" s="5" t="s">
        <v>5817</v>
      </c>
      <c r="C283" s="5" t="s">
        <v>37</v>
      </c>
      <c r="D283" s="5" t="s">
        <v>55</v>
      </c>
      <c r="E283" s="5"/>
      <c r="F283" s="5" t="s">
        <v>5818</v>
      </c>
      <c r="G283" s="5" t="s">
        <v>5819</v>
      </c>
      <c r="H283" s="5" t="s">
        <v>5820</v>
      </c>
      <c r="I283" s="5" t="s">
        <v>5821</v>
      </c>
      <c r="J283" s="5" t="s">
        <v>38</v>
      </c>
      <c r="K283" s="5" t="s">
        <v>396</v>
      </c>
      <c r="L283" s="2">
        <f t="shared" si="4"/>
        <v>-66649.127952565803</v>
      </c>
      <c r="M283" s="5" t="s">
        <v>38</v>
      </c>
      <c r="N283" s="5" t="s">
        <v>1274</v>
      </c>
    </row>
    <row r="284" spans="2:14" hidden="1" outlineLevel="1">
      <c r="B284" s="5" t="s">
        <v>5817</v>
      </c>
      <c r="C284" s="5" t="s">
        <v>37</v>
      </c>
      <c r="D284" s="5" t="s">
        <v>46</v>
      </c>
      <c r="E284" s="5"/>
      <c r="F284" s="5" t="s">
        <v>5822</v>
      </c>
      <c r="G284" s="5" t="s">
        <v>5823</v>
      </c>
      <c r="H284" s="5" t="s">
        <v>5820</v>
      </c>
      <c r="I284" s="5" t="s">
        <v>5824</v>
      </c>
      <c r="J284" s="5" t="s">
        <v>38</v>
      </c>
      <c r="K284" s="5" t="s">
        <v>188</v>
      </c>
      <c r="L284" s="2">
        <f t="shared" si="4"/>
        <v>80320.743942835703</v>
      </c>
      <c r="M284" s="5" t="s">
        <v>38</v>
      </c>
      <c r="N284" s="5" t="s">
        <v>5825</v>
      </c>
    </row>
    <row r="285" spans="2:14" hidden="1" outlineLevel="1">
      <c r="B285" s="5" t="s">
        <v>5826</v>
      </c>
      <c r="C285" s="5" t="s">
        <v>37</v>
      </c>
      <c r="D285" s="5" t="s">
        <v>38</v>
      </c>
      <c r="E285" s="5"/>
      <c r="F285" s="5" t="s">
        <v>5827</v>
      </c>
      <c r="G285" s="5" t="s">
        <v>5828</v>
      </c>
      <c r="H285" s="5" t="s">
        <v>5829</v>
      </c>
      <c r="I285" s="5" t="s">
        <v>624</v>
      </c>
      <c r="J285" s="5" t="s">
        <v>55</v>
      </c>
      <c r="K285" s="5" t="s">
        <v>38</v>
      </c>
      <c r="L285" s="2">
        <f t="shared" si="4"/>
        <v>1708.9519987837384</v>
      </c>
      <c r="M285" s="5" t="s">
        <v>38</v>
      </c>
      <c r="N285" s="5" t="s">
        <v>5830</v>
      </c>
    </row>
    <row r="286" spans="2:14" hidden="1" outlineLevel="1">
      <c r="B286" s="5" t="s">
        <v>667</v>
      </c>
      <c r="C286" s="5" t="s">
        <v>37</v>
      </c>
      <c r="D286" s="5" t="s">
        <v>38</v>
      </c>
      <c r="E286" s="5"/>
      <c r="F286" s="5" t="s">
        <v>5831</v>
      </c>
      <c r="G286" s="5" t="s">
        <v>5832</v>
      </c>
      <c r="H286" s="5" t="s">
        <v>670</v>
      </c>
      <c r="I286" s="5" t="s">
        <v>5833</v>
      </c>
      <c r="J286" s="5" t="s">
        <v>51</v>
      </c>
      <c r="K286" s="5" t="s">
        <v>995</v>
      </c>
      <c r="L286" s="2">
        <f t="shared" si="4"/>
        <v>-64940.175953782054</v>
      </c>
      <c r="M286" s="5" t="s">
        <v>38</v>
      </c>
      <c r="N286" s="5" t="s">
        <v>5834</v>
      </c>
    </row>
    <row r="287" spans="2:14" hidden="1" outlineLevel="1">
      <c r="B287" s="5" t="s">
        <v>667</v>
      </c>
      <c r="C287" s="5" t="s">
        <v>37</v>
      </c>
      <c r="D287" s="5" t="s">
        <v>38</v>
      </c>
      <c r="E287" s="5"/>
      <c r="F287" s="5" t="s">
        <v>5835</v>
      </c>
      <c r="G287" s="5" t="s">
        <v>5836</v>
      </c>
      <c r="H287" s="5" t="s">
        <v>670</v>
      </c>
      <c r="I287" s="5" t="s">
        <v>5837</v>
      </c>
      <c r="J287" s="5" t="s">
        <v>51</v>
      </c>
      <c r="K287" s="5" t="s">
        <v>1905</v>
      </c>
      <c r="L287" s="2">
        <f t="shared" si="4"/>
        <v>158932.53588688766</v>
      </c>
      <c r="M287" s="5" t="s">
        <v>38</v>
      </c>
      <c r="N287" s="5" t="s">
        <v>5838</v>
      </c>
    </row>
    <row r="288" spans="2:14" hidden="1" outlineLevel="1">
      <c r="B288" s="5" t="s">
        <v>5839</v>
      </c>
      <c r="C288" s="5" t="s">
        <v>37</v>
      </c>
      <c r="D288" s="5" t="s">
        <v>38</v>
      </c>
      <c r="E288" s="5" t="s">
        <v>120</v>
      </c>
      <c r="F288" s="5" t="s">
        <v>5840</v>
      </c>
      <c r="G288" s="5" t="s">
        <v>5841</v>
      </c>
      <c r="H288" s="5" t="s">
        <v>5842</v>
      </c>
      <c r="I288" s="5" t="s">
        <v>1129</v>
      </c>
      <c r="J288" s="5" t="s">
        <v>51</v>
      </c>
      <c r="K288" s="5" t="s">
        <v>5843</v>
      </c>
      <c r="L288" s="2">
        <f t="shared" si="4"/>
        <v>-138425.11190148283</v>
      </c>
      <c r="M288" s="5" t="s">
        <v>38</v>
      </c>
      <c r="N288" s="5" t="s">
        <v>5844</v>
      </c>
    </row>
    <row r="289" spans="2:14" hidden="1" outlineLevel="1">
      <c r="B289" s="5" t="s">
        <v>678</v>
      </c>
      <c r="C289" s="5" t="s">
        <v>37</v>
      </c>
      <c r="D289" s="5" t="s">
        <v>4796</v>
      </c>
      <c r="E289" s="5"/>
      <c r="F289" s="5" t="s">
        <v>5845</v>
      </c>
      <c r="G289" s="5" t="s">
        <v>5846</v>
      </c>
      <c r="H289" s="5" t="s">
        <v>681</v>
      </c>
      <c r="I289" s="5" t="s">
        <v>977</v>
      </c>
      <c r="J289" s="5" t="s">
        <v>51</v>
      </c>
      <c r="K289" s="5" t="s">
        <v>5847</v>
      </c>
      <c r="L289" s="2">
        <f t="shared" si="4"/>
        <v>165768.34388202263</v>
      </c>
      <c r="M289" s="5" t="s">
        <v>38</v>
      </c>
      <c r="N289" s="5" t="s">
        <v>5848</v>
      </c>
    </row>
    <row r="290" spans="2:14" hidden="1" outlineLevel="1">
      <c r="B290" s="5" t="s">
        <v>678</v>
      </c>
      <c r="C290" s="5" t="s">
        <v>37</v>
      </c>
      <c r="D290" s="5" t="s">
        <v>142</v>
      </c>
      <c r="E290" s="5"/>
      <c r="F290" s="5" t="s">
        <v>5849</v>
      </c>
      <c r="G290" s="5" t="s">
        <v>5850</v>
      </c>
      <c r="H290" s="5" t="s">
        <v>681</v>
      </c>
      <c r="I290" s="5" t="s">
        <v>4234</v>
      </c>
      <c r="J290" s="5" t="s">
        <v>51</v>
      </c>
      <c r="K290" s="5" t="s">
        <v>995</v>
      </c>
      <c r="L290" s="2">
        <f t="shared" si="4"/>
        <v>-64940.175953782054</v>
      </c>
      <c r="M290" s="5" t="s">
        <v>38</v>
      </c>
      <c r="N290" s="5" t="s">
        <v>5851</v>
      </c>
    </row>
    <row r="291" spans="2:14" hidden="1" outlineLevel="1">
      <c r="B291" s="5" t="s">
        <v>689</v>
      </c>
      <c r="C291" s="5" t="s">
        <v>37</v>
      </c>
      <c r="D291" s="5" t="s">
        <v>374</v>
      </c>
      <c r="E291" s="5"/>
      <c r="F291" s="5" t="s">
        <v>5852</v>
      </c>
      <c r="G291" s="5" t="s">
        <v>5853</v>
      </c>
      <c r="H291" s="5" t="s">
        <v>692</v>
      </c>
      <c r="I291" s="5" t="s">
        <v>5854</v>
      </c>
      <c r="J291" s="5" t="s">
        <v>51</v>
      </c>
      <c r="K291" s="5" t="s">
        <v>5855</v>
      </c>
      <c r="L291" s="2">
        <f t="shared" si="4"/>
        <v>-162350.43988445515</v>
      </c>
      <c r="M291" s="5" t="s">
        <v>38</v>
      </c>
      <c r="N291" s="5" t="s">
        <v>5856</v>
      </c>
    </row>
    <row r="292" spans="2:14" hidden="1" outlineLevel="1">
      <c r="B292" s="5" t="s">
        <v>689</v>
      </c>
      <c r="C292" s="5" t="s">
        <v>37</v>
      </c>
      <c r="D292" s="5" t="s">
        <v>63</v>
      </c>
      <c r="E292" s="5"/>
      <c r="F292" s="5" t="s">
        <v>5857</v>
      </c>
      <c r="G292" s="5" t="s">
        <v>5858</v>
      </c>
      <c r="H292" s="5" t="s">
        <v>692</v>
      </c>
      <c r="I292" s="5" t="s">
        <v>5859</v>
      </c>
      <c r="J292" s="5" t="s">
        <v>51</v>
      </c>
      <c r="K292" s="5" t="s">
        <v>5860</v>
      </c>
      <c r="L292" s="2">
        <f t="shared" si="4"/>
        <v>187984.71986621124</v>
      </c>
      <c r="M292" s="5" t="s">
        <v>38</v>
      </c>
      <c r="N292" s="5" t="s">
        <v>5861</v>
      </c>
    </row>
    <row r="293" spans="2:14" hidden="1" outlineLevel="1">
      <c r="B293" s="5" t="s">
        <v>701</v>
      </c>
      <c r="C293" s="5" t="s">
        <v>37</v>
      </c>
      <c r="D293" s="5" t="s">
        <v>46</v>
      </c>
      <c r="E293" s="5"/>
      <c r="F293" s="5" t="s">
        <v>5862</v>
      </c>
      <c r="G293" s="5" t="s">
        <v>5863</v>
      </c>
      <c r="H293" s="5" t="s">
        <v>704</v>
      </c>
      <c r="I293" s="5" t="s">
        <v>1514</v>
      </c>
      <c r="J293" s="5" t="s">
        <v>51</v>
      </c>
      <c r="K293" s="5" t="s">
        <v>294</v>
      </c>
      <c r="L293" s="2">
        <f t="shared" si="4"/>
        <v>-70067.031950133271</v>
      </c>
      <c r="M293" s="5" t="s">
        <v>38</v>
      </c>
      <c r="N293" s="5" t="s">
        <v>5864</v>
      </c>
    </row>
    <row r="294" spans="2:14" hidden="1" outlineLevel="1">
      <c r="B294" s="5" t="s">
        <v>701</v>
      </c>
      <c r="C294" s="5" t="s">
        <v>37</v>
      </c>
      <c r="D294" s="5" t="s">
        <v>63</v>
      </c>
      <c r="E294" s="5"/>
      <c r="F294" s="5" t="s">
        <v>5865</v>
      </c>
      <c r="G294" s="5" t="s">
        <v>5866</v>
      </c>
      <c r="H294" s="5" t="s">
        <v>704</v>
      </c>
      <c r="I294" s="5" t="s">
        <v>2706</v>
      </c>
      <c r="J294" s="5" t="s">
        <v>51</v>
      </c>
      <c r="K294" s="5" t="s">
        <v>502</v>
      </c>
      <c r="L294" s="2">
        <f t="shared" si="4"/>
        <v>157223.58388810395</v>
      </c>
      <c r="M294" s="5" t="s">
        <v>38</v>
      </c>
      <c r="N294" s="5" t="s">
        <v>5867</v>
      </c>
    </row>
    <row r="295" spans="2:14" hidden="1" outlineLevel="1">
      <c r="B295" s="5" t="s">
        <v>713</v>
      </c>
      <c r="C295" s="5" t="s">
        <v>37</v>
      </c>
      <c r="D295" s="5" t="s">
        <v>46</v>
      </c>
      <c r="E295" s="5" t="s">
        <v>120</v>
      </c>
      <c r="F295" s="5" t="s">
        <v>5868</v>
      </c>
      <c r="G295" s="5" t="s">
        <v>5869</v>
      </c>
      <c r="H295" s="5" t="s">
        <v>716</v>
      </c>
      <c r="I295" s="5" t="s">
        <v>5660</v>
      </c>
      <c r="J295" s="5" t="s">
        <v>51</v>
      </c>
      <c r="K295" s="5" t="s">
        <v>5870</v>
      </c>
      <c r="L295" s="2">
        <f t="shared" si="4"/>
        <v>-141843.01589905028</v>
      </c>
      <c r="M295" s="5" t="s">
        <v>38</v>
      </c>
      <c r="N295" s="5" t="s">
        <v>5871</v>
      </c>
    </row>
    <row r="296" spans="2:14" hidden="1" outlineLevel="1">
      <c r="B296" s="5" t="s">
        <v>713</v>
      </c>
      <c r="C296" s="5" t="s">
        <v>37</v>
      </c>
      <c r="D296" s="5" t="s">
        <v>63</v>
      </c>
      <c r="E296" s="5" t="s">
        <v>120</v>
      </c>
      <c r="F296" s="5" t="s">
        <v>5872</v>
      </c>
      <c r="G296" s="5" t="s">
        <v>5873</v>
      </c>
      <c r="H296" s="5" t="s">
        <v>716</v>
      </c>
      <c r="I296" s="5" t="s">
        <v>5208</v>
      </c>
      <c r="J296" s="5" t="s">
        <v>51</v>
      </c>
      <c r="K296" s="5" t="s">
        <v>718</v>
      </c>
      <c r="L296" s="2">
        <f t="shared" si="4"/>
        <v>-99119.215929456841</v>
      </c>
      <c r="M296" s="5" t="s">
        <v>38</v>
      </c>
      <c r="N296" s="5" t="s">
        <v>5874</v>
      </c>
    </row>
    <row r="297" spans="2:14" hidden="1" outlineLevel="1">
      <c r="B297" s="5" t="s">
        <v>5875</v>
      </c>
      <c r="C297" s="5" t="s">
        <v>37</v>
      </c>
      <c r="D297" s="5" t="s">
        <v>38</v>
      </c>
      <c r="E297" s="5"/>
      <c r="F297" s="5" t="s">
        <v>5876</v>
      </c>
      <c r="G297" s="5" t="s">
        <v>5877</v>
      </c>
      <c r="H297" s="5" t="s">
        <v>5878</v>
      </c>
      <c r="I297" s="5" t="s">
        <v>5879</v>
      </c>
      <c r="J297" s="5" t="s">
        <v>38</v>
      </c>
      <c r="K297" s="5" t="s">
        <v>1281</v>
      </c>
      <c r="L297" s="2">
        <f t="shared" si="4"/>
        <v>-29052.183979323552</v>
      </c>
      <c r="M297" s="5" t="s">
        <v>38</v>
      </c>
      <c r="N297" s="5" t="s">
        <v>5880</v>
      </c>
    </row>
    <row r="298" spans="2:14" hidden="1" outlineLevel="1">
      <c r="B298" s="5" t="s">
        <v>5875</v>
      </c>
      <c r="C298" s="5" t="s">
        <v>37</v>
      </c>
      <c r="D298" s="5" t="s">
        <v>38</v>
      </c>
      <c r="E298" s="5"/>
      <c r="F298" s="5" t="s">
        <v>5881</v>
      </c>
      <c r="G298" s="5" t="s">
        <v>5882</v>
      </c>
      <c r="H298" s="5" t="s">
        <v>5878</v>
      </c>
      <c r="I298" s="5" t="s">
        <v>5883</v>
      </c>
      <c r="J298" s="5" t="s">
        <v>38</v>
      </c>
      <c r="K298" s="5" t="s">
        <v>2066</v>
      </c>
      <c r="L298" s="2">
        <f t="shared" si="4"/>
        <v>-13671.615990269907</v>
      </c>
      <c r="M298" s="5" t="s">
        <v>38</v>
      </c>
      <c r="N298" s="5" t="s">
        <v>5884</v>
      </c>
    </row>
    <row r="299" spans="2:14" hidden="1" outlineLevel="1">
      <c r="B299" s="5" t="s">
        <v>5885</v>
      </c>
      <c r="C299" s="5" t="s">
        <v>37</v>
      </c>
      <c r="D299" s="5" t="s">
        <v>38</v>
      </c>
      <c r="E299" s="5" t="s">
        <v>120</v>
      </c>
      <c r="F299" s="5" t="s">
        <v>5886</v>
      </c>
      <c r="G299" s="5" t="s">
        <v>5887</v>
      </c>
      <c r="H299" s="5" t="s">
        <v>5888</v>
      </c>
      <c r="I299" s="5" t="s">
        <v>5883</v>
      </c>
      <c r="J299" s="5" t="s">
        <v>38</v>
      </c>
      <c r="K299" s="5" t="s">
        <v>1579</v>
      </c>
      <c r="L299" s="2">
        <f t="shared" si="4"/>
        <v>-52977.511962295888</v>
      </c>
      <c r="M299" s="5" t="s">
        <v>38</v>
      </c>
      <c r="N299" s="5" t="s">
        <v>5889</v>
      </c>
    </row>
    <row r="300" spans="2:14" hidden="1" outlineLevel="1">
      <c r="B300" s="5" t="s">
        <v>5885</v>
      </c>
      <c r="C300" s="5" t="s">
        <v>37</v>
      </c>
      <c r="D300" s="5" t="s">
        <v>38</v>
      </c>
      <c r="E300" s="5" t="s">
        <v>120</v>
      </c>
      <c r="F300" s="5" t="s">
        <v>5890</v>
      </c>
      <c r="G300" s="5" t="s">
        <v>5891</v>
      </c>
      <c r="H300" s="5" t="s">
        <v>5888</v>
      </c>
      <c r="I300" s="5" t="s">
        <v>5892</v>
      </c>
      <c r="J300" s="5" t="s">
        <v>38</v>
      </c>
      <c r="K300" s="5" t="s">
        <v>103</v>
      </c>
      <c r="L300" s="2">
        <f t="shared" si="4"/>
        <v>66649.127952565803</v>
      </c>
      <c r="M300" s="5" t="s">
        <v>38</v>
      </c>
      <c r="N300" s="5" t="s">
        <v>2242</v>
      </c>
    </row>
    <row r="301" spans="2:14" hidden="1" outlineLevel="1">
      <c r="B301" s="5" t="s">
        <v>5893</v>
      </c>
      <c r="C301" s="5" t="s">
        <v>37</v>
      </c>
      <c r="D301" s="5" t="s">
        <v>55</v>
      </c>
      <c r="E301" s="5"/>
      <c r="F301" s="5" t="s">
        <v>5894</v>
      </c>
      <c r="G301" s="5" t="s">
        <v>5895</v>
      </c>
      <c r="H301" s="5" t="s">
        <v>5896</v>
      </c>
      <c r="I301" s="5" t="s">
        <v>5897</v>
      </c>
      <c r="J301" s="5" t="s">
        <v>51</v>
      </c>
      <c r="K301" s="5" t="s">
        <v>2066</v>
      </c>
      <c r="L301" s="2">
        <f t="shared" si="4"/>
        <v>-13671.615990269907</v>
      </c>
      <c r="M301" s="5" t="s">
        <v>38</v>
      </c>
      <c r="N301" s="5" t="s">
        <v>5898</v>
      </c>
    </row>
    <row r="302" spans="2:14" hidden="1" outlineLevel="1">
      <c r="B302" s="5" t="s">
        <v>5893</v>
      </c>
      <c r="C302" s="5" t="s">
        <v>37</v>
      </c>
      <c r="D302" s="5" t="s">
        <v>38</v>
      </c>
      <c r="E302" s="5"/>
      <c r="F302" s="5" t="s">
        <v>5899</v>
      </c>
      <c r="G302" s="5" t="s">
        <v>5900</v>
      </c>
      <c r="H302" s="5" t="s">
        <v>5896</v>
      </c>
      <c r="I302" s="5" t="s">
        <v>3298</v>
      </c>
      <c r="J302" s="5" t="s">
        <v>51</v>
      </c>
      <c r="K302" s="5" t="s">
        <v>4796</v>
      </c>
      <c r="L302" s="2">
        <f t="shared" si="4"/>
        <v>22216.375984188599</v>
      </c>
      <c r="M302" s="5" t="s">
        <v>38</v>
      </c>
      <c r="N302" s="5" t="s">
        <v>5901</v>
      </c>
    </row>
    <row r="303" spans="2:14" hidden="1" outlineLevel="1">
      <c r="B303" s="5" t="s">
        <v>724</v>
      </c>
      <c r="C303" s="5" t="s">
        <v>37</v>
      </c>
      <c r="D303" s="5" t="s">
        <v>142</v>
      </c>
      <c r="E303" s="5"/>
      <c r="F303" s="5" t="s">
        <v>5902</v>
      </c>
      <c r="G303" s="5" t="s">
        <v>5903</v>
      </c>
      <c r="H303" s="5" t="s">
        <v>727</v>
      </c>
      <c r="I303" s="5" t="s">
        <v>977</v>
      </c>
      <c r="J303" s="5" t="s">
        <v>51</v>
      </c>
      <c r="K303" s="5" t="s">
        <v>3078</v>
      </c>
      <c r="L303" s="2">
        <f t="shared" si="4"/>
        <v>181148.91187107627</v>
      </c>
      <c r="M303" s="5" t="s">
        <v>38</v>
      </c>
      <c r="N303" s="5" t="s">
        <v>5904</v>
      </c>
    </row>
    <row r="304" spans="2:14" hidden="1" outlineLevel="1">
      <c r="B304" s="5" t="s">
        <v>724</v>
      </c>
      <c r="C304" s="5" t="s">
        <v>37</v>
      </c>
      <c r="D304" s="5" t="s">
        <v>38</v>
      </c>
      <c r="E304" s="5"/>
      <c r="F304" s="5" t="s">
        <v>5905</v>
      </c>
      <c r="G304" s="5" t="s">
        <v>5906</v>
      </c>
      <c r="H304" s="5" t="s">
        <v>727</v>
      </c>
      <c r="I304" s="5" t="s">
        <v>549</v>
      </c>
      <c r="J304" s="5" t="s">
        <v>51</v>
      </c>
      <c r="K304" s="5" t="s">
        <v>1856</v>
      </c>
      <c r="L304" s="2">
        <f t="shared" si="4"/>
        <v>-44432.751968377197</v>
      </c>
      <c r="M304" s="5" t="s">
        <v>38</v>
      </c>
      <c r="N304" s="5" t="s">
        <v>5907</v>
      </c>
    </row>
    <row r="305" spans="2:14" hidden="1" outlineLevel="1">
      <c r="B305" s="5" t="s">
        <v>724</v>
      </c>
      <c r="C305" s="5" t="s">
        <v>37</v>
      </c>
      <c r="D305" s="5" t="s">
        <v>1417</v>
      </c>
      <c r="E305" s="5"/>
      <c r="F305" s="5" t="s">
        <v>5908</v>
      </c>
      <c r="G305" s="5" t="s">
        <v>5909</v>
      </c>
      <c r="H305" s="5" t="s">
        <v>727</v>
      </c>
      <c r="I305" s="5" t="s">
        <v>4584</v>
      </c>
      <c r="J305" s="5" t="s">
        <v>51</v>
      </c>
      <c r="K305" s="5" t="s">
        <v>5910</v>
      </c>
      <c r="L305" s="2">
        <f t="shared" si="4"/>
        <v>-131589.30390634786</v>
      </c>
      <c r="M305" s="5" t="s">
        <v>38</v>
      </c>
      <c r="N305" s="5" t="s">
        <v>5911</v>
      </c>
    </row>
    <row r="306" spans="2:14" hidden="1" outlineLevel="1">
      <c r="B306" s="5" t="s">
        <v>5912</v>
      </c>
      <c r="C306" s="5" t="s">
        <v>37</v>
      </c>
      <c r="D306" s="5" t="s">
        <v>55</v>
      </c>
      <c r="E306" s="5"/>
      <c r="F306" s="5" t="s">
        <v>5913</v>
      </c>
      <c r="G306" s="5" t="s">
        <v>5914</v>
      </c>
      <c r="H306" s="5" t="s">
        <v>5915</v>
      </c>
      <c r="I306" s="5" t="s">
        <v>1429</v>
      </c>
      <c r="J306" s="5" t="s">
        <v>38</v>
      </c>
      <c r="K306" s="5" t="s">
        <v>239</v>
      </c>
      <c r="L306" s="2">
        <f t="shared" si="4"/>
        <v>35887.991974458506</v>
      </c>
      <c r="M306" s="5" t="s">
        <v>38</v>
      </c>
      <c r="N306" s="5" t="s">
        <v>5916</v>
      </c>
    </row>
    <row r="307" spans="2:14" hidden="1" outlineLevel="1">
      <c r="B307" s="5" t="s">
        <v>735</v>
      </c>
      <c r="C307" s="5" t="s">
        <v>37</v>
      </c>
      <c r="D307" s="5" t="s">
        <v>55</v>
      </c>
      <c r="E307" s="5"/>
      <c r="F307" s="5" t="s">
        <v>5917</v>
      </c>
      <c r="G307" s="5" t="s">
        <v>5918</v>
      </c>
      <c r="H307" s="5" t="s">
        <v>738</v>
      </c>
      <c r="I307" s="5" t="s">
        <v>2366</v>
      </c>
      <c r="J307" s="5" t="s">
        <v>38</v>
      </c>
      <c r="K307" s="5" t="s">
        <v>167</v>
      </c>
      <c r="L307" s="2">
        <f t="shared" si="4"/>
        <v>92283.407934321876</v>
      </c>
      <c r="M307" s="5" t="s">
        <v>38</v>
      </c>
      <c r="N307" s="5" t="s">
        <v>5919</v>
      </c>
    </row>
    <row r="308" spans="2:14" hidden="1" outlineLevel="1">
      <c r="B308" s="5" t="s">
        <v>742</v>
      </c>
      <c r="C308" s="5" t="s">
        <v>37</v>
      </c>
      <c r="D308" s="5" t="s">
        <v>55</v>
      </c>
      <c r="E308" s="5" t="s">
        <v>120</v>
      </c>
      <c r="F308" s="5" t="s">
        <v>5920</v>
      </c>
      <c r="G308" s="5" t="s">
        <v>5921</v>
      </c>
      <c r="H308" s="5" t="s">
        <v>745</v>
      </c>
      <c r="I308" s="5" t="s">
        <v>1091</v>
      </c>
      <c r="J308" s="5" t="s">
        <v>38</v>
      </c>
      <c r="K308" s="5" t="s">
        <v>294</v>
      </c>
      <c r="L308" s="2">
        <f t="shared" si="4"/>
        <v>-70067.031950133271</v>
      </c>
      <c r="M308" s="5" t="s">
        <v>38</v>
      </c>
      <c r="N308" s="5" t="s">
        <v>5922</v>
      </c>
    </row>
    <row r="309" spans="2:14" hidden="1" outlineLevel="1">
      <c r="B309" s="5" t="s">
        <v>5923</v>
      </c>
      <c r="C309" s="5" t="s">
        <v>37</v>
      </c>
      <c r="D309" s="5" t="s">
        <v>38</v>
      </c>
      <c r="E309" s="5"/>
      <c r="F309" s="5" t="s">
        <v>5924</v>
      </c>
      <c r="G309" s="5" t="s">
        <v>5925</v>
      </c>
      <c r="H309" s="5" t="s">
        <v>5926</v>
      </c>
      <c r="I309" s="5" t="s">
        <v>238</v>
      </c>
      <c r="J309" s="5" t="s">
        <v>38</v>
      </c>
      <c r="K309" s="5" t="s">
        <v>46</v>
      </c>
      <c r="L309" s="2">
        <f t="shared" si="4"/>
        <v>5126.8559963512153</v>
      </c>
      <c r="M309" s="5" t="s">
        <v>38</v>
      </c>
      <c r="N309" s="5" t="s">
        <v>5927</v>
      </c>
    </row>
    <row r="310" spans="2:14" hidden="1" outlineLevel="1">
      <c r="B310" s="5" t="s">
        <v>5928</v>
      </c>
      <c r="C310" s="5" t="s">
        <v>37</v>
      </c>
      <c r="D310" s="5" t="s">
        <v>38</v>
      </c>
      <c r="E310" s="5"/>
      <c r="F310" s="5" t="s">
        <v>5929</v>
      </c>
      <c r="G310" s="5" t="s">
        <v>5930</v>
      </c>
      <c r="H310" s="5" t="s">
        <v>5931</v>
      </c>
      <c r="I310" s="5" t="s">
        <v>5932</v>
      </c>
      <c r="J310" s="5" t="s">
        <v>55</v>
      </c>
      <c r="K310" s="5" t="s">
        <v>46</v>
      </c>
      <c r="L310" s="2">
        <f t="shared" si="4"/>
        <v>5126.8559963512153</v>
      </c>
      <c r="M310" s="5" t="s">
        <v>38</v>
      </c>
      <c r="N310" s="5" t="s">
        <v>5933</v>
      </c>
    </row>
    <row r="311" spans="2:14" hidden="1" outlineLevel="1">
      <c r="B311" s="5" t="s">
        <v>5934</v>
      </c>
      <c r="C311" s="5" t="s">
        <v>37</v>
      </c>
      <c r="D311" s="5" t="s">
        <v>55</v>
      </c>
      <c r="E311" s="5"/>
      <c r="F311" s="5" t="s">
        <v>5935</v>
      </c>
      <c r="G311" s="5" t="s">
        <v>5936</v>
      </c>
      <c r="H311" s="5" t="s">
        <v>5937</v>
      </c>
      <c r="I311" s="5" t="s">
        <v>3166</v>
      </c>
      <c r="J311" s="5" t="s">
        <v>51</v>
      </c>
      <c r="K311" s="5" t="s">
        <v>409</v>
      </c>
      <c r="L311" s="2">
        <f t="shared" si="4"/>
        <v>-35887.991974458506</v>
      </c>
      <c r="M311" s="5" t="s">
        <v>38</v>
      </c>
      <c r="N311" s="5" t="s">
        <v>5938</v>
      </c>
    </row>
    <row r="312" spans="2:14" hidden="1" outlineLevel="1">
      <c r="B312" s="5" t="s">
        <v>5934</v>
      </c>
      <c r="C312" s="5" t="s">
        <v>37</v>
      </c>
      <c r="D312" s="5" t="s">
        <v>55</v>
      </c>
      <c r="E312" s="5"/>
      <c r="F312" s="5" t="s">
        <v>5939</v>
      </c>
      <c r="G312" s="5" t="s">
        <v>5940</v>
      </c>
      <c r="H312" s="5" t="s">
        <v>5937</v>
      </c>
      <c r="I312" s="5" t="s">
        <v>4294</v>
      </c>
      <c r="J312" s="5" t="s">
        <v>51</v>
      </c>
      <c r="K312" s="5" t="s">
        <v>96</v>
      </c>
      <c r="L312" s="2">
        <f t="shared" si="4"/>
        <v>78611.791944051976</v>
      </c>
      <c r="M312" s="5" t="s">
        <v>38</v>
      </c>
      <c r="N312" s="5" t="s">
        <v>5941</v>
      </c>
    </row>
    <row r="313" spans="2:14" hidden="1" outlineLevel="1">
      <c r="B313" s="5" t="s">
        <v>748</v>
      </c>
      <c r="C313" s="5" t="s">
        <v>37</v>
      </c>
      <c r="D313" s="5" t="s">
        <v>38</v>
      </c>
      <c r="E313" s="5"/>
      <c r="F313" s="5" t="s">
        <v>5942</v>
      </c>
      <c r="G313" s="5" t="s">
        <v>5943</v>
      </c>
      <c r="H313" s="5" t="s">
        <v>751</v>
      </c>
      <c r="I313" s="5" t="s">
        <v>4814</v>
      </c>
      <c r="J313" s="5" t="s">
        <v>38</v>
      </c>
      <c r="K313" s="5" t="s">
        <v>1579</v>
      </c>
      <c r="L313" s="2">
        <f t="shared" si="4"/>
        <v>-52977.511962295888</v>
      </c>
      <c r="M313" s="5" t="s">
        <v>38</v>
      </c>
      <c r="N313" s="5" t="s">
        <v>5944</v>
      </c>
    </row>
    <row r="314" spans="2:14" hidden="1" outlineLevel="1">
      <c r="B314" s="5" t="s">
        <v>748</v>
      </c>
      <c r="C314" s="5" t="s">
        <v>37</v>
      </c>
      <c r="D314" s="5" t="s">
        <v>38</v>
      </c>
      <c r="E314" s="5"/>
      <c r="F314" s="5" t="s">
        <v>5945</v>
      </c>
      <c r="G314" s="5" t="s">
        <v>5946</v>
      </c>
      <c r="H314" s="5" t="s">
        <v>751</v>
      </c>
      <c r="I314" s="5" t="s">
        <v>5947</v>
      </c>
      <c r="J314" s="5" t="s">
        <v>38</v>
      </c>
      <c r="K314" s="5" t="s">
        <v>967</v>
      </c>
      <c r="L314" s="2">
        <f t="shared" si="4"/>
        <v>124753.49591121291</v>
      </c>
      <c r="M314" s="5" t="s">
        <v>38</v>
      </c>
      <c r="N314" s="5" t="s">
        <v>5948</v>
      </c>
    </row>
    <row r="315" spans="2:14" hidden="1" outlineLevel="1">
      <c r="B315" s="5" t="s">
        <v>5949</v>
      </c>
      <c r="C315" s="5" t="s">
        <v>37</v>
      </c>
      <c r="D315" s="5" t="s">
        <v>55</v>
      </c>
      <c r="E315" s="5"/>
      <c r="F315" s="5" t="s">
        <v>5950</v>
      </c>
      <c r="G315" s="5" t="s">
        <v>5951</v>
      </c>
      <c r="H315" s="5" t="s">
        <v>5952</v>
      </c>
      <c r="I315" s="5" t="s">
        <v>42</v>
      </c>
      <c r="J315" s="5" t="s">
        <v>51</v>
      </c>
      <c r="K315" s="5" t="s">
        <v>1613</v>
      </c>
      <c r="L315" s="2">
        <f t="shared" si="4"/>
        <v>126462.44790999666</v>
      </c>
      <c r="M315" s="5" t="s">
        <v>38</v>
      </c>
      <c r="N315" s="5" t="s">
        <v>5953</v>
      </c>
    </row>
    <row r="316" spans="2:14" hidden="1" outlineLevel="1">
      <c r="B316" s="5" t="s">
        <v>5949</v>
      </c>
      <c r="C316" s="5" t="s">
        <v>37</v>
      </c>
      <c r="D316" s="5" t="s">
        <v>55</v>
      </c>
      <c r="E316" s="5"/>
      <c r="F316" s="5" t="s">
        <v>5954</v>
      </c>
      <c r="G316" s="5" t="s">
        <v>5955</v>
      </c>
      <c r="H316" s="5" t="s">
        <v>5952</v>
      </c>
      <c r="I316" s="5" t="s">
        <v>3596</v>
      </c>
      <c r="J316" s="5" t="s">
        <v>51</v>
      </c>
      <c r="K316" s="5" t="s">
        <v>978</v>
      </c>
      <c r="L316" s="2">
        <f t="shared" si="4"/>
        <v>-105955.02392459178</v>
      </c>
      <c r="M316" s="5" t="s">
        <v>38</v>
      </c>
      <c r="N316" s="5" t="s">
        <v>5956</v>
      </c>
    </row>
    <row r="317" spans="2:14" hidden="1" outlineLevel="1">
      <c r="B317" s="5" t="s">
        <v>5957</v>
      </c>
      <c r="C317" s="5" t="s">
        <v>37</v>
      </c>
      <c r="D317" s="5" t="s">
        <v>55</v>
      </c>
      <c r="E317" s="5" t="s">
        <v>162</v>
      </c>
      <c r="F317" s="5" t="s">
        <v>5958</v>
      </c>
      <c r="G317" s="5" t="s">
        <v>5959</v>
      </c>
      <c r="H317" s="5" t="s">
        <v>5960</v>
      </c>
      <c r="I317" s="5" t="s">
        <v>732</v>
      </c>
      <c r="J317" s="5" t="s">
        <v>51</v>
      </c>
      <c r="K317" s="5" t="s">
        <v>497</v>
      </c>
      <c r="L317" s="2">
        <f t="shared" si="4"/>
        <v>-82029.695941619444</v>
      </c>
      <c r="M317" s="5" t="s">
        <v>38</v>
      </c>
      <c r="N317" s="5" t="s">
        <v>5961</v>
      </c>
    </row>
    <row r="318" spans="2:14" hidden="1" outlineLevel="1">
      <c r="B318" s="5" t="s">
        <v>5962</v>
      </c>
      <c r="C318" s="5" t="s">
        <v>37</v>
      </c>
      <c r="D318" s="5" t="s">
        <v>38</v>
      </c>
      <c r="E318" s="5"/>
      <c r="F318" s="5" t="s">
        <v>5963</v>
      </c>
      <c r="G318" s="5" t="s">
        <v>5964</v>
      </c>
      <c r="H318" s="5" t="s">
        <v>5965</v>
      </c>
      <c r="I318" s="5" t="s">
        <v>1568</v>
      </c>
      <c r="J318" s="5" t="s">
        <v>38</v>
      </c>
      <c r="K318" s="5" t="s">
        <v>374</v>
      </c>
      <c r="L318" s="2">
        <f t="shared" si="4"/>
        <v>8544.759993918693</v>
      </c>
      <c r="M318" s="5" t="s">
        <v>38</v>
      </c>
      <c r="N318" s="5" t="s">
        <v>5966</v>
      </c>
    </row>
    <row r="319" spans="2:14" hidden="1" outlineLevel="1">
      <c r="B319" s="5" t="s">
        <v>754</v>
      </c>
      <c r="C319" s="5" t="s">
        <v>37</v>
      </c>
      <c r="D319" s="5" t="s">
        <v>46</v>
      </c>
      <c r="E319" s="5"/>
      <c r="F319" s="5" t="s">
        <v>5967</v>
      </c>
      <c r="G319" s="5" t="s">
        <v>5968</v>
      </c>
      <c r="H319" s="5" t="s">
        <v>757</v>
      </c>
      <c r="I319" s="5" t="s">
        <v>3717</v>
      </c>
      <c r="J319" s="5" t="s">
        <v>51</v>
      </c>
      <c r="K319" s="5" t="s">
        <v>4354</v>
      </c>
      <c r="L319" s="2">
        <f t="shared" si="4"/>
        <v>131589.30390634786</v>
      </c>
      <c r="M319" s="5" t="s">
        <v>38</v>
      </c>
      <c r="N319" s="5" t="s">
        <v>5969</v>
      </c>
    </row>
    <row r="320" spans="2:14" hidden="1" outlineLevel="1">
      <c r="B320" s="5" t="s">
        <v>754</v>
      </c>
      <c r="C320" s="5" t="s">
        <v>37</v>
      </c>
      <c r="D320" s="5" t="s">
        <v>46</v>
      </c>
      <c r="E320" s="5"/>
      <c r="F320" s="5" t="s">
        <v>5970</v>
      </c>
      <c r="G320" s="5" t="s">
        <v>5971</v>
      </c>
      <c r="H320" s="5" t="s">
        <v>757</v>
      </c>
      <c r="I320" s="5" t="s">
        <v>4437</v>
      </c>
      <c r="J320" s="5" t="s">
        <v>51</v>
      </c>
      <c r="K320" s="5" t="s">
        <v>331</v>
      </c>
      <c r="L320" s="2">
        <f t="shared" si="4"/>
        <v>-56395.415959863371</v>
      </c>
      <c r="M320" s="5" t="s">
        <v>38</v>
      </c>
      <c r="N320" s="5" t="s">
        <v>5972</v>
      </c>
    </row>
    <row r="321" spans="2:14" hidden="1" outlineLevel="1">
      <c r="B321" s="5" t="s">
        <v>760</v>
      </c>
      <c r="C321" s="5" t="s">
        <v>37</v>
      </c>
      <c r="D321" s="5" t="s">
        <v>38</v>
      </c>
      <c r="E321" s="5" t="s">
        <v>120</v>
      </c>
      <c r="F321" s="5" t="s">
        <v>5973</v>
      </c>
      <c r="G321" s="5" t="s">
        <v>5974</v>
      </c>
      <c r="H321" s="5" t="s">
        <v>763</v>
      </c>
      <c r="I321" s="5" t="s">
        <v>554</v>
      </c>
      <c r="J321" s="5" t="s">
        <v>51</v>
      </c>
      <c r="K321" s="5" t="s">
        <v>4542</v>
      </c>
      <c r="L321" s="2">
        <f t="shared" si="4"/>
        <v>-20507.423985404861</v>
      </c>
      <c r="M321" s="5" t="s">
        <v>38</v>
      </c>
      <c r="N321" s="5" t="s">
        <v>5975</v>
      </c>
    </row>
    <row r="322" spans="2:14" hidden="1" outlineLevel="1">
      <c r="B322" s="5" t="s">
        <v>760</v>
      </c>
      <c r="C322" s="5" t="s">
        <v>37</v>
      </c>
      <c r="D322" s="5" t="s">
        <v>55</v>
      </c>
      <c r="E322" s="5" t="s">
        <v>120</v>
      </c>
      <c r="F322" s="5" t="s">
        <v>5976</v>
      </c>
      <c r="G322" s="5" t="s">
        <v>5977</v>
      </c>
      <c r="H322" s="5" t="s">
        <v>763</v>
      </c>
      <c r="I322" s="5" t="s">
        <v>451</v>
      </c>
      <c r="J322" s="5" t="s">
        <v>51</v>
      </c>
      <c r="K322" s="5" t="s">
        <v>1281</v>
      </c>
      <c r="L322" s="2">
        <f t="shared" si="4"/>
        <v>-29052.183979323552</v>
      </c>
      <c r="M322" s="5" t="s">
        <v>38</v>
      </c>
      <c r="N322" s="5" t="s">
        <v>5978</v>
      </c>
    </row>
    <row r="323" spans="2:14" hidden="1" outlineLevel="1">
      <c r="B323" s="5" t="s">
        <v>5979</v>
      </c>
      <c r="C323" s="5" t="s">
        <v>37</v>
      </c>
      <c r="D323" s="5" t="s">
        <v>38</v>
      </c>
      <c r="E323" s="5" t="s">
        <v>120</v>
      </c>
      <c r="F323" s="5" t="s">
        <v>5980</v>
      </c>
      <c r="G323" s="5" t="s">
        <v>5981</v>
      </c>
      <c r="H323" s="5" t="s">
        <v>5982</v>
      </c>
      <c r="I323" s="5" t="s">
        <v>1163</v>
      </c>
      <c r="J323" s="5" t="s">
        <v>51</v>
      </c>
      <c r="K323" s="5" t="s">
        <v>583</v>
      </c>
      <c r="L323" s="2">
        <f t="shared" ref="L323:L386" si="5">K323/$K$2361*100</f>
        <v>20507.423985404861</v>
      </c>
      <c r="M323" s="5" t="s">
        <v>38</v>
      </c>
      <c r="N323" s="5" t="s">
        <v>5983</v>
      </c>
    </row>
    <row r="324" spans="2:14" hidden="1" outlineLevel="1">
      <c r="B324" s="5" t="s">
        <v>770</v>
      </c>
      <c r="C324" s="5" t="s">
        <v>37</v>
      </c>
      <c r="D324" s="5" t="s">
        <v>38</v>
      </c>
      <c r="E324" s="5"/>
      <c r="F324" s="5" t="s">
        <v>5984</v>
      </c>
      <c r="G324" s="5" t="s">
        <v>5985</v>
      </c>
      <c r="H324" s="5" t="s">
        <v>773</v>
      </c>
      <c r="I324" s="5" t="s">
        <v>5986</v>
      </c>
      <c r="J324" s="5" t="s">
        <v>38</v>
      </c>
      <c r="K324" s="5" t="s">
        <v>459</v>
      </c>
      <c r="L324" s="2">
        <f t="shared" si="5"/>
        <v>104246.07192580804</v>
      </c>
      <c r="M324" s="5" t="s">
        <v>38</v>
      </c>
      <c r="N324" s="5" t="s">
        <v>5987</v>
      </c>
    </row>
    <row r="325" spans="2:14" hidden="1" outlineLevel="1">
      <c r="B325" s="5" t="s">
        <v>5988</v>
      </c>
      <c r="C325" s="5" t="s">
        <v>37</v>
      </c>
      <c r="D325" s="5" t="s">
        <v>38</v>
      </c>
      <c r="E325" s="5"/>
      <c r="F325" s="5" t="s">
        <v>5989</v>
      </c>
      <c r="G325" s="5" t="s">
        <v>5990</v>
      </c>
      <c r="H325" s="5" t="s">
        <v>5991</v>
      </c>
      <c r="I325" s="5" t="s">
        <v>2435</v>
      </c>
      <c r="J325" s="5" t="s">
        <v>55</v>
      </c>
      <c r="K325" s="5" t="s">
        <v>447</v>
      </c>
      <c r="L325" s="2">
        <f t="shared" si="5"/>
        <v>49559.60796472842</v>
      </c>
      <c r="M325" s="5" t="s">
        <v>38</v>
      </c>
      <c r="N325" s="5" t="s">
        <v>5992</v>
      </c>
    </row>
    <row r="326" spans="2:14" hidden="1" outlineLevel="1">
      <c r="B326" s="5" t="s">
        <v>5988</v>
      </c>
      <c r="C326" s="5" t="s">
        <v>37</v>
      </c>
      <c r="D326" s="5" t="s">
        <v>38</v>
      </c>
      <c r="E326" s="5"/>
      <c r="F326" s="5" t="s">
        <v>5993</v>
      </c>
      <c r="G326" s="5" t="s">
        <v>5994</v>
      </c>
      <c r="H326" s="5" t="s">
        <v>5991</v>
      </c>
      <c r="I326" s="5" t="s">
        <v>138</v>
      </c>
      <c r="J326" s="5" t="s">
        <v>55</v>
      </c>
      <c r="K326" s="5" t="s">
        <v>1095</v>
      </c>
      <c r="L326" s="2">
        <f t="shared" si="5"/>
        <v>-27343.231980539815</v>
      </c>
      <c r="M326" s="5" t="s">
        <v>38</v>
      </c>
      <c r="N326" s="5" t="s">
        <v>5995</v>
      </c>
    </row>
    <row r="327" spans="2:14" hidden="1" outlineLevel="1">
      <c r="B327" s="5" t="s">
        <v>5996</v>
      </c>
      <c r="C327" s="5" t="s">
        <v>37</v>
      </c>
      <c r="D327" s="5" t="s">
        <v>38</v>
      </c>
      <c r="E327" s="5"/>
      <c r="F327" s="5" t="s">
        <v>5997</v>
      </c>
      <c r="G327" s="5" t="s">
        <v>5998</v>
      </c>
      <c r="H327" s="5" t="s">
        <v>5999</v>
      </c>
      <c r="I327" s="5" t="s">
        <v>6000</v>
      </c>
      <c r="J327" s="5" t="s">
        <v>38</v>
      </c>
      <c r="K327" s="5" t="s">
        <v>159</v>
      </c>
      <c r="L327" s="2">
        <f t="shared" si="5"/>
        <v>42723.799969593463</v>
      </c>
      <c r="M327" s="5" t="s">
        <v>38</v>
      </c>
      <c r="N327" s="5" t="s">
        <v>6001</v>
      </c>
    </row>
    <row r="328" spans="2:14" hidden="1" outlineLevel="1">
      <c r="B328" s="5" t="s">
        <v>6002</v>
      </c>
      <c r="C328" s="5" t="s">
        <v>37</v>
      </c>
      <c r="D328" s="5" t="s">
        <v>38</v>
      </c>
      <c r="E328" s="5"/>
      <c r="F328" s="5" t="s">
        <v>6003</v>
      </c>
      <c r="G328" s="5" t="s">
        <v>6004</v>
      </c>
      <c r="H328" s="5" t="s">
        <v>6005</v>
      </c>
      <c r="I328" s="5" t="s">
        <v>465</v>
      </c>
      <c r="J328" s="5" t="s">
        <v>38</v>
      </c>
      <c r="K328" s="5" t="s">
        <v>2315</v>
      </c>
      <c r="L328" s="2">
        <f t="shared" si="5"/>
        <v>-15380.567989053645</v>
      </c>
      <c r="M328" s="5" t="s">
        <v>38</v>
      </c>
      <c r="N328" s="5" t="s">
        <v>6006</v>
      </c>
    </row>
    <row r="329" spans="2:14" hidden="1" outlineLevel="1">
      <c r="B329" s="5" t="s">
        <v>6002</v>
      </c>
      <c r="C329" s="5" t="s">
        <v>37</v>
      </c>
      <c r="D329" s="5" t="s">
        <v>55</v>
      </c>
      <c r="E329" s="5"/>
      <c r="F329" s="5" t="s">
        <v>6007</v>
      </c>
      <c r="G329" s="5" t="s">
        <v>6008</v>
      </c>
      <c r="H329" s="5" t="s">
        <v>6005</v>
      </c>
      <c r="I329" s="5" t="s">
        <v>2417</v>
      </c>
      <c r="J329" s="5" t="s">
        <v>38</v>
      </c>
      <c r="K329" s="5" t="s">
        <v>89</v>
      </c>
      <c r="L329" s="2">
        <f t="shared" si="5"/>
        <v>47850.655965944679</v>
      </c>
      <c r="M329" s="5" t="s">
        <v>38</v>
      </c>
      <c r="N329" s="5" t="s">
        <v>6009</v>
      </c>
    </row>
    <row r="330" spans="2:14" hidden="1" outlineLevel="1">
      <c r="B330" s="5" t="s">
        <v>6010</v>
      </c>
      <c r="C330" s="5" t="s">
        <v>37</v>
      </c>
      <c r="D330" s="5" t="s">
        <v>38</v>
      </c>
      <c r="E330" s="5"/>
      <c r="F330" s="5" t="s">
        <v>6011</v>
      </c>
      <c r="G330" s="5" t="s">
        <v>6012</v>
      </c>
      <c r="H330" s="5" t="s">
        <v>6013</v>
      </c>
      <c r="I330" s="5" t="s">
        <v>3640</v>
      </c>
      <c r="J330" s="5" t="s">
        <v>51</v>
      </c>
      <c r="K330" s="5" t="s">
        <v>459</v>
      </c>
      <c r="L330" s="2">
        <f t="shared" si="5"/>
        <v>104246.07192580804</v>
      </c>
      <c r="M330" s="5" t="s">
        <v>38</v>
      </c>
      <c r="N330" s="5" t="s">
        <v>6014</v>
      </c>
    </row>
    <row r="331" spans="2:14" hidden="1" outlineLevel="1">
      <c r="B331" s="5" t="s">
        <v>6010</v>
      </c>
      <c r="C331" s="5" t="s">
        <v>37</v>
      </c>
      <c r="D331" s="5" t="s">
        <v>38</v>
      </c>
      <c r="E331" s="5"/>
      <c r="F331" s="5" t="s">
        <v>6015</v>
      </c>
      <c r="G331" s="5" t="s">
        <v>6016</v>
      </c>
      <c r="H331" s="5" t="s">
        <v>6013</v>
      </c>
      <c r="I331" s="5" t="s">
        <v>4549</v>
      </c>
      <c r="J331" s="5" t="s">
        <v>51</v>
      </c>
      <c r="K331" s="5" t="s">
        <v>612</v>
      </c>
      <c r="L331" s="2">
        <f t="shared" si="5"/>
        <v>-46141.703967160938</v>
      </c>
      <c r="M331" s="5" t="s">
        <v>38</v>
      </c>
      <c r="N331" s="5" t="s">
        <v>6017</v>
      </c>
    </row>
    <row r="332" spans="2:14" hidden="1" outlineLevel="1">
      <c r="B332" s="5" t="s">
        <v>6018</v>
      </c>
      <c r="C332" s="5" t="s">
        <v>37</v>
      </c>
      <c r="D332" s="5" t="s">
        <v>38</v>
      </c>
      <c r="E332" s="5" t="s">
        <v>120</v>
      </c>
      <c r="F332" s="5" t="s">
        <v>6019</v>
      </c>
      <c r="G332" s="5" t="s">
        <v>6020</v>
      </c>
      <c r="H332" s="5" t="s">
        <v>6021</v>
      </c>
      <c r="I332" s="5" t="s">
        <v>6022</v>
      </c>
      <c r="J332" s="5" t="s">
        <v>51</v>
      </c>
      <c r="K332" s="5" t="s">
        <v>956</v>
      </c>
      <c r="L332" s="2">
        <f t="shared" si="5"/>
        <v>-34179.039975674772</v>
      </c>
      <c r="M332" s="5" t="s">
        <v>38</v>
      </c>
      <c r="N332" s="5" t="s">
        <v>6023</v>
      </c>
    </row>
    <row r="333" spans="2:14" hidden="1" outlineLevel="1">
      <c r="B333" s="5" t="s">
        <v>784</v>
      </c>
      <c r="C333" s="5" t="s">
        <v>37</v>
      </c>
      <c r="D333" s="5" t="s">
        <v>38</v>
      </c>
      <c r="E333" s="5"/>
      <c r="F333" s="5" t="s">
        <v>6024</v>
      </c>
      <c r="G333" s="5" t="s">
        <v>6025</v>
      </c>
      <c r="H333" s="5" t="s">
        <v>787</v>
      </c>
      <c r="I333" s="5" t="s">
        <v>2449</v>
      </c>
      <c r="J333" s="5" t="s">
        <v>38</v>
      </c>
      <c r="K333" s="5" t="s">
        <v>301</v>
      </c>
      <c r="L333" s="2">
        <f t="shared" si="5"/>
        <v>54686.463961079629</v>
      </c>
      <c r="M333" s="5" t="s">
        <v>38</v>
      </c>
      <c r="N333" s="5" t="s">
        <v>6026</v>
      </c>
    </row>
    <row r="334" spans="2:14" hidden="1" outlineLevel="1">
      <c r="B334" s="5" t="s">
        <v>790</v>
      </c>
      <c r="C334" s="5" t="s">
        <v>37</v>
      </c>
      <c r="D334" s="5" t="s">
        <v>38</v>
      </c>
      <c r="E334" s="5"/>
      <c r="F334" s="5" t="s">
        <v>6027</v>
      </c>
      <c r="G334" s="5" t="s">
        <v>6028</v>
      </c>
      <c r="H334" s="5" t="s">
        <v>793</v>
      </c>
      <c r="I334" s="5" t="s">
        <v>458</v>
      </c>
      <c r="J334" s="5" t="s">
        <v>38</v>
      </c>
      <c r="K334" s="5" t="s">
        <v>2315</v>
      </c>
      <c r="L334" s="2">
        <f t="shared" si="5"/>
        <v>-15380.567989053645</v>
      </c>
      <c r="M334" s="5" t="s">
        <v>38</v>
      </c>
      <c r="N334" s="5" t="s">
        <v>6029</v>
      </c>
    </row>
    <row r="335" spans="2:14" hidden="1" outlineLevel="1">
      <c r="B335" s="5" t="s">
        <v>790</v>
      </c>
      <c r="C335" s="5" t="s">
        <v>37</v>
      </c>
      <c r="D335" s="5" t="s">
        <v>55</v>
      </c>
      <c r="E335" s="5"/>
      <c r="F335" s="5" t="s">
        <v>6030</v>
      </c>
      <c r="G335" s="5" t="s">
        <v>6031</v>
      </c>
      <c r="H335" s="5" t="s">
        <v>793</v>
      </c>
      <c r="I335" s="5" t="s">
        <v>3304</v>
      </c>
      <c r="J335" s="5" t="s">
        <v>38</v>
      </c>
      <c r="K335" s="5" t="s">
        <v>561</v>
      </c>
      <c r="L335" s="2">
        <f t="shared" si="5"/>
        <v>-41014.847970809722</v>
      </c>
      <c r="M335" s="5" t="s">
        <v>38</v>
      </c>
      <c r="N335" s="5" t="s">
        <v>6032</v>
      </c>
    </row>
    <row r="336" spans="2:14" hidden="1" outlineLevel="1">
      <c r="B336" s="5" t="s">
        <v>790</v>
      </c>
      <c r="C336" s="5" t="s">
        <v>37</v>
      </c>
      <c r="D336" s="5" t="s">
        <v>46</v>
      </c>
      <c r="E336" s="5"/>
      <c r="F336" s="5" t="s">
        <v>6033</v>
      </c>
      <c r="G336" s="5" t="s">
        <v>6034</v>
      </c>
      <c r="H336" s="5" t="s">
        <v>793</v>
      </c>
      <c r="I336" s="5" t="s">
        <v>496</v>
      </c>
      <c r="J336" s="5" t="s">
        <v>38</v>
      </c>
      <c r="K336" s="5" t="s">
        <v>215</v>
      </c>
      <c r="L336" s="2">
        <f t="shared" si="5"/>
        <v>63231.223954998328</v>
      </c>
      <c r="M336" s="5" t="s">
        <v>38</v>
      </c>
      <c r="N336" s="5" t="s">
        <v>6035</v>
      </c>
    </row>
    <row r="337" spans="1:14" collapsed="1">
      <c r="A337" s="3" t="s">
        <v>805</v>
      </c>
      <c r="B337" s="2" t="s">
        <v>806</v>
      </c>
      <c r="C337" s="2" t="s">
        <v>807</v>
      </c>
      <c r="D337" s="2" t="s">
        <v>6036</v>
      </c>
      <c r="E337" s="2" t="s">
        <v>6037</v>
      </c>
      <c r="F337" s="2" t="s">
        <v>6038</v>
      </c>
      <c r="G337" s="2" t="s">
        <v>6039</v>
      </c>
      <c r="H337" s="2" t="s">
        <v>6040</v>
      </c>
      <c r="I337" s="3" t="s">
        <v>813</v>
      </c>
      <c r="K337" s="2">
        <f>390/C337</f>
        <v>5.4741451911739939E-3</v>
      </c>
      <c r="L337" s="2">
        <f t="shared" si="5"/>
        <v>9.355051366089187</v>
      </c>
      <c r="M337" s="2">
        <v>-0.42899999999999999</v>
      </c>
      <c r="N337" s="2">
        <v>5.82</v>
      </c>
    </row>
    <row r="338" spans="1:14" hidden="1" outlineLevel="1">
      <c r="B338" s="1" t="s">
        <v>26</v>
      </c>
      <c r="C338" s="1" t="s">
        <v>27</v>
      </c>
      <c r="D338" s="1" t="s">
        <v>4</v>
      </c>
      <c r="E338" s="1" t="s">
        <v>28</v>
      </c>
      <c r="F338" s="1" t="s">
        <v>29</v>
      </c>
      <c r="G338" s="1" t="s">
        <v>30</v>
      </c>
      <c r="H338" s="1" t="s">
        <v>31</v>
      </c>
      <c r="I338" s="1" t="s">
        <v>32</v>
      </c>
      <c r="J338" s="1" t="s">
        <v>33</v>
      </c>
      <c r="K338" s="1" t="s">
        <v>3</v>
      </c>
      <c r="L338" s="2" t="e">
        <f t="shared" si="5"/>
        <v>#VALUE!</v>
      </c>
      <c r="M338" s="1" t="s">
        <v>34</v>
      </c>
      <c r="N338" s="1" t="s">
        <v>35</v>
      </c>
    </row>
    <row r="339" spans="1:14" hidden="1" outlineLevel="1">
      <c r="B339" s="5" t="s">
        <v>814</v>
      </c>
      <c r="C339" s="5" t="s">
        <v>24</v>
      </c>
      <c r="D339" s="5" t="s">
        <v>63</v>
      </c>
      <c r="E339" s="5"/>
      <c r="F339" s="5" t="s">
        <v>6041</v>
      </c>
      <c r="G339" s="5" t="s">
        <v>6042</v>
      </c>
      <c r="H339" s="5" t="s">
        <v>817</v>
      </c>
      <c r="I339" s="5" t="s">
        <v>4665</v>
      </c>
      <c r="J339" s="5" t="s">
        <v>51</v>
      </c>
      <c r="K339" s="5" t="s">
        <v>52</v>
      </c>
      <c r="L339" s="2">
        <f t="shared" si="5"/>
        <v>61522.271956214579</v>
      </c>
      <c r="M339" s="5" t="s">
        <v>38</v>
      </c>
      <c r="N339" s="5" t="s">
        <v>6043</v>
      </c>
    </row>
    <row r="340" spans="1:14" hidden="1" outlineLevel="1">
      <c r="B340" s="5" t="s">
        <v>820</v>
      </c>
      <c r="C340" s="5" t="s">
        <v>24</v>
      </c>
      <c r="D340" s="5" t="s">
        <v>63</v>
      </c>
      <c r="E340" s="5"/>
      <c r="F340" s="5" t="s">
        <v>6044</v>
      </c>
      <c r="G340" s="5" t="s">
        <v>6045</v>
      </c>
      <c r="H340" s="5" t="s">
        <v>823</v>
      </c>
      <c r="I340" s="5" t="s">
        <v>2417</v>
      </c>
      <c r="J340" s="5" t="s">
        <v>51</v>
      </c>
      <c r="K340" s="5" t="s">
        <v>60</v>
      </c>
      <c r="L340" s="2">
        <f t="shared" si="5"/>
        <v>70067.031950133271</v>
      </c>
      <c r="M340" s="5" t="s">
        <v>38</v>
      </c>
      <c r="N340" s="5" t="s">
        <v>6046</v>
      </c>
    </row>
    <row r="341" spans="1:14" hidden="1" outlineLevel="1">
      <c r="B341" s="5" t="s">
        <v>825</v>
      </c>
      <c r="C341" s="5" t="s">
        <v>24</v>
      </c>
      <c r="D341" s="5" t="s">
        <v>55</v>
      </c>
      <c r="E341" s="5"/>
      <c r="F341" s="5" t="s">
        <v>6047</v>
      </c>
      <c r="G341" s="5" t="s">
        <v>6048</v>
      </c>
      <c r="H341" s="5" t="s">
        <v>828</v>
      </c>
      <c r="I341" s="5" t="s">
        <v>4495</v>
      </c>
      <c r="J341" s="5" t="s">
        <v>38</v>
      </c>
      <c r="K341" s="5" t="s">
        <v>1423</v>
      </c>
      <c r="L341" s="2">
        <f t="shared" si="5"/>
        <v>68358.079951349544</v>
      </c>
      <c r="M341" s="5" t="s">
        <v>38</v>
      </c>
      <c r="N341" s="5" t="s">
        <v>6049</v>
      </c>
    </row>
    <row r="342" spans="1:14" hidden="1" outlineLevel="1">
      <c r="B342" s="5" t="s">
        <v>831</v>
      </c>
      <c r="C342" s="5" t="s">
        <v>24</v>
      </c>
      <c r="D342" s="5" t="s">
        <v>46</v>
      </c>
      <c r="E342" s="5"/>
      <c r="F342" s="5" t="s">
        <v>6050</v>
      </c>
      <c r="G342" s="5" t="s">
        <v>6051</v>
      </c>
      <c r="H342" s="5" t="s">
        <v>834</v>
      </c>
      <c r="I342" s="5" t="s">
        <v>6052</v>
      </c>
      <c r="J342" s="5" t="s">
        <v>51</v>
      </c>
      <c r="K342" s="5" t="s">
        <v>82</v>
      </c>
      <c r="L342" s="2">
        <f t="shared" si="5"/>
        <v>58104.367958647104</v>
      </c>
      <c r="M342" s="5" t="s">
        <v>38</v>
      </c>
      <c r="N342" s="5" t="s">
        <v>6053</v>
      </c>
    </row>
    <row r="343" spans="1:14" hidden="1" outlineLevel="1">
      <c r="B343" s="5" t="s">
        <v>837</v>
      </c>
      <c r="C343" s="5" t="s">
        <v>24</v>
      </c>
      <c r="D343" s="5" t="s">
        <v>46</v>
      </c>
      <c r="E343" s="5"/>
      <c r="F343" s="5" t="s">
        <v>6054</v>
      </c>
      <c r="G343" s="5" t="s">
        <v>6055</v>
      </c>
      <c r="H343" s="5" t="s">
        <v>840</v>
      </c>
      <c r="I343" s="5" t="s">
        <v>1416</v>
      </c>
      <c r="J343" s="5" t="s">
        <v>51</v>
      </c>
      <c r="K343" s="5" t="s">
        <v>132</v>
      </c>
      <c r="L343" s="2">
        <f t="shared" si="5"/>
        <v>56395.415959863371</v>
      </c>
      <c r="M343" s="5" t="s">
        <v>38</v>
      </c>
      <c r="N343" s="5" t="s">
        <v>6056</v>
      </c>
    </row>
    <row r="344" spans="1:14" hidden="1" outlineLevel="1">
      <c r="B344" s="5" t="s">
        <v>843</v>
      </c>
      <c r="C344" s="5" t="s">
        <v>24</v>
      </c>
      <c r="D344" s="5" t="s">
        <v>142</v>
      </c>
      <c r="E344" s="5"/>
      <c r="F344" s="5" t="s">
        <v>6057</v>
      </c>
      <c r="G344" s="5" t="s">
        <v>6058</v>
      </c>
      <c r="H344" s="5" t="s">
        <v>846</v>
      </c>
      <c r="I344" s="5" t="s">
        <v>2375</v>
      </c>
      <c r="J344" s="5" t="s">
        <v>51</v>
      </c>
      <c r="K344" s="5" t="s">
        <v>215</v>
      </c>
      <c r="L344" s="2">
        <f t="shared" si="5"/>
        <v>63231.223954998328</v>
      </c>
      <c r="M344" s="5" t="s">
        <v>38</v>
      </c>
      <c r="N344" s="5" t="s">
        <v>6059</v>
      </c>
    </row>
    <row r="345" spans="1:14" hidden="1" outlineLevel="1">
      <c r="B345" s="5" t="s">
        <v>849</v>
      </c>
      <c r="C345" s="5" t="s">
        <v>24</v>
      </c>
      <c r="D345" s="5" t="s">
        <v>55</v>
      </c>
      <c r="E345" s="5"/>
      <c r="F345" s="5" t="s">
        <v>6060</v>
      </c>
      <c r="G345" s="5" t="s">
        <v>6061</v>
      </c>
      <c r="H345" s="5" t="s">
        <v>852</v>
      </c>
      <c r="I345" s="5" t="s">
        <v>2375</v>
      </c>
      <c r="J345" s="5" t="s">
        <v>51</v>
      </c>
      <c r="K345" s="5" t="s">
        <v>89</v>
      </c>
      <c r="L345" s="2">
        <f t="shared" si="5"/>
        <v>47850.655965944679</v>
      </c>
      <c r="M345" s="5" t="s">
        <v>38</v>
      </c>
      <c r="N345" s="5" t="s">
        <v>6062</v>
      </c>
    </row>
    <row r="346" spans="1:14" hidden="1" outlineLevel="1">
      <c r="B346" s="5" t="s">
        <v>855</v>
      </c>
      <c r="C346" s="5" t="s">
        <v>24</v>
      </c>
      <c r="D346" s="5" t="s">
        <v>55</v>
      </c>
      <c r="E346" s="5" t="s">
        <v>162</v>
      </c>
      <c r="F346" s="5" t="s">
        <v>6063</v>
      </c>
      <c r="G346" s="5" t="s">
        <v>6064</v>
      </c>
      <c r="H346" s="5" t="s">
        <v>858</v>
      </c>
      <c r="I346" s="5" t="s">
        <v>1723</v>
      </c>
      <c r="J346" s="5" t="s">
        <v>51</v>
      </c>
      <c r="K346" s="5" t="s">
        <v>871</v>
      </c>
      <c r="L346" s="2">
        <f t="shared" si="5"/>
        <v>-97410.263930673085</v>
      </c>
      <c r="M346" s="5" t="s">
        <v>38</v>
      </c>
      <c r="N346" s="5" t="s">
        <v>6065</v>
      </c>
    </row>
    <row r="347" spans="1:14" hidden="1" outlineLevel="1">
      <c r="B347" s="5" t="s">
        <v>861</v>
      </c>
      <c r="C347" s="5" t="s">
        <v>24</v>
      </c>
      <c r="D347" s="5" t="s">
        <v>110</v>
      </c>
      <c r="E347" s="5"/>
      <c r="F347" s="5" t="s">
        <v>6066</v>
      </c>
      <c r="G347" s="5" t="s">
        <v>6067</v>
      </c>
      <c r="H347" s="5" t="s">
        <v>864</v>
      </c>
      <c r="I347" s="5" t="s">
        <v>2264</v>
      </c>
      <c r="J347" s="5" t="s">
        <v>51</v>
      </c>
      <c r="K347" s="5" t="s">
        <v>239</v>
      </c>
      <c r="L347" s="2">
        <f t="shared" si="5"/>
        <v>35887.991974458506</v>
      </c>
      <c r="M347" s="5" t="s">
        <v>38</v>
      </c>
      <c r="N347" s="5" t="s">
        <v>6068</v>
      </c>
    </row>
    <row r="348" spans="1:14" hidden="1" outlineLevel="1">
      <c r="B348" s="5" t="s">
        <v>866</v>
      </c>
      <c r="C348" s="5" t="s">
        <v>24</v>
      </c>
      <c r="D348" s="5" t="s">
        <v>63</v>
      </c>
      <c r="E348" s="5"/>
      <c r="F348" s="5" t="s">
        <v>867</v>
      </c>
      <c r="G348" s="5" t="s">
        <v>6069</v>
      </c>
      <c r="H348" s="5" t="s">
        <v>869</v>
      </c>
      <c r="I348" s="5" t="s">
        <v>1583</v>
      </c>
      <c r="J348" s="5" t="s">
        <v>51</v>
      </c>
      <c r="K348" s="5" t="s">
        <v>379</v>
      </c>
      <c r="L348" s="2">
        <f t="shared" si="5"/>
        <v>99119.215929456841</v>
      </c>
      <c r="M348" s="5" t="s">
        <v>38</v>
      </c>
      <c r="N348" s="5" t="s">
        <v>3499</v>
      </c>
    </row>
    <row r="349" spans="1:14" hidden="1" outlineLevel="1">
      <c r="B349" s="5" t="s">
        <v>6070</v>
      </c>
      <c r="C349" s="5" t="s">
        <v>24</v>
      </c>
      <c r="D349" s="5" t="s">
        <v>38</v>
      </c>
      <c r="E349" s="5" t="s">
        <v>162</v>
      </c>
      <c r="F349" s="5" t="s">
        <v>6071</v>
      </c>
      <c r="G349" s="5" t="s">
        <v>6072</v>
      </c>
      <c r="H349" s="5" t="s">
        <v>6073</v>
      </c>
      <c r="I349" s="5" t="s">
        <v>6074</v>
      </c>
      <c r="J349" s="5" t="s">
        <v>51</v>
      </c>
      <c r="K349" s="5" t="s">
        <v>952</v>
      </c>
      <c r="L349" s="2">
        <f t="shared" si="5"/>
        <v>37596.943973242247</v>
      </c>
      <c r="M349" s="5" t="s">
        <v>38</v>
      </c>
      <c r="N349" s="5" t="s">
        <v>2653</v>
      </c>
    </row>
    <row r="350" spans="1:14" hidden="1" outlineLevel="1">
      <c r="B350" s="5" t="s">
        <v>873</v>
      </c>
      <c r="C350" s="5" t="s">
        <v>24</v>
      </c>
      <c r="D350" s="5" t="s">
        <v>38</v>
      </c>
      <c r="E350" s="5"/>
      <c r="F350" s="5" t="s">
        <v>6075</v>
      </c>
      <c r="G350" s="5" t="s">
        <v>6076</v>
      </c>
      <c r="H350" s="5" t="s">
        <v>876</v>
      </c>
      <c r="I350" s="5" t="s">
        <v>6077</v>
      </c>
      <c r="J350" s="5" t="s">
        <v>51</v>
      </c>
      <c r="K350" s="5" t="s">
        <v>612</v>
      </c>
      <c r="L350" s="2">
        <f t="shared" si="5"/>
        <v>-46141.703967160938</v>
      </c>
      <c r="M350" s="5" t="s">
        <v>38</v>
      </c>
      <c r="N350" s="5" t="s">
        <v>6078</v>
      </c>
    </row>
    <row r="351" spans="1:14" hidden="1" outlineLevel="1">
      <c r="B351" s="5" t="s">
        <v>873</v>
      </c>
      <c r="C351" s="5" t="s">
        <v>24</v>
      </c>
      <c r="D351" s="5" t="s">
        <v>38</v>
      </c>
      <c r="E351" s="5"/>
      <c r="F351" s="5" t="s">
        <v>6079</v>
      </c>
      <c r="G351" s="5" t="s">
        <v>6080</v>
      </c>
      <c r="H351" s="5" t="s">
        <v>876</v>
      </c>
      <c r="I351" s="5" t="s">
        <v>3222</v>
      </c>
      <c r="J351" s="5" t="s">
        <v>51</v>
      </c>
      <c r="K351" s="5" t="s">
        <v>52</v>
      </c>
      <c r="L351" s="2">
        <f t="shared" si="5"/>
        <v>61522.271956214579</v>
      </c>
      <c r="M351" s="5" t="s">
        <v>38</v>
      </c>
      <c r="N351" s="5" t="s">
        <v>6081</v>
      </c>
    </row>
    <row r="352" spans="1:14" hidden="1" outlineLevel="1">
      <c r="B352" s="5" t="s">
        <v>883</v>
      </c>
      <c r="C352" s="5" t="s">
        <v>24</v>
      </c>
      <c r="D352" s="5" t="s">
        <v>55</v>
      </c>
      <c r="E352" s="5"/>
      <c r="F352" s="5" t="s">
        <v>6082</v>
      </c>
      <c r="G352" s="5" t="s">
        <v>6083</v>
      </c>
      <c r="H352" s="5" t="s">
        <v>886</v>
      </c>
      <c r="I352" s="5" t="s">
        <v>1835</v>
      </c>
      <c r="J352" s="5" t="s">
        <v>38</v>
      </c>
      <c r="K352" s="5" t="s">
        <v>2097</v>
      </c>
      <c r="L352" s="2">
        <f t="shared" si="5"/>
        <v>30761.13597810729</v>
      </c>
      <c r="M352" s="5" t="s">
        <v>38</v>
      </c>
      <c r="N352" s="5" t="s">
        <v>6084</v>
      </c>
    </row>
    <row r="353" spans="2:14" hidden="1" outlineLevel="1">
      <c r="B353" s="5" t="s">
        <v>883</v>
      </c>
      <c r="C353" s="5" t="s">
        <v>24</v>
      </c>
      <c r="D353" s="5" t="s">
        <v>38</v>
      </c>
      <c r="E353" s="5"/>
      <c r="F353" s="5" t="s">
        <v>6085</v>
      </c>
      <c r="G353" s="5" t="s">
        <v>6086</v>
      </c>
      <c r="H353" s="5" t="s">
        <v>886</v>
      </c>
      <c r="I353" s="5" t="s">
        <v>3226</v>
      </c>
      <c r="J353" s="5" t="s">
        <v>38</v>
      </c>
      <c r="K353" s="5" t="s">
        <v>1095</v>
      </c>
      <c r="L353" s="2">
        <f t="shared" si="5"/>
        <v>-27343.231980539815</v>
      </c>
      <c r="M353" s="5" t="s">
        <v>38</v>
      </c>
      <c r="N353" s="5" t="s">
        <v>6087</v>
      </c>
    </row>
    <row r="354" spans="2:14" hidden="1" outlineLevel="1">
      <c r="B354" s="5" t="s">
        <v>889</v>
      </c>
      <c r="C354" s="5" t="s">
        <v>24</v>
      </c>
      <c r="D354" s="5" t="s">
        <v>63</v>
      </c>
      <c r="E354" s="5"/>
      <c r="F354" s="5" t="s">
        <v>6088</v>
      </c>
      <c r="G354" s="5" t="s">
        <v>6089</v>
      </c>
      <c r="H354" s="5" t="s">
        <v>892</v>
      </c>
      <c r="I354" s="5" t="s">
        <v>549</v>
      </c>
      <c r="J354" s="5" t="s">
        <v>51</v>
      </c>
      <c r="K354" s="5" t="s">
        <v>1209</v>
      </c>
      <c r="L354" s="2">
        <f t="shared" si="5"/>
        <v>88865.503936754394</v>
      </c>
      <c r="M354" s="5" t="s">
        <v>38</v>
      </c>
      <c r="N354" s="5" t="s">
        <v>260</v>
      </c>
    </row>
    <row r="355" spans="2:14" hidden="1" outlineLevel="1">
      <c r="B355" s="5" t="s">
        <v>895</v>
      </c>
      <c r="C355" s="5" t="s">
        <v>24</v>
      </c>
      <c r="D355" s="5" t="s">
        <v>46</v>
      </c>
      <c r="E355" s="5"/>
      <c r="F355" s="5" t="s">
        <v>6090</v>
      </c>
      <c r="G355" s="5" t="s">
        <v>6091</v>
      </c>
      <c r="H355" s="5" t="s">
        <v>898</v>
      </c>
      <c r="I355" s="5" t="s">
        <v>905</v>
      </c>
      <c r="J355" s="5" t="s">
        <v>51</v>
      </c>
      <c r="K355" s="5" t="s">
        <v>1405</v>
      </c>
      <c r="L355" s="2">
        <f t="shared" si="5"/>
        <v>117917.68791607795</v>
      </c>
      <c r="M355" s="5" t="s">
        <v>38</v>
      </c>
      <c r="N355" s="5" t="s">
        <v>4515</v>
      </c>
    </row>
    <row r="356" spans="2:14" hidden="1" outlineLevel="1">
      <c r="B356" s="5" t="s">
        <v>901</v>
      </c>
      <c r="C356" s="5" t="s">
        <v>24</v>
      </c>
      <c r="D356" s="5" t="s">
        <v>63</v>
      </c>
      <c r="E356" s="5"/>
      <c r="F356" s="5" t="s">
        <v>6092</v>
      </c>
      <c r="G356" s="5" t="s">
        <v>6093</v>
      </c>
      <c r="H356" s="5" t="s">
        <v>904</v>
      </c>
      <c r="I356" s="5" t="s">
        <v>458</v>
      </c>
      <c r="J356" s="5" t="s">
        <v>38</v>
      </c>
      <c r="K356" s="5" t="s">
        <v>962</v>
      </c>
      <c r="L356" s="2">
        <f t="shared" si="5"/>
        <v>-73484.935947700753</v>
      </c>
      <c r="M356" s="5" t="s">
        <v>38</v>
      </c>
      <c r="N356" s="5" t="s">
        <v>2324</v>
      </c>
    </row>
    <row r="357" spans="2:14" hidden="1" outlineLevel="1">
      <c r="B357" s="5" t="s">
        <v>901</v>
      </c>
      <c r="C357" s="5" t="s">
        <v>24</v>
      </c>
      <c r="D357" s="5" t="s">
        <v>63</v>
      </c>
      <c r="E357" s="5"/>
      <c r="F357" s="5" t="s">
        <v>6094</v>
      </c>
      <c r="G357" s="5" t="s">
        <v>6095</v>
      </c>
      <c r="H357" s="5" t="s">
        <v>904</v>
      </c>
      <c r="I357" s="5" t="s">
        <v>1267</v>
      </c>
      <c r="J357" s="5" t="s">
        <v>38</v>
      </c>
      <c r="K357" s="5" t="s">
        <v>4060</v>
      </c>
      <c r="L357" s="2">
        <f t="shared" si="5"/>
        <v>116208.73591729421</v>
      </c>
      <c r="M357" s="5" t="s">
        <v>38</v>
      </c>
      <c r="N357" s="5" t="s">
        <v>6096</v>
      </c>
    </row>
    <row r="358" spans="2:14" hidden="1" outlineLevel="1">
      <c r="B358" s="5" t="s">
        <v>911</v>
      </c>
      <c r="C358" s="5" t="s">
        <v>24</v>
      </c>
      <c r="D358" s="5" t="s">
        <v>142</v>
      </c>
      <c r="E358" s="5"/>
      <c r="F358" s="5" t="s">
        <v>6097</v>
      </c>
      <c r="G358" s="5" t="s">
        <v>6098</v>
      </c>
      <c r="H358" s="5" t="s">
        <v>914</v>
      </c>
      <c r="I358" s="5" t="s">
        <v>293</v>
      </c>
      <c r="J358" s="5" t="s">
        <v>51</v>
      </c>
      <c r="K358" s="5" t="s">
        <v>659</v>
      </c>
      <c r="L358" s="2">
        <f t="shared" si="5"/>
        <v>121335.59191364543</v>
      </c>
      <c r="M358" s="5" t="s">
        <v>38</v>
      </c>
      <c r="N358" s="5" t="s">
        <v>6099</v>
      </c>
    </row>
    <row r="359" spans="2:14" hidden="1" outlineLevel="1">
      <c r="B359" s="5" t="s">
        <v>917</v>
      </c>
      <c r="C359" s="5" t="s">
        <v>37</v>
      </c>
      <c r="D359" s="5" t="s">
        <v>374</v>
      </c>
      <c r="E359" s="5"/>
      <c r="F359" s="5" t="s">
        <v>6100</v>
      </c>
      <c r="G359" s="5" t="s">
        <v>6101</v>
      </c>
      <c r="H359" s="5" t="s">
        <v>920</v>
      </c>
      <c r="I359" s="5" t="s">
        <v>5897</v>
      </c>
      <c r="J359" s="5" t="s">
        <v>38</v>
      </c>
      <c r="K359" s="5" t="s">
        <v>289</v>
      </c>
      <c r="L359" s="2">
        <f t="shared" si="5"/>
        <v>82029.695941619444</v>
      </c>
      <c r="M359" s="5" t="s">
        <v>38</v>
      </c>
      <c r="N359" s="5" t="s">
        <v>6102</v>
      </c>
    </row>
    <row r="360" spans="2:14" hidden="1" outlineLevel="1">
      <c r="B360" s="5" t="s">
        <v>917</v>
      </c>
      <c r="C360" s="5" t="s">
        <v>37</v>
      </c>
      <c r="D360" s="5" t="s">
        <v>46</v>
      </c>
      <c r="E360" s="5"/>
      <c r="F360" s="5" t="s">
        <v>6103</v>
      </c>
      <c r="G360" s="5" t="s">
        <v>6104</v>
      </c>
      <c r="H360" s="5" t="s">
        <v>920</v>
      </c>
      <c r="I360" s="5" t="s">
        <v>1568</v>
      </c>
      <c r="J360" s="5" t="s">
        <v>38</v>
      </c>
      <c r="K360" s="5" t="s">
        <v>995</v>
      </c>
      <c r="L360" s="2">
        <f t="shared" si="5"/>
        <v>-64940.175953782054</v>
      </c>
      <c r="M360" s="5" t="s">
        <v>38</v>
      </c>
      <c r="N360" s="5" t="s">
        <v>6105</v>
      </c>
    </row>
    <row r="361" spans="2:14" hidden="1" outlineLevel="1">
      <c r="B361" s="5" t="s">
        <v>927</v>
      </c>
      <c r="C361" s="5" t="s">
        <v>24</v>
      </c>
      <c r="D361" s="5" t="s">
        <v>63</v>
      </c>
      <c r="E361" s="5"/>
      <c r="F361" s="5" t="s">
        <v>6106</v>
      </c>
      <c r="G361" s="5" t="s">
        <v>6107</v>
      </c>
      <c r="H361" s="5" t="s">
        <v>930</v>
      </c>
      <c r="I361" s="5" t="s">
        <v>74</v>
      </c>
      <c r="J361" s="5" t="s">
        <v>38</v>
      </c>
      <c r="K361" s="5" t="s">
        <v>396</v>
      </c>
      <c r="L361" s="2">
        <f t="shared" si="5"/>
        <v>-66649.127952565803</v>
      </c>
      <c r="M361" s="5" t="s">
        <v>38</v>
      </c>
      <c r="N361" s="5" t="s">
        <v>6108</v>
      </c>
    </row>
    <row r="362" spans="2:14" hidden="1" outlineLevel="1">
      <c r="B362" s="5" t="s">
        <v>927</v>
      </c>
      <c r="C362" s="5" t="s">
        <v>24</v>
      </c>
      <c r="D362" s="5" t="s">
        <v>142</v>
      </c>
      <c r="E362" s="5"/>
      <c r="F362" s="5" t="s">
        <v>6109</v>
      </c>
      <c r="G362" s="5" t="s">
        <v>6110</v>
      </c>
      <c r="H362" s="5" t="s">
        <v>930</v>
      </c>
      <c r="I362" s="5" t="s">
        <v>6111</v>
      </c>
      <c r="J362" s="5" t="s">
        <v>38</v>
      </c>
      <c r="K362" s="5" t="s">
        <v>350</v>
      </c>
      <c r="L362" s="2">
        <f t="shared" si="5"/>
        <v>83738.647940403185</v>
      </c>
      <c r="M362" s="5" t="s">
        <v>38</v>
      </c>
      <c r="N362" s="5" t="s">
        <v>6112</v>
      </c>
    </row>
    <row r="363" spans="2:14" hidden="1" outlineLevel="1">
      <c r="B363" s="5" t="s">
        <v>6113</v>
      </c>
      <c r="C363" s="5" t="s">
        <v>24</v>
      </c>
      <c r="D363" s="5" t="s">
        <v>55</v>
      </c>
      <c r="E363" s="5"/>
      <c r="F363" s="5" t="s">
        <v>6114</v>
      </c>
      <c r="G363" s="5" t="s">
        <v>6115</v>
      </c>
      <c r="H363" s="5" t="s">
        <v>6116</v>
      </c>
      <c r="I363" s="5" t="s">
        <v>5208</v>
      </c>
      <c r="J363" s="5" t="s">
        <v>51</v>
      </c>
      <c r="K363" s="5" t="s">
        <v>639</v>
      </c>
      <c r="L363" s="2">
        <f t="shared" si="5"/>
        <v>23925.32798297234</v>
      </c>
      <c r="M363" s="5" t="s">
        <v>38</v>
      </c>
      <c r="N363" s="5" t="s">
        <v>6117</v>
      </c>
    </row>
    <row r="364" spans="2:14" hidden="1" outlineLevel="1">
      <c r="B364" s="5" t="s">
        <v>937</v>
      </c>
      <c r="C364" s="5" t="s">
        <v>24</v>
      </c>
      <c r="D364" s="5" t="s">
        <v>38</v>
      </c>
      <c r="E364" s="5"/>
      <c r="F364" s="5" t="s">
        <v>6118</v>
      </c>
      <c r="G364" s="5" t="s">
        <v>6119</v>
      </c>
      <c r="H364" s="5" t="s">
        <v>940</v>
      </c>
      <c r="I364" s="5" t="s">
        <v>1081</v>
      </c>
      <c r="J364" s="5" t="s">
        <v>51</v>
      </c>
      <c r="K364" s="5" t="s">
        <v>43</v>
      </c>
      <c r="L364" s="2">
        <f t="shared" si="5"/>
        <v>51268.559963512154</v>
      </c>
      <c r="M364" s="5" t="s">
        <v>38</v>
      </c>
      <c r="N364" s="5" t="s">
        <v>6120</v>
      </c>
    </row>
    <row r="365" spans="2:14" hidden="1" outlineLevel="1">
      <c r="B365" s="5" t="s">
        <v>937</v>
      </c>
      <c r="C365" s="5" t="s">
        <v>24</v>
      </c>
      <c r="D365" s="5" t="s">
        <v>38</v>
      </c>
      <c r="E365" s="5"/>
      <c r="F365" s="5" t="s">
        <v>6121</v>
      </c>
      <c r="G365" s="5" t="s">
        <v>6122</v>
      </c>
      <c r="H365" s="5" t="s">
        <v>940</v>
      </c>
      <c r="I365" s="5" t="s">
        <v>1050</v>
      </c>
      <c r="J365" s="5" t="s">
        <v>51</v>
      </c>
      <c r="K365" s="5" t="s">
        <v>612</v>
      </c>
      <c r="L365" s="2">
        <f t="shared" si="5"/>
        <v>-46141.703967160938</v>
      </c>
      <c r="M365" s="5" t="s">
        <v>38</v>
      </c>
      <c r="N365" s="5" t="s">
        <v>6123</v>
      </c>
    </row>
    <row r="366" spans="2:14" hidden="1" outlineLevel="1">
      <c r="B366" s="5" t="s">
        <v>947</v>
      </c>
      <c r="C366" s="5" t="s">
        <v>24</v>
      </c>
      <c r="D366" s="5" t="s">
        <v>38</v>
      </c>
      <c r="E366" s="5"/>
      <c r="F366" s="5" t="s">
        <v>6124</v>
      </c>
      <c r="G366" s="5" t="s">
        <v>6125</v>
      </c>
      <c r="H366" s="5" t="s">
        <v>950</v>
      </c>
      <c r="I366" s="5" t="s">
        <v>2790</v>
      </c>
      <c r="J366" s="5" t="s">
        <v>38</v>
      </c>
      <c r="K366" s="5" t="s">
        <v>159</v>
      </c>
      <c r="L366" s="2">
        <f t="shared" si="5"/>
        <v>42723.799969593463</v>
      </c>
      <c r="M366" s="5" t="s">
        <v>38</v>
      </c>
      <c r="N366" s="5" t="s">
        <v>6126</v>
      </c>
    </row>
    <row r="367" spans="2:14" hidden="1" outlineLevel="1">
      <c r="B367" s="5" t="s">
        <v>958</v>
      </c>
      <c r="C367" s="5" t="s">
        <v>24</v>
      </c>
      <c r="D367" s="5" t="s">
        <v>521</v>
      </c>
      <c r="E367" s="5"/>
      <c r="F367" s="5" t="s">
        <v>6127</v>
      </c>
      <c r="G367" s="5" t="s">
        <v>6128</v>
      </c>
      <c r="H367" s="5" t="s">
        <v>961</v>
      </c>
      <c r="I367" s="5" t="s">
        <v>782</v>
      </c>
      <c r="J367" s="5" t="s">
        <v>51</v>
      </c>
      <c r="K367" s="5" t="s">
        <v>2126</v>
      </c>
      <c r="L367" s="2">
        <f t="shared" si="5"/>
        <v>114499.78391851048</v>
      </c>
      <c r="M367" s="5" t="s">
        <v>38</v>
      </c>
      <c r="N367" s="5" t="s">
        <v>6129</v>
      </c>
    </row>
    <row r="368" spans="2:14" hidden="1" outlineLevel="1">
      <c r="B368" s="5" t="s">
        <v>958</v>
      </c>
      <c r="C368" s="5" t="s">
        <v>24</v>
      </c>
      <c r="D368" s="5" t="s">
        <v>46</v>
      </c>
      <c r="E368" s="5"/>
      <c r="F368" s="5" t="s">
        <v>6130</v>
      </c>
      <c r="G368" s="5" t="s">
        <v>6131</v>
      </c>
      <c r="H368" s="5" t="s">
        <v>961</v>
      </c>
      <c r="I368" s="5" t="s">
        <v>323</v>
      </c>
      <c r="J368" s="5" t="s">
        <v>51</v>
      </c>
      <c r="K368" s="5" t="s">
        <v>637</v>
      </c>
      <c r="L368" s="2">
        <f t="shared" si="5"/>
        <v>-92283.407934321876</v>
      </c>
      <c r="M368" s="5" t="s">
        <v>38</v>
      </c>
      <c r="N368" s="5" t="s">
        <v>1670</v>
      </c>
    </row>
    <row r="369" spans="2:14" hidden="1" outlineLevel="1">
      <c r="B369" s="5" t="s">
        <v>969</v>
      </c>
      <c r="C369" s="5" t="s">
        <v>37</v>
      </c>
      <c r="D369" s="5" t="s">
        <v>38</v>
      </c>
      <c r="E369" s="5"/>
      <c r="F369" s="5" t="s">
        <v>6132</v>
      </c>
      <c r="G369" s="5" t="s">
        <v>6133</v>
      </c>
      <c r="H369" s="5" t="s">
        <v>972</v>
      </c>
      <c r="I369" s="5" t="s">
        <v>1170</v>
      </c>
      <c r="J369" s="5" t="s">
        <v>51</v>
      </c>
      <c r="K369" s="5" t="s">
        <v>282</v>
      </c>
      <c r="L369" s="2">
        <f t="shared" si="5"/>
        <v>-54686.463961079629</v>
      </c>
      <c r="M369" s="5" t="s">
        <v>38</v>
      </c>
      <c r="N369" s="5" t="s">
        <v>6134</v>
      </c>
    </row>
    <row r="370" spans="2:14" hidden="1" outlineLevel="1">
      <c r="B370" s="5" t="s">
        <v>969</v>
      </c>
      <c r="C370" s="5" t="s">
        <v>37</v>
      </c>
      <c r="D370" s="5" t="s">
        <v>46</v>
      </c>
      <c r="E370" s="5"/>
      <c r="F370" s="5" t="s">
        <v>6135</v>
      </c>
      <c r="G370" s="5" t="s">
        <v>6136</v>
      </c>
      <c r="H370" s="5" t="s">
        <v>972</v>
      </c>
      <c r="I370" s="5" t="s">
        <v>4350</v>
      </c>
      <c r="J370" s="5" t="s">
        <v>51</v>
      </c>
      <c r="K370" s="5" t="s">
        <v>1136</v>
      </c>
      <c r="L370" s="2">
        <f t="shared" si="5"/>
        <v>-119626.63991486171</v>
      </c>
      <c r="M370" s="5" t="s">
        <v>38</v>
      </c>
      <c r="N370" s="5" t="s">
        <v>6137</v>
      </c>
    </row>
    <row r="371" spans="2:14" hidden="1" outlineLevel="1">
      <c r="B371" s="5" t="s">
        <v>980</v>
      </c>
      <c r="C371" s="5" t="s">
        <v>37</v>
      </c>
      <c r="D371" s="5" t="s">
        <v>631</v>
      </c>
      <c r="E371" s="5" t="s">
        <v>120</v>
      </c>
      <c r="F371" s="5" t="s">
        <v>6138</v>
      </c>
      <c r="G371" s="5" t="s">
        <v>6139</v>
      </c>
      <c r="H371" s="5" t="s">
        <v>983</v>
      </c>
      <c r="I371" s="5" t="s">
        <v>2822</v>
      </c>
      <c r="J371" s="5" t="s">
        <v>51</v>
      </c>
      <c r="K371" s="5" t="s">
        <v>2643</v>
      </c>
      <c r="L371" s="2">
        <f t="shared" si="5"/>
        <v>128171.39990878038</v>
      </c>
      <c r="M371" s="5" t="s">
        <v>38</v>
      </c>
      <c r="N371" s="5" t="s">
        <v>6140</v>
      </c>
    </row>
    <row r="372" spans="2:14" hidden="1" outlineLevel="1">
      <c r="B372" s="5" t="s">
        <v>987</v>
      </c>
      <c r="C372" s="5" t="s">
        <v>24</v>
      </c>
      <c r="D372" s="5" t="s">
        <v>46</v>
      </c>
      <c r="E372" s="5"/>
      <c r="F372" s="5" t="s">
        <v>6141</v>
      </c>
      <c r="G372" s="5" t="s">
        <v>6142</v>
      </c>
      <c r="H372" s="5" t="s">
        <v>990</v>
      </c>
      <c r="I372" s="5" t="s">
        <v>238</v>
      </c>
      <c r="J372" s="5" t="s">
        <v>51</v>
      </c>
      <c r="K372" s="5" t="s">
        <v>893</v>
      </c>
      <c r="L372" s="2">
        <f t="shared" si="5"/>
        <v>93992.359933105618</v>
      </c>
      <c r="M372" s="5" t="s">
        <v>38</v>
      </c>
      <c r="N372" s="5" t="s">
        <v>6143</v>
      </c>
    </row>
    <row r="373" spans="2:14" hidden="1" outlineLevel="1">
      <c r="B373" s="5" t="s">
        <v>987</v>
      </c>
      <c r="C373" s="5" t="s">
        <v>24</v>
      </c>
      <c r="D373" s="5" t="s">
        <v>477</v>
      </c>
      <c r="E373" s="5"/>
      <c r="F373" s="5" t="s">
        <v>992</v>
      </c>
      <c r="G373" s="5" t="s">
        <v>6144</v>
      </c>
      <c r="H373" s="5" t="s">
        <v>990</v>
      </c>
      <c r="I373" s="5" t="s">
        <v>5200</v>
      </c>
      <c r="J373" s="5" t="s">
        <v>51</v>
      </c>
      <c r="K373" s="5" t="s">
        <v>2459</v>
      </c>
      <c r="L373" s="2">
        <f t="shared" si="5"/>
        <v>-59813.319957430853</v>
      </c>
      <c r="M373" s="5" t="s">
        <v>38</v>
      </c>
      <c r="N373" s="5" t="s">
        <v>1014</v>
      </c>
    </row>
    <row r="374" spans="2:14" hidden="1" outlineLevel="1">
      <c r="B374" s="5" t="s">
        <v>6145</v>
      </c>
      <c r="C374" s="5" t="s">
        <v>24</v>
      </c>
      <c r="D374" s="5" t="s">
        <v>46</v>
      </c>
      <c r="E374" s="5"/>
      <c r="F374" s="5" t="s">
        <v>6146</v>
      </c>
      <c r="G374" s="5" t="s">
        <v>6147</v>
      </c>
      <c r="H374" s="5" t="s">
        <v>6148</v>
      </c>
      <c r="I374" s="5" t="s">
        <v>245</v>
      </c>
      <c r="J374" s="5" t="s">
        <v>38</v>
      </c>
      <c r="K374" s="5" t="s">
        <v>195</v>
      </c>
      <c r="L374" s="2">
        <f t="shared" si="5"/>
        <v>95701.311931889359</v>
      </c>
      <c r="M374" s="5" t="s">
        <v>38</v>
      </c>
      <c r="N374" s="5" t="s">
        <v>6149</v>
      </c>
    </row>
    <row r="375" spans="2:14" hidden="1" outlineLevel="1">
      <c r="B375" s="5" t="s">
        <v>997</v>
      </c>
      <c r="C375" s="5" t="s">
        <v>24</v>
      </c>
      <c r="D375" s="5" t="s">
        <v>521</v>
      </c>
      <c r="E375" s="5"/>
      <c r="F375" s="5" t="s">
        <v>6150</v>
      </c>
      <c r="G375" s="5" t="s">
        <v>6151</v>
      </c>
      <c r="H375" s="5" t="s">
        <v>1000</v>
      </c>
      <c r="I375" s="5" t="s">
        <v>1568</v>
      </c>
      <c r="J375" s="5" t="s">
        <v>51</v>
      </c>
      <c r="K375" s="5" t="s">
        <v>4807</v>
      </c>
      <c r="L375" s="2">
        <f t="shared" si="5"/>
        <v>160641.48788567141</v>
      </c>
      <c r="M375" s="5" t="s">
        <v>38</v>
      </c>
      <c r="N375" s="5" t="s">
        <v>6152</v>
      </c>
    </row>
    <row r="376" spans="2:14" hidden="1" outlineLevel="1">
      <c r="B376" s="5" t="s">
        <v>1003</v>
      </c>
      <c r="C376" s="5" t="s">
        <v>24</v>
      </c>
      <c r="D376" s="5" t="s">
        <v>38</v>
      </c>
      <c r="E376" s="5"/>
      <c r="F376" s="5" t="s">
        <v>6153</v>
      </c>
      <c r="G376" s="5" t="s">
        <v>6154</v>
      </c>
      <c r="H376" s="5" t="s">
        <v>1006</v>
      </c>
      <c r="I376" s="5" t="s">
        <v>2158</v>
      </c>
      <c r="J376" s="5" t="s">
        <v>51</v>
      </c>
      <c r="K376" s="5" t="s">
        <v>294</v>
      </c>
      <c r="L376" s="2">
        <f t="shared" si="5"/>
        <v>-70067.031950133271</v>
      </c>
      <c r="M376" s="5" t="s">
        <v>38</v>
      </c>
      <c r="N376" s="5" t="s">
        <v>6155</v>
      </c>
    </row>
    <row r="377" spans="2:14" hidden="1" outlineLevel="1">
      <c r="B377" s="5" t="s">
        <v>1003</v>
      </c>
      <c r="C377" s="5" t="s">
        <v>24</v>
      </c>
      <c r="D377" s="5" t="s">
        <v>38</v>
      </c>
      <c r="E377" s="5"/>
      <c r="F377" s="5" t="s">
        <v>6156</v>
      </c>
      <c r="G377" s="5" t="s">
        <v>6157</v>
      </c>
      <c r="H377" s="5" t="s">
        <v>1006</v>
      </c>
      <c r="I377" s="5" t="s">
        <v>4725</v>
      </c>
      <c r="J377" s="5" t="s">
        <v>51</v>
      </c>
      <c r="K377" s="5" t="s">
        <v>893</v>
      </c>
      <c r="L377" s="2">
        <f t="shared" si="5"/>
        <v>93992.359933105618</v>
      </c>
      <c r="M377" s="5" t="s">
        <v>38</v>
      </c>
      <c r="N377" s="5" t="s">
        <v>6158</v>
      </c>
    </row>
    <row r="378" spans="2:14" hidden="1" outlineLevel="1">
      <c r="B378" s="5" t="s">
        <v>1015</v>
      </c>
      <c r="C378" s="5" t="s">
        <v>37</v>
      </c>
      <c r="D378" s="5" t="s">
        <v>55</v>
      </c>
      <c r="E378" s="5"/>
      <c r="F378" s="5" t="s">
        <v>1016</v>
      </c>
      <c r="G378" s="5" t="s">
        <v>1017</v>
      </c>
      <c r="H378" s="5" t="s">
        <v>1018</v>
      </c>
      <c r="I378" s="5" t="s">
        <v>102</v>
      </c>
      <c r="J378" s="5" t="s">
        <v>51</v>
      </c>
      <c r="K378" s="5" t="s">
        <v>96</v>
      </c>
      <c r="L378" s="2">
        <f t="shared" si="5"/>
        <v>78611.791944051976</v>
      </c>
      <c r="M378" s="5" t="s">
        <v>38</v>
      </c>
      <c r="N378" s="5" t="s">
        <v>6159</v>
      </c>
    </row>
    <row r="379" spans="2:14" hidden="1" outlineLevel="1">
      <c r="B379" s="5" t="s">
        <v>1020</v>
      </c>
      <c r="C379" s="5" t="s">
        <v>37</v>
      </c>
      <c r="D379" s="5" t="s">
        <v>55</v>
      </c>
      <c r="E379" s="5"/>
      <c r="F379" s="5" t="s">
        <v>6160</v>
      </c>
      <c r="G379" s="5" t="s">
        <v>6161</v>
      </c>
      <c r="H379" s="5" t="s">
        <v>1023</v>
      </c>
      <c r="I379" s="5" t="s">
        <v>1066</v>
      </c>
      <c r="J379" s="5" t="s">
        <v>51</v>
      </c>
      <c r="K379" s="5" t="s">
        <v>2878</v>
      </c>
      <c r="L379" s="2">
        <f t="shared" si="5"/>
        <v>-87156.551937970667</v>
      </c>
      <c r="M379" s="5" t="s">
        <v>38</v>
      </c>
      <c r="N379" s="5" t="s">
        <v>6162</v>
      </c>
    </row>
    <row r="380" spans="2:14" hidden="1" outlineLevel="1">
      <c r="B380" s="5" t="s">
        <v>1020</v>
      </c>
      <c r="C380" s="5" t="s">
        <v>37</v>
      </c>
      <c r="D380" s="5" t="s">
        <v>252</v>
      </c>
      <c r="E380" s="5"/>
      <c r="F380" s="5" t="s">
        <v>6163</v>
      </c>
      <c r="G380" s="5" t="s">
        <v>6164</v>
      </c>
      <c r="H380" s="5" t="s">
        <v>1023</v>
      </c>
      <c r="I380" s="5" t="s">
        <v>483</v>
      </c>
      <c r="J380" s="5" t="s">
        <v>51</v>
      </c>
      <c r="K380" s="5" t="s">
        <v>1029</v>
      </c>
      <c r="L380" s="2">
        <f t="shared" si="5"/>
        <v>167477.29588080637</v>
      </c>
      <c r="M380" s="5" t="s">
        <v>38</v>
      </c>
      <c r="N380" s="5" t="s">
        <v>6165</v>
      </c>
    </row>
    <row r="381" spans="2:14" hidden="1" outlineLevel="1">
      <c r="B381" s="5" t="s">
        <v>1031</v>
      </c>
      <c r="C381" s="5" t="s">
        <v>24</v>
      </c>
      <c r="D381" s="5" t="s">
        <v>46</v>
      </c>
      <c r="E381" s="5"/>
      <c r="F381" s="5" t="s">
        <v>6166</v>
      </c>
      <c r="G381" s="5" t="s">
        <v>6167</v>
      </c>
      <c r="H381" s="5" t="s">
        <v>1034</v>
      </c>
      <c r="I381" s="5" t="s">
        <v>1263</v>
      </c>
      <c r="J381" s="5" t="s">
        <v>51</v>
      </c>
      <c r="K381" s="5" t="s">
        <v>289</v>
      </c>
      <c r="L381" s="2">
        <f t="shared" si="5"/>
        <v>82029.695941619444</v>
      </c>
      <c r="M381" s="5" t="s">
        <v>38</v>
      </c>
      <c r="N381" s="5" t="s">
        <v>6168</v>
      </c>
    </row>
    <row r="382" spans="2:14" hidden="1" outlineLevel="1">
      <c r="B382" s="5" t="s">
        <v>1036</v>
      </c>
      <c r="C382" s="5" t="s">
        <v>24</v>
      </c>
      <c r="D382" s="5" t="s">
        <v>46</v>
      </c>
      <c r="E382" s="5"/>
      <c r="F382" s="5" t="s">
        <v>6169</v>
      </c>
      <c r="G382" s="5" t="s">
        <v>6170</v>
      </c>
      <c r="H382" s="5" t="s">
        <v>1039</v>
      </c>
      <c r="I382" s="5" t="s">
        <v>124</v>
      </c>
      <c r="J382" s="5" t="s">
        <v>51</v>
      </c>
      <c r="K382" s="5" t="s">
        <v>5057</v>
      </c>
      <c r="L382" s="2">
        <f t="shared" si="5"/>
        <v>150387.77589296899</v>
      </c>
      <c r="M382" s="5" t="s">
        <v>38</v>
      </c>
      <c r="N382" s="5" t="s">
        <v>3416</v>
      </c>
    </row>
    <row r="383" spans="2:14" hidden="1" outlineLevel="1">
      <c r="B383" s="5" t="s">
        <v>1036</v>
      </c>
      <c r="C383" s="5" t="s">
        <v>24</v>
      </c>
      <c r="D383" s="5" t="s">
        <v>55</v>
      </c>
      <c r="E383" s="5"/>
      <c r="F383" s="5" t="s">
        <v>6171</v>
      </c>
      <c r="G383" s="5" t="s">
        <v>6172</v>
      </c>
      <c r="H383" s="5" t="s">
        <v>1039</v>
      </c>
      <c r="I383" s="5" t="s">
        <v>4878</v>
      </c>
      <c r="J383" s="5" t="s">
        <v>51</v>
      </c>
      <c r="K383" s="5" t="s">
        <v>396</v>
      </c>
      <c r="L383" s="2">
        <f t="shared" si="5"/>
        <v>-66649.127952565803</v>
      </c>
      <c r="M383" s="5" t="s">
        <v>38</v>
      </c>
      <c r="N383" s="5" t="s">
        <v>6173</v>
      </c>
    </row>
    <row r="384" spans="2:14" hidden="1" outlineLevel="1">
      <c r="B384" s="5" t="s">
        <v>1046</v>
      </c>
      <c r="C384" s="5" t="s">
        <v>24</v>
      </c>
      <c r="D384" s="5" t="s">
        <v>55</v>
      </c>
      <c r="E384" s="5"/>
      <c r="F384" s="5" t="s">
        <v>6174</v>
      </c>
      <c r="G384" s="5" t="s">
        <v>6175</v>
      </c>
      <c r="H384" s="5" t="s">
        <v>1049</v>
      </c>
      <c r="I384" s="5" t="s">
        <v>6176</v>
      </c>
      <c r="J384" s="5" t="s">
        <v>38</v>
      </c>
      <c r="K384" s="5" t="s">
        <v>512</v>
      </c>
      <c r="L384" s="2">
        <f t="shared" si="5"/>
        <v>123044.54391242916</v>
      </c>
      <c r="M384" s="5" t="s">
        <v>38</v>
      </c>
      <c r="N384" s="5" t="s">
        <v>6177</v>
      </c>
    </row>
    <row r="385" spans="2:14" hidden="1" outlineLevel="1">
      <c r="B385" s="5" t="s">
        <v>1046</v>
      </c>
      <c r="C385" s="5" t="s">
        <v>24</v>
      </c>
      <c r="D385" s="5" t="s">
        <v>46</v>
      </c>
      <c r="E385" s="5"/>
      <c r="F385" s="5" t="s">
        <v>6178</v>
      </c>
      <c r="G385" s="5" t="s">
        <v>6179</v>
      </c>
      <c r="H385" s="5" t="s">
        <v>1049</v>
      </c>
      <c r="I385" s="5" t="s">
        <v>2122</v>
      </c>
      <c r="J385" s="5" t="s">
        <v>38</v>
      </c>
      <c r="K385" s="5" t="s">
        <v>396</v>
      </c>
      <c r="L385" s="2">
        <f t="shared" si="5"/>
        <v>-66649.127952565803</v>
      </c>
      <c r="M385" s="5" t="s">
        <v>38</v>
      </c>
      <c r="N385" s="5" t="s">
        <v>6180</v>
      </c>
    </row>
    <row r="386" spans="2:14" hidden="1" outlineLevel="1">
      <c r="B386" s="5" t="s">
        <v>1046</v>
      </c>
      <c r="C386" s="5" t="s">
        <v>24</v>
      </c>
      <c r="D386" s="5" t="s">
        <v>55</v>
      </c>
      <c r="E386" s="5"/>
      <c r="F386" s="5" t="s">
        <v>6181</v>
      </c>
      <c r="G386" s="5" t="s">
        <v>1048</v>
      </c>
      <c r="H386" s="5" t="s">
        <v>1049</v>
      </c>
      <c r="I386" s="5" t="s">
        <v>4886</v>
      </c>
      <c r="J386" s="5" t="s">
        <v>38</v>
      </c>
      <c r="K386" s="5" t="s">
        <v>1095</v>
      </c>
      <c r="L386" s="2">
        <f t="shared" si="5"/>
        <v>-27343.231980539815</v>
      </c>
      <c r="M386" s="5" t="s">
        <v>38</v>
      </c>
      <c r="N386" s="5" t="s">
        <v>2507</v>
      </c>
    </row>
    <row r="387" spans="2:14" hidden="1" outlineLevel="1">
      <c r="B387" s="5" t="s">
        <v>1062</v>
      </c>
      <c r="C387" s="5" t="s">
        <v>24</v>
      </c>
      <c r="D387" s="5" t="s">
        <v>55</v>
      </c>
      <c r="E387" s="5"/>
      <c r="F387" s="5" t="s">
        <v>6182</v>
      </c>
      <c r="G387" s="5" t="s">
        <v>6183</v>
      </c>
      <c r="H387" s="5" t="s">
        <v>1065</v>
      </c>
      <c r="I387" s="5" t="s">
        <v>2023</v>
      </c>
      <c r="J387" s="5" t="s">
        <v>38</v>
      </c>
      <c r="K387" s="5" t="s">
        <v>167</v>
      </c>
      <c r="L387" s="2">
        <f t="shared" ref="L387:L450" si="6">K387/$K$2361*100</f>
        <v>92283.407934321876</v>
      </c>
      <c r="M387" s="5" t="s">
        <v>38</v>
      </c>
      <c r="N387" s="5" t="s">
        <v>6184</v>
      </c>
    </row>
    <row r="388" spans="2:14" hidden="1" outlineLevel="1">
      <c r="B388" s="5" t="s">
        <v>1062</v>
      </c>
      <c r="C388" s="5" t="s">
        <v>24</v>
      </c>
      <c r="D388" s="5" t="s">
        <v>55</v>
      </c>
      <c r="E388" s="5"/>
      <c r="F388" s="5" t="s">
        <v>6185</v>
      </c>
      <c r="G388" s="5" t="s">
        <v>6186</v>
      </c>
      <c r="H388" s="5" t="s">
        <v>1065</v>
      </c>
      <c r="I388" s="5" t="s">
        <v>2604</v>
      </c>
      <c r="J388" s="5" t="s">
        <v>38</v>
      </c>
      <c r="K388" s="5" t="s">
        <v>497</v>
      </c>
      <c r="L388" s="2">
        <f t="shared" si="6"/>
        <v>-82029.695941619444</v>
      </c>
      <c r="M388" s="5" t="s">
        <v>38</v>
      </c>
      <c r="N388" s="5" t="s">
        <v>6187</v>
      </c>
    </row>
    <row r="389" spans="2:14" hidden="1" outlineLevel="1">
      <c r="B389" s="5" t="s">
        <v>1062</v>
      </c>
      <c r="C389" s="5" t="s">
        <v>24</v>
      </c>
      <c r="D389" s="5" t="s">
        <v>38</v>
      </c>
      <c r="E389" s="5"/>
      <c r="F389" s="5" t="s">
        <v>6188</v>
      </c>
      <c r="G389" s="5" t="s">
        <v>6189</v>
      </c>
      <c r="H389" s="5" t="s">
        <v>1065</v>
      </c>
      <c r="I389" s="5" t="s">
        <v>6190</v>
      </c>
      <c r="J389" s="5" t="s">
        <v>38</v>
      </c>
      <c r="K389" s="5" t="s">
        <v>1780</v>
      </c>
      <c r="L389" s="2">
        <f t="shared" si="6"/>
        <v>-51268.559963512154</v>
      </c>
      <c r="M389" s="5" t="s">
        <v>38</v>
      </c>
      <c r="N389" s="5" t="s">
        <v>6191</v>
      </c>
    </row>
    <row r="390" spans="2:14" hidden="1" outlineLevel="1">
      <c r="B390" s="5" t="s">
        <v>1077</v>
      </c>
      <c r="C390" s="5" t="s">
        <v>24</v>
      </c>
      <c r="D390" s="5" t="s">
        <v>38</v>
      </c>
      <c r="E390" s="5"/>
      <c r="F390" s="5" t="s">
        <v>6192</v>
      </c>
      <c r="G390" s="5" t="s">
        <v>6193</v>
      </c>
      <c r="H390" s="5" t="s">
        <v>1080</v>
      </c>
      <c r="I390" s="5" t="s">
        <v>5530</v>
      </c>
      <c r="J390" s="5" t="s">
        <v>38</v>
      </c>
      <c r="K390" s="5" t="s">
        <v>740</v>
      </c>
      <c r="L390" s="2">
        <f t="shared" si="6"/>
        <v>-3417.9039975674768</v>
      </c>
      <c r="M390" s="5" t="s">
        <v>38</v>
      </c>
      <c r="N390" s="5" t="s">
        <v>6194</v>
      </c>
    </row>
    <row r="391" spans="2:14" hidden="1" outlineLevel="1">
      <c r="B391" s="5" t="s">
        <v>1077</v>
      </c>
      <c r="C391" s="5" t="s">
        <v>24</v>
      </c>
      <c r="D391" s="5" t="s">
        <v>55</v>
      </c>
      <c r="E391" s="5"/>
      <c r="F391" s="5" t="s">
        <v>1078</v>
      </c>
      <c r="G391" s="5" t="s">
        <v>6195</v>
      </c>
      <c r="H391" s="5" t="s">
        <v>1080</v>
      </c>
      <c r="I391" s="5" t="s">
        <v>794</v>
      </c>
      <c r="J391" s="5" t="s">
        <v>38</v>
      </c>
      <c r="K391" s="5" t="s">
        <v>188</v>
      </c>
      <c r="L391" s="2">
        <f t="shared" si="6"/>
        <v>80320.743942835703</v>
      </c>
      <c r="M391" s="5" t="s">
        <v>38</v>
      </c>
      <c r="N391" s="5" t="s">
        <v>6196</v>
      </c>
    </row>
    <row r="392" spans="2:14" hidden="1" outlineLevel="1">
      <c r="B392" s="5" t="s">
        <v>1077</v>
      </c>
      <c r="C392" s="5" t="s">
        <v>24</v>
      </c>
      <c r="D392" s="5" t="s">
        <v>46</v>
      </c>
      <c r="E392" s="5"/>
      <c r="F392" s="5" t="s">
        <v>6197</v>
      </c>
      <c r="G392" s="5" t="s">
        <v>6198</v>
      </c>
      <c r="H392" s="5" t="s">
        <v>1080</v>
      </c>
      <c r="I392" s="5" t="s">
        <v>1463</v>
      </c>
      <c r="J392" s="5" t="s">
        <v>38</v>
      </c>
      <c r="K392" s="5" t="s">
        <v>1780</v>
      </c>
      <c r="L392" s="2">
        <f t="shared" si="6"/>
        <v>-51268.559963512154</v>
      </c>
      <c r="M392" s="5" t="s">
        <v>38</v>
      </c>
      <c r="N392" s="5" t="s">
        <v>6199</v>
      </c>
    </row>
    <row r="393" spans="2:14" hidden="1" outlineLevel="1">
      <c r="B393" s="5" t="s">
        <v>1087</v>
      </c>
      <c r="C393" s="5" t="s">
        <v>37</v>
      </c>
      <c r="D393" s="5" t="s">
        <v>46</v>
      </c>
      <c r="E393" s="5"/>
      <c r="F393" s="5" t="s">
        <v>6200</v>
      </c>
      <c r="G393" s="5" t="s">
        <v>6201</v>
      </c>
      <c r="H393" s="5" t="s">
        <v>1090</v>
      </c>
      <c r="I393" s="5" t="s">
        <v>2733</v>
      </c>
      <c r="J393" s="5" t="s">
        <v>51</v>
      </c>
      <c r="K393" s="5" t="s">
        <v>484</v>
      </c>
      <c r="L393" s="2">
        <f t="shared" si="6"/>
        <v>102537.11992702431</v>
      </c>
      <c r="M393" s="5" t="s">
        <v>38</v>
      </c>
      <c r="N393" s="5" t="s">
        <v>6202</v>
      </c>
    </row>
    <row r="394" spans="2:14" hidden="1" outlineLevel="1">
      <c r="B394" s="5" t="s">
        <v>1087</v>
      </c>
      <c r="C394" s="5" t="s">
        <v>37</v>
      </c>
      <c r="D394" s="5" t="s">
        <v>38</v>
      </c>
      <c r="E394" s="5"/>
      <c r="F394" s="5" t="s">
        <v>6203</v>
      </c>
      <c r="G394" s="5" t="s">
        <v>6204</v>
      </c>
      <c r="H394" s="5" t="s">
        <v>1090</v>
      </c>
      <c r="I394" s="5" t="s">
        <v>3768</v>
      </c>
      <c r="J394" s="5" t="s">
        <v>51</v>
      </c>
      <c r="K394" s="5" t="s">
        <v>941</v>
      </c>
      <c r="L394" s="2">
        <f t="shared" si="6"/>
        <v>-25634.279981756077</v>
      </c>
      <c r="M394" s="5" t="s">
        <v>38</v>
      </c>
      <c r="N394" s="5" t="s">
        <v>6205</v>
      </c>
    </row>
    <row r="395" spans="2:14" hidden="1" outlineLevel="1">
      <c r="B395" s="5" t="s">
        <v>1097</v>
      </c>
      <c r="C395" s="5" t="s">
        <v>24</v>
      </c>
      <c r="D395" s="5" t="s">
        <v>252</v>
      </c>
      <c r="E395" s="5"/>
      <c r="F395" s="5" t="s">
        <v>6206</v>
      </c>
      <c r="G395" s="5" t="s">
        <v>6207</v>
      </c>
      <c r="H395" s="5" t="s">
        <v>1100</v>
      </c>
      <c r="I395" s="5" t="s">
        <v>1729</v>
      </c>
      <c r="J395" s="5" t="s">
        <v>51</v>
      </c>
      <c r="K395" s="5" t="s">
        <v>643</v>
      </c>
      <c r="L395" s="2">
        <f t="shared" si="6"/>
        <v>141843.01589905028</v>
      </c>
      <c r="M395" s="5" t="s">
        <v>38</v>
      </c>
      <c r="N395" s="5" t="s">
        <v>6208</v>
      </c>
    </row>
    <row r="396" spans="2:14" hidden="1" outlineLevel="1">
      <c r="B396" s="5" t="s">
        <v>1097</v>
      </c>
      <c r="C396" s="5" t="s">
        <v>24</v>
      </c>
      <c r="D396" s="5" t="s">
        <v>38</v>
      </c>
      <c r="E396" s="5"/>
      <c r="F396" s="5" t="s">
        <v>6209</v>
      </c>
      <c r="G396" s="5" t="s">
        <v>6210</v>
      </c>
      <c r="H396" s="5" t="s">
        <v>1100</v>
      </c>
      <c r="I396" s="5" t="s">
        <v>6211</v>
      </c>
      <c r="J396" s="5" t="s">
        <v>51</v>
      </c>
      <c r="K396" s="5" t="s">
        <v>637</v>
      </c>
      <c r="L396" s="2">
        <f t="shared" si="6"/>
        <v>-92283.407934321876</v>
      </c>
      <c r="M396" s="5" t="s">
        <v>38</v>
      </c>
      <c r="N396" s="5" t="s">
        <v>6212</v>
      </c>
    </row>
    <row r="397" spans="2:14" hidden="1" outlineLevel="1">
      <c r="B397" s="5" t="s">
        <v>1106</v>
      </c>
      <c r="C397" s="5" t="s">
        <v>24</v>
      </c>
      <c r="D397" s="5" t="s">
        <v>63</v>
      </c>
      <c r="E397" s="5"/>
      <c r="F397" s="5" t="s">
        <v>6213</v>
      </c>
      <c r="G397" s="5" t="s">
        <v>6214</v>
      </c>
      <c r="H397" s="5" t="s">
        <v>1109</v>
      </c>
      <c r="I397" s="5" t="s">
        <v>618</v>
      </c>
      <c r="J397" s="5" t="s">
        <v>51</v>
      </c>
      <c r="K397" s="5" t="s">
        <v>550</v>
      </c>
      <c r="L397" s="2">
        <f t="shared" si="6"/>
        <v>100828.16792824057</v>
      </c>
      <c r="M397" s="5" t="s">
        <v>38</v>
      </c>
      <c r="N397" s="5" t="s">
        <v>6215</v>
      </c>
    </row>
    <row r="398" spans="2:14" hidden="1" outlineLevel="1">
      <c r="B398" s="5" t="s">
        <v>1106</v>
      </c>
      <c r="C398" s="5" t="s">
        <v>24</v>
      </c>
      <c r="D398" s="5" t="s">
        <v>63</v>
      </c>
      <c r="E398" s="5"/>
      <c r="F398" s="5" t="s">
        <v>6216</v>
      </c>
      <c r="G398" s="5" t="s">
        <v>6217</v>
      </c>
      <c r="H398" s="5" t="s">
        <v>1109</v>
      </c>
      <c r="I398" s="5" t="s">
        <v>6218</v>
      </c>
      <c r="J398" s="5" t="s">
        <v>51</v>
      </c>
      <c r="K398" s="5" t="s">
        <v>1870</v>
      </c>
      <c r="L398" s="2">
        <f t="shared" si="6"/>
        <v>-78611.791944051976</v>
      </c>
      <c r="M398" s="5" t="s">
        <v>38</v>
      </c>
      <c r="N398" s="5" t="s">
        <v>6219</v>
      </c>
    </row>
    <row r="399" spans="2:14" hidden="1" outlineLevel="1">
      <c r="B399" s="5" t="s">
        <v>1116</v>
      </c>
      <c r="C399" s="5" t="s">
        <v>24</v>
      </c>
      <c r="D399" s="5" t="s">
        <v>38</v>
      </c>
      <c r="E399" s="5"/>
      <c r="F399" s="5" t="s">
        <v>6220</v>
      </c>
      <c r="G399" s="5" t="s">
        <v>6221</v>
      </c>
      <c r="H399" s="5" t="s">
        <v>1119</v>
      </c>
      <c r="I399" s="5" t="s">
        <v>425</v>
      </c>
      <c r="J399" s="5" t="s">
        <v>38</v>
      </c>
      <c r="K399" s="5" t="s">
        <v>995</v>
      </c>
      <c r="L399" s="2">
        <f t="shared" si="6"/>
        <v>-64940.175953782054</v>
      </c>
      <c r="M399" s="5" t="s">
        <v>38</v>
      </c>
      <c r="N399" s="5" t="s">
        <v>6222</v>
      </c>
    </row>
    <row r="400" spans="2:14" hidden="1" outlineLevel="1">
      <c r="B400" s="5" t="s">
        <v>1116</v>
      </c>
      <c r="C400" s="5" t="s">
        <v>24</v>
      </c>
      <c r="D400" s="5" t="s">
        <v>540</v>
      </c>
      <c r="E400" s="5"/>
      <c r="F400" s="5" t="s">
        <v>6223</v>
      </c>
      <c r="G400" s="5" t="s">
        <v>6224</v>
      </c>
      <c r="H400" s="5" t="s">
        <v>1119</v>
      </c>
      <c r="I400" s="5" t="s">
        <v>1846</v>
      </c>
      <c r="J400" s="5" t="s">
        <v>38</v>
      </c>
      <c r="K400" s="5" t="s">
        <v>512</v>
      </c>
      <c r="L400" s="2">
        <f t="shared" si="6"/>
        <v>123044.54391242916</v>
      </c>
      <c r="M400" s="5" t="s">
        <v>38</v>
      </c>
      <c r="N400" s="5" t="s">
        <v>6225</v>
      </c>
    </row>
    <row r="401" spans="2:14" hidden="1" outlineLevel="1">
      <c r="B401" s="5" t="s">
        <v>1116</v>
      </c>
      <c r="C401" s="5" t="s">
        <v>24</v>
      </c>
      <c r="D401" s="5" t="s">
        <v>142</v>
      </c>
      <c r="E401" s="5"/>
      <c r="F401" s="5" t="s">
        <v>6226</v>
      </c>
      <c r="G401" s="5" t="s">
        <v>6227</v>
      </c>
      <c r="H401" s="5" t="s">
        <v>1119</v>
      </c>
      <c r="I401" s="5" t="s">
        <v>1762</v>
      </c>
      <c r="J401" s="5" t="s">
        <v>38</v>
      </c>
      <c r="K401" s="5" t="s">
        <v>718</v>
      </c>
      <c r="L401" s="2">
        <f t="shared" si="6"/>
        <v>-99119.215929456841</v>
      </c>
      <c r="M401" s="5" t="s">
        <v>38</v>
      </c>
      <c r="N401" s="5" t="s">
        <v>6228</v>
      </c>
    </row>
    <row r="402" spans="2:14" hidden="1" outlineLevel="1">
      <c r="B402" s="5" t="s">
        <v>1125</v>
      </c>
      <c r="C402" s="5" t="s">
        <v>24</v>
      </c>
      <c r="D402" s="5" t="s">
        <v>38</v>
      </c>
      <c r="E402" s="5"/>
      <c r="F402" s="5" t="s">
        <v>6229</v>
      </c>
      <c r="G402" s="5" t="s">
        <v>6230</v>
      </c>
      <c r="H402" s="5" t="s">
        <v>1128</v>
      </c>
      <c r="I402" s="5" t="s">
        <v>1200</v>
      </c>
      <c r="J402" s="5" t="s">
        <v>38</v>
      </c>
      <c r="K402" s="5" t="s">
        <v>1905</v>
      </c>
      <c r="L402" s="2">
        <f t="shared" si="6"/>
        <v>158932.53588688766</v>
      </c>
      <c r="M402" s="5" t="s">
        <v>38</v>
      </c>
      <c r="N402" s="5" t="s">
        <v>1803</v>
      </c>
    </row>
    <row r="403" spans="2:14" hidden="1" outlineLevel="1">
      <c r="B403" s="5" t="s">
        <v>1125</v>
      </c>
      <c r="C403" s="5" t="s">
        <v>24</v>
      </c>
      <c r="D403" s="5" t="s">
        <v>38</v>
      </c>
      <c r="E403" s="5"/>
      <c r="F403" s="5" t="s">
        <v>6231</v>
      </c>
      <c r="G403" s="5" t="s">
        <v>6232</v>
      </c>
      <c r="H403" s="5" t="s">
        <v>1128</v>
      </c>
      <c r="I403" s="5" t="s">
        <v>3650</v>
      </c>
      <c r="J403" s="5" t="s">
        <v>38</v>
      </c>
      <c r="K403" s="5" t="s">
        <v>6233</v>
      </c>
      <c r="L403" s="2">
        <f t="shared" si="6"/>
        <v>-114499.78391851048</v>
      </c>
      <c r="M403" s="5" t="s">
        <v>38</v>
      </c>
      <c r="N403" s="5" t="s">
        <v>6234</v>
      </c>
    </row>
    <row r="404" spans="2:14" hidden="1" outlineLevel="1">
      <c r="B404" s="5" t="s">
        <v>1131</v>
      </c>
      <c r="C404" s="5" t="s">
        <v>37</v>
      </c>
      <c r="D404" s="5" t="s">
        <v>38</v>
      </c>
      <c r="E404" s="5"/>
      <c r="F404" s="5" t="s">
        <v>6235</v>
      </c>
      <c r="G404" s="5" t="s">
        <v>6236</v>
      </c>
      <c r="H404" s="5" t="s">
        <v>1134</v>
      </c>
      <c r="I404" s="5" t="s">
        <v>2516</v>
      </c>
      <c r="J404" s="5" t="s">
        <v>51</v>
      </c>
      <c r="K404" s="5" t="s">
        <v>6237</v>
      </c>
      <c r="L404" s="2">
        <f t="shared" si="6"/>
        <v>-145260.91989661776</v>
      </c>
      <c r="M404" s="5" t="s">
        <v>38</v>
      </c>
      <c r="N404" s="5" t="s">
        <v>6238</v>
      </c>
    </row>
    <row r="405" spans="2:14" hidden="1" outlineLevel="1">
      <c r="B405" s="5" t="s">
        <v>1131</v>
      </c>
      <c r="C405" s="5" t="s">
        <v>37</v>
      </c>
      <c r="D405" s="5" t="s">
        <v>38</v>
      </c>
      <c r="E405" s="5"/>
      <c r="F405" s="5" t="s">
        <v>6239</v>
      </c>
      <c r="G405" s="5" t="s">
        <v>6240</v>
      </c>
      <c r="H405" s="5" t="s">
        <v>1134</v>
      </c>
      <c r="I405" s="5" t="s">
        <v>385</v>
      </c>
      <c r="J405" s="5" t="s">
        <v>51</v>
      </c>
      <c r="K405" s="5" t="s">
        <v>561</v>
      </c>
      <c r="L405" s="2">
        <f t="shared" si="6"/>
        <v>-41014.847970809722</v>
      </c>
      <c r="M405" s="5" t="s">
        <v>38</v>
      </c>
      <c r="N405" s="5" t="s">
        <v>6241</v>
      </c>
    </row>
    <row r="406" spans="2:14" hidden="1" outlineLevel="1">
      <c r="B406" s="5" t="s">
        <v>1138</v>
      </c>
      <c r="C406" s="5" t="s">
        <v>37</v>
      </c>
      <c r="D406" s="5" t="s">
        <v>38</v>
      </c>
      <c r="E406" s="5" t="s">
        <v>120</v>
      </c>
      <c r="F406" s="5" t="s">
        <v>6242</v>
      </c>
      <c r="G406" s="5" t="s">
        <v>6243</v>
      </c>
      <c r="H406" s="5" t="s">
        <v>1141</v>
      </c>
      <c r="I406" s="5" t="s">
        <v>5774</v>
      </c>
      <c r="J406" s="5" t="s">
        <v>51</v>
      </c>
      <c r="K406" s="5" t="s">
        <v>5860</v>
      </c>
      <c r="L406" s="2">
        <f t="shared" si="6"/>
        <v>187984.71986621124</v>
      </c>
      <c r="M406" s="5" t="s">
        <v>38</v>
      </c>
      <c r="N406" s="5" t="s">
        <v>6244</v>
      </c>
    </row>
    <row r="407" spans="2:14" hidden="1" outlineLevel="1">
      <c r="B407" s="5" t="s">
        <v>1138</v>
      </c>
      <c r="C407" s="5" t="s">
        <v>37</v>
      </c>
      <c r="D407" s="5" t="s">
        <v>38</v>
      </c>
      <c r="E407" s="5" t="s">
        <v>120</v>
      </c>
      <c r="F407" s="5" t="s">
        <v>1139</v>
      </c>
      <c r="G407" s="5" t="s">
        <v>6245</v>
      </c>
      <c r="H407" s="5" t="s">
        <v>1141</v>
      </c>
      <c r="I407" s="5" t="s">
        <v>158</v>
      </c>
      <c r="J407" s="5" t="s">
        <v>51</v>
      </c>
      <c r="K407" s="5" t="s">
        <v>331</v>
      </c>
      <c r="L407" s="2">
        <f t="shared" si="6"/>
        <v>-56395.415959863371</v>
      </c>
      <c r="M407" s="5" t="s">
        <v>38</v>
      </c>
      <c r="N407" s="5" t="s">
        <v>6246</v>
      </c>
    </row>
    <row r="408" spans="2:14" hidden="1" outlineLevel="1">
      <c r="B408" s="5" t="s">
        <v>1148</v>
      </c>
      <c r="C408" s="5" t="s">
        <v>24</v>
      </c>
      <c r="D408" s="5" t="s">
        <v>142</v>
      </c>
      <c r="E408" s="5"/>
      <c r="F408" s="5" t="s">
        <v>6247</v>
      </c>
      <c r="G408" s="5" t="s">
        <v>6248</v>
      </c>
      <c r="H408" s="5" t="s">
        <v>1151</v>
      </c>
      <c r="I408" s="5" t="s">
        <v>3304</v>
      </c>
      <c r="J408" s="5" t="s">
        <v>51</v>
      </c>
      <c r="K408" s="5" t="s">
        <v>452</v>
      </c>
      <c r="L408" s="2">
        <f t="shared" si="6"/>
        <v>119626.63991486171</v>
      </c>
      <c r="M408" s="5" t="s">
        <v>38</v>
      </c>
      <c r="N408" s="5" t="s">
        <v>6249</v>
      </c>
    </row>
    <row r="409" spans="2:14" hidden="1" outlineLevel="1">
      <c r="B409" s="5" t="s">
        <v>1154</v>
      </c>
      <c r="C409" s="5" t="s">
        <v>24</v>
      </c>
      <c r="D409" s="5" t="s">
        <v>55</v>
      </c>
      <c r="E409" s="5"/>
      <c r="F409" s="5" t="s">
        <v>6250</v>
      </c>
      <c r="G409" s="5" t="s">
        <v>6251</v>
      </c>
      <c r="H409" s="5" t="s">
        <v>1157</v>
      </c>
      <c r="I409" s="5" t="s">
        <v>1081</v>
      </c>
      <c r="J409" s="5" t="s">
        <v>51</v>
      </c>
      <c r="K409" s="5" t="s">
        <v>195</v>
      </c>
      <c r="L409" s="2">
        <f t="shared" si="6"/>
        <v>95701.311931889359</v>
      </c>
      <c r="M409" s="5" t="s">
        <v>38</v>
      </c>
      <c r="N409" s="5" t="s">
        <v>6252</v>
      </c>
    </row>
    <row r="410" spans="2:14" hidden="1" outlineLevel="1">
      <c r="B410" s="5" t="s">
        <v>1154</v>
      </c>
      <c r="C410" s="5" t="s">
        <v>24</v>
      </c>
      <c r="D410" s="5" t="s">
        <v>38</v>
      </c>
      <c r="E410" s="5"/>
      <c r="F410" s="5" t="s">
        <v>6253</v>
      </c>
      <c r="G410" s="5" t="s">
        <v>6254</v>
      </c>
      <c r="H410" s="5" t="s">
        <v>1157</v>
      </c>
      <c r="I410" s="5" t="s">
        <v>378</v>
      </c>
      <c r="J410" s="5" t="s">
        <v>51</v>
      </c>
      <c r="K410" s="5" t="s">
        <v>1281</v>
      </c>
      <c r="L410" s="2">
        <f t="shared" si="6"/>
        <v>-29052.183979323552</v>
      </c>
      <c r="M410" s="5" t="s">
        <v>38</v>
      </c>
      <c r="N410" s="5" t="s">
        <v>6255</v>
      </c>
    </row>
    <row r="411" spans="2:14" hidden="1" outlineLevel="1">
      <c r="B411" s="5" t="s">
        <v>1166</v>
      </c>
      <c r="C411" s="5" t="s">
        <v>37</v>
      </c>
      <c r="D411" s="5" t="s">
        <v>55</v>
      </c>
      <c r="E411" s="5"/>
      <c r="F411" s="5" t="s">
        <v>6256</v>
      </c>
      <c r="G411" s="5" t="s">
        <v>6257</v>
      </c>
      <c r="H411" s="5" t="s">
        <v>1169</v>
      </c>
      <c r="I411" s="5" t="s">
        <v>42</v>
      </c>
      <c r="J411" s="5" t="s">
        <v>38</v>
      </c>
      <c r="K411" s="5" t="s">
        <v>294</v>
      </c>
      <c r="L411" s="2">
        <f t="shared" si="6"/>
        <v>-70067.031950133271</v>
      </c>
      <c r="M411" s="5" t="s">
        <v>38</v>
      </c>
      <c r="N411" s="5" t="s">
        <v>6258</v>
      </c>
    </row>
    <row r="412" spans="2:14" hidden="1" outlineLevel="1">
      <c r="B412" s="5" t="s">
        <v>1166</v>
      </c>
      <c r="C412" s="5" t="s">
        <v>37</v>
      </c>
      <c r="D412" s="5" t="s">
        <v>38</v>
      </c>
      <c r="E412" s="5"/>
      <c r="F412" s="5" t="s">
        <v>6259</v>
      </c>
      <c r="G412" s="5" t="s">
        <v>6260</v>
      </c>
      <c r="H412" s="5" t="s">
        <v>1169</v>
      </c>
      <c r="I412" s="5" t="s">
        <v>2706</v>
      </c>
      <c r="J412" s="5" t="s">
        <v>38</v>
      </c>
      <c r="K412" s="5" t="s">
        <v>941</v>
      </c>
      <c r="L412" s="2">
        <f t="shared" si="6"/>
        <v>-25634.279981756077</v>
      </c>
      <c r="M412" s="5" t="s">
        <v>38</v>
      </c>
      <c r="N412" s="5" t="s">
        <v>6261</v>
      </c>
    </row>
    <row r="413" spans="2:14" hidden="1" outlineLevel="1">
      <c r="B413" s="5" t="s">
        <v>1166</v>
      </c>
      <c r="C413" s="5" t="s">
        <v>37</v>
      </c>
      <c r="D413" s="5" t="s">
        <v>46</v>
      </c>
      <c r="E413" s="5"/>
      <c r="F413" s="5" t="s">
        <v>1172</v>
      </c>
      <c r="G413" s="5" t="s">
        <v>1173</v>
      </c>
      <c r="H413" s="5" t="s">
        <v>1169</v>
      </c>
      <c r="I413" s="5" t="s">
        <v>1174</v>
      </c>
      <c r="J413" s="5" t="s">
        <v>38</v>
      </c>
      <c r="K413" s="5" t="s">
        <v>259</v>
      </c>
      <c r="L413" s="2">
        <f t="shared" si="6"/>
        <v>76902.839945268221</v>
      </c>
      <c r="M413" s="5" t="s">
        <v>38</v>
      </c>
      <c r="N413" s="5" t="s">
        <v>656</v>
      </c>
    </row>
    <row r="414" spans="2:14" hidden="1" outlineLevel="1">
      <c r="B414" s="5" t="s">
        <v>1176</v>
      </c>
      <c r="C414" s="5" t="s">
        <v>24</v>
      </c>
      <c r="D414" s="5" t="s">
        <v>55</v>
      </c>
      <c r="E414" s="5"/>
      <c r="F414" s="5" t="s">
        <v>6262</v>
      </c>
      <c r="G414" s="5" t="s">
        <v>6263</v>
      </c>
      <c r="H414" s="5" t="s">
        <v>1179</v>
      </c>
      <c r="I414" s="5" t="s">
        <v>1258</v>
      </c>
      <c r="J414" s="5" t="s">
        <v>38</v>
      </c>
      <c r="K414" s="5" t="s">
        <v>438</v>
      </c>
      <c r="L414" s="2">
        <f t="shared" si="6"/>
        <v>129880.35190756411</v>
      </c>
      <c r="M414" s="5" t="s">
        <v>38</v>
      </c>
      <c r="N414" s="5" t="s">
        <v>6264</v>
      </c>
    </row>
    <row r="415" spans="2:14" hidden="1" outlineLevel="1">
      <c r="B415" s="5" t="s">
        <v>1186</v>
      </c>
      <c r="C415" s="5" t="s">
        <v>24</v>
      </c>
      <c r="D415" s="5" t="s">
        <v>540</v>
      </c>
      <c r="E415" s="5"/>
      <c r="F415" s="5" t="s">
        <v>6265</v>
      </c>
      <c r="G415" s="5" t="s">
        <v>6266</v>
      </c>
      <c r="H415" s="5" t="s">
        <v>1189</v>
      </c>
      <c r="I415" s="5" t="s">
        <v>1258</v>
      </c>
      <c r="J415" s="5" t="s">
        <v>51</v>
      </c>
      <c r="K415" s="5" t="s">
        <v>117</v>
      </c>
      <c r="L415" s="2">
        <f t="shared" si="6"/>
        <v>59813.319957430853</v>
      </c>
      <c r="M415" s="5" t="s">
        <v>38</v>
      </c>
      <c r="N415" s="5" t="s">
        <v>6267</v>
      </c>
    </row>
    <row r="416" spans="2:14" hidden="1" outlineLevel="1">
      <c r="B416" s="5" t="s">
        <v>1186</v>
      </c>
      <c r="C416" s="5" t="s">
        <v>24</v>
      </c>
      <c r="D416" s="5" t="s">
        <v>540</v>
      </c>
      <c r="E416" s="5"/>
      <c r="F416" s="5" t="s">
        <v>6268</v>
      </c>
      <c r="G416" s="5" t="s">
        <v>6269</v>
      </c>
      <c r="H416" s="5" t="s">
        <v>1189</v>
      </c>
      <c r="I416" s="5" t="s">
        <v>6270</v>
      </c>
      <c r="J416" s="5" t="s">
        <v>51</v>
      </c>
      <c r="K416" s="5" t="s">
        <v>612</v>
      </c>
      <c r="L416" s="2">
        <f t="shared" si="6"/>
        <v>-46141.703967160938</v>
      </c>
      <c r="M416" s="5" t="s">
        <v>38</v>
      </c>
      <c r="N416" s="5" t="s">
        <v>6271</v>
      </c>
    </row>
    <row r="417" spans="2:14" hidden="1" outlineLevel="1">
      <c r="B417" s="5" t="s">
        <v>6272</v>
      </c>
      <c r="C417" s="5" t="s">
        <v>24</v>
      </c>
      <c r="D417" s="5" t="s">
        <v>38</v>
      </c>
      <c r="E417" s="5"/>
      <c r="F417" s="5" t="s">
        <v>6273</v>
      </c>
      <c r="G417" s="5" t="s">
        <v>6274</v>
      </c>
      <c r="H417" s="5" t="s">
        <v>6275</v>
      </c>
      <c r="I417" s="5" t="s">
        <v>3590</v>
      </c>
      <c r="J417" s="5" t="s">
        <v>51</v>
      </c>
      <c r="K417" s="5" t="s">
        <v>239</v>
      </c>
      <c r="L417" s="2">
        <f t="shared" si="6"/>
        <v>35887.991974458506</v>
      </c>
      <c r="M417" s="5" t="s">
        <v>38</v>
      </c>
      <c r="N417" s="5" t="s">
        <v>6276</v>
      </c>
    </row>
    <row r="418" spans="2:14" hidden="1" outlineLevel="1">
      <c r="B418" s="5" t="s">
        <v>1196</v>
      </c>
      <c r="C418" s="5" t="s">
        <v>24</v>
      </c>
      <c r="D418" s="5" t="s">
        <v>55</v>
      </c>
      <c r="E418" s="5"/>
      <c r="F418" s="5" t="s">
        <v>6277</v>
      </c>
      <c r="G418" s="5" t="s">
        <v>6278</v>
      </c>
      <c r="H418" s="5" t="s">
        <v>1199</v>
      </c>
      <c r="I418" s="5" t="s">
        <v>323</v>
      </c>
      <c r="J418" s="5" t="s">
        <v>38</v>
      </c>
      <c r="K418" s="5" t="s">
        <v>1410</v>
      </c>
      <c r="L418" s="2">
        <f t="shared" si="6"/>
        <v>73484.935947700753</v>
      </c>
      <c r="M418" s="5" t="s">
        <v>38</v>
      </c>
      <c r="N418" s="5" t="s">
        <v>6279</v>
      </c>
    </row>
    <row r="419" spans="2:14" hidden="1" outlineLevel="1">
      <c r="B419" s="5" t="s">
        <v>1196</v>
      </c>
      <c r="C419" s="5" t="s">
        <v>24</v>
      </c>
      <c r="D419" s="5" t="s">
        <v>38</v>
      </c>
      <c r="E419" s="5"/>
      <c r="F419" s="5" t="s">
        <v>6280</v>
      </c>
      <c r="G419" s="5" t="s">
        <v>6281</v>
      </c>
      <c r="H419" s="5" t="s">
        <v>1199</v>
      </c>
      <c r="I419" s="5" t="s">
        <v>465</v>
      </c>
      <c r="J419" s="5" t="s">
        <v>38</v>
      </c>
      <c r="K419" s="5" t="s">
        <v>1856</v>
      </c>
      <c r="L419" s="2">
        <f t="shared" si="6"/>
        <v>-44432.751968377197</v>
      </c>
      <c r="M419" s="5" t="s">
        <v>38</v>
      </c>
      <c r="N419" s="5" t="s">
        <v>6282</v>
      </c>
    </row>
    <row r="420" spans="2:14" hidden="1" outlineLevel="1">
      <c r="B420" s="5" t="s">
        <v>1196</v>
      </c>
      <c r="C420" s="5" t="s">
        <v>24</v>
      </c>
      <c r="D420" s="5" t="s">
        <v>55</v>
      </c>
      <c r="E420" s="5"/>
      <c r="F420" s="5" t="s">
        <v>6283</v>
      </c>
      <c r="G420" s="5" t="s">
        <v>6284</v>
      </c>
      <c r="H420" s="5" t="s">
        <v>1199</v>
      </c>
      <c r="I420" s="5" t="s">
        <v>3383</v>
      </c>
      <c r="J420" s="5" t="s">
        <v>38</v>
      </c>
      <c r="K420" s="5" t="s">
        <v>396</v>
      </c>
      <c r="L420" s="2">
        <f t="shared" si="6"/>
        <v>-66649.127952565803</v>
      </c>
      <c r="M420" s="5" t="s">
        <v>38</v>
      </c>
      <c r="N420" s="5" t="s">
        <v>6285</v>
      </c>
    </row>
    <row r="421" spans="2:14" hidden="1" outlineLevel="1">
      <c r="B421" s="5" t="s">
        <v>6286</v>
      </c>
      <c r="C421" s="5" t="s">
        <v>24</v>
      </c>
      <c r="D421" s="5" t="s">
        <v>55</v>
      </c>
      <c r="E421" s="5"/>
      <c r="F421" s="5" t="s">
        <v>6287</v>
      </c>
      <c r="G421" s="5" t="s">
        <v>6288</v>
      </c>
      <c r="H421" s="5" t="s">
        <v>6289</v>
      </c>
      <c r="I421" s="5" t="s">
        <v>665</v>
      </c>
      <c r="J421" s="5" t="s">
        <v>51</v>
      </c>
      <c r="K421" s="5" t="s">
        <v>637</v>
      </c>
      <c r="L421" s="2">
        <f t="shared" si="6"/>
        <v>-92283.407934321876</v>
      </c>
      <c r="M421" s="5" t="s">
        <v>38</v>
      </c>
      <c r="N421" s="5" t="s">
        <v>6290</v>
      </c>
    </row>
    <row r="422" spans="2:14" hidden="1" outlineLevel="1">
      <c r="B422" s="5" t="s">
        <v>6286</v>
      </c>
      <c r="C422" s="5" t="s">
        <v>24</v>
      </c>
      <c r="D422" s="5" t="s">
        <v>55</v>
      </c>
      <c r="E422" s="5"/>
      <c r="F422" s="5" t="s">
        <v>6291</v>
      </c>
      <c r="G422" s="5" t="s">
        <v>6292</v>
      </c>
      <c r="H422" s="5" t="s">
        <v>6289</v>
      </c>
      <c r="I422" s="5" t="s">
        <v>1900</v>
      </c>
      <c r="J422" s="5" t="s">
        <v>51</v>
      </c>
      <c r="K422" s="5" t="s">
        <v>4060</v>
      </c>
      <c r="L422" s="2">
        <f t="shared" si="6"/>
        <v>116208.73591729421</v>
      </c>
      <c r="M422" s="5" t="s">
        <v>38</v>
      </c>
      <c r="N422" s="5" t="s">
        <v>6293</v>
      </c>
    </row>
    <row r="423" spans="2:14" hidden="1" outlineLevel="1">
      <c r="B423" s="5" t="s">
        <v>1211</v>
      </c>
      <c r="C423" s="5" t="s">
        <v>24</v>
      </c>
      <c r="D423" s="5" t="s">
        <v>46</v>
      </c>
      <c r="E423" s="5"/>
      <c r="F423" s="5" t="s">
        <v>6294</v>
      </c>
      <c r="G423" s="5" t="s">
        <v>6295</v>
      </c>
      <c r="H423" s="5" t="s">
        <v>1214</v>
      </c>
      <c r="I423" s="5" t="s">
        <v>6296</v>
      </c>
      <c r="J423" s="5" t="s">
        <v>38</v>
      </c>
      <c r="K423" s="5" t="s">
        <v>3088</v>
      </c>
      <c r="L423" s="2">
        <f t="shared" si="6"/>
        <v>-109372.92792215926</v>
      </c>
      <c r="M423" s="5" t="s">
        <v>38</v>
      </c>
      <c r="N423" s="5" t="s">
        <v>6297</v>
      </c>
    </row>
    <row r="424" spans="2:14" hidden="1" outlineLevel="1">
      <c r="B424" s="5" t="s">
        <v>1211</v>
      </c>
      <c r="C424" s="5" t="s">
        <v>24</v>
      </c>
      <c r="D424" s="5" t="s">
        <v>55</v>
      </c>
      <c r="E424" s="5"/>
      <c r="F424" s="5" t="s">
        <v>6298</v>
      </c>
      <c r="G424" s="5" t="s">
        <v>6299</v>
      </c>
      <c r="H424" s="5" t="s">
        <v>1214</v>
      </c>
      <c r="I424" s="5" t="s">
        <v>1558</v>
      </c>
      <c r="J424" s="5" t="s">
        <v>38</v>
      </c>
      <c r="K424" s="5" t="s">
        <v>733</v>
      </c>
      <c r="L424" s="2">
        <f t="shared" si="6"/>
        <v>152096.72789175273</v>
      </c>
      <c r="M424" s="5" t="s">
        <v>38</v>
      </c>
      <c r="N424" s="5" t="s">
        <v>6300</v>
      </c>
    </row>
    <row r="425" spans="2:14" hidden="1" outlineLevel="1">
      <c r="B425" s="5" t="s">
        <v>1222</v>
      </c>
      <c r="C425" s="5" t="s">
        <v>24</v>
      </c>
      <c r="D425" s="5" t="s">
        <v>46</v>
      </c>
      <c r="E425" s="5"/>
      <c r="F425" s="5" t="s">
        <v>6301</v>
      </c>
      <c r="G425" s="5" t="s">
        <v>6302</v>
      </c>
      <c r="H425" s="5" t="s">
        <v>1225</v>
      </c>
      <c r="I425" s="5" t="s">
        <v>6303</v>
      </c>
      <c r="J425" s="5" t="s">
        <v>51</v>
      </c>
      <c r="K425" s="5" t="s">
        <v>466</v>
      </c>
      <c r="L425" s="2">
        <f t="shared" si="6"/>
        <v>-85447.599939186926</v>
      </c>
      <c r="M425" s="5" t="s">
        <v>38</v>
      </c>
      <c r="N425" s="5" t="s">
        <v>6304</v>
      </c>
    </row>
    <row r="426" spans="2:14" hidden="1" outlineLevel="1">
      <c r="B426" s="5" t="s">
        <v>1222</v>
      </c>
      <c r="C426" s="5" t="s">
        <v>24</v>
      </c>
      <c r="D426" s="5" t="s">
        <v>46</v>
      </c>
      <c r="E426" s="5"/>
      <c r="F426" s="5" t="s">
        <v>6305</v>
      </c>
      <c r="G426" s="5" t="s">
        <v>6306</v>
      </c>
      <c r="H426" s="5" t="s">
        <v>1225</v>
      </c>
      <c r="I426" s="5" t="s">
        <v>6307</v>
      </c>
      <c r="J426" s="5" t="s">
        <v>51</v>
      </c>
      <c r="K426" s="5" t="s">
        <v>1227</v>
      </c>
      <c r="L426" s="2">
        <f t="shared" si="6"/>
        <v>112790.83191972674</v>
      </c>
      <c r="M426" s="5" t="s">
        <v>38</v>
      </c>
      <c r="N426" s="5" t="s">
        <v>6308</v>
      </c>
    </row>
    <row r="427" spans="2:14" hidden="1" outlineLevel="1">
      <c r="B427" s="5" t="s">
        <v>1233</v>
      </c>
      <c r="C427" s="5" t="s">
        <v>24</v>
      </c>
      <c r="D427" s="5" t="s">
        <v>142</v>
      </c>
      <c r="E427" s="5"/>
      <c r="F427" s="5" t="s">
        <v>6309</v>
      </c>
      <c r="G427" s="5" t="s">
        <v>6310</v>
      </c>
      <c r="H427" s="5" t="s">
        <v>1236</v>
      </c>
      <c r="I427" s="5" t="s">
        <v>476</v>
      </c>
      <c r="J427" s="5" t="s">
        <v>38</v>
      </c>
      <c r="K427" s="5" t="s">
        <v>2956</v>
      </c>
      <c r="L427" s="2">
        <f t="shared" si="6"/>
        <v>174313.10387594133</v>
      </c>
      <c r="M427" s="5" t="s">
        <v>38</v>
      </c>
      <c r="N427" s="5" t="s">
        <v>6311</v>
      </c>
    </row>
    <row r="428" spans="2:14" hidden="1" outlineLevel="1">
      <c r="B428" s="5" t="s">
        <v>1233</v>
      </c>
      <c r="C428" s="5" t="s">
        <v>24</v>
      </c>
      <c r="D428" s="5" t="s">
        <v>142</v>
      </c>
      <c r="E428" s="5"/>
      <c r="F428" s="5" t="s">
        <v>6312</v>
      </c>
      <c r="G428" s="5" t="s">
        <v>6313</v>
      </c>
      <c r="H428" s="5" t="s">
        <v>1236</v>
      </c>
      <c r="I428" s="5" t="s">
        <v>2903</v>
      </c>
      <c r="J428" s="5" t="s">
        <v>38</v>
      </c>
      <c r="K428" s="5" t="s">
        <v>6314</v>
      </c>
      <c r="L428" s="2">
        <f t="shared" si="6"/>
        <v>-160641.48788567141</v>
      </c>
      <c r="M428" s="5" t="s">
        <v>38</v>
      </c>
      <c r="N428" s="5" t="s">
        <v>6315</v>
      </c>
    </row>
    <row r="429" spans="2:14" hidden="1" outlineLevel="1">
      <c r="B429" s="5" t="s">
        <v>1233</v>
      </c>
      <c r="C429" s="5" t="s">
        <v>24</v>
      </c>
      <c r="D429" s="5" t="s">
        <v>63</v>
      </c>
      <c r="E429" s="5"/>
      <c r="F429" s="5" t="s">
        <v>6316</v>
      </c>
      <c r="G429" s="5" t="s">
        <v>6317</v>
      </c>
      <c r="H429" s="5" t="s">
        <v>1236</v>
      </c>
      <c r="I429" s="5" t="s">
        <v>1762</v>
      </c>
      <c r="J429" s="5" t="s">
        <v>38</v>
      </c>
      <c r="K429" s="5" t="s">
        <v>612</v>
      </c>
      <c r="L429" s="2">
        <f t="shared" si="6"/>
        <v>-46141.703967160938</v>
      </c>
      <c r="M429" s="5" t="s">
        <v>38</v>
      </c>
      <c r="N429" s="5" t="s">
        <v>6318</v>
      </c>
    </row>
    <row r="430" spans="2:14" hidden="1" outlineLevel="1">
      <c r="B430" s="5" t="s">
        <v>1245</v>
      </c>
      <c r="C430" s="5" t="s">
        <v>24</v>
      </c>
      <c r="D430" s="5" t="s">
        <v>55</v>
      </c>
      <c r="E430" s="5"/>
      <c r="F430" s="5" t="s">
        <v>6319</v>
      </c>
      <c r="G430" s="5" t="s">
        <v>6320</v>
      </c>
      <c r="H430" s="5" t="s">
        <v>1248</v>
      </c>
      <c r="I430" s="5" t="s">
        <v>2042</v>
      </c>
      <c r="J430" s="5" t="s">
        <v>38</v>
      </c>
      <c r="K430" s="5" t="s">
        <v>181</v>
      </c>
      <c r="L430" s="2">
        <f t="shared" si="6"/>
        <v>52977.511962295888</v>
      </c>
      <c r="M430" s="5" t="s">
        <v>38</v>
      </c>
      <c r="N430" s="5" t="s">
        <v>6321</v>
      </c>
    </row>
    <row r="431" spans="2:14" hidden="1" outlineLevel="1">
      <c r="B431" s="5" t="s">
        <v>1245</v>
      </c>
      <c r="C431" s="5" t="s">
        <v>24</v>
      </c>
      <c r="D431" s="5" t="s">
        <v>55</v>
      </c>
      <c r="E431" s="5"/>
      <c r="F431" s="5" t="s">
        <v>6322</v>
      </c>
      <c r="G431" s="5" t="s">
        <v>6323</v>
      </c>
      <c r="H431" s="5" t="s">
        <v>1248</v>
      </c>
      <c r="I431" s="5" t="s">
        <v>6324</v>
      </c>
      <c r="J431" s="5" t="s">
        <v>38</v>
      </c>
      <c r="K431" s="5" t="s">
        <v>1780</v>
      </c>
      <c r="L431" s="2">
        <f t="shared" si="6"/>
        <v>-51268.559963512154</v>
      </c>
      <c r="M431" s="5" t="s">
        <v>38</v>
      </c>
      <c r="N431" s="5" t="s">
        <v>6325</v>
      </c>
    </row>
    <row r="432" spans="2:14" hidden="1" outlineLevel="1">
      <c r="B432" s="5" t="s">
        <v>1254</v>
      </c>
      <c r="C432" s="5" t="s">
        <v>24</v>
      </c>
      <c r="D432" s="5" t="s">
        <v>55</v>
      </c>
      <c r="E432" s="5"/>
      <c r="F432" s="5" t="s">
        <v>6326</v>
      </c>
      <c r="G432" s="5" t="s">
        <v>6327</v>
      </c>
      <c r="H432" s="5" t="s">
        <v>1257</v>
      </c>
      <c r="I432" s="5" t="s">
        <v>1429</v>
      </c>
      <c r="J432" s="5" t="s">
        <v>55</v>
      </c>
      <c r="K432" s="5" t="s">
        <v>282</v>
      </c>
      <c r="L432" s="2">
        <f t="shared" si="6"/>
        <v>-54686.463961079629</v>
      </c>
      <c r="M432" s="5" t="s">
        <v>38</v>
      </c>
      <c r="N432" s="5" t="s">
        <v>6328</v>
      </c>
    </row>
    <row r="433" spans="2:14" hidden="1" outlineLevel="1">
      <c r="B433" s="5" t="s">
        <v>1254</v>
      </c>
      <c r="C433" s="5" t="s">
        <v>24</v>
      </c>
      <c r="D433" s="5" t="s">
        <v>63</v>
      </c>
      <c r="E433" s="5"/>
      <c r="F433" s="5" t="s">
        <v>6329</v>
      </c>
      <c r="G433" s="5" t="s">
        <v>6330</v>
      </c>
      <c r="H433" s="5" t="s">
        <v>1257</v>
      </c>
      <c r="I433" s="5" t="s">
        <v>5539</v>
      </c>
      <c r="J433" s="5" t="s">
        <v>55</v>
      </c>
      <c r="K433" s="5" t="s">
        <v>60</v>
      </c>
      <c r="L433" s="2">
        <f t="shared" si="6"/>
        <v>70067.031950133271</v>
      </c>
      <c r="M433" s="5" t="s">
        <v>38</v>
      </c>
      <c r="N433" s="5" t="s">
        <v>6331</v>
      </c>
    </row>
    <row r="434" spans="2:14" hidden="1" outlineLevel="1">
      <c r="B434" s="5" t="s">
        <v>6332</v>
      </c>
      <c r="C434" s="5" t="s">
        <v>37</v>
      </c>
      <c r="D434" s="5" t="s">
        <v>38</v>
      </c>
      <c r="E434" s="5"/>
      <c r="F434" s="5" t="s">
        <v>6333</v>
      </c>
      <c r="G434" s="5" t="s">
        <v>6334</v>
      </c>
      <c r="H434" s="5" t="s">
        <v>6335</v>
      </c>
      <c r="I434" s="5" t="s">
        <v>6022</v>
      </c>
      <c r="J434" s="5" t="s">
        <v>38</v>
      </c>
      <c r="K434" s="5" t="s">
        <v>1405</v>
      </c>
      <c r="L434" s="2">
        <f t="shared" si="6"/>
        <v>117917.68791607795</v>
      </c>
      <c r="M434" s="5" t="s">
        <v>38</v>
      </c>
      <c r="N434" s="5" t="s">
        <v>6336</v>
      </c>
    </row>
    <row r="435" spans="2:14" hidden="1" outlineLevel="1">
      <c r="B435" s="5" t="s">
        <v>6332</v>
      </c>
      <c r="C435" s="5" t="s">
        <v>37</v>
      </c>
      <c r="D435" s="5" t="s">
        <v>38</v>
      </c>
      <c r="E435" s="5"/>
      <c r="F435" s="5" t="s">
        <v>6337</v>
      </c>
      <c r="G435" s="5" t="s">
        <v>6338</v>
      </c>
      <c r="H435" s="5" t="s">
        <v>6335</v>
      </c>
      <c r="I435" s="5" t="s">
        <v>6339</v>
      </c>
      <c r="J435" s="5" t="s">
        <v>38</v>
      </c>
      <c r="K435" s="5" t="s">
        <v>1095</v>
      </c>
      <c r="L435" s="2">
        <f t="shared" si="6"/>
        <v>-27343.231980539815</v>
      </c>
      <c r="M435" s="5" t="s">
        <v>38</v>
      </c>
      <c r="N435" s="5" t="s">
        <v>6340</v>
      </c>
    </row>
    <row r="436" spans="2:14" hidden="1" outlineLevel="1">
      <c r="B436" s="5" t="s">
        <v>6341</v>
      </c>
      <c r="C436" s="5" t="s">
        <v>37</v>
      </c>
      <c r="D436" s="5" t="s">
        <v>38</v>
      </c>
      <c r="E436" s="5"/>
      <c r="F436" s="5" t="s">
        <v>6342</v>
      </c>
      <c r="G436" s="5" t="s">
        <v>6343</v>
      </c>
      <c r="H436" s="5" t="s">
        <v>6344</v>
      </c>
      <c r="I436" s="5" t="s">
        <v>778</v>
      </c>
      <c r="J436" s="5" t="s">
        <v>38</v>
      </c>
      <c r="K436" s="5" t="s">
        <v>139</v>
      </c>
      <c r="L436" s="2">
        <f t="shared" si="6"/>
        <v>64940.175953782054</v>
      </c>
      <c r="M436" s="5" t="s">
        <v>38</v>
      </c>
      <c r="N436" s="5" t="s">
        <v>6345</v>
      </c>
    </row>
    <row r="437" spans="2:14" hidden="1" outlineLevel="1">
      <c r="B437" s="5" t="s">
        <v>1269</v>
      </c>
      <c r="C437" s="5" t="s">
        <v>24</v>
      </c>
      <c r="D437" s="5" t="s">
        <v>38</v>
      </c>
      <c r="E437" s="5"/>
      <c r="F437" s="5" t="s">
        <v>6346</v>
      </c>
      <c r="G437" s="5" t="s">
        <v>6347</v>
      </c>
      <c r="H437" s="5" t="s">
        <v>1272</v>
      </c>
      <c r="I437" s="5" t="s">
        <v>1226</v>
      </c>
      <c r="J437" s="5" t="s">
        <v>38</v>
      </c>
      <c r="K437" s="5" t="s">
        <v>2286</v>
      </c>
      <c r="L437" s="2">
        <f t="shared" si="6"/>
        <v>32470.087976891027</v>
      </c>
      <c r="M437" s="5" t="s">
        <v>38</v>
      </c>
      <c r="N437" s="5" t="s">
        <v>6348</v>
      </c>
    </row>
    <row r="438" spans="2:14" hidden="1" outlineLevel="1">
      <c r="B438" s="5" t="s">
        <v>1269</v>
      </c>
      <c r="C438" s="5" t="s">
        <v>24</v>
      </c>
      <c r="D438" s="5" t="s">
        <v>38</v>
      </c>
      <c r="E438" s="5"/>
      <c r="F438" s="5" t="s">
        <v>6349</v>
      </c>
      <c r="G438" s="5" t="s">
        <v>6350</v>
      </c>
      <c r="H438" s="5" t="s">
        <v>1272</v>
      </c>
      <c r="I438" s="5" t="s">
        <v>2222</v>
      </c>
      <c r="J438" s="5" t="s">
        <v>38</v>
      </c>
      <c r="K438" s="5" t="s">
        <v>676</v>
      </c>
      <c r="L438" s="2">
        <f t="shared" si="6"/>
        <v>-1708.9519987837384</v>
      </c>
      <c r="M438" s="5" t="s">
        <v>38</v>
      </c>
      <c r="N438" s="5" t="s">
        <v>759</v>
      </c>
    </row>
    <row r="439" spans="2:14" hidden="1" outlineLevel="1">
      <c r="B439" s="5" t="s">
        <v>1269</v>
      </c>
      <c r="C439" s="5" t="s">
        <v>24</v>
      </c>
      <c r="D439" s="5" t="s">
        <v>38</v>
      </c>
      <c r="E439" s="5"/>
      <c r="F439" s="5" t="s">
        <v>6351</v>
      </c>
      <c r="G439" s="5" t="s">
        <v>6352</v>
      </c>
      <c r="H439" s="5" t="s">
        <v>1272</v>
      </c>
      <c r="I439" s="5" t="s">
        <v>6353</v>
      </c>
      <c r="J439" s="5" t="s">
        <v>38</v>
      </c>
      <c r="K439" s="5" t="s">
        <v>1184</v>
      </c>
      <c r="L439" s="2">
        <f t="shared" si="6"/>
        <v>-23925.32798297234</v>
      </c>
      <c r="M439" s="5" t="s">
        <v>38</v>
      </c>
      <c r="N439" s="5" t="s">
        <v>6354</v>
      </c>
    </row>
    <row r="440" spans="2:14" hidden="1" outlineLevel="1">
      <c r="B440" s="5" t="s">
        <v>6355</v>
      </c>
      <c r="C440" s="5" t="s">
        <v>24</v>
      </c>
      <c r="D440" s="5" t="s">
        <v>38</v>
      </c>
      <c r="E440" s="5"/>
      <c r="F440" s="5" t="s">
        <v>6356</v>
      </c>
      <c r="G440" s="5" t="s">
        <v>6357</v>
      </c>
      <c r="H440" s="5" t="s">
        <v>6358</v>
      </c>
      <c r="I440" s="5" t="s">
        <v>3177</v>
      </c>
      <c r="J440" s="5" t="s">
        <v>38</v>
      </c>
      <c r="K440" s="5" t="s">
        <v>139</v>
      </c>
      <c r="L440" s="2">
        <f t="shared" si="6"/>
        <v>64940.175953782054</v>
      </c>
      <c r="M440" s="5" t="s">
        <v>38</v>
      </c>
      <c r="N440" s="5" t="s">
        <v>6359</v>
      </c>
    </row>
    <row r="441" spans="2:14" hidden="1" outlineLevel="1">
      <c r="B441" s="5" t="s">
        <v>1283</v>
      </c>
      <c r="C441" s="5" t="s">
        <v>24</v>
      </c>
      <c r="D441" s="5" t="s">
        <v>55</v>
      </c>
      <c r="E441" s="5"/>
      <c r="F441" s="5" t="s">
        <v>6360</v>
      </c>
      <c r="G441" s="5" t="s">
        <v>6361</v>
      </c>
      <c r="H441" s="5" t="s">
        <v>1286</v>
      </c>
      <c r="I441" s="5" t="s">
        <v>6296</v>
      </c>
      <c r="J441" s="5" t="s">
        <v>38</v>
      </c>
      <c r="K441" s="5" t="s">
        <v>103</v>
      </c>
      <c r="L441" s="2">
        <f t="shared" si="6"/>
        <v>66649.127952565803</v>
      </c>
      <c r="M441" s="5" t="s">
        <v>38</v>
      </c>
      <c r="N441" s="5" t="s">
        <v>6362</v>
      </c>
    </row>
    <row r="442" spans="2:14" hidden="1" outlineLevel="1">
      <c r="B442" s="5" t="s">
        <v>1283</v>
      </c>
      <c r="C442" s="5" t="s">
        <v>24</v>
      </c>
      <c r="D442" s="5" t="s">
        <v>38</v>
      </c>
      <c r="E442" s="5"/>
      <c r="F442" s="5" t="s">
        <v>6363</v>
      </c>
      <c r="G442" s="5" t="s">
        <v>6364</v>
      </c>
      <c r="H442" s="5" t="s">
        <v>1286</v>
      </c>
      <c r="I442" s="5" t="s">
        <v>5539</v>
      </c>
      <c r="J442" s="5" t="s">
        <v>38</v>
      </c>
      <c r="K442" s="5" t="s">
        <v>1184</v>
      </c>
      <c r="L442" s="2">
        <f t="shared" si="6"/>
        <v>-23925.32798297234</v>
      </c>
      <c r="M442" s="5" t="s">
        <v>38</v>
      </c>
      <c r="N442" s="5" t="s">
        <v>6365</v>
      </c>
    </row>
    <row r="443" spans="2:14" hidden="1" outlineLevel="1">
      <c r="B443" s="5" t="s">
        <v>1289</v>
      </c>
      <c r="C443" s="5" t="s">
        <v>24</v>
      </c>
      <c r="D443" s="5" t="s">
        <v>63</v>
      </c>
      <c r="E443" s="5"/>
      <c r="F443" s="5" t="s">
        <v>6366</v>
      </c>
      <c r="G443" s="5" t="s">
        <v>6367</v>
      </c>
      <c r="H443" s="5" t="s">
        <v>1292</v>
      </c>
      <c r="I443" s="5" t="s">
        <v>5552</v>
      </c>
      <c r="J443" s="5" t="s">
        <v>38</v>
      </c>
      <c r="K443" s="5" t="s">
        <v>1613</v>
      </c>
      <c r="L443" s="2">
        <f t="shared" si="6"/>
        <v>126462.44790999666</v>
      </c>
      <c r="M443" s="5" t="s">
        <v>38</v>
      </c>
      <c r="N443" s="5" t="s">
        <v>6368</v>
      </c>
    </row>
    <row r="444" spans="2:14" hidden="1" outlineLevel="1">
      <c r="B444" s="5" t="s">
        <v>1289</v>
      </c>
      <c r="C444" s="5" t="s">
        <v>24</v>
      </c>
      <c r="D444" s="5" t="s">
        <v>38</v>
      </c>
      <c r="E444" s="5"/>
      <c r="F444" s="5" t="s">
        <v>6369</v>
      </c>
      <c r="G444" s="5" t="s">
        <v>6370</v>
      </c>
      <c r="H444" s="5" t="s">
        <v>1292</v>
      </c>
      <c r="I444" s="5" t="s">
        <v>2167</v>
      </c>
      <c r="J444" s="5" t="s">
        <v>38</v>
      </c>
      <c r="K444" s="5" t="s">
        <v>2066</v>
      </c>
      <c r="L444" s="2">
        <f t="shared" si="6"/>
        <v>-13671.615990269907</v>
      </c>
      <c r="M444" s="5" t="s">
        <v>38</v>
      </c>
      <c r="N444" s="5" t="s">
        <v>6371</v>
      </c>
    </row>
    <row r="445" spans="2:14" hidden="1" outlineLevel="1">
      <c r="B445" s="5" t="s">
        <v>1301</v>
      </c>
      <c r="C445" s="5" t="s">
        <v>24</v>
      </c>
      <c r="D445" s="5" t="s">
        <v>46</v>
      </c>
      <c r="E445" s="5"/>
      <c r="F445" s="5" t="s">
        <v>6372</v>
      </c>
      <c r="G445" s="5" t="s">
        <v>6373</v>
      </c>
      <c r="H445" s="5" t="s">
        <v>1304</v>
      </c>
      <c r="I445" s="5" t="s">
        <v>402</v>
      </c>
      <c r="J445" s="5" t="s">
        <v>38</v>
      </c>
      <c r="K445" s="5" t="s">
        <v>52</v>
      </c>
      <c r="L445" s="2">
        <f t="shared" si="6"/>
        <v>61522.271956214579</v>
      </c>
      <c r="M445" s="5" t="s">
        <v>38</v>
      </c>
      <c r="N445" s="5" t="s">
        <v>6374</v>
      </c>
    </row>
    <row r="446" spans="2:14" hidden="1" outlineLevel="1">
      <c r="B446" s="5" t="s">
        <v>1306</v>
      </c>
      <c r="C446" s="5" t="s">
        <v>24</v>
      </c>
      <c r="D446" s="5" t="s">
        <v>38</v>
      </c>
      <c r="E446" s="5"/>
      <c r="F446" s="5" t="s">
        <v>6375</v>
      </c>
      <c r="G446" s="5" t="s">
        <v>6376</v>
      </c>
      <c r="H446" s="5" t="s">
        <v>1309</v>
      </c>
      <c r="I446" s="5" t="s">
        <v>1826</v>
      </c>
      <c r="J446" s="5" t="s">
        <v>51</v>
      </c>
      <c r="K446" s="5" t="s">
        <v>46</v>
      </c>
      <c r="L446" s="2">
        <f t="shared" si="6"/>
        <v>5126.8559963512153</v>
      </c>
      <c r="M446" s="5" t="s">
        <v>38</v>
      </c>
      <c r="N446" s="5" t="s">
        <v>6377</v>
      </c>
    </row>
    <row r="447" spans="2:14" hidden="1" outlineLevel="1">
      <c r="B447" s="5" t="s">
        <v>6378</v>
      </c>
      <c r="C447" s="5" t="s">
        <v>24</v>
      </c>
      <c r="D447" s="5" t="s">
        <v>55</v>
      </c>
      <c r="E447" s="5"/>
      <c r="F447" s="5" t="s">
        <v>6379</v>
      </c>
      <c r="G447" s="5" t="s">
        <v>6380</v>
      </c>
      <c r="H447" s="5" t="s">
        <v>6381</v>
      </c>
      <c r="I447" s="5" t="s">
        <v>3415</v>
      </c>
      <c r="J447" s="5" t="s">
        <v>38</v>
      </c>
      <c r="K447" s="5" t="s">
        <v>1194</v>
      </c>
      <c r="L447" s="2">
        <f t="shared" si="6"/>
        <v>-49559.60796472842</v>
      </c>
      <c r="M447" s="5" t="s">
        <v>38</v>
      </c>
      <c r="N447" s="5" t="s">
        <v>6382</v>
      </c>
    </row>
    <row r="448" spans="2:14" hidden="1" outlineLevel="1">
      <c r="B448" s="5" t="s">
        <v>6378</v>
      </c>
      <c r="C448" s="5" t="s">
        <v>24</v>
      </c>
      <c r="D448" s="5" t="s">
        <v>55</v>
      </c>
      <c r="E448" s="5"/>
      <c r="F448" s="5" t="s">
        <v>6383</v>
      </c>
      <c r="G448" s="5" t="s">
        <v>6384</v>
      </c>
      <c r="H448" s="5" t="s">
        <v>6381</v>
      </c>
      <c r="I448" s="5" t="s">
        <v>293</v>
      </c>
      <c r="J448" s="5" t="s">
        <v>38</v>
      </c>
      <c r="K448" s="5" t="s">
        <v>336</v>
      </c>
      <c r="L448" s="2">
        <f t="shared" si="6"/>
        <v>105955.02392459178</v>
      </c>
      <c r="M448" s="5" t="s">
        <v>38</v>
      </c>
      <c r="N448" s="5" t="s">
        <v>6385</v>
      </c>
    </row>
    <row r="449" spans="2:14" hidden="1" outlineLevel="1">
      <c r="B449" s="5" t="s">
        <v>6386</v>
      </c>
      <c r="C449" s="5" t="s">
        <v>24</v>
      </c>
      <c r="D449" s="5" t="s">
        <v>55</v>
      </c>
      <c r="E449" s="5" t="s">
        <v>162</v>
      </c>
      <c r="F449" s="5" t="s">
        <v>6387</v>
      </c>
      <c r="G449" s="5" t="s">
        <v>6388</v>
      </c>
      <c r="H449" s="5" t="s">
        <v>6389</v>
      </c>
      <c r="I449" s="5" t="s">
        <v>1774</v>
      </c>
      <c r="J449" s="5" t="s">
        <v>55</v>
      </c>
      <c r="K449" s="5" t="s">
        <v>1374</v>
      </c>
      <c r="L449" s="2">
        <f t="shared" si="6"/>
        <v>-10253.711992702431</v>
      </c>
      <c r="M449" s="5" t="s">
        <v>38</v>
      </c>
      <c r="N449" s="5" t="s">
        <v>6390</v>
      </c>
    </row>
    <row r="450" spans="2:14" hidden="1" outlineLevel="1">
      <c r="B450" s="5" t="s">
        <v>6391</v>
      </c>
      <c r="C450" s="5" t="s">
        <v>37</v>
      </c>
      <c r="D450" s="5" t="s">
        <v>38</v>
      </c>
      <c r="E450" s="5"/>
      <c r="F450" s="5" t="s">
        <v>6392</v>
      </c>
      <c r="G450" s="5" t="s">
        <v>6393</v>
      </c>
      <c r="H450" s="5" t="s">
        <v>6394</v>
      </c>
      <c r="I450" s="5" t="s">
        <v>5660</v>
      </c>
      <c r="J450" s="5" t="s">
        <v>38</v>
      </c>
      <c r="K450" s="5" t="s">
        <v>1281</v>
      </c>
      <c r="L450" s="2">
        <f t="shared" si="6"/>
        <v>-29052.183979323552</v>
      </c>
      <c r="M450" s="5" t="s">
        <v>38</v>
      </c>
      <c r="N450" s="5" t="s">
        <v>6395</v>
      </c>
    </row>
    <row r="451" spans="2:14" hidden="1" outlineLevel="1">
      <c r="B451" s="5" t="s">
        <v>6391</v>
      </c>
      <c r="C451" s="5" t="s">
        <v>37</v>
      </c>
      <c r="D451" s="5" t="s">
        <v>55</v>
      </c>
      <c r="E451" s="5"/>
      <c r="F451" s="5" t="s">
        <v>6396</v>
      </c>
      <c r="G451" s="5" t="s">
        <v>6397</v>
      </c>
      <c r="H451" s="5" t="s">
        <v>6394</v>
      </c>
      <c r="I451" s="5" t="s">
        <v>6398</v>
      </c>
      <c r="J451" s="5" t="s">
        <v>38</v>
      </c>
      <c r="K451" s="5" t="s">
        <v>526</v>
      </c>
      <c r="L451" s="2">
        <f t="shared" ref="L451:L514" si="7">K451/$K$2361*100</f>
        <v>109372.92792215926</v>
      </c>
      <c r="M451" s="5" t="s">
        <v>38</v>
      </c>
      <c r="N451" s="5" t="s">
        <v>6399</v>
      </c>
    </row>
    <row r="452" spans="2:14" hidden="1" outlineLevel="1">
      <c r="B452" s="5" t="s">
        <v>1312</v>
      </c>
      <c r="C452" s="5" t="s">
        <v>24</v>
      </c>
      <c r="D452" s="5" t="s">
        <v>46</v>
      </c>
      <c r="E452" s="5"/>
      <c r="F452" s="5" t="s">
        <v>6400</v>
      </c>
      <c r="G452" s="5" t="s">
        <v>6401</v>
      </c>
      <c r="H452" s="5" t="s">
        <v>1315</v>
      </c>
      <c r="I452" s="5" t="s">
        <v>5114</v>
      </c>
      <c r="J452" s="5" t="s">
        <v>55</v>
      </c>
      <c r="K452" s="5" t="s">
        <v>89</v>
      </c>
      <c r="L452" s="2">
        <f t="shared" si="7"/>
        <v>47850.655965944679</v>
      </c>
      <c r="M452" s="5" t="s">
        <v>38</v>
      </c>
      <c r="N452" s="5" t="s">
        <v>6402</v>
      </c>
    </row>
    <row r="453" spans="2:14" hidden="1" outlineLevel="1">
      <c r="B453" s="5" t="s">
        <v>1312</v>
      </c>
      <c r="C453" s="5" t="s">
        <v>24</v>
      </c>
      <c r="D453" s="5" t="s">
        <v>46</v>
      </c>
      <c r="E453" s="5"/>
      <c r="F453" s="5" t="s">
        <v>6403</v>
      </c>
      <c r="G453" s="5" t="s">
        <v>6404</v>
      </c>
      <c r="H453" s="5" t="s">
        <v>1315</v>
      </c>
      <c r="I453" s="5" t="s">
        <v>214</v>
      </c>
      <c r="J453" s="5" t="s">
        <v>55</v>
      </c>
      <c r="K453" s="5" t="s">
        <v>3819</v>
      </c>
      <c r="L453" s="2">
        <f t="shared" si="7"/>
        <v>-39305.895972025988</v>
      </c>
      <c r="M453" s="5" t="s">
        <v>38</v>
      </c>
      <c r="N453" s="5" t="s">
        <v>6405</v>
      </c>
    </row>
    <row r="454" spans="2:14" hidden="1" outlineLevel="1">
      <c r="B454" s="5" t="s">
        <v>1324</v>
      </c>
      <c r="C454" s="5" t="s">
        <v>24</v>
      </c>
      <c r="D454" s="5" t="s">
        <v>55</v>
      </c>
      <c r="E454" s="5"/>
      <c r="F454" s="5" t="s">
        <v>6406</v>
      </c>
      <c r="G454" s="5" t="s">
        <v>6407</v>
      </c>
      <c r="H454" s="5" t="s">
        <v>1327</v>
      </c>
      <c r="I454" s="5" t="s">
        <v>3738</v>
      </c>
      <c r="J454" s="5" t="s">
        <v>55</v>
      </c>
      <c r="K454" s="5" t="s">
        <v>893</v>
      </c>
      <c r="L454" s="2">
        <f t="shared" si="7"/>
        <v>93992.359933105618</v>
      </c>
      <c r="M454" s="5" t="s">
        <v>38</v>
      </c>
      <c r="N454" s="5" t="s">
        <v>6408</v>
      </c>
    </row>
    <row r="455" spans="2:14" hidden="1" outlineLevel="1">
      <c r="B455" s="5" t="s">
        <v>1324</v>
      </c>
      <c r="C455" s="5" t="s">
        <v>24</v>
      </c>
      <c r="D455" s="5" t="s">
        <v>38</v>
      </c>
      <c r="E455" s="5"/>
      <c r="F455" s="5" t="s">
        <v>6409</v>
      </c>
      <c r="G455" s="5" t="s">
        <v>6410</v>
      </c>
      <c r="H455" s="5" t="s">
        <v>1327</v>
      </c>
      <c r="I455" s="5" t="s">
        <v>6211</v>
      </c>
      <c r="J455" s="5" t="s">
        <v>55</v>
      </c>
      <c r="K455" s="5" t="s">
        <v>1060</v>
      </c>
      <c r="L455" s="2">
        <f t="shared" si="7"/>
        <v>-17089.519987837386</v>
      </c>
      <c r="M455" s="5" t="s">
        <v>38</v>
      </c>
      <c r="N455" s="5" t="s">
        <v>6411</v>
      </c>
    </row>
    <row r="456" spans="2:14" hidden="1" outlineLevel="1">
      <c r="B456" s="5" t="s">
        <v>1324</v>
      </c>
      <c r="C456" s="5" t="s">
        <v>24</v>
      </c>
      <c r="D456" s="5" t="s">
        <v>46</v>
      </c>
      <c r="E456" s="5"/>
      <c r="F456" s="5" t="s">
        <v>6412</v>
      </c>
      <c r="G456" s="5" t="s">
        <v>6413</v>
      </c>
      <c r="H456" s="5" t="s">
        <v>1327</v>
      </c>
      <c r="I456" s="5" t="s">
        <v>1733</v>
      </c>
      <c r="J456" s="5" t="s">
        <v>55</v>
      </c>
      <c r="K456" s="5" t="s">
        <v>1060</v>
      </c>
      <c r="L456" s="2">
        <f t="shared" si="7"/>
        <v>-17089.519987837386</v>
      </c>
      <c r="M456" s="5" t="s">
        <v>38</v>
      </c>
      <c r="N456" s="5" t="s">
        <v>6414</v>
      </c>
    </row>
    <row r="457" spans="2:14" hidden="1" outlineLevel="1">
      <c r="B457" s="5" t="s">
        <v>1339</v>
      </c>
      <c r="C457" s="5" t="s">
        <v>24</v>
      </c>
      <c r="D457" s="5" t="s">
        <v>55</v>
      </c>
      <c r="E457" s="5"/>
      <c r="F457" s="5" t="s">
        <v>6415</v>
      </c>
      <c r="G457" s="5" t="s">
        <v>6416</v>
      </c>
      <c r="H457" s="5" t="s">
        <v>1342</v>
      </c>
      <c r="I457" s="5" t="s">
        <v>6417</v>
      </c>
      <c r="J457" s="5" t="s">
        <v>38</v>
      </c>
      <c r="K457" s="5" t="s">
        <v>289</v>
      </c>
      <c r="L457" s="2">
        <f t="shared" si="7"/>
        <v>82029.695941619444</v>
      </c>
      <c r="M457" s="5" t="s">
        <v>38</v>
      </c>
      <c r="N457" s="5" t="s">
        <v>6418</v>
      </c>
    </row>
    <row r="458" spans="2:14" hidden="1" outlineLevel="1">
      <c r="B458" s="5" t="s">
        <v>1344</v>
      </c>
      <c r="C458" s="5" t="s">
        <v>37</v>
      </c>
      <c r="D458" s="5" t="s">
        <v>38</v>
      </c>
      <c r="E458" s="5"/>
      <c r="F458" s="5" t="s">
        <v>6419</v>
      </c>
      <c r="G458" s="5" t="s">
        <v>6420</v>
      </c>
      <c r="H458" s="5" t="s">
        <v>1347</v>
      </c>
      <c r="I458" s="5" t="s">
        <v>2264</v>
      </c>
      <c r="J458" s="5" t="s">
        <v>38</v>
      </c>
      <c r="K458" s="5" t="s">
        <v>324</v>
      </c>
      <c r="L458" s="2">
        <f t="shared" si="7"/>
        <v>71775.983948917012</v>
      </c>
      <c r="M458" s="5" t="s">
        <v>38</v>
      </c>
      <c r="N458" s="5" t="s">
        <v>6421</v>
      </c>
    </row>
    <row r="459" spans="2:14" hidden="1" outlineLevel="1">
      <c r="B459" s="5" t="s">
        <v>1353</v>
      </c>
      <c r="C459" s="5" t="s">
        <v>24</v>
      </c>
      <c r="D459" s="5" t="s">
        <v>38</v>
      </c>
      <c r="E459" s="5"/>
      <c r="F459" s="5" t="s">
        <v>6422</v>
      </c>
      <c r="G459" s="5" t="s">
        <v>6423</v>
      </c>
      <c r="H459" s="5" t="s">
        <v>1356</v>
      </c>
      <c r="I459" s="5" t="s">
        <v>2435</v>
      </c>
      <c r="J459" s="5" t="s">
        <v>55</v>
      </c>
      <c r="K459" s="5" t="s">
        <v>4542</v>
      </c>
      <c r="L459" s="2">
        <f t="shared" si="7"/>
        <v>-20507.423985404861</v>
      </c>
      <c r="M459" s="5" t="s">
        <v>38</v>
      </c>
      <c r="N459" s="5" t="s">
        <v>6424</v>
      </c>
    </row>
    <row r="460" spans="2:14" hidden="1" outlineLevel="1">
      <c r="B460" s="5" t="s">
        <v>1353</v>
      </c>
      <c r="C460" s="5" t="s">
        <v>24</v>
      </c>
      <c r="D460" s="5" t="s">
        <v>38</v>
      </c>
      <c r="E460" s="5"/>
      <c r="F460" s="5" t="s">
        <v>6425</v>
      </c>
      <c r="G460" s="5" t="s">
        <v>6426</v>
      </c>
      <c r="H460" s="5" t="s">
        <v>1356</v>
      </c>
      <c r="I460" s="5" t="s">
        <v>1152</v>
      </c>
      <c r="J460" s="5" t="s">
        <v>55</v>
      </c>
      <c r="K460" s="5" t="s">
        <v>239</v>
      </c>
      <c r="L460" s="2">
        <f t="shared" si="7"/>
        <v>35887.991974458506</v>
      </c>
      <c r="M460" s="5" t="s">
        <v>38</v>
      </c>
      <c r="N460" s="5" t="s">
        <v>6427</v>
      </c>
    </row>
    <row r="461" spans="2:14" hidden="1" outlineLevel="1">
      <c r="B461" s="5" t="s">
        <v>6428</v>
      </c>
      <c r="C461" s="5" t="s">
        <v>37</v>
      </c>
      <c r="D461" s="5" t="s">
        <v>55</v>
      </c>
      <c r="E461" s="5"/>
      <c r="F461" s="5" t="s">
        <v>6429</v>
      </c>
      <c r="G461" s="5" t="s">
        <v>6430</v>
      </c>
      <c r="H461" s="5" t="s">
        <v>6431</v>
      </c>
      <c r="I461" s="5" t="s">
        <v>1558</v>
      </c>
      <c r="J461" s="5" t="s">
        <v>55</v>
      </c>
      <c r="K461" s="5" t="s">
        <v>941</v>
      </c>
      <c r="L461" s="2">
        <f t="shared" si="7"/>
        <v>-25634.279981756077</v>
      </c>
      <c r="M461" s="5" t="s">
        <v>38</v>
      </c>
      <c r="N461" s="5" t="s">
        <v>6432</v>
      </c>
    </row>
    <row r="462" spans="2:14" hidden="1" outlineLevel="1">
      <c r="B462" s="5" t="s">
        <v>6428</v>
      </c>
      <c r="C462" s="5" t="s">
        <v>37</v>
      </c>
      <c r="D462" s="5" t="s">
        <v>38</v>
      </c>
      <c r="E462" s="5"/>
      <c r="F462" s="5" t="s">
        <v>6433</v>
      </c>
      <c r="G462" s="5" t="s">
        <v>6434</v>
      </c>
      <c r="H462" s="5" t="s">
        <v>6431</v>
      </c>
      <c r="I462" s="5" t="s">
        <v>3759</v>
      </c>
      <c r="J462" s="5" t="s">
        <v>55</v>
      </c>
      <c r="K462" s="5" t="s">
        <v>1337</v>
      </c>
      <c r="L462" s="2">
        <f t="shared" si="7"/>
        <v>-11962.66399148617</v>
      </c>
      <c r="M462" s="5" t="s">
        <v>38</v>
      </c>
      <c r="N462" s="5" t="s">
        <v>6435</v>
      </c>
    </row>
    <row r="463" spans="2:14" hidden="1" outlineLevel="1">
      <c r="B463" s="5" t="s">
        <v>6428</v>
      </c>
      <c r="C463" s="5" t="s">
        <v>37</v>
      </c>
      <c r="D463" s="5" t="s">
        <v>38</v>
      </c>
      <c r="E463" s="5"/>
      <c r="F463" s="5" t="s">
        <v>6436</v>
      </c>
      <c r="G463" s="5" t="s">
        <v>6437</v>
      </c>
      <c r="H463" s="5" t="s">
        <v>6431</v>
      </c>
      <c r="I463" s="5" t="s">
        <v>131</v>
      </c>
      <c r="J463" s="5" t="s">
        <v>55</v>
      </c>
      <c r="K463" s="5" t="s">
        <v>89</v>
      </c>
      <c r="L463" s="2">
        <f t="shared" si="7"/>
        <v>47850.655965944679</v>
      </c>
      <c r="M463" s="5" t="s">
        <v>38</v>
      </c>
      <c r="N463" s="5" t="s">
        <v>6438</v>
      </c>
    </row>
    <row r="464" spans="2:14" hidden="1" outlineLevel="1">
      <c r="B464" s="5" t="s">
        <v>6439</v>
      </c>
      <c r="C464" s="5" t="s">
        <v>37</v>
      </c>
      <c r="D464" s="5" t="s">
        <v>38</v>
      </c>
      <c r="E464" s="5"/>
      <c r="F464" s="5" t="s">
        <v>6440</v>
      </c>
      <c r="G464" s="5" t="s">
        <v>6441</v>
      </c>
      <c r="H464" s="5" t="s">
        <v>6442</v>
      </c>
      <c r="I464" s="5" t="s">
        <v>3023</v>
      </c>
      <c r="J464" s="5" t="s">
        <v>55</v>
      </c>
      <c r="K464" s="5" t="s">
        <v>324</v>
      </c>
      <c r="L464" s="2">
        <f t="shared" si="7"/>
        <v>71775.983948917012</v>
      </c>
      <c r="M464" s="5" t="s">
        <v>38</v>
      </c>
      <c r="N464" s="5" t="s">
        <v>6443</v>
      </c>
    </row>
    <row r="465" spans="2:14" hidden="1" outlineLevel="1">
      <c r="B465" s="5" t="s">
        <v>6444</v>
      </c>
      <c r="C465" s="5" t="s">
        <v>37</v>
      </c>
      <c r="D465" s="5" t="s">
        <v>38</v>
      </c>
      <c r="E465" s="5"/>
      <c r="F465" s="5" t="s">
        <v>6445</v>
      </c>
      <c r="G465" s="5" t="s">
        <v>6446</v>
      </c>
      <c r="H465" s="5" t="s">
        <v>6447</v>
      </c>
      <c r="I465" s="5" t="s">
        <v>1710</v>
      </c>
      <c r="J465" s="5" t="s">
        <v>55</v>
      </c>
      <c r="K465" s="5" t="s">
        <v>1259</v>
      </c>
      <c r="L465" s="2">
        <f t="shared" si="7"/>
        <v>-5126.8559963512153</v>
      </c>
      <c r="M465" s="5" t="s">
        <v>38</v>
      </c>
      <c r="N465" s="5" t="s">
        <v>6448</v>
      </c>
    </row>
    <row r="466" spans="2:14" hidden="1" outlineLevel="1">
      <c r="B466" s="5" t="s">
        <v>6444</v>
      </c>
      <c r="C466" s="5" t="s">
        <v>37</v>
      </c>
      <c r="D466" s="5" t="s">
        <v>38</v>
      </c>
      <c r="E466" s="5"/>
      <c r="F466" s="5" t="s">
        <v>6449</v>
      </c>
      <c r="G466" s="5" t="s">
        <v>6450</v>
      </c>
      <c r="H466" s="5" t="s">
        <v>6447</v>
      </c>
      <c r="I466" s="5" t="s">
        <v>2302</v>
      </c>
      <c r="J466" s="5" t="s">
        <v>55</v>
      </c>
      <c r="K466" s="5" t="s">
        <v>46</v>
      </c>
      <c r="L466" s="2">
        <f t="shared" si="7"/>
        <v>5126.8559963512153</v>
      </c>
      <c r="M466" s="5" t="s">
        <v>38</v>
      </c>
      <c r="N466" s="5" t="s">
        <v>6451</v>
      </c>
    </row>
    <row r="467" spans="2:14" hidden="1" outlineLevel="1">
      <c r="B467" s="5" t="s">
        <v>6444</v>
      </c>
      <c r="C467" s="5" t="s">
        <v>37</v>
      </c>
      <c r="D467" s="5" t="s">
        <v>38</v>
      </c>
      <c r="E467" s="5"/>
      <c r="F467" s="5" t="s">
        <v>6452</v>
      </c>
      <c r="G467" s="5" t="s">
        <v>6453</v>
      </c>
      <c r="H467" s="5" t="s">
        <v>6447</v>
      </c>
      <c r="I467" s="5" t="s">
        <v>2417</v>
      </c>
      <c r="J467" s="5" t="s">
        <v>55</v>
      </c>
      <c r="K467" s="5" t="s">
        <v>1259</v>
      </c>
      <c r="L467" s="2">
        <f t="shared" si="7"/>
        <v>-5126.8559963512153</v>
      </c>
      <c r="M467" s="5" t="s">
        <v>38</v>
      </c>
      <c r="N467" s="5" t="s">
        <v>6454</v>
      </c>
    </row>
    <row r="468" spans="2:14" hidden="1" outlineLevel="1">
      <c r="B468" s="5" t="s">
        <v>1362</v>
      </c>
      <c r="C468" s="5" t="s">
        <v>24</v>
      </c>
      <c r="D468" s="5" t="s">
        <v>55</v>
      </c>
      <c r="E468" s="5"/>
      <c r="F468" s="5" t="s">
        <v>6455</v>
      </c>
      <c r="G468" s="5" t="s">
        <v>6456</v>
      </c>
      <c r="H468" s="5" t="s">
        <v>1365</v>
      </c>
      <c r="I468" s="5" t="s">
        <v>4878</v>
      </c>
      <c r="J468" s="5" t="s">
        <v>55</v>
      </c>
      <c r="K468" s="5" t="s">
        <v>4060</v>
      </c>
      <c r="L468" s="2">
        <f t="shared" si="7"/>
        <v>116208.73591729421</v>
      </c>
      <c r="M468" s="5" t="s">
        <v>38</v>
      </c>
      <c r="N468" s="5" t="s">
        <v>6457</v>
      </c>
    </row>
    <row r="469" spans="2:14" hidden="1" outlineLevel="1">
      <c r="B469" s="5" t="s">
        <v>1362</v>
      </c>
      <c r="C469" s="5" t="s">
        <v>24</v>
      </c>
      <c r="D469" s="5" t="s">
        <v>46</v>
      </c>
      <c r="E469" s="5"/>
      <c r="F469" s="5" t="s">
        <v>6458</v>
      </c>
      <c r="G469" s="5" t="s">
        <v>6459</v>
      </c>
      <c r="H469" s="5" t="s">
        <v>1365</v>
      </c>
      <c r="I469" s="5" t="s">
        <v>251</v>
      </c>
      <c r="J469" s="5" t="s">
        <v>55</v>
      </c>
      <c r="K469" s="5" t="s">
        <v>1870</v>
      </c>
      <c r="L469" s="2">
        <f t="shared" si="7"/>
        <v>-78611.791944051976</v>
      </c>
      <c r="M469" s="5" t="s">
        <v>38</v>
      </c>
      <c r="N469" s="5" t="s">
        <v>6460</v>
      </c>
    </row>
    <row r="470" spans="2:14" hidden="1" outlineLevel="1">
      <c r="B470" s="5" t="s">
        <v>1362</v>
      </c>
      <c r="C470" s="5" t="s">
        <v>24</v>
      </c>
      <c r="D470" s="5" t="s">
        <v>38</v>
      </c>
      <c r="E470" s="5"/>
      <c r="F470" s="5" t="s">
        <v>1367</v>
      </c>
      <c r="G470" s="5" t="s">
        <v>6461</v>
      </c>
      <c r="H470" s="5" t="s">
        <v>1365</v>
      </c>
      <c r="I470" s="5" t="s">
        <v>1723</v>
      </c>
      <c r="J470" s="5" t="s">
        <v>55</v>
      </c>
      <c r="K470" s="5" t="s">
        <v>962</v>
      </c>
      <c r="L470" s="2">
        <f t="shared" si="7"/>
        <v>-73484.935947700753</v>
      </c>
      <c r="M470" s="5" t="s">
        <v>38</v>
      </c>
      <c r="N470" s="5" t="s">
        <v>6462</v>
      </c>
    </row>
    <row r="471" spans="2:14" hidden="1" outlineLevel="1">
      <c r="B471" s="1" t="s">
        <v>26</v>
      </c>
      <c r="C471" s="1" t="s">
        <v>27</v>
      </c>
      <c r="D471" s="1" t="s">
        <v>4</v>
      </c>
      <c r="E471" s="1" t="s">
        <v>28</v>
      </c>
      <c r="F471" s="1" t="s">
        <v>29</v>
      </c>
      <c r="G471" s="1" t="s">
        <v>30</v>
      </c>
      <c r="H471" s="1" t="s">
        <v>31</v>
      </c>
      <c r="I471" s="1" t="s">
        <v>32</v>
      </c>
      <c r="J471" s="1" t="s">
        <v>33</v>
      </c>
      <c r="K471" s="1" t="s">
        <v>3</v>
      </c>
      <c r="L471" s="2" t="e">
        <f t="shared" si="7"/>
        <v>#VALUE!</v>
      </c>
      <c r="M471" s="1" t="s">
        <v>34</v>
      </c>
      <c r="N471" s="1" t="s">
        <v>35</v>
      </c>
    </row>
    <row r="472" spans="2:14" hidden="1" outlineLevel="1">
      <c r="B472" s="5" t="s">
        <v>1400</v>
      </c>
      <c r="C472" s="5" t="s">
        <v>24</v>
      </c>
      <c r="D472" s="5" t="s">
        <v>38</v>
      </c>
      <c r="E472" s="5"/>
      <c r="F472" s="5" t="s">
        <v>6463</v>
      </c>
      <c r="G472" s="5" t="s">
        <v>6464</v>
      </c>
      <c r="H472" s="5" t="s">
        <v>1403</v>
      </c>
      <c r="I472" s="5" t="s">
        <v>881</v>
      </c>
      <c r="J472" s="5" t="s">
        <v>51</v>
      </c>
      <c r="K472" s="5" t="s">
        <v>68</v>
      </c>
      <c r="L472" s="2">
        <f t="shared" si="7"/>
        <v>97410.263930673085</v>
      </c>
      <c r="M472" s="5" t="s">
        <v>38</v>
      </c>
      <c r="N472" s="5" t="s">
        <v>1051</v>
      </c>
    </row>
    <row r="473" spans="2:14" hidden="1" outlineLevel="1">
      <c r="B473" s="5" t="s">
        <v>1406</v>
      </c>
      <c r="C473" s="5" t="s">
        <v>24</v>
      </c>
      <c r="D473" s="5" t="s">
        <v>55</v>
      </c>
      <c r="E473" s="5"/>
      <c r="F473" s="5" t="s">
        <v>6465</v>
      </c>
      <c r="G473" s="5" t="s">
        <v>6466</v>
      </c>
      <c r="H473" s="5" t="s">
        <v>1409</v>
      </c>
      <c r="I473" s="5" t="s">
        <v>124</v>
      </c>
      <c r="J473" s="5" t="s">
        <v>51</v>
      </c>
      <c r="K473" s="5" t="s">
        <v>1410</v>
      </c>
      <c r="L473" s="2">
        <f t="shared" si="7"/>
        <v>73484.935947700753</v>
      </c>
      <c r="M473" s="5" t="s">
        <v>38</v>
      </c>
      <c r="N473" s="5" t="s">
        <v>6467</v>
      </c>
    </row>
    <row r="474" spans="2:14" hidden="1" outlineLevel="1">
      <c r="B474" s="5" t="s">
        <v>1419</v>
      </c>
      <c r="C474" s="5" t="s">
        <v>24</v>
      </c>
      <c r="D474" s="5" t="s">
        <v>55</v>
      </c>
      <c r="E474" s="5"/>
      <c r="F474" s="5" t="s">
        <v>6468</v>
      </c>
      <c r="G474" s="5" t="s">
        <v>6469</v>
      </c>
      <c r="H474" s="5" t="s">
        <v>1422</v>
      </c>
      <c r="I474" s="5" t="s">
        <v>1846</v>
      </c>
      <c r="J474" s="5" t="s">
        <v>51</v>
      </c>
      <c r="K474" s="5" t="s">
        <v>60</v>
      </c>
      <c r="L474" s="2">
        <f t="shared" si="7"/>
        <v>70067.031950133271</v>
      </c>
      <c r="M474" s="5" t="s">
        <v>38</v>
      </c>
      <c r="N474" s="5" t="s">
        <v>6470</v>
      </c>
    </row>
    <row r="475" spans="2:14" hidden="1" outlineLevel="1">
      <c r="B475" s="5" t="s">
        <v>6471</v>
      </c>
      <c r="C475" s="5" t="s">
        <v>24</v>
      </c>
      <c r="D475" s="5" t="s">
        <v>55</v>
      </c>
      <c r="E475" s="5"/>
      <c r="F475" s="5" t="s">
        <v>6472</v>
      </c>
      <c r="G475" s="5" t="s">
        <v>6473</v>
      </c>
      <c r="H475" s="5" t="s">
        <v>6474</v>
      </c>
      <c r="I475" s="5" t="s">
        <v>2302</v>
      </c>
      <c r="J475" s="5" t="s">
        <v>51</v>
      </c>
      <c r="K475" s="5" t="s">
        <v>167</v>
      </c>
      <c r="L475" s="2">
        <f t="shared" si="7"/>
        <v>92283.407934321876</v>
      </c>
      <c r="M475" s="5" t="s">
        <v>38</v>
      </c>
      <c r="N475" s="5" t="s">
        <v>6475</v>
      </c>
    </row>
    <row r="476" spans="2:14" hidden="1" outlineLevel="1">
      <c r="B476" s="5" t="s">
        <v>1425</v>
      </c>
      <c r="C476" s="5" t="s">
        <v>24</v>
      </c>
      <c r="D476" s="5" t="s">
        <v>55</v>
      </c>
      <c r="E476" s="5"/>
      <c r="F476" s="5" t="s">
        <v>6476</v>
      </c>
      <c r="G476" s="5" t="s">
        <v>6477</v>
      </c>
      <c r="H476" s="5" t="s">
        <v>1428</v>
      </c>
      <c r="I476" s="5" t="s">
        <v>2903</v>
      </c>
      <c r="J476" s="5" t="s">
        <v>51</v>
      </c>
      <c r="K476" s="5" t="s">
        <v>167</v>
      </c>
      <c r="L476" s="2">
        <f t="shared" si="7"/>
        <v>92283.407934321876</v>
      </c>
      <c r="M476" s="5" t="s">
        <v>38</v>
      </c>
      <c r="N476" s="5" t="s">
        <v>6478</v>
      </c>
    </row>
    <row r="477" spans="2:14" hidden="1" outlineLevel="1">
      <c r="B477" s="5" t="s">
        <v>1431</v>
      </c>
      <c r="C477" s="5" t="s">
        <v>37</v>
      </c>
      <c r="D477" s="5" t="s">
        <v>38</v>
      </c>
      <c r="E477" s="5"/>
      <c r="F477" s="5" t="s">
        <v>6479</v>
      </c>
      <c r="G477" s="5" t="s">
        <v>6480</v>
      </c>
      <c r="H477" s="5" t="s">
        <v>1434</v>
      </c>
      <c r="I477" s="5" t="s">
        <v>6481</v>
      </c>
      <c r="J477" s="5" t="s">
        <v>51</v>
      </c>
      <c r="K477" s="5" t="s">
        <v>324</v>
      </c>
      <c r="L477" s="2">
        <f t="shared" si="7"/>
        <v>71775.983948917012</v>
      </c>
      <c r="M477" s="5" t="s">
        <v>38</v>
      </c>
      <c r="N477" s="5" t="s">
        <v>6482</v>
      </c>
    </row>
    <row r="478" spans="2:14" hidden="1" outlineLevel="1">
      <c r="B478" s="5" t="s">
        <v>1437</v>
      </c>
      <c r="C478" s="5" t="s">
        <v>24</v>
      </c>
      <c r="D478" s="5" t="s">
        <v>55</v>
      </c>
      <c r="E478" s="5"/>
      <c r="F478" s="5" t="s">
        <v>6483</v>
      </c>
      <c r="G478" s="5" t="s">
        <v>6484</v>
      </c>
      <c r="H478" s="5" t="s">
        <v>1440</v>
      </c>
      <c r="I478" s="5" t="s">
        <v>3304</v>
      </c>
      <c r="J478" s="5" t="s">
        <v>51</v>
      </c>
      <c r="K478" s="5" t="s">
        <v>103</v>
      </c>
      <c r="L478" s="2">
        <f t="shared" si="7"/>
        <v>66649.127952565803</v>
      </c>
      <c r="M478" s="5" t="s">
        <v>38</v>
      </c>
      <c r="N478" s="5" t="s">
        <v>4660</v>
      </c>
    </row>
    <row r="479" spans="2:14" hidden="1" outlineLevel="1">
      <c r="B479" s="5" t="s">
        <v>1443</v>
      </c>
      <c r="C479" s="5" t="s">
        <v>24</v>
      </c>
      <c r="D479" s="5" t="s">
        <v>46</v>
      </c>
      <c r="E479" s="5"/>
      <c r="F479" s="5" t="s">
        <v>6485</v>
      </c>
      <c r="G479" s="5" t="s">
        <v>6486</v>
      </c>
      <c r="H479" s="5" t="s">
        <v>1446</v>
      </c>
      <c r="I479" s="5" t="s">
        <v>2961</v>
      </c>
      <c r="J479" s="5" t="s">
        <v>51</v>
      </c>
      <c r="K479" s="5" t="s">
        <v>52</v>
      </c>
      <c r="L479" s="2">
        <f t="shared" si="7"/>
        <v>61522.271956214579</v>
      </c>
      <c r="M479" s="5" t="s">
        <v>38</v>
      </c>
      <c r="N479" s="5" t="s">
        <v>6487</v>
      </c>
    </row>
    <row r="480" spans="2:14" hidden="1" outlineLevel="1">
      <c r="B480" s="5" t="s">
        <v>1448</v>
      </c>
      <c r="C480" s="5" t="s">
        <v>24</v>
      </c>
      <c r="D480" s="5" t="s">
        <v>38</v>
      </c>
      <c r="E480" s="5"/>
      <c r="F480" s="5" t="s">
        <v>6488</v>
      </c>
      <c r="G480" s="5" t="s">
        <v>6489</v>
      </c>
      <c r="H480" s="5" t="s">
        <v>1451</v>
      </c>
      <c r="I480" s="5" t="s">
        <v>3759</v>
      </c>
      <c r="J480" s="5" t="s">
        <v>38</v>
      </c>
      <c r="K480" s="5" t="s">
        <v>853</v>
      </c>
      <c r="L480" s="2">
        <f t="shared" si="7"/>
        <v>44432.751968377197</v>
      </c>
      <c r="M480" s="5" t="s">
        <v>38</v>
      </c>
      <c r="N480" s="5" t="s">
        <v>2275</v>
      </c>
    </row>
    <row r="481" spans="2:14" hidden="1" outlineLevel="1">
      <c r="B481" s="5" t="s">
        <v>1453</v>
      </c>
      <c r="C481" s="5" t="s">
        <v>37</v>
      </c>
      <c r="D481" s="5" t="s">
        <v>46</v>
      </c>
      <c r="E481" s="5"/>
      <c r="F481" s="5" t="s">
        <v>6490</v>
      </c>
      <c r="G481" s="5" t="s">
        <v>6491</v>
      </c>
      <c r="H481" s="5" t="s">
        <v>1456</v>
      </c>
      <c r="I481" s="5" t="s">
        <v>152</v>
      </c>
      <c r="J481" s="5" t="s">
        <v>51</v>
      </c>
      <c r="K481" s="5" t="s">
        <v>1209</v>
      </c>
      <c r="L481" s="2">
        <f t="shared" si="7"/>
        <v>88865.503936754394</v>
      </c>
      <c r="M481" s="5" t="s">
        <v>38</v>
      </c>
      <c r="N481" s="5" t="s">
        <v>6492</v>
      </c>
    </row>
    <row r="482" spans="2:14" hidden="1" outlineLevel="1">
      <c r="B482" s="5" t="s">
        <v>1465</v>
      </c>
      <c r="C482" s="5" t="s">
        <v>24</v>
      </c>
      <c r="D482" s="5" t="s">
        <v>38</v>
      </c>
      <c r="E482" s="5"/>
      <c r="F482" s="5" t="s">
        <v>6493</v>
      </c>
      <c r="G482" s="5" t="s">
        <v>6494</v>
      </c>
      <c r="H482" s="5" t="s">
        <v>1468</v>
      </c>
      <c r="I482" s="5" t="s">
        <v>4169</v>
      </c>
      <c r="J482" s="5" t="s">
        <v>38</v>
      </c>
      <c r="K482" s="5" t="s">
        <v>324</v>
      </c>
      <c r="L482" s="2">
        <f t="shared" si="7"/>
        <v>71775.983948917012</v>
      </c>
      <c r="M482" s="5" t="s">
        <v>38</v>
      </c>
      <c r="N482" s="5" t="s">
        <v>6495</v>
      </c>
    </row>
    <row r="483" spans="2:14" hidden="1" outlineLevel="1">
      <c r="B483" s="5" t="s">
        <v>1471</v>
      </c>
      <c r="C483" s="5" t="s">
        <v>24</v>
      </c>
      <c r="D483" s="5" t="s">
        <v>55</v>
      </c>
      <c r="E483" s="5" t="s">
        <v>162</v>
      </c>
      <c r="F483" s="5" t="s">
        <v>6496</v>
      </c>
      <c r="G483" s="5" t="s">
        <v>6497</v>
      </c>
      <c r="H483" s="5" t="s">
        <v>1474</v>
      </c>
      <c r="I483" s="5" t="s">
        <v>1846</v>
      </c>
      <c r="J483" s="5" t="s">
        <v>51</v>
      </c>
      <c r="K483" s="5" t="s">
        <v>2286</v>
      </c>
      <c r="L483" s="2">
        <f t="shared" si="7"/>
        <v>32470.087976891027</v>
      </c>
      <c r="M483" s="5" t="s">
        <v>38</v>
      </c>
      <c r="N483" s="5" t="s">
        <v>6498</v>
      </c>
    </row>
    <row r="484" spans="2:14" hidden="1" outlineLevel="1">
      <c r="B484" s="5" t="s">
        <v>1476</v>
      </c>
      <c r="C484" s="5" t="s">
        <v>37</v>
      </c>
      <c r="D484" s="5" t="s">
        <v>55</v>
      </c>
      <c r="E484" s="5"/>
      <c r="F484" s="5" t="s">
        <v>6499</v>
      </c>
      <c r="G484" s="5" t="s">
        <v>6500</v>
      </c>
      <c r="H484" s="5" t="s">
        <v>1479</v>
      </c>
      <c r="I484" s="5" t="s">
        <v>158</v>
      </c>
      <c r="J484" s="5" t="s">
        <v>51</v>
      </c>
      <c r="K484" s="5" t="s">
        <v>447</v>
      </c>
      <c r="L484" s="2">
        <f t="shared" si="7"/>
        <v>49559.60796472842</v>
      </c>
      <c r="M484" s="5" t="s">
        <v>38</v>
      </c>
      <c r="N484" s="5" t="s">
        <v>3488</v>
      </c>
    </row>
    <row r="485" spans="2:14" hidden="1" outlineLevel="1">
      <c r="B485" s="5" t="s">
        <v>1482</v>
      </c>
      <c r="C485" s="5" t="s">
        <v>37</v>
      </c>
      <c r="D485" s="5" t="s">
        <v>46</v>
      </c>
      <c r="E485" s="5"/>
      <c r="F485" s="5" t="s">
        <v>6501</v>
      </c>
      <c r="G485" s="5" t="s">
        <v>6502</v>
      </c>
      <c r="H485" s="5" t="s">
        <v>1485</v>
      </c>
      <c r="I485" s="5" t="s">
        <v>6503</v>
      </c>
      <c r="J485" s="5" t="s">
        <v>51</v>
      </c>
      <c r="K485" s="5" t="s">
        <v>336</v>
      </c>
      <c r="L485" s="2">
        <f t="shared" si="7"/>
        <v>105955.02392459178</v>
      </c>
      <c r="M485" s="5" t="s">
        <v>38</v>
      </c>
      <c r="N485" s="5" t="s">
        <v>6504</v>
      </c>
    </row>
    <row r="486" spans="2:14" hidden="1" outlineLevel="1">
      <c r="B486" s="5" t="s">
        <v>6505</v>
      </c>
      <c r="C486" s="5" t="s">
        <v>37</v>
      </c>
      <c r="D486" s="5" t="s">
        <v>38</v>
      </c>
      <c r="E486" s="5" t="s">
        <v>120</v>
      </c>
      <c r="F486" s="5" t="s">
        <v>6506</v>
      </c>
      <c r="G486" s="5" t="s">
        <v>6507</v>
      </c>
      <c r="H486" s="5" t="s">
        <v>6508</v>
      </c>
      <c r="I486" s="5" t="s">
        <v>6509</v>
      </c>
      <c r="J486" s="5" t="s">
        <v>51</v>
      </c>
      <c r="K486" s="5" t="s">
        <v>2066</v>
      </c>
      <c r="L486" s="2">
        <f t="shared" si="7"/>
        <v>-13671.615990269907</v>
      </c>
      <c r="M486" s="5" t="s">
        <v>38</v>
      </c>
      <c r="N486" s="5" t="s">
        <v>3305</v>
      </c>
    </row>
    <row r="487" spans="2:14" hidden="1" outlineLevel="1">
      <c r="B487" s="5" t="s">
        <v>1494</v>
      </c>
      <c r="C487" s="5" t="s">
        <v>24</v>
      </c>
      <c r="D487" s="5" t="s">
        <v>55</v>
      </c>
      <c r="E487" s="5"/>
      <c r="F487" s="5" t="s">
        <v>6510</v>
      </c>
      <c r="G487" s="5" t="s">
        <v>6511</v>
      </c>
      <c r="H487" s="5" t="s">
        <v>1497</v>
      </c>
      <c r="I487" s="5" t="s">
        <v>131</v>
      </c>
      <c r="J487" s="5" t="s">
        <v>51</v>
      </c>
      <c r="K487" s="5" t="s">
        <v>893</v>
      </c>
      <c r="L487" s="2">
        <f t="shared" si="7"/>
        <v>93992.359933105618</v>
      </c>
      <c r="M487" s="5" t="s">
        <v>38</v>
      </c>
      <c r="N487" s="5" t="s">
        <v>6512</v>
      </c>
    </row>
    <row r="488" spans="2:14" hidden="1" outlineLevel="1">
      <c r="B488" s="5" t="s">
        <v>1499</v>
      </c>
      <c r="C488" s="5" t="s">
        <v>24</v>
      </c>
      <c r="D488" s="5" t="s">
        <v>38</v>
      </c>
      <c r="E488" s="5"/>
      <c r="F488" s="5" t="s">
        <v>6513</v>
      </c>
      <c r="G488" s="5" t="s">
        <v>6514</v>
      </c>
      <c r="H488" s="5" t="s">
        <v>1502</v>
      </c>
      <c r="I488" s="5" t="s">
        <v>3838</v>
      </c>
      <c r="J488" s="5" t="s">
        <v>51</v>
      </c>
      <c r="K488" s="5" t="s">
        <v>252</v>
      </c>
      <c r="L488" s="2">
        <f t="shared" si="7"/>
        <v>29052.183979323552</v>
      </c>
      <c r="M488" s="5" t="s">
        <v>38</v>
      </c>
      <c r="N488" s="5" t="s">
        <v>6515</v>
      </c>
    </row>
    <row r="489" spans="2:14" hidden="1" outlineLevel="1">
      <c r="B489" s="5" t="s">
        <v>1505</v>
      </c>
      <c r="C489" s="5" t="s">
        <v>24</v>
      </c>
      <c r="D489" s="5" t="s">
        <v>55</v>
      </c>
      <c r="E489" s="5"/>
      <c r="F489" s="5" t="s">
        <v>6516</v>
      </c>
      <c r="G489" s="5" t="s">
        <v>6517</v>
      </c>
      <c r="H489" s="5" t="s">
        <v>1508</v>
      </c>
      <c r="I489" s="5" t="s">
        <v>4054</v>
      </c>
      <c r="J489" s="5" t="s">
        <v>51</v>
      </c>
      <c r="K489" s="5" t="s">
        <v>1620</v>
      </c>
      <c r="L489" s="2">
        <f t="shared" si="7"/>
        <v>75193.887946484494</v>
      </c>
      <c r="M489" s="5" t="s">
        <v>38</v>
      </c>
      <c r="N489" s="5" t="s">
        <v>6518</v>
      </c>
    </row>
    <row r="490" spans="2:14" hidden="1" outlineLevel="1">
      <c r="B490" s="5" t="s">
        <v>1510</v>
      </c>
      <c r="C490" s="5" t="s">
        <v>24</v>
      </c>
      <c r="D490" s="5" t="s">
        <v>55</v>
      </c>
      <c r="E490" s="5"/>
      <c r="F490" s="5" t="s">
        <v>6519</v>
      </c>
      <c r="G490" s="5" t="s">
        <v>6520</v>
      </c>
      <c r="H490" s="5" t="s">
        <v>1513</v>
      </c>
      <c r="I490" s="5" t="s">
        <v>6521</v>
      </c>
      <c r="J490" s="5" t="s">
        <v>51</v>
      </c>
      <c r="K490" s="5" t="s">
        <v>208</v>
      </c>
      <c r="L490" s="2">
        <f t="shared" si="7"/>
        <v>87156.551937970667</v>
      </c>
      <c r="M490" s="5" t="s">
        <v>38</v>
      </c>
      <c r="N490" s="5" t="s">
        <v>6522</v>
      </c>
    </row>
    <row r="491" spans="2:14" hidden="1" outlineLevel="1">
      <c r="B491" s="5" t="s">
        <v>1516</v>
      </c>
      <c r="C491" s="5" t="s">
        <v>24</v>
      </c>
      <c r="D491" s="5" t="s">
        <v>55</v>
      </c>
      <c r="E491" s="5"/>
      <c r="F491" s="5" t="s">
        <v>6523</v>
      </c>
      <c r="G491" s="5" t="s">
        <v>6524</v>
      </c>
      <c r="H491" s="5" t="s">
        <v>1519</v>
      </c>
      <c r="I491" s="5" t="s">
        <v>4897</v>
      </c>
      <c r="J491" s="5" t="s">
        <v>51</v>
      </c>
      <c r="K491" s="5" t="s">
        <v>43</v>
      </c>
      <c r="L491" s="2">
        <f t="shared" si="7"/>
        <v>51268.559963512154</v>
      </c>
      <c r="M491" s="5" t="s">
        <v>38</v>
      </c>
      <c r="N491" s="5" t="s">
        <v>6525</v>
      </c>
    </row>
    <row r="492" spans="2:14" hidden="1" outlineLevel="1">
      <c r="B492" s="5" t="s">
        <v>1516</v>
      </c>
      <c r="C492" s="5" t="s">
        <v>24</v>
      </c>
      <c r="D492" s="5" t="s">
        <v>38</v>
      </c>
      <c r="E492" s="5"/>
      <c r="F492" s="5" t="s">
        <v>6526</v>
      </c>
      <c r="G492" s="5" t="s">
        <v>6527</v>
      </c>
      <c r="H492" s="5" t="s">
        <v>1519</v>
      </c>
      <c r="I492" s="5" t="s">
        <v>6528</v>
      </c>
      <c r="J492" s="5" t="s">
        <v>51</v>
      </c>
      <c r="K492" s="5" t="s">
        <v>612</v>
      </c>
      <c r="L492" s="2">
        <f t="shared" si="7"/>
        <v>-46141.703967160938</v>
      </c>
      <c r="M492" s="5" t="s">
        <v>38</v>
      </c>
      <c r="N492" s="5" t="s">
        <v>6529</v>
      </c>
    </row>
    <row r="493" spans="2:14" hidden="1" outlineLevel="1">
      <c r="B493" s="5" t="s">
        <v>1527</v>
      </c>
      <c r="C493" s="5" t="s">
        <v>24</v>
      </c>
      <c r="D493" s="5" t="s">
        <v>374</v>
      </c>
      <c r="E493" s="5"/>
      <c r="F493" s="5" t="s">
        <v>6530</v>
      </c>
      <c r="G493" s="5" t="s">
        <v>6531</v>
      </c>
      <c r="H493" s="5" t="s">
        <v>1530</v>
      </c>
      <c r="I493" s="5" t="s">
        <v>6532</v>
      </c>
      <c r="J493" s="5" t="s">
        <v>51</v>
      </c>
      <c r="K493" s="5" t="s">
        <v>1013</v>
      </c>
      <c r="L493" s="2">
        <f t="shared" si="7"/>
        <v>85447.599939186926</v>
      </c>
      <c r="M493" s="5" t="s">
        <v>38</v>
      </c>
      <c r="N493" s="5" t="s">
        <v>6533</v>
      </c>
    </row>
    <row r="494" spans="2:14" hidden="1" outlineLevel="1">
      <c r="B494" s="5" t="s">
        <v>1532</v>
      </c>
      <c r="C494" s="5" t="s">
        <v>24</v>
      </c>
      <c r="D494" s="5" t="s">
        <v>38</v>
      </c>
      <c r="E494" s="5"/>
      <c r="F494" s="5" t="s">
        <v>6534</v>
      </c>
      <c r="G494" s="5" t="s">
        <v>6535</v>
      </c>
      <c r="H494" s="5" t="s">
        <v>1535</v>
      </c>
      <c r="I494" s="5" t="s">
        <v>1293</v>
      </c>
      <c r="J494" s="5" t="s">
        <v>38</v>
      </c>
      <c r="K494" s="5" t="s">
        <v>583</v>
      </c>
      <c r="L494" s="2">
        <f t="shared" si="7"/>
        <v>20507.423985404861</v>
      </c>
      <c r="M494" s="5" t="s">
        <v>38</v>
      </c>
      <c r="N494" s="5" t="s">
        <v>6536</v>
      </c>
    </row>
    <row r="495" spans="2:14" hidden="1" outlineLevel="1">
      <c r="B495" s="5" t="s">
        <v>1537</v>
      </c>
      <c r="C495" s="5" t="s">
        <v>24</v>
      </c>
      <c r="D495" s="5" t="s">
        <v>55</v>
      </c>
      <c r="E495" s="5"/>
      <c r="F495" s="5" t="s">
        <v>6537</v>
      </c>
      <c r="G495" s="5" t="s">
        <v>6538</v>
      </c>
      <c r="H495" s="5" t="s">
        <v>1540</v>
      </c>
      <c r="I495" s="5" t="s">
        <v>3151</v>
      </c>
      <c r="J495" s="5" t="s">
        <v>51</v>
      </c>
      <c r="K495" s="5" t="s">
        <v>871</v>
      </c>
      <c r="L495" s="2">
        <f t="shared" si="7"/>
        <v>-97410.263930673085</v>
      </c>
      <c r="M495" s="5" t="s">
        <v>38</v>
      </c>
      <c r="N495" s="5" t="s">
        <v>6539</v>
      </c>
    </row>
    <row r="496" spans="2:14" hidden="1" outlineLevel="1">
      <c r="B496" s="5" t="s">
        <v>1543</v>
      </c>
      <c r="C496" s="5" t="s">
        <v>24</v>
      </c>
      <c r="D496" s="5" t="s">
        <v>63</v>
      </c>
      <c r="E496" s="5"/>
      <c r="F496" s="5" t="s">
        <v>6540</v>
      </c>
      <c r="G496" s="5" t="s">
        <v>6541</v>
      </c>
      <c r="H496" s="5" t="s">
        <v>1546</v>
      </c>
      <c r="I496" s="5" t="s">
        <v>6398</v>
      </c>
      <c r="J496" s="5" t="s">
        <v>51</v>
      </c>
      <c r="K496" s="5" t="s">
        <v>452</v>
      </c>
      <c r="L496" s="2">
        <f t="shared" si="7"/>
        <v>119626.63991486171</v>
      </c>
      <c r="M496" s="5" t="s">
        <v>38</v>
      </c>
      <c r="N496" s="5" t="s">
        <v>6542</v>
      </c>
    </row>
    <row r="497" spans="2:14" hidden="1" outlineLevel="1">
      <c r="B497" s="5" t="s">
        <v>1548</v>
      </c>
      <c r="C497" s="5" t="s">
        <v>24</v>
      </c>
      <c r="D497" s="5" t="s">
        <v>55</v>
      </c>
      <c r="E497" s="5"/>
      <c r="F497" s="5" t="s">
        <v>6543</v>
      </c>
      <c r="G497" s="5" t="s">
        <v>6544</v>
      </c>
      <c r="H497" s="5" t="s">
        <v>1551</v>
      </c>
      <c r="I497" s="5" t="s">
        <v>671</v>
      </c>
      <c r="J497" s="5" t="s">
        <v>51</v>
      </c>
      <c r="K497" s="5" t="s">
        <v>1013</v>
      </c>
      <c r="L497" s="2">
        <f t="shared" si="7"/>
        <v>85447.599939186926</v>
      </c>
      <c r="M497" s="5" t="s">
        <v>38</v>
      </c>
      <c r="N497" s="5" t="s">
        <v>6545</v>
      </c>
    </row>
    <row r="498" spans="2:14" hidden="1" outlineLevel="1">
      <c r="B498" s="5" t="s">
        <v>1554</v>
      </c>
      <c r="C498" s="5" t="s">
        <v>24</v>
      </c>
      <c r="D498" s="5" t="s">
        <v>46</v>
      </c>
      <c r="E498" s="5"/>
      <c r="F498" s="5" t="s">
        <v>6546</v>
      </c>
      <c r="G498" s="5" t="s">
        <v>6547</v>
      </c>
      <c r="H498" s="5" t="s">
        <v>1557</v>
      </c>
      <c r="I498" s="5" t="s">
        <v>1463</v>
      </c>
      <c r="J498" s="5" t="s">
        <v>51</v>
      </c>
      <c r="K498" s="5" t="s">
        <v>259</v>
      </c>
      <c r="L498" s="2">
        <f t="shared" si="7"/>
        <v>76902.839945268221</v>
      </c>
      <c r="M498" s="5" t="s">
        <v>38</v>
      </c>
      <c r="N498" s="5" t="s">
        <v>6548</v>
      </c>
    </row>
    <row r="499" spans="2:14" hidden="1" outlineLevel="1">
      <c r="B499" s="5" t="s">
        <v>1554</v>
      </c>
      <c r="C499" s="5" t="s">
        <v>24</v>
      </c>
      <c r="D499" s="5" t="s">
        <v>46</v>
      </c>
      <c r="E499" s="5"/>
      <c r="F499" s="5" t="s">
        <v>6549</v>
      </c>
      <c r="G499" s="5" t="s">
        <v>6550</v>
      </c>
      <c r="H499" s="5" t="s">
        <v>1557</v>
      </c>
      <c r="I499" s="5" t="s">
        <v>951</v>
      </c>
      <c r="J499" s="5" t="s">
        <v>51</v>
      </c>
      <c r="K499" s="5" t="s">
        <v>1780</v>
      </c>
      <c r="L499" s="2">
        <f t="shared" si="7"/>
        <v>-51268.559963512154</v>
      </c>
      <c r="M499" s="5" t="s">
        <v>38</v>
      </c>
      <c r="N499" s="5" t="s">
        <v>1559</v>
      </c>
    </row>
    <row r="500" spans="2:14" hidden="1" outlineLevel="1">
      <c r="B500" s="5" t="s">
        <v>1564</v>
      </c>
      <c r="C500" s="5" t="s">
        <v>24</v>
      </c>
      <c r="D500" s="5" t="s">
        <v>63</v>
      </c>
      <c r="E500" s="5"/>
      <c r="F500" s="5" t="s">
        <v>6551</v>
      </c>
      <c r="G500" s="5" t="s">
        <v>6552</v>
      </c>
      <c r="H500" s="5" t="s">
        <v>1567</v>
      </c>
      <c r="I500" s="5" t="s">
        <v>3487</v>
      </c>
      <c r="J500" s="5" t="s">
        <v>51</v>
      </c>
      <c r="K500" s="5" t="s">
        <v>188</v>
      </c>
      <c r="L500" s="2">
        <f t="shared" si="7"/>
        <v>80320.743942835703</v>
      </c>
      <c r="M500" s="5" t="s">
        <v>38</v>
      </c>
      <c r="N500" s="5" t="s">
        <v>6553</v>
      </c>
    </row>
    <row r="501" spans="2:14" hidden="1" outlineLevel="1">
      <c r="B501" s="5" t="s">
        <v>1570</v>
      </c>
      <c r="C501" s="5" t="s">
        <v>24</v>
      </c>
      <c r="D501" s="5" t="s">
        <v>142</v>
      </c>
      <c r="E501" s="5"/>
      <c r="F501" s="5" t="s">
        <v>6554</v>
      </c>
      <c r="G501" s="5" t="s">
        <v>6555</v>
      </c>
      <c r="H501" s="5" t="s">
        <v>1573</v>
      </c>
      <c r="I501" s="5" t="s">
        <v>214</v>
      </c>
      <c r="J501" s="5" t="s">
        <v>51</v>
      </c>
      <c r="K501" s="5" t="s">
        <v>379</v>
      </c>
      <c r="L501" s="2">
        <f t="shared" si="7"/>
        <v>99119.215929456841</v>
      </c>
      <c r="M501" s="5" t="s">
        <v>38</v>
      </c>
      <c r="N501" s="5" t="s">
        <v>6556</v>
      </c>
    </row>
    <row r="502" spans="2:14" hidden="1" outlineLevel="1">
      <c r="B502" s="5" t="s">
        <v>1575</v>
      </c>
      <c r="C502" s="5" t="s">
        <v>24</v>
      </c>
      <c r="D502" s="5" t="s">
        <v>46</v>
      </c>
      <c r="E502" s="5"/>
      <c r="F502" s="5" t="s">
        <v>6557</v>
      </c>
      <c r="G502" s="5" t="s">
        <v>6558</v>
      </c>
      <c r="H502" s="5" t="s">
        <v>1578</v>
      </c>
      <c r="I502" s="5" t="s">
        <v>152</v>
      </c>
      <c r="J502" s="5" t="s">
        <v>38</v>
      </c>
      <c r="K502" s="5" t="s">
        <v>259</v>
      </c>
      <c r="L502" s="2">
        <f t="shared" si="7"/>
        <v>76902.839945268221</v>
      </c>
      <c r="M502" s="5" t="s">
        <v>38</v>
      </c>
      <c r="N502" s="5" t="s">
        <v>6559</v>
      </c>
    </row>
    <row r="503" spans="2:14" hidden="1" outlineLevel="1">
      <c r="B503" s="5" t="s">
        <v>1575</v>
      </c>
      <c r="C503" s="5" t="s">
        <v>24</v>
      </c>
      <c r="D503" s="5" t="s">
        <v>55</v>
      </c>
      <c r="E503" s="5"/>
      <c r="F503" s="5" t="s">
        <v>6560</v>
      </c>
      <c r="G503" s="5" t="s">
        <v>6561</v>
      </c>
      <c r="H503" s="5" t="s">
        <v>1578</v>
      </c>
      <c r="I503" s="5" t="s">
        <v>592</v>
      </c>
      <c r="J503" s="5" t="s">
        <v>38</v>
      </c>
      <c r="K503" s="5" t="s">
        <v>294</v>
      </c>
      <c r="L503" s="2">
        <f t="shared" si="7"/>
        <v>-70067.031950133271</v>
      </c>
      <c r="M503" s="5" t="s">
        <v>38</v>
      </c>
      <c r="N503" s="5" t="s">
        <v>6562</v>
      </c>
    </row>
    <row r="504" spans="2:14" hidden="1" outlineLevel="1">
      <c r="B504" s="5" t="s">
        <v>1585</v>
      </c>
      <c r="C504" s="5" t="s">
        <v>24</v>
      </c>
      <c r="D504" s="5" t="s">
        <v>55</v>
      </c>
      <c r="E504" s="5"/>
      <c r="F504" s="5" t="s">
        <v>6563</v>
      </c>
      <c r="G504" s="5" t="s">
        <v>6564</v>
      </c>
      <c r="H504" s="5" t="s">
        <v>1588</v>
      </c>
      <c r="I504" s="5" t="s">
        <v>3226</v>
      </c>
      <c r="J504" s="5" t="s">
        <v>51</v>
      </c>
      <c r="K504" s="5" t="s">
        <v>68</v>
      </c>
      <c r="L504" s="2">
        <f t="shared" si="7"/>
        <v>97410.263930673085</v>
      </c>
      <c r="M504" s="5" t="s">
        <v>38</v>
      </c>
      <c r="N504" s="5" t="s">
        <v>6565</v>
      </c>
    </row>
    <row r="505" spans="2:14" hidden="1" outlineLevel="1">
      <c r="B505" s="5" t="s">
        <v>1590</v>
      </c>
      <c r="C505" s="5" t="s">
        <v>24</v>
      </c>
      <c r="D505" s="5" t="s">
        <v>55</v>
      </c>
      <c r="E505" s="5"/>
      <c r="F505" s="5" t="s">
        <v>6566</v>
      </c>
      <c r="G505" s="5" t="s">
        <v>6567</v>
      </c>
      <c r="H505" s="5" t="s">
        <v>1593</v>
      </c>
      <c r="I505" s="5" t="s">
        <v>1503</v>
      </c>
      <c r="J505" s="5" t="s">
        <v>51</v>
      </c>
      <c r="K505" s="5" t="s">
        <v>1227</v>
      </c>
      <c r="L505" s="2">
        <f t="shared" si="7"/>
        <v>112790.83191972674</v>
      </c>
      <c r="M505" s="5" t="s">
        <v>38</v>
      </c>
      <c r="N505" s="5" t="s">
        <v>6568</v>
      </c>
    </row>
    <row r="506" spans="2:14" hidden="1" outlineLevel="1">
      <c r="B506" s="5" t="s">
        <v>1590</v>
      </c>
      <c r="C506" s="5" t="s">
        <v>24</v>
      </c>
      <c r="D506" s="5" t="s">
        <v>55</v>
      </c>
      <c r="E506" s="5"/>
      <c r="F506" s="5" t="s">
        <v>6569</v>
      </c>
      <c r="G506" s="5" t="s">
        <v>6570</v>
      </c>
      <c r="H506" s="5" t="s">
        <v>1593</v>
      </c>
      <c r="I506" s="5" t="s">
        <v>1369</v>
      </c>
      <c r="J506" s="5" t="s">
        <v>51</v>
      </c>
      <c r="K506" s="5" t="s">
        <v>1194</v>
      </c>
      <c r="L506" s="2">
        <f t="shared" si="7"/>
        <v>-49559.60796472842</v>
      </c>
      <c r="M506" s="5" t="s">
        <v>38</v>
      </c>
      <c r="N506" s="5" t="s">
        <v>6571</v>
      </c>
    </row>
    <row r="507" spans="2:14" hidden="1" outlineLevel="1">
      <c r="B507" s="5" t="s">
        <v>1595</v>
      </c>
      <c r="C507" s="5" t="s">
        <v>37</v>
      </c>
      <c r="D507" s="5" t="s">
        <v>55</v>
      </c>
      <c r="E507" s="5"/>
      <c r="F507" s="5" t="s">
        <v>6572</v>
      </c>
      <c r="G507" s="5" t="s">
        <v>6573</v>
      </c>
      <c r="H507" s="5" t="s">
        <v>1598</v>
      </c>
      <c r="I507" s="5" t="s">
        <v>6574</v>
      </c>
      <c r="J507" s="5" t="s">
        <v>51</v>
      </c>
      <c r="K507" s="5" t="s">
        <v>96</v>
      </c>
      <c r="L507" s="2">
        <f t="shared" si="7"/>
        <v>78611.791944051976</v>
      </c>
      <c r="M507" s="5" t="s">
        <v>38</v>
      </c>
      <c r="N507" s="5" t="s">
        <v>6575</v>
      </c>
    </row>
    <row r="508" spans="2:14" hidden="1" outlineLevel="1">
      <c r="B508" s="5" t="s">
        <v>6576</v>
      </c>
      <c r="C508" s="5" t="s">
        <v>24</v>
      </c>
      <c r="D508" s="5" t="s">
        <v>55</v>
      </c>
      <c r="E508" s="5"/>
      <c r="F508" s="5" t="s">
        <v>6577</v>
      </c>
      <c r="G508" s="5" t="s">
        <v>6578</v>
      </c>
      <c r="H508" s="5" t="s">
        <v>6579</v>
      </c>
      <c r="I508" s="5" t="s">
        <v>470</v>
      </c>
      <c r="J508" s="5" t="s">
        <v>51</v>
      </c>
      <c r="K508" s="5" t="s">
        <v>350</v>
      </c>
      <c r="L508" s="2">
        <f t="shared" si="7"/>
        <v>83738.647940403185</v>
      </c>
      <c r="M508" s="5" t="s">
        <v>38</v>
      </c>
      <c r="N508" s="5" t="s">
        <v>6580</v>
      </c>
    </row>
    <row r="509" spans="2:14" hidden="1" outlineLevel="1">
      <c r="B509" s="5" t="s">
        <v>1606</v>
      </c>
      <c r="C509" s="5" t="s">
        <v>24</v>
      </c>
      <c r="D509" s="5" t="s">
        <v>46</v>
      </c>
      <c r="E509" s="5"/>
      <c r="F509" s="5" t="s">
        <v>6581</v>
      </c>
      <c r="G509" s="5" t="s">
        <v>6582</v>
      </c>
      <c r="H509" s="5" t="s">
        <v>1609</v>
      </c>
      <c r="I509" s="5" t="s">
        <v>2366</v>
      </c>
      <c r="J509" s="5" t="s">
        <v>51</v>
      </c>
      <c r="K509" s="5" t="s">
        <v>1870</v>
      </c>
      <c r="L509" s="2">
        <f t="shared" si="7"/>
        <v>-78611.791944051976</v>
      </c>
      <c r="M509" s="5" t="s">
        <v>38</v>
      </c>
      <c r="N509" s="5" t="s">
        <v>6583</v>
      </c>
    </row>
    <row r="510" spans="2:14" hidden="1" outlineLevel="1">
      <c r="B510" s="5" t="s">
        <v>1606</v>
      </c>
      <c r="C510" s="5" t="s">
        <v>24</v>
      </c>
      <c r="D510" s="5" t="s">
        <v>55</v>
      </c>
      <c r="E510" s="5"/>
      <c r="F510" s="5" t="s">
        <v>6584</v>
      </c>
      <c r="G510" s="5" t="s">
        <v>6585</v>
      </c>
      <c r="H510" s="5" t="s">
        <v>1609</v>
      </c>
      <c r="I510" s="5" t="s">
        <v>642</v>
      </c>
      <c r="J510" s="5" t="s">
        <v>51</v>
      </c>
      <c r="K510" s="5" t="s">
        <v>1613</v>
      </c>
      <c r="L510" s="2">
        <f t="shared" si="7"/>
        <v>126462.44790999666</v>
      </c>
      <c r="M510" s="5" t="s">
        <v>38</v>
      </c>
      <c r="N510" s="5" t="s">
        <v>4722</v>
      </c>
    </row>
    <row r="511" spans="2:14" hidden="1" outlineLevel="1">
      <c r="B511" s="5" t="s">
        <v>1615</v>
      </c>
      <c r="C511" s="5" t="s">
        <v>24</v>
      </c>
      <c r="D511" s="5" t="s">
        <v>46</v>
      </c>
      <c r="E511" s="5"/>
      <c r="F511" s="5" t="s">
        <v>6586</v>
      </c>
      <c r="G511" s="5" t="s">
        <v>6587</v>
      </c>
      <c r="H511" s="5" t="s">
        <v>1618</v>
      </c>
      <c r="I511" s="5" t="s">
        <v>2389</v>
      </c>
      <c r="J511" s="5" t="s">
        <v>38</v>
      </c>
      <c r="K511" s="5" t="s">
        <v>350</v>
      </c>
      <c r="L511" s="2">
        <f t="shared" si="7"/>
        <v>83738.647940403185</v>
      </c>
      <c r="M511" s="5" t="s">
        <v>38</v>
      </c>
      <c r="N511" s="5" t="s">
        <v>4091</v>
      </c>
    </row>
    <row r="512" spans="2:14" hidden="1" outlineLevel="1">
      <c r="B512" s="5" t="s">
        <v>1615</v>
      </c>
      <c r="C512" s="5" t="s">
        <v>24</v>
      </c>
      <c r="D512" s="5" t="s">
        <v>55</v>
      </c>
      <c r="E512" s="5"/>
      <c r="F512" s="5" t="s">
        <v>6588</v>
      </c>
      <c r="G512" s="5" t="s">
        <v>6589</v>
      </c>
      <c r="H512" s="5" t="s">
        <v>1618</v>
      </c>
      <c r="I512" s="5" t="s">
        <v>124</v>
      </c>
      <c r="J512" s="5" t="s">
        <v>38</v>
      </c>
      <c r="K512" s="5" t="s">
        <v>799</v>
      </c>
      <c r="L512" s="2">
        <f t="shared" si="7"/>
        <v>-42723.799969593463</v>
      </c>
      <c r="M512" s="5" t="s">
        <v>38</v>
      </c>
      <c r="N512" s="5" t="s">
        <v>6590</v>
      </c>
    </row>
    <row r="513" spans="2:14" hidden="1" outlineLevel="1">
      <c r="B513" s="5" t="s">
        <v>1622</v>
      </c>
      <c r="C513" s="5" t="s">
        <v>37</v>
      </c>
      <c r="D513" s="5" t="s">
        <v>46</v>
      </c>
      <c r="E513" s="5"/>
      <c r="F513" s="5" t="s">
        <v>6591</v>
      </c>
      <c r="G513" s="5" t="s">
        <v>6592</v>
      </c>
      <c r="H513" s="5" t="s">
        <v>1625</v>
      </c>
      <c r="I513" s="5" t="s">
        <v>2401</v>
      </c>
      <c r="J513" s="5" t="s">
        <v>51</v>
      </c>
      <c r="K513" s="5" t="s">
        <v>1405</v>
      </c>
      <c r="L513" s="2">
        <f t="shared" si="7"/>
        <v>117917.68791607795</v>
      </c>
      <c r="M513" s="5" t="s">
        <v>38</v>
      </c>
      <c r="N513" s="5" t="s">
        <v>6593</v>
      </c>
    </row>
    <row r="514" spans="2:14" hidden="1" outlineLevel="1">
      <c r="B514" s="5" t="s">
        <v>1628</v>
      </c>
      <c r="C514" s="5" t="s">
        <v>37</v>
      </c>
      <c r="D514" s="5" t="s">
        <v>55</v>
      </c>
      <c r="E514" s="5"/>
      <c r="F514" s="5" t="s">
        <v>6594</v>
      </c>
      <c r="G514" s="5" t="s">
        <v>6595</v>
      </c>
      <c r="H514" s="5" t="s">
        <v>1631</v>
      </c>
      <c r="I514" s="5" t="s">
        <v>6596</v>
      </c>
      <c r="J514" s="5" t="s">
        <v>38</v>
      </c>
      <c r="K514" s="5" t="s">
        <v>117</v>
      </c>
      <c r="L514" s="2">
        <f t="shared" si="7"/>
        <v>59813.319957430853</v>
      </c>
      <c r="M514" s="5" t="s">
        <v>38</v>
      </c>
      <c r="N514" s="5" t="s">
        <v>6597</v>
      </c>
    </row>
    <row r="515" spans="2:14" hidden="1" outlineLevel="1">
      <c r="B515" s="5" t="s">
        <v>1628</v>
      </c>
      <c r="C515" s="5" t="s">
        <v>37</v>
      </c>
      <c r="D515" s="5" t="s">
        <v>55</v>
      </c>
      <c r="E515" s="5"/>
      <c r="F515" s="5" t="s">
        <v>1633</v>
      </c>
      <c r="G515" s="5" t="s">
        <v>6598</v>
      </c>
      <c r="H515" s="5" t="s">
        <v>1631</v>
      </c>
      <c r="I515" s="5" t="s">
        <v>42</v>
      </c>
      <c r="J515" s="5" t="s">
        <v>38</v>
      </c>
      <c r="K515" s="5" t="s">
        <v>956</v>
      </c>
      <c r="L515" s="2">
        <f t="shared" ref="L515:L578" si="8">K515/$K$2361*100</f>
        <v>-34179.039975674772</v>
      </c>
      <c r="M515" s="5" t="s">
        <v>38</v>
      </c>
      <c r="N515" s="5" t="s">
        <v>6599</v>
      </c>
    </row>
    <row r="516" spans="2:14" hidden="1" outlineLevel="1">
      <c r="B516" s="5" t="s">
        <v>1637</v>
      </c>
      <c r="C516" s="5" t="s">
        <v>37</v>
      </c>
      <c r="D516" s="5" t="s">
        <v>46</v>
      </c>
      <c r="E516" s="5" t="s">
        <v>120</v>
      </c>
      <c r="F516" s="5" t="s">
        <v>6600</v>
      </c>
      <c r="G516" s="5" t="s">
        <v>6601</v>
      </c>
      <c r="H516" s="5" t="s">
        <v>1640</v>
      </c>
      <c r="I516" s="5" t="s">
        <v>2333</v>
      </c>
      <c r="J516" s="5" t="s">
        <v>51</v>
      </c>
      <c r="K516" s="5" t="s">
        <v>3819</v>
      </c>
      <c r="L516" s="2">
        <f t="shared" si="8"/>
        <v>-39305.895972025988</v>
      </c>
      <c r="M516" s="5" t="s">
        <v>38</v>
      </c>
      <c r="N516" s="5" t="s">
        <v>6602</v>
      </c>
    </row>
    <row r="517" spans="2:14" hidden="1" outlineLevel="1">
      <c r="B517" s="5" t="s">
        <v>1642</v>
      </c>
      <c r="C517" s="5" t="s">
        <v>24</v>
      </c>
      <c r="D517" s="5" t="s">
        <v>55</v>
      </c>
      <c r="E517" s="5"/>
      <c r="F517" s="5" t="s">
        <v>6603</v>
      </c>
      <c r="G517" s="5" t="s">
        <v>6604</v>
      </c>
      <c r="H517" s="5" t="s">
        <v>1645</v>
      </c>
      <c r="I517" s="5" t="s">
        <v>859</v>
      </c>
      <c r="J517" s="5" t="s">
        <v>51</v>
      </c>
      <c r="K517" s="5" t="s">
        <v>526</v>
      </c>
      <c r="L517" s="2">
        <f t="shared" si="8"/>
        <v>109372.92792215926</v>
      </c>
      <c r="M517" s="5" t="s">
        <v>38</v>
      </c>
      <c r="N517" s="5" t="s">
        <v>6605</v>
      </c>
    </row>
    <row r="518" spans="2:14" hidden="1" outlineLevel="1">
      <c r="B518" s="5" t="s">
        <v>1659</v>
      </c>
      <c r="C518" s="5" t="s">
        <v>24</v>
      </c>
      <c r="D518" s="5" t="s">
        <v>46</v>
      </c>
      <c r="E518" s="5"/>
      <c r="F518" s="5" t="s">
        <v>6606</v>
      </c>
      <c r="G518" s="5" t="s">
        <v>6607</v>
      </c>
      <c r="H518" s="5" t="s">
        <v>1662</v>
      </c>
      <c r="I518" s="5" t="s">
        <v>5660</v>
      </c>
      <c r="J518" s="5" t="s">
        <v>51</v>
      </c>
      <c r="K518" s="5" t="s">
        <v>96</v>
      </c>
      <c r="L518" s="2">
        <f t="shared" si="8"/>
        <v>78611.791944051976</v>
      </c>
      <c r="M518" s="5" t="s">
        <v>38</v>
      </c>
      <c r="N518" s="5" t="s">
        <v>6608</v>
      </c>
    </row>
    <row r="519" spans="2:14" hidden="1" outlineLevel="1">
      <c r="B519" s="5" t="s">
        <v>1671</v>
      </c>
      <c r="C519" s="5" t="s">
        <v>24</v>
      </c>
      <c r="D519" s="5" t="s">
        <v>55</v>
      </c>
      <c r="E519" s="5"/>
      <c r="F519" s="5" t="s">
        <v>6609</v>
      </c>
      <c r="G519" s="5" t="s">
        <v>6610</v>
      </c>
      <c r="H519" s="5" t="s">
        <v>1674</v>
      </c>
      <c r="I519" s="5" t="s">
        <v>5833</v>
      </c>
      <c r="J519" s="5" t="s">
        <v>38</v>
      </c>
      <c r="K519" s="5" t="s">
        <v>887</v>
      </c>
      <c r="L519" s="2">
        <f t="shared" si="8"/>
        <v>25634.279981756077</v>
      </c>
      <c r="M519" s="5" t="s">
        <v>38</v>
      </c>
      <c r="N519" s="5" t="s">
        <v>6611</v>
      </c>
    </row>
    <row r="520" spans="2:14" hidden="1" outlineLevel="1">
      <c r="B520" s="5" t="s">
        <v>1677</v>
      </c>
      <c r="C520" s="5" t="s">
        <v>24</v>
      </c>
      <c r="D520" s="5" t="s">
        <v>55</v>
      </c>
      <c r="E520" s="5"/>
      <c r="F520" s="5" t="s">
        <v>6612</v>
      </c>
      <c r="G520" s="5" t="s">
        <v>6613</v>
      </c>
      <c r="H520" s="5" t="s">
        <v>1679</v>
      </c>
      <c r="I520" s="5" t="s">
        <v>335</v>
      </c>
      <c r="J520" s="5" t="s">
        <v>51</v>
      </c>
      <c r="K520" s="5" t="s">
        <v>1620</v>
      </c>
      <c r="L520" s="2">
        <f t="shared" si="8"/>
        <v>75193.887946484494</v>
      </c>
      <c r="M520" s="5" t="s">
        <v>38</v>
      </c>
      <c r="N520" s="5" t="s">
        <v>6614</v>
      </c>
    </row>
    <row r="521" spans="2:14" hidden="1" outlineLevel="1">
      <c r="B521" s="5" t="s">
        <v>6615</v>
      </c>
      <c r="C521" s="5" t="s">
        <v>37</v>
      </c>
      <c r="D521" s="5" t="s">
        <v>46</v>
      </c>
      <c r="E521" s="5"/>
      <c r="F521" s="5" t="s">
        <v>6616</v>
      </c>
      <c r="G521" s="5" t="s">
        <v>6617</v>
      </c>
      <c r="H521" s="5" t="s">
        <v>6618</v>
      </c>
      <c r="I521" s="5" t="s">
        <v>1675</v>
      </c>
      <c r="J521" s="5" t="s">
        <v>51</v>
      </c>
      <c r="K521" s="5" t="s">
        <v>512</v>
      </c>
      <c r="L521" s="2">
        <f t="shared" si="8"/>
        <v>123044.54391242916</v>
      </c>
      <c r="M521" s="5" t="s">
        <v>38</v>
      </c>
      <c r="N521" s="5" t="s">
        <v>6619</v>
      </c>
    </row>
    <row r="522" spans="2:14" hidden="1" outlineLevel="1">
      <c r="B522" s="5" t="s">
        <v>6620</v>
      </c>
      <c r="C522" s="5" t="s">
        <v>24</v>
      </c>
      <c r="D522" s="5" t="s">
        <v>38</v>
      </c>
      <c r="E522" s="5"/>
      <c r="F522" s="5" t="s">
        <v>6621</v>
      </c>
      <c r="G522" s="5" t="s">
        <v>6622</v>
      </c>
      <c r="H522" s="5" t="s">
        <v>6623</v>
      </c>
      <c r="I522" s="5" t="s">
        <v>2706</v>
      </c>
      <c r="J522" s="5" t="s">
        <v>51</v>
      </c>
      <c r="K522" s="5" t="s">
        <v>259</v>
      </c>
      <c r="L522" s="2">
        <f t="shared" si="8"/>
        <v>76902.839945268221</v>
      </c>
      <c r="M522" s="5" t="s">
        <v>38</v>
      </c>
      <c r="N522" s="5" t="s">
        <v>6624</v>
      </c>
    </row>
    <row r="523" spans="2:14" hidden="1" outlineLevel="1">
      <c r="B523" s="5" t="s">
        <v>1682</v>
      </c>
      <c r="C523" s="5" t="s">
        <v>24</v>
      </c>
      <c r="D523" s="5" t="s">
        <v>55</v>
      </c>
      <c r="E523" s="5"/>
      <c r="F523" s="5" t="s">
        <v>6625</v>
      </c>
      <c r="G523" s="5" t="s">
        <v>6626</v>
      </c>
      <c r="H523" s="5" t="s">
        <v>1685</v>
      </c>
      <c r="I523" s="5" t="s">
        <v>3596</v>
      </c>
      <c r="J523" s="5" t="s">
        <v>38</v>
      </c>
      <c r="K523" s="5" t="s">
        <v>139</v>
      </c>
      <c r="L523" s="2">
        <f t="shared" si="8"/>
        <v>64940.175953782054</v>
      </c>
      <c r="M523" s="5" t="s">
        <v>38</v>
      </c>
      <c r="N523" s="5" t="s">
        <v>6627</v>
      </c>
    </row>
    <row r="524" spans="2:14" hidden="1" outlineLevel="1">
      <c r="B524" s="5" t="s">
        <v>1682</v>
      </c>
      <c r="C524" s="5" t="s">
        <v>24</v>
      </c>
      <c r="D524" s="5" t="s">
        <v>55</v>
      </c>
      <c r="E524" s="5"/>
      <c r="F524" s="5" t="s">
        <v>1687</v>
      </c>
      <c r="G524" s="5" t="s">
        <v>1688</v>
      </c>
      <c r="H524" s="5" t="s">
        <v>1685</v>
      </c>
      <c r="I524" s="5" t="s">
        <v>1012</v>
      </c>
      <c r="J524" s="5" t="s">
        <v>38</v>
      </c>
      <c r="K524" s="5" t="s">
        <v>612</v>
      </c>
      <c r="L524" s="2">
        <f t="shared" si="8"/>
        <v>-46141.703967160938</v>
      </c>
      <c r="M524" s="5" t="s">
        <v>38</v>
      </c>
      <c r="N524" s="5" t="s">
        <v>6628</v>
      </c>
    </row>
    <row r="525" spans="2:14" hidden="1" outlineLevel="1">
      <c r="B525" s="5" t="s">
        <v>6629</v>
      </c>
      <c r="C525" s="5" t="s">
        <v>24</v>
      </c>
      <c r="D525" s="5" t="s">
        <v>55</v>
      </c>
      <c r="E525" s="5"/>
      <c r="F525" s="5" t="s">
        <v>6630</v>
      </c>
      <c r="G525" s="5" t="s">
        <v>6631</v>
      </c>
      <c r="H525" s="5" t="s">
        <v>6632</v>
      </c>
      <c r="I525" s="5" t="s">
        <v>6633</v>
      </c>
      <c r="J525" s="5" t="s">
        <v>51</v>
      </c>
      <c r="K525" s="5" t="s">
        <v>967</v>
      </c>
      <c r="L525" s="2">
        <f t="shared" si="8"/>
        <v>124753.49591121291</v>
      </c>
      <c r="M525" s="5" t="s">
        <v>38</v>
      </c>
      <c r="N525" s="5" t="s">
        <v>6634</v>
      </c>
    </row>
    <row r="526" spans="2:14" hidden="1" outlineLevel="1">
      <c r="B526" s="5" t="s">
        <v>1690</v>
      </c>
      <c r="C526" s="5" t="s">
        <v>24</v>
      </c>
      <c r="D526" s="5" t="s">
        <v>55</v>
      </c>
      <c r="E526" s="5"/>
      <c r="F526" s="5" t="s">
        <v>6635</v>
      </c>
      <c r="G526" s="5" t="s">
        <v>6636</v>
      </c>
      <c r="H526" s="5" t="s">
        <v>1693</v>
      </c>
      <c r="I526" s="5" t="s">
        <v>921</v>
      </c>
      <c r="J526" s="5" t="s">
        <v>51</v>
      </c>
      <c r="K526" s="5" t="s">
        <v>1695</v>
      </c>
      <c r="L526" s="2">
        <f t="shared" si="8"/>
        <v>111081.879920943</v>
      </c>
      <c r="M526" s="5" t="s">
        <v>38</v>
      </c>
      <c r="N526" s="5" t="s">
        <v>6637</v>
      </c>
    </row>
    <row r="527" spans="2:14" hidden="1" outlineLevel="1">
      <c r="B527" s="5" t="s">
        <v>1690</v>
      </c>
      <c r="C527" s="5" t="s">
        <v>24</v>
      </c>
      <c r="D527" s="5" t="s">
        <v>55</v>
      </c>
      <c r="E527" s="5"/>
      <c r="F527" s="5" t="s">
        <v>6638</v>
      </c>
      <c r="G527" s="5" t="s">
        <v>6639</v>
      </c>
      <c r="H527" s="5" t="s">
        <v>1693</v>
      </c>
      <c r="I527" s="5" t="s">
        <v>361</v>
      </c>
      <c r="J527" s="5" t="s">
        <v>51</v>
      </c>
      <c r="K527" s="5" t="s">
        <v>995</v>
      </c>
      <c r="L527" s="2">
        <f t="shared" si="8"/>
        <v>-64940.175953782054</v>
      </c>
      <c r="M527" s="5" t="s">
        <v>38</v>
      </c>
      <c r="N527" s="5" t="s">
        <v>6640</v>
      </c>
    </row>
    <row r="528" spans="2:14" hidden="1" outlineLevel="1">
      <c r="B528" s="5" t="s">
        <v>1701</v>
      </c>
      <c r="C528" s="5" t="s">
        <v>24</v>
      </c>
      <c r="D528" s="5" t="s">
        <v>374</v>
      </c>
      <c r="E528" s="5"/>
      <c r="F528" s="5" t="s">
        <v>6641</v>
      </c>
      <c r="G528" s="5" t="s">
        <v>6642</v>
      </c>
      <c r="H528" s="5" t="s">
        <v>1704</v>
      </c>
      <c r="I528" s="5" t="s">
        <v>1865</v>
      </c>
      <c r="J528" s="5" t="s">
        <v>51</v>
      </c>
      <c r="K528" s="5" t="s">
        <v>659</v>
      </c>
      <c r="L528" s="2">
        <f t="shared" si="8"/>
        <v>121335.59191364543</v>
      </c>
      <c r="M528" s="5" t="s">
        <v>38</v>
      </c>
      <c r="N528" s="5" t="s">
        <v>6643</v>
      </c>
    </row>
    <row r="529" spans="2:14" hidden="1" outlineLevel="1">
      <c r="B529" s="5" t="s">
        <v>1706</v>
      </c>
      <c r="C529" s="5" t="s">
        <v>24</v>
      </c>
      <c r="D529" s="5" t="s">
        <v>38</v>
      </c>
      <c r="E529" s="5"/>
      <c r="F529" s="5" t="s">
        <v>6644</v>
      </c>
      <c r="G529" s="5" t="s">
        <v>6645</v>
      </c>
      <c r="H529" s="5" t="s">
        <v>1709</v>
      </c>
      <c r="I529" s="5" t="s">
        <v>3717</v>
      </c>
      <c r="J529" s="5" t="s">
        <v>51</v>
      </c>
      <c r="K529" s="5" t="s">
        <v>1780</v>
      </c>
      <c r="L529" s="2">
        <f t="shared" si="8"/>
        <v>-51268.559963512154</v>
      </c>
      <c r="M529" s="5" t="s">
        <v>38</v>
      </c>
      <c r="N529" s="5" t="s">
        <v>6646</v>
      </c>
    </row>
    <row r="530" spans="2:14" hidden="1" outlineLevel="1">
      <c r="B530" s="5" t="s">
        <v>1706</v>
      </c>
      <c r="C530" s="5" t="s">
        <v>24</v>
      </c>
      <c r="D530" s="5" t="s">
        <v>46</v>
      </c>
      <c r="E530" s="5"/>
      <c r="F530" s="5" t="s">
        <v>6647</v>
      </c>
      <c r="G530" s="5" t="s">
        <v>6648</v>
      </c>
      <c r="H530" s="5" t="s">
        <v>1709</v>
      </c>
      <c r="I530" s="5" t="s">
        <v>686</v>
      </c>
      <c r="J530" s="5" t="s">
        <v>51</v>
      </c>
      <c r="K530" s="5" t="s">
        <v>1905</v>
      </c>
      <c r="L530" s="2">
        <f t="shared" si="8"/>
        <v>158932.53588688766</v>
      </c>
      <c r="M530" s="5" t="s">
        <v>38</v>
      </c>
      <c r="N530" s="5" t="s">
        <v>6649</v>
      </c>
    </row>
    <row r="531" spans="2:14" hidden="1" outlineLevel="1">
      <c r="B531" s="5" t="s">
        <v>6650</v>
      </c>
      <c r="C531" s="5" t="s">
        <v>24</v>
      </c>
      <c r="D531" s="5" t="s">
        <v>38</v>
      </c>
      <c r="E531" s="5"/>
      <c r="F531" s="5" t="s">
        <v>6651</v>
      </c>
      <c r="G531" s="5" t="s">
        <v>6652</v>
      </c>
      <c r="H531" s="5" t="s">
        <v>6653</v>
      </c>
      <c r="I531" s="5" t="s">
        <v>6654</v>
      </c>
      <c r="J531" s="5" t="s">
        <v>51</v>
      </c>
      <c r="K531" s="5" t="s">
        <v>1393</v>
      </c>
      <c r="L531" s="2">
        <f t="shared" si="8"/>
        <v>41014.847970809722</v>
      </c>
      <c r="M531" s="5" t="s">
        <v>38</v>
      </c>
      <c r="N531" s="5" t="s">
        <v>6655</v>
      </c>
    </row>
    <row r="532" spans="2:14" hidden="1" outlineLevel="1">
      <c r="B532" s="5" t="s">
        <v>1713</v>
      </c>
      <c r="C532" s="5" t="s">
        <v>37</v>
      </c>
      <c r="D532" s="5" t="s">
        <v>46</v>
      </c>
      <c r="E532" s="5"/>
      <c r="F532" s="5" t="s">
        <v>6656</v>
      </c>
      <c r="G532" s="5" t="s">
        <v>6657</v>
      </c>
      <c r="H532" s="5" t="s">
        <v>1716</v>
      </c>
      <c r="I532" s="5" t="s">
        <v>6658</v>
      </c>
      <c r="J532" s="5" t="s">
        <v>51</v>
      </c>
      <c r="K532" s="5" t="s">
        <v>1711</v>
      </c>
      <c r="L532" s="2">
        <f t="shared" si="8"/>
        <v>164059.39188323889</v>
      </c>
      <c r="M532" s="5" t="s">
        <v>38</v>
      </c>
      <c r="N532" s="5" t="s">
        <v>6659</v>
      </c>
    </row>
    <row r="533" spans="2:14" hidden="1" outlineLevel="1">
      <c r="B533" s="5" t="s">
        <v>6660</v>
      </c>
      <c r="C533" s="5" t="s">
        <v>24</v>
      </c>
      <c r="D533" s="5" t="s">
        <v>55</v>
      </c>
      <c r="E533" s="5"/>
      <c r="F533" s="5" t="s">
        <v>6661</v>
      </c>
      <c r="G533" s="5" t="s">
        <v>6662</v>
      </c>
      <c r="H533" s="5" t="s">
        <v>6663</v>
      </c>
      <c r="I533" s="5" t="s">
        <v>1135</v>
      </c>
      <c r="J533" s="5" t="s">
        <v>51</v>
      </c>
      <c r="K533" s="5" t="s">
        <v>1405</v>
      </c>
      <c r="L533" s="2">
        <f t="shared" si="8"/>
        <v>117917.68791607795</v>
      </c>
      <c r="M533" s="5" t="s">
        <v>38</v>
      </c>
      <c r="N533" s="5" t="s">
        <v>6664</v>
      </c>
    </row>
    <row r="534" spans="2:14" hidden="1" outlineLevel="1">
      <c r="B534" s="5" t="s">
        <v>6660</v>
      </c>
      <c r="C534" s="5" t="s">
        <v>24</v>
      </c>
      <c r="D534" s="5" t="s">
        <v>55</v>
      </c>
      <c r="E534" s="5"/>
      <c r="F534" s="5" t="s">
        <v>6665</v>
      </c>
      <c r="G534" s="5" t="s">
        <v>6666</v>
      </c>
      <c r="H534" s="5" t="s">
        <v>6663</v>
      </c>
      <c r="I534" s="5" t="s">
        <v>3383</v>
      </c>
      <c r="J534" s="5" t="s">
        <v>51</v>
      </c>
      <c r="K534" s="5" t="s">
        <v>962</v>
      </c>
      <c r="L534" s="2">
        <f t="shared" si="8"/>
        <v>-73484.935947700753</v>
      </c>
      <c r="M534" s="5" t="s">
        <v>38</v>
      </c>
      <c r="N534" s="5" t="s">
        <v>6667</v>
      </c>
    </row>
    <row r="535" spans="2:14" hidden="1" outlineLevel="1">
      <c r="B535" s="5" t="s">
        <v>1719</v>
      </c>
      <c r="C535" s="5" t="s">
        <v>24</v>
      </c>
      <c r="D535" s="5" t="s">
        <v>55</v>
      </c>
      <c r="E535" s="5" t="s">
        <v>162</v>
      </c>
      <c r="F535" s="5" t="s">
        <v>6668</v>
      </c>
      <c r="G535" s="5" t="s">
        <v>6669</v>
      </c>
      <c r="H535" s="5" t="s">
        <v>1722</v>
      </c>
      <c r="I535" s="5" t="s">
        <v>4114</v>
      </c>
      <c r="J535" s="5" t="s">
        <v>51</v>
      </c>
      <c r="K535" s="5" t="s">
        <v>5910</v>
      </c>
      <c r="L535" s="2">
        <f t="shared" si="8"/>
        <v>-131589.30390634786</v>
      </c>
      <c r="M535" s="5" t="s">
        <v>38</v>
      </c>
      <c r="N535" s="5" t="s">
        <v>6670</v>
      </c>
    </row>
    <row r="536" spans="2:14" hidden="1" outlineLevel="1">
      <c r="B536" s="5" t="s">
        <v>1725</v>
      </c>
      <c r="C536" s="5" t="s">
        <v>24</v>
      </c>
      <c r="D536" s="5" t="s">
        <v>374</v>
      </c>
      <c r="E536" s="5"/>
      <c r="F536" s="5" t="s">
        <v>6671</v>
      </c>
      <c r="G536" s="5" t="s">
        <v>6672</v>
      </c>
      <c r="H536" s="5" t="s">
        <v>1728</v>
      </c>
      <c r="I536" s="5" t="s">
        <v>180</v>
      </c>
      <c r="J536" s="5" t="s">
        <v>38</v>
      </c>
      <c r="K536" s="5" t="s">
        <v>4807</v>
      </c>
      <c r="L536" s="2">
        <f t="shared" si="8"/>
        <v>160641.48788567141</v>
      </c>
      <c r="M536" s="5" t="s">
        <v>38</v>
      </c>
      <c r="N536" s="5" t="s">
        <v>6673</v>
      </c>
    </row>
    <row r="537" spans="2:14" hidden="1" outlineLevel="1">
      <c r="B537" s="5" t="s">
        <v>1725</v>
      </c>
      <c r="C537" s="5" t="s">
        <v>24</v>
      </c>
      <c r="D537" s="5" t="s">
        <v>540</v>
      </c>
      <c r="E537" s="5"/>
      <c r="F537" s="5" t="s">
        <v>6674</v>
      </c>
      <c r="G537" s="5" t="s">
        <v>6675</v>
      </c>
      <c r="H537" s="5" t="s">
        <v>1728</v>
      </c>
      <c r="I537" s="5" t="s">
        <v>2626</v>
      </c>
      <c r="J537" s="5" t="s">
        <v>38</v>
      </c>
      <c r="K537" s="5" t="s">
        <v>6676</v>
      </c>
      <c r="L537" s="2">
        <f t="shared" si="8"/>
        <v>-129880.35190756411</v>
      </c>
      <c r="M537" s="5" t="s">
        <v>38</v>
      </c>
      <c r="N537" s="5" t="s">
        <v>6677</v>
      </c>
    </row>
    <row r="538" spans="2:14" hidden="1" outlineLevel="1">
      <c r="B538" s="5" t="s">
        <v>1735</v>
      </c>
      <c r="C538" s="5" t="s">
        <v>24</v>
      </c>
      <c r="D538" s="5" t="s">
        <v>63</v>
      </c>
      <c r="E538" s="5"/>
      <c r="F538" s="5" t="s">
        <v>6678</v>
      </c>
      <c r="G538" s="5" t="s">
        <v>6679</v>
      </c>
      <c r="H538" s="5" t="s">
        <v>1738</v>
      </c>
      <c r="I538" s="5" t="s">
        <v>642</v>
      </c>
      <c r="J538" s="5" t="s">
        <v>51</v>
      </c>
      <c r="K538" s="5" t="s">
        <v>3774</v>
      </c>
      <c r="L538" s="2">
        <f t="shared" si="8"/>
        <v>-136716.15990269909</v>
      </c>
      <c r="M538" s="5" t="s">
        <v>38</v>
      </c>
      <c r="N538" s="5" t="s">
        <v>6680</v>
      </c>
    </row>
    <row r="539" spans="2:14" hidden="1" outlineLevel="1">
      <c r="B539" s="5" t="s">
        <v>1735</v>
      </c>
      <c r="C539" s="5" t="s">
        <v>24</v>
      </c>
      <c r="D539" s="5" t="s">
        <v>46</v>
      </c>
      <c r="E539" s="5"/>
      <c r="F539" s="5" t="s">
        <v>6681</v>
      </c>
      <c r="G539" s="5" t="s">
        <v>6682</v>
      </c>
      <c r="H539" s="5" t="s">
        <v>1738</v>
      </c>
      <c r="I539" s="5" t="s">
        <v>1231</v>
      </c>
      <c r="J539" s="5" t="s">
        <v>51</v>
      </c>
      <c r="K539" s="5" t="s">
        <v>1870</v>
      </c>
      <c r="L539" s="2">
        <f t="shared" si="8"/>
        <v>-78611.791944051976</v>
      </c>
      <c r="M539" s="5" t="s">
        <v>38</v>
      </c>
      <c r="N539" s="5" t="s">
        <v>6683</v>
      </c>
    </row>
    <row r="540" spans="2:14" hidden="1" outlineLevel="1">
      <c r="B540" s="5" t="s">
        <v>1745</v>
      </c>
      <c r="C540" s="5" t="s">
        <v>24</v>
      </c>
      <c r="D540" s="5" t="s">
        <v>477</v>
      </c>
      <c r="E540" s="5" t="s">
        <v>120</v>
      </c>
      <c r="F540" s="5" t="s">
        <v>6684</v>
      </c>
      <c r="G540" s="5" t="s">
        <v>6685</v>
      </c>
      <c r="H540" s="5" t="s">
        <v>1748</v>
      </c>
      <c r="I540" s="5" t="s">
        <v>3151</v>
      </c>
      <c r="J540" s="5" t="s">
        <v>51</v>
      </c>
      <c r="K540" s="5" t="s">
        <v>607</v>
      </c>
      <c r="L540" s="2">
        <f t="shared" si="8"/>
        <v>143551.96789783402</v>
      </c>
      <c r="M540" s="5" t="s">
        <v>38</v>
      </c>
      <c r="N540" s="5" t="s">
        <v>6686</v>
      </c>
    </row>
    <row r="541" spans="2:14" hidden="1" outlineLevel="1">
      <c r="B541" s="5" t="s">
        <v>6687</v>
      </c>
      <c r="C541" s="5" t="s">
        <v>24</v>
      </c>
      <c r="D541" s="5" t="s">
        <v>38</v>
      </c>
      <c r="E541" s="5"/>
      <c r="F541" s="5" t="s">
        <v>6688</v>
      </c>
      <c r="G541" s="5" t="s">
        <v>6689</v>
      </c>
      <c r="H541" s="5" t="s">
        <v>6690</v>
      </c>
      <c r="I541" s="5" t="s">
        <v>767</v>
      </c>
      <c r="J541" s="5" t="s">
        <v>51</v>
      </c>
      <c r="K541" s="5" t="s">
        <v>1410</v>
      </c>
      <c r="L541" s="2">
        <f t="shared" si="8"/>
        <v>73484.935947700753</v>
      </c>
      <c r="M541" s="5" t="s">
        <v>38</v>
      </c>
      <c r="N541" s="5" t="s">
        <v>6691</v>
      </c>
    </row>
    <row r="542" spans="2:14" hidden="1" outlineLevel="1">
      <c r="B542" s="5" t="s">
        <v>6687</v>
      </c>
      <c r="C542" s="5" t="s">
        <v>24</v>
      </c>
      <c r="D542" s="5" t="s">
        <v>38</v>
      </c>
      <c r="E542" s="5"/>
      <c r="F542" s="5" t="s">
        <v>6692</v>
      </c>
      <c r="G542" s="5" t="s">
        <v>6693</v>
      </c>
      <c r="H542" s="5" t="s">
        <v>6690</v>
      </c>
      <c r="I542" s="5" t="s">
        <v>4600</v>
      </c>
      <c r="J542" s="5" t="s">
        <v>51</v>
      </c>
      <c r="K542" s="5" t="s">
        <v>1521</v>
      </c>
      <c r="L542" s="2">
        <f t="shared" si="8"/>
        <v>-30761.13597810729</v>
      </c>
      <c r="M542" s="5" t="s">
        <v>38</v>
      </c>
      <c r="N542" s="5" t="s">
        <v>6694</v>
      </c>
    </row>
    <row r="543" spans="2:14" hidden="1" outlineLevel="1">
      <c r="B543" s="5" t="s">
        <v>1751</v>
      </c>
      <c r="C543" s="5" t="s">
        <v>24</v>
      </c>
      <c r="D543" s="5" t="s">
        <v>46</v>
      </c>
      <c r="E543" s="5"/>
      <c r="F543" s="5" t="s">
        <v>6695</v>
      </c>
      <c r="G543" s="5" t="s">
        <v>6696</v>
      </c>
      <c r="H543" s="5" t="s">
        <v>1754</v>
      </c>
      <c r="I543" s="5" t="s">
        <v>238</v>
      </c>
      <c r="J543" s="5" t="s">
        <v>51</v>
      </c>
      <c r="K543" s="5" t="s">
        <v>301</v>
      </c>
      <c r="L543" s="2">
        <f t="shared" si="8"/>
        <v>54686.463961079629</v>
      </c>
      <c r="M543" s="5" t="s">
        <v>38</v>
      </c>
      <c r="N543" s="5" t="s">
        <v>6697</v>
      </c>
    </row>
    <row r="544" spans="2:14" hidden="1" outlineLevel="1">
      <c r="B544" s="5" t="s">
        <v>1751</v>
      </c>
      <c r="C544" s="5" t="s">
        <v>24</v>
      </c>
      <c r="D544" s="5" t="s">
        <v>38</v>
      </c>
      <c r="E544" s="5"/>
      <c r="F544" s="5" t="s">
        <v>6698</v>
      </c>
      <c r="G544" s="5" t="s">
        <v>6699</v>
      </c>
      <c r="H544" s="5" t="s">
        <v>1754</v>
      </c>
      <c r="I544" s="5" t="s">
        <v>395</v>
      </c>
      <c r="J544" s="5" t="s">
        <v>51</v>
      </c>
      <c r="K544" s="5" t="s">
        <v>593</v>
      </c>
      <c r="L544" s="2">
        <f t="shared" si="8"/>
        <v>-18798.471986621124</v>
      </c>
      <c r="M544" s="5" t="s">
        <v>38</v>
      </c>
      <c r="N544" s="5" t="s">
        <v>6700</v>
      </c>
    </row>
    <row r="545" spans="2:14" hidden="1" outlineLevel="1">
      <c r="B545" s="5" t="s">
        <v>1751</v>
      </c>
      <c r="C545" s="5" t="s">
        <v>24</v>
      </c>
      <c r="D545" s="5" t="s">
        <v>38</v>
      </c>
      <c r="E545" s="5"/>
      <c r="F545" s="5" t="s">
        <v>6701</v>
      </c>
      <c r="G545" s="5" t="s">
        <v>6702</v>
      </c>
      <c r="H545" s="5" t="s">
        <v>1754</v>
      </c>
      <c r="I545" s="5" t="s">
        <v>2510</v>
      </c>
      <c r="J545" s="5" t="s">
        <v>51</v>
      </c>
      <c r="K545" s="5" t="s">
        <v>409</v>
      </c>
      <c r="L545" s="2">
        <f t="shared" si="8"/>
        <v>-35887.991974458506</v>
      </c>
      <c r="M545" s="5" t="s">
        <v>38</v>
      </c>
      <c r="N545" s="5" t="s">
        <v>6703</v>
      </c>
    </row>
    <row r="546" spans="2:14" hidden="1" outlineLevel="1">
      <c r="B546" s="5" t="s">
        <v>1764</v>
      </c>
      <c r="C546" s="5" t="s">
        <v>24</v>
      </c>
      <c r="D546" s="5" t="s">
        <v>38</v>
      </c>
      <c r="E546" s="5"/>
      <c r="F546" s="5" t="s">
        <v>6704</v>
      </c>
      <c r="G546" s="5" t="s">
        <v>6705</v>
      </c>
      <c r="H546" s="5" t="s">
        <v>1767</v>
      </c>
      <c r="I546" s="5" t="s">
        <v>3471</v>
      </c>
      <c r="J546" s="5" t="s">
        <v>51</v>
      </c>
      <c r="K546" s="5" t="s">
        <v>3900</v>
      </c>
      <c r="L546" s="2">
        <f t="shared" si="8"/>
        <v>179439.95987229256</v>
      </c>
      <c r="M546" s="5" t="s">
        <v>38</v>
      </c>
      <c r="N546" s="5" t="s">
        <v>6706</v>
      </c>
    </row>
    <row r="547" spans="2:14" hidden="1" outlineLevel="1">
      <c r="B547" s="5" t="s">
        <v>1764</v>
      </c>
      <c r="C547" s="5" t="s">
        <v>24</v>
      </c>
      <c r="D547" s="5" t="s">
        <v>38</v>
      </c>
      <c r="E547" s="5"/>
      <c r="F547" s="5" t="s">
        <v>6707</v>
      </c>
      <c r="G547" s="5" t="s">
        <v>6708</v>
      </c>
      <c r="H547" s="5" t="s">
        <v>1767</v>
      </c>
      <c r="I547" s="5" t="s">
        <v>6709</v>
      </c>
      <c r="J547" s="5" t="s">
        <v>51</v>
      </c>
      <c r="K547" s="5" t="s">
        <v>995</v>
      </c>
      <c r="L547" s="2">
        <f t="shared" si="8"/>
        <v>-64940.175953782054</v>
      </c>
      <c r="M547" s="5" t="s">
        <v>38</v>
      </c>
      <c r="N547" s="5" t="s">
        <v>6710</v>
      </c>
    </row>
    <row r="548" spans="2:14" hidden="1" outlineLevel="1">
      <c r="B548" s="5" t="s">
        <v>6711</v>
      </c>
      <c r="C548" s="5" t="s">
        <v>37</v>
      </c>
      <c r="D548" s="5" t="s">
        <v>38</v>
      </c>
      <c r="E548" s="5"/>
      <c r="F548" s="5" t="s">
        <v>6712</v>
      </c>
      <c r="G548" s="5" t="s">
        <v>6713</v>
      </c>
      <c r="H548" s="5" t="s">
        <v>6714</v>
      </c>
      <c r="I548" s="5" t="s">
        <v>476</v>
      </c>
      <c r="J548" s="5" t="s">
        <v>51</v>
      </c>
      <c r="K548" s="5" t="s">
        <v>43</v>
      </c>
      <c r="L548" s="2">
        <f t="shared" si="8"/>
        <v>51268.559963512154</v>
      </c>
      <c r="M548" s="5" t="s">
        <v>38</v>
      </c>
      <c r="N548" s="5" t="s">
        <v>6715</v>
      </c>
    </row>
    <row r="549" spans="2:14" hidden="1" outlineLevel="1">
      <c r="B549" s="5" t="s">
        <v>1770</v>
      </c>
      <c r="C549" s="5" t="s">
        <v>24</v>
      </c>
      <c r="D549" s="5" t="s">
        <v>46</v>
      </c>
      <c r="E549" s="5"/>
      <c r="F549" s="5" t="s">
        <v>6716</v>
      </c>
      <c r="G549" s="5" t="s">
        <v>6717</v>
      </c>
      <c r="H549" s="5" t="s">
        <v>1773</v>
      </c>
      <c r="I549" s="5" t="s">
        <v>6270</v>
      </c>
      <c r="J549" s="5" t="s">
        <v>51</v>
      </c>
      <c r="K549" s="5" t="s">
        <v>1299</v>
      </c>
      <c r="L549" s="2">
        <f t="shared" si="8"/>
        <v>133298.25590513161</v>
      </c>
      <c r="M549" s="5" t="s">
        <v>38</v>
      </c>
      <c r="N549" s="5" t="s">
        <v>6718</v>
      </c>
    </row>
    <row r="550" spans="2:14" hidden="1" outlineLevel="1">
      <c r="B550" s="5" t="s">
        <v>1770</v>
      </c>
      <c r="C550" s="5" t="s">
        <v>24</v>
      </c>
      <c r="D550" s="5" t="s">
        <v>38</v>
      </c>
      <c r="E550" s="5"/>
      <c r="F550" s="5" t="s">
        <v>6719</v>
      </c>
      <c r="G550" s="5" t="s">
        <v>6720</v>
      </c>
      <c r="H550" s="5" t="s">
        <v>1773</v>
      </c>
      <c r="I550" s="5" t="s">
        <v>5932</v>
      </c>
      <c r="J550" s="5" t="s">
        <v>51</v>
      </c>
      <c r="K550" s="5" t="s">
        <v>125</v>
      </c>
      <c r="L550" s="2">
        <f t="shared" si="8"/>
        <v>-47850.655965944679</v>
      </c>
      <c r="M550" s="5" t="s">
        <v>38</v>
      </c>
      <c r="N550" s="5" t="s">
        <v>6721</v>
      </c>
    </row>
    <row r="551" spans="2:14" hidden="1" outlineLevel="1">
      <c r="B551" s="5" t="s">
        <v>1776</v>
      </c>
      <c r="C551" s="5" t="s">
        <v>24</v>
      </c>
      <c r="D551" s="5" t="s">
        <v>55</v>
      </c>
      <c r="E551" s="5"/>
      <c r="F551" s="5" t="s">
        <v>6722</v>
      </c>
      <c r="G551" s="5" t="s">
        <v>6723</v>
      </c>
      <c r="H551" s="5" t="s">
        <v>1779</v>
      </c>
      <c r="I551" s="5" t="s">
        <v>4071</v>
      </c>
      <c r="J551" s="5" t="s">
        <v>38</v>
      </c>
      <c r="K551" s="5" t="s">
        <v>222</v>
      </c>
      <c r="L551" s="2">
        <f t="shared" si="8"/>
        <v>-61522.271956214579</v>
      </c>
      <c r="M551" s="5" t="s">
        <v>38</v>
      </c>
      <c r="N551" s="5" t="s">
        <v>6724</v>
      </c>
    </row>
    <row r="552" spans="2:14" hidden="1" outlineLevel="1">
      <c r="B552" s="5" t="s">
        <v>1776</v>
      </c>
      <c r="C552" s="5" t="s">
        <v>24</v>
      </c>
      <c r="D552" s="5" t="s">
        <v>46</v>
      </c>
      <c r="E552" s="5"/>
      <c r="F552" s="5" t="s">
        <v>6725</v>
      </c>
      <c r="G552" s="5" t="s">
        <v>6726</v>
      </c>
      <c r="H552" s="5" t="s">
        <v>1779</v>
      </c>
      <c r="I552" s="5" t="s">
        <v>4234</v>
      </c>
      <c r="J552" s="5" t="s">
        <v>38</v>
      </c>
      <c r="K552" s="5" t="s">
        <v>324</v>
      </c>
      <c r="L552" s="2">
        <f t="shared" si="8"/>
        <v>71775.983948917012</v>
      </c>
      <c r="M552" s="5" t="s">
        <v>38</v>
      </c>
      <c r="N552" s="5" t="s">
        <v>6727</v>
      </c>
    </row>
    <row r="553" spans="2:14" hidden="1" outlineLevel="1">
      <c r="B553" s="5" t="s">
        <v>6728</v>
      </c>
      <c r="C553" s="5" t="s">
        <v>37</v>
      </c>
      <c r="D553" s="5" t="s">
        <v>38</v>
      </c>
      <c r="E553" s="5"/>
      <c r="F553" s="5" t="s">
        <v>6729</v>
      </c>
      <c r="G553" s="5" t="s">
        <v>6730</v>
      </c>
      <c r="H553" s="5" t="s">
        <v>6731</v>
      </c>
      <c r="I553" s="5" t="s">
        <v>180</v>
      </c>
      <c r="J553" s="5" t="s">
        <v>51</v>
      </c>
      <c r="K553" s="5" t="s">
        <v>38</v>
      </c>
      <c r="L553" s="2">
        <f t="shared" si="8"/>
        <v>1708.9519987837384</v>
      </c>
      <c r="M553" s="5" t="s">
        <v>38</v>
      </c>
      <c r="N553" s="5" t="s">
        <v>6732</v>
      </c>
    </row>
    <row r="554" spans="2:14" hidden="1" outlineLevel="1">
      <c r="B554" s="5" t="s">
        <v>1790</v>
      </c>
      <c r="C554" s="5" t="s">
        <v>24</v>
      </c>
      <c r="D554" s="5" t="s">
        <v>38</v>
      </c>
      <c r="E554" s="5"/>
      <c r="F554" s="5" t="s">
        <v>6733</v>
      </c>
      <c r="G554" s="5" t="s">
        <v>6734</v>
      </c>
      <c r="H554" s="5" t="s">
        <v>1793</v>
      </c>
      <c r="I554" s="5" t="s">
        <v>5821</v>
      </c>
      <c r="J554" s="5" t="s">
        <v>51</v>
      </c>
      <c r="K554" s="5" t="s">
        <v>195</v>
      </c>
      <c r="L554" s="2">
        <f t="shared" si="8"/>
        <v>95701.311931889359</v>
      </c>
      <c r="M554" s="5" t="s">
        <v>38</v>
      </c>
      <c r="N554" s="5" t="s">
        <v>6735</v>
      </c>
    </row>
    <row r="555" spans="2:14" hidden="1" outlineLevel="1">
      <c r="B555" s="5" t="s">
        <v>1795</v>
      </c>
      <c r="C555" s="5" t="s">
        <v>24</v>
      </c>
      <c r="D555" s="5" t="s">
        <v>38</v>
      </c>
      <c r="E555" s="5"/>
      <c r="F555" s="5" t="s">
        <v>6736</v>
      </c>
      <c r="G555" s="5" t="s">
        <v>6737</v>
      </c>
      <c r="H555" s="5" t="s">
        <v>1798</v>
      </c>
      <c r="I555" s="5" t="s">
        <v>6738</v>
      </c>
      <c r="J555" s="5" t="s">
        <v>55</v>
      </c>
      <c r="K555" s="5" t="s">
        <v>1337</v>
      </c>
      <c r="L555" s="2">
        <f t="shared" si="8"/>
        <v>-11962.66399148617</v>
      </c>
      <c r="M555" s="5" t="s">
        <v>38</v>
      </c>
      <c r="N555" s="5" t="s">
        <v>6739</v>
      </c>
    </row>
    <row r="556" spans="2:14" hidden="1" outlineLevel="1">
      <c r="B556" s="5" t="s">
        <v>1795</v>
      </c>
      <c r="C556" s="5" t="s">
        <v>24</v>
      </c>
      <c r="D556" s="5" t="s">
        <v>55</v>
      </c>
      <c r="E556" s="5"/>
      <c r="F556" s="5" t="s">
        <v>6740</v>
      </c>
      <c r="G556" s="5" t="s">
        <v>6741</v>
      </c>
      <c r="H556" s="5" t="s">
        <v>1798</v>
      </c>
      <c r="I556" s="5" t="s">
        <v>1180</v>
      </c>
      <c r="J556" s="5" t="s">
        <v>55</v>
      </c>
      <c r="K556" s="5" t="s">
        <v>4542</v>
      </c>
      <c r="L556" s="2">
        <f t="shared" si="8"/>
        <v>-20507.423985404861</v>
      </c>
      <c r="M556" s="5" t="s">
        <v>38</v>
      </c>
      <c r="N556" s="5" t="s">
        <v>3223</v>
      </c>
    </row>
    <row r="557" spans="2:14" hidden="1" outlineLevel="1">
      <c r="B557" s="5" t="s">
        <v>1795</v>
      </c>
      <c r="C557" s="5" t="s">
        <v>24</v>
      </c>
      <c r="D557" s="5" t="s">
        <v>63</v>
      </c>
      <c r="E557" s="5"/>
      <c r="F557" s="5" t="s">
        <v>6742</v>
      </c>
      <c r="G557" s="5" t="s">
        <v>6743</v>
      </c>
      <c r="H557" s="5" t="s">
        <v>1798</v>
      </c>
      <c r="I557" s="5" t="s">
        <v>686</v>
      </c>
      <c r="J557" s="5" t="s">
        <v>55</v>
      </c>
      <c r="K557" s="5" t="s">
        <v>301</v>
      </c>
      <c r="L557" s="2">
        <f t="shared" si="8"/>
        <v>54686.463961079629</v>
      </c>
      <c r="M557" s="5" t="s">
        <v>38</v>
      </c>
      <c r="N557" s="5" t="s">
        <v>6744</v>
      </c>
    </row>
    <row r="558" spans="2:14" hidden="1" outlineLevel="1">
      <c r="B558" s="5" t="s">
        <v>1804</v>
      </c>
      <c r="C558" s="5" t="s">
        <v>24</v>
      </c>
      <c r="D558" s="5" t="s">
        <v>46</v>
      </c>
      <c r="E558" s="5"/>
      <c r="F558" s="5" t="s">
        <v>6745</v>
      </c>
      <c r="G558" s="5" t="s">
        <v>6746</v>
      </c>
      <c r="H558" s="5" t="s">
        <v>1807</v>
      </c>
      <c r="I558" s="5" t="s">
        <v>42</v>
      </c>
      <c r="J558" s="5" t="s">
        <v>51</v>
      </c>
      <c r="K558" s="5" t="s">
        <v>1405</v>
      </c>
      <c r="L558" s="2">
        <f t="shared" si="8"/>
        <v>117917.68791607795</v>
      </c>
      <c r="M558" s="5" t="s">
        <v>38</v>
      </c>
      <c r="N558" s="5" t="s">
        <v>6747</v>
      </c>
    </row>
    <row r="559" spans="2:14" hidden="1" outlineLevel="1">
      <c r="B559" s="5" t="s">
        <v>1809</v>
      </c>
      <c r="C559" s="5" t="s">
        <v>24</v>
      </c>
      <c r="D559" s="5" t="s">
        <v>63</v>
      </c>
      <c r="E559" s="5"/>
      <c r="F559" s="5" t="s">
        <v>6748</v>
      </c>
      <c r="G559" s="5" t="s">
        <v>6749</v>
      </c>
      <c r="H559" s="5" t="s">
        <v>1812</v>
      </c>
      <c r="I559" s="5" t="s">
        <v>739</v>
      </c>
      <c r="J559" s="5" t="s">
        <v>38</v>
      </c>
      <c r="K559" s="5" t="s">
        <v>962</v>
      </c>
      <c r="L559" s="2">
        <f t="shared" si="8"/>
        <v>-73484.935947700753</v>
      </c>
      <c r="M559" s="5" t="s">
        <v>38</v>
      </c>
      <c r="N559" s="5" t="s">
        <v>6750</v>
      </c>
    </row>
    <row r="560" spans="2:14" hidden="1" outlineLevel="1">
      <c r="B560" s="5" t="s">
        <v>1809</v>
      </c>
      <c r="C560" s="5" t="s">
        <v>24</v>
      </c>
      <c r="D560" s="5" t="s">
        <v>63</v>
      </c>
      <c r="E560" s="5"/>
      <c r="F560" s="5" t="s">
        <v>6751</v>
      </c>
      <c r="G560" s="5" t="s">
        <v>6752</v>
      </c>
      <c r="H560" s="5" t="s">
        <v>1812</v>
      </c>
      <c r="I560" s="5" t="s">
        <v>6753</v>
      </c>
      <c r="J560" s="5" t="s">
        <v>38</v>
      </c>
      <c r="K560" s="5" t="s">
        <v>1013</v>
      </c>
      <c r="L560" s="2">
        <f t="shared" si="8"/>
        <v>85447.599939186926</v>
      </c>
      <c r="M560" s="5" t="s">
        <v>38</v>
      </c>
      <c r="N560" s="5" t="s">
        <v>6754</v>
      </c>
    </row>
    <row r="561" spans="2:14" hidden="1" outlineLevel="1">
      <c r="B561" s="5" t="s">
        <v>6755</v>
      </c>
      <c r="C561" s="5" t="s">
        <v>37</v>
      </c>
      <c r="D561" s="5" t="s">
        <v>55</v>
      </c>
      <c r="E561" s="5"/>
      <c r="F561" s="5" t="s">
        <v>6756</v>
      </c>
      <c r="G561" s="5" t="s">
        <v>6757</v>
      </c>
      <c r="H561" s="5" t="s">
        <v>6758</v>
      </c>
      <c r="I561" s="5" t="s">
        <v>2003</v>
      </c>
      <c r="J561" s="5" t="s">
        <v>51</v>
      </c>
      <c r="K561" s="5" t="s">
        <v>3078</v>
      </c>
      <c r="L561" s="2">
        <f t="shared" si="8"/>
        <v>181148.91187107627</v>
      </c>
      <c r="M561" s="5" t="s">
        <v>38</v>
      </c>
      <c r="N561" s="5" t="s">
        <v>6759</v>
      </c>
    </row>
    <row r="562" spans="2:14" hidden="1" outlineLevel="1">
      <c r="B562" s="5" t="s">
        <v>6755</v>
      </c>
      <c r="C562" s="5" t="s">
        <v>37</v>
      </c>
      <c r="D562" s="5" t="s">
        <v>55</v>
      </c>
      <c r="E562" s="5"/>
      <c r="F562" s="5" t="s">
        <v>6760</v>
      </c>
      <c r="G562" s="5" t="s">
        <v>6761</v>
      </c>
      <c r="H562" s="5" t="s">
        <v>6758</v>
      </c>
      <c r="I562" s="5" t="s">
        <v>214</v>
      </c>
      <c r="J562" s="5" t="s">
        <v>51</v>
      </c>
      <c r="K562" s="5" t="s">
        <v>1008</v>
      </c>
      <c r="L562" s="2">
        <f t="shared" si="8"/>
        <v>-75193.887946484494</v>
      </c>
      <c r="M562" s="5" t="s">
        <v>38</v>
      </c>
      <c r="N562" s="5" t="s">
        <v>6762</v>
      </c>
    </row>
    <row r="563" spans="2:14" hidden="1" outlineLevel="1">
      <c r="B563" s="5" t="s">
        <v>1814</v>
      </c>
      <c r="C563" s="5" t="s">
        <v>24</v>
      </c>
      <c r="D563" s="5" t="s">
        <v>38</v>
      </c>
      <c r="E563" s="5"/>
      <c r="F563" s="5" t="s">
        <v>1815</v>
      </c>
      <c r="G563" s="5" t="s">
        <v>6763</v>
      </c>
      <c r="H563" s="5" t="s">
        <v>1817</v>
      </c>
      <c r="I563" s="5" t="s">
        <v>2516</v>
      </c>
      <c r="J563" s="5" t="s">
        <v>51</v>
      </c>
      <c r="K563" s="5" t="s">
        <v>1259</v>
      </c>
      <c r="L563" s="2">
        <f t="shared" si="8"/>
        <v>-5126.8559963512153</v>
      </c>
      <c r="M563" s="5" t="s">
        <v>38</v>
      </c>
      <c r="N563" s="5" t="s">
        <v>6764</v>
      </c>
    </row>
    <row r="564" spans="2:14" hidden="1" outlineLevel="1">
      <c r="B564" s="5" t="s">
        <v>1814</v>
      </c>
      <c r="C564" s="5" t="s">
        <v>24</v>
      </c>
      <c r="D564" s="5" t="s">
        <v>63</v>
      </c>
      <c r="E564" s="5"/>
      <c r="F564" s="5" t="s">
        <v>6765</v>
      </c>
      <c r="G564" s="5" t="s">
        <v>6766</v>
      </c>
      <c r="H564" s="5" t="s">
        <v>1817</v>
      </c>
      <c r="I564" s="5" t="s">
        <v>4071</v>
      </c>
      <c r="J564" s="5" t="s">
        <v>51</v>
      </c>
      <c r="K564" s="5" t="s">
        <v>932</v>
      </c>
      <c r="L564" s="2">
        <f t="shared" si="8"/>
        <v>90574.455935538135</v>
      </c>
      <c r="M564" s="5" t="s">
        <v>38</v>
      </c>
      <c r="N564" s="5" t="s">
        <v>6767</v>
      </c>
    </row>
    <row r="565" spans="2:14" hidden="1" outlineLevel="1">
      <c r="B565" s="5" t="s">
        <v>6768</v>
      </c>
      <c r="C565" s="5" t="s">
        <v>24</v>
      </c>
      <c r="D565" s="5" t="s">
        <v>55</v>
      </c>
      <c r="E565" s="5"/>
      <c r="F565" s="5" t="s">
        <v>6769</v>
      </c>
      <c r="G565" s="5" t="s">
        <v>6770</v>
      </c>
      <c r="H565" s="5" t="s">
        <v>6771</v>
      </c>
      <c r="I565" s="5" t="s">
        <v>4820</v>
      </c>
      <c r="J565" s="5" t="s">
        <v>38</v>
      </c>
      <c r="K565" s="5" t="s">
        <v>125</v>
      </c>
      <c r="L565" s="2">
        <f t="shared" si="8"/>
        <v>-47850.655965944679</v>
      </c>
      <c r="M565" s="5" t="s">
        <v>38</v>
      </c>
      <c r="N565" s="5" t="s">
        <v>6772</v>
      </c>
    </row>
    <row r="566" spans="2:14" hidden="1" outlineLevel="1">
      <c r="B566" s="5" t="s">
        <v>6768</v>
      </c>
      <c r="C566" s="5" t="s">
        <v>24</v>
      </c>
      <c r="D566" s="5" t="s">
        <v>38</v>
      </c>
      <c r="E566" s="5"/>
      <c r="F566" s="5" t="s">
        <v>6773</v>
      </c>
      <c r="G566" s="5" t="s">
        <v>6774</v>
      </c>
      <c r="H566" s="5" t="s">
        <v>6771</v>
      </c>
      <c r="I566" s="5" t="s">
        <v>6775</v>
      </c>
      <c r="J566" s="5" t="s">
        <v>38</v>
      </c>
      <c r="K566" s="5" t="s">
        <v>324</v>
      </c>
      <c r="L566" s="2">
        <f t="shared" si="8"/>
        <v>71775.983948917012</v>
      </c>
      <c r="M566" s="5" t="s">
        <v>38</v>
      </c>
      <c r="N566" s="5" t="s">
        <v>6776</v>
      </c>
    </row>
    <row r="567" spans="2:14" hidden="1" outlineLevel="1">
      <c r="B567" s="5" t="s">
        <v>6777</v>
      </c>
      <c r="C567" s="5" t="s">
        <v>24</v>
      </c>
      <c r="D567" s="5" t="s">
        <v>55</v>
      </c>
      <c r="E567" s="5"/>
      <c r="F567" s="5" t="s">
        <v>6778</v>
      </c>
      <c r="G567" s="5" t="s">
        <v>6779</v>
      </c>
      <c r="H567" s="5" t="s">
        <v>6780</v>
      </c>
      <c r="I567" s="5" t="s">
        <v>984</v>
      </c>
      <c r="J567" s="5" t="s">
        <v>38</v>
      </c>
      <c r="K567" s="5" t="s">
        <v>2097</v>
      </c>
      <c r="L567" s="2">
        <f t="shared" si="8"/>
        <v>30761.13597810729</v>
      </c>
      <c r="M567" s="5" t="s">
        <v>38</v>
      </c>
      <c r="N567" s="5" t="s">
        <v>6781</v>
      </c>
    </row>
    <row r="568" spans="2:14" hidden="1" outlineLevel="1">
      <c r="B568" s="5" t="s">
        <v>1822</v>
      </c>
      <c r="C568" s="5" t="s">
        <v>37</v>
      </c>
      <c r="D568" s="5" t="s">
        <v>38</v>
      </c>
      <c r="E568" s="5"/>
      <c r="F568" s="5" t="s">
        <v>6782</v>
      </c>
      <c r="G568" s="5" t="s">
        <v>6783</v>
      </c>
      <c r="H568" s="5" t="s">
        <v>1825</v>
      </c>
      <c r="I568" s="5" t="s">
        <v>6574</v>
      </c>
      <c r="J568" s="5" t="s">
        <v>38</v>
      </c>
      <c r="K568" s="5" t="s">
        <v>740</v>
      </c>
      <c r="L568" s="2">
        <f t="shared" si="8"/>
        <v>-3417.9039975674768</v>
      </c>
      <c r="M568" s="5" t="s">
        <v>38</v>
      </c>
      <c r="N568" s="5" t="s">
        <v>6784</v>
      </c>
    </row>
    <row r="569" spans="2:14" hidden="1" outlineLevel="1">
      <c r="B569" s="5" t="s">
        <v>1822</v>
      </c>
      <c r="C569" s="5" t="s">
        <v>37</v>
      </c>
      <c r="D569" s="5" t="s">
        <v>55</v>
      </c>
      <c r="E569" s="5"/>
      <c r="F569" s="5" t="s">
        <v>6785</v>
      </c>
      <c r="G569" s="5" t="s">
        <v>6786</v>
      </c>
      <c r="H569" s="5" t="s">
        <v>1825</v>
      </c>
      <c r="I569" s="5" t="s">
        <v>4907</v>
      </c>
      <c r="J569" s="5" t="s">
        <v>38</v>
      </c>
      <c r="K569" s="5" t="s">
        <v>637</v>
      </c>
      <c r="L569" s="2">
        <f t="shared" si="8"/>
        <v>-92283.407934321876</v>
      </c>
      <c r="M569" s="5" t="s">
        <v>38</v>
      </c>
      <c r="N569" s="5" t="s">
        <v>6787</v>
      </c>
    </row>
    <row r="570" spans="2:14" hidden="1" outlineLevel="1">
      <c r="B570" s="5" t="s">
        <v>1822</v>
      </c>
      <c r="C570" s="5" t="s">
        <v>37</v>
      </c>
      <c r="D570" s="5" t="s">
        <v>46</v>
      </c>
      <c r="E570" s="5"/>
      <c r="F570" s="5" t="s">
        <v>1823</v>
      </c>
      <c r="G570" s="5" t="s">
        <v>1824</v>
      </c>
      <c r="H570" s="5" t="s">
        <v>1825</v>
      </c>
      <c r="I570" s="5" t="s">
        <v>1826</v>
      </c>
      <c r="J570" s="5" t="s">
        <v>38</v>
      </c>
      <c r="K570" s="5" t="s">
        <v>526</v>
      </c>
      <c r="L570" s="2">
        <f t="shared" si="8"/>
        <v>109372.92792215926</v>
      </c>
      <c r="M570" s="5" t="s">
        <v>38</v>
      </c>
      <c r="N570" s="5" t="s">
        <v>6788</v>
      </c>
    </row>
    <row r="571" spans="2:14" hidden="1" outlineLevel="1">
      <c r="B571" s="5" t="s">
        <v>6789</v>
      </c>
      <c r="C571" s="5" t="s">
        <v>37</v>
      </c>
      <c r="D571" s="5" t="s">
        <v>63</v>
      </c>
      <c r="E571" s="5"/>
      <c r="F571" s="5" t="s">
        <v>6790</v>
      </c>
      <c r="G571" s="5" t="s">
        <v>6791</v>
      </c>
      <c r="H571" s="5" t="s">
        <v>6792</v>
      </c>
      <c r="I571" s="5" t="s">
        <v>1710</v>
      </c>
      <c r="J571" s="5" t="s">
        <v>51</v>
      </c>
      <c r="K571" s="5" t="s">
        <v>167</v>
      </c>
      <c r="L571" s="2">
        <f t="shared" si="8"/>
        <v>92283.407934321876</v>
      </c>
      <c r="M571" s="5" t="s">
        <v>38</v>
      </c>
      <c r="N571" s="5" t="s">
        <v>6793</v>
      </c>
    </row>
    <row r="572" spans="2:14" hidden="1" outlineLevel="1">
      <c r="B572" s="5" t="s">
        <v>6794</v>
      </c>
      <c r="C572" s="5" t="s">
        <v>37</v>
      </c>
      <c r="D572" s="5" t="s">
        <v>55</v>
      </c>
      <c r="E572" s="5" t="s">
        <v>120</v>
      </c>
      <c r="F572" s="5" t="s">
        <v>6795</v>
      </c>
      <c r="G572" s="5" t="s">
        <v>6796</v>
      </c>
      <c r="H572" s="5" t="s">
        <v>6797</v>
      </c>
      <c r="I572" s="5" t="s">
        <v>2054</v>
      </c>
      <c r="J572" s="5" t="s">
        <v>51</v>
      </c>
      <c r="K572" s="5" t="s">
        <v>1856</v>
      </c>
      <c r="L572" s="2">
        <f t="shared" si="8"/>
        <v>-44432.751968377197</v>
      </c>
      <c r="M572" s="5" t="s">
        <v>38</v>
      </c>
      <c r="N572" s="5" t="s">
        <v>6798</v>
      </c>
    </row>
    <row r="573" spans="2:14" hidden="1" outlineLevel="1">
      <c r="B573" s="5" t="s">
        <v>6799</v>
      </c>
      <c r="C573" s="5" t="s">
        <v>24</v>
      </c>
      <c r="D573" s="5" t="s">
        <v>38</v>
      </c>
      <c r="E573" s="5" t="s">
        <v>120</v>
      </c>
      <c r="F573" s="5" t="s">
        <v>6800</v>
      </c>
      <c r="G573" s="5" t="s">
        <v>6801</v>
      </c>
      <c r="H573" s="5" t="s">
        <v>6802</v>
      </c>
      <c r="I573" s="5" t="s">
        <v>624</v>
      </c>
      <c r="J573" s="5" t="s">
        <v>51</v>
      </c>
      <c r="K573" s="5" t="s">
        <v>540</v>
      </c>
      <c r="L573" s="2">
        <f t="shared" si="8"/>
        <v>11962.66399148617</v>
      </c>
      <c r="M573" s="5" t="s">
        <v>38</v>
      </c>
      <c r="N573" s="5" t="s">
        <v>6803</v>
      </c>
    </row>
    <row r="574" spans="2:14" hidden="1" outlineLevel="1">
      <c r="B574" s="6" t="s">
        <v>6804</v>
      </c>
      <c r="C574" s="6" t="s">
        <v>24</v>
      </c>
      <c r="D574" s="6" t="s">
        <v>38</v>
      </c>
      <c r="E574" s="6" t="s">
        <v>120</v>
      </c>
      <c r="F574" s="6" t="s">
        <v>6805</v>
      </c>
      <c r="G574" s="6" t="s">
        <v>6806</v>
      </c>
      <c r="H574" s="6" t="s">
        <v>6807</v>
      </c>
      <c r="I574" s="6" t="s">
        <v>6808</v>
      </c>
      <c r="J574" s="6" t="s">
        <v>55</v>
      </c>
      <c r="K574" s="6" t="s">
        <v>38</v>
      </c>
      <c r="L574" s="2">
        <f t="shared" si="8"/>
        <v>1708.9519987837384</v>
      </c>
      <c r="M574" s="6" t="s">
        <v>55</v>
      </c>
      <c r="N574" s="6" t="s">
        <v>6809</v>
      </c>
    </row>
    <row r="575" spans="2:14" hidden="1" outlineLevel="1">
      <c r="B575" s="5" t="s">
        <v>1828</v>
      </c>
      <c r="C575" s="5" t="s">
        <v>24</v>
      </c>
      <c r="D575" s="5" t="s">
        <v>55</v>
      </c>
      <c r="E575" s="5"/>
      <c r="F575" s="5" t="s">
        <v>6810</v>
      </c>
      <c r="G575" s="5" t="s">
        <v>6811</v>
      </c>
      <c r="H575" s="5" t="s">
        <v>1831</v>
      </c>
      <c r="I575" s="5" t="s">
        <v>1997</v>
      </c>
      <c r="J575" s="5" t="s">
        <v>51</v>
      </c>
      <c r="K575" s="5" t="s">
        <v>1136</v>
      </c>
      <c r="L575" s="2">
        <f t="shared" si="8"/>
        <v>-119626.63991486171</v>
      </c>
      <c r="M575" s="5" t="s">
        <v>38</v>
      </c>
      <c r="N575" s="5" t="s">
        <v>6812</v>
      </c>
    </row>
    <row r="576" spans="2:14" hidden="1" outlineLevel="1">
      <c r="B576" s="5" t="s">
        <v>1828</v>
      </c>
      <c r="C576" s="5" t="s">
        <v>24</v>
      </c>
      <c r="D576" s="5" t="s">
        <v>46</v>
      </c>
      <c r="E576" s="5"/>
      <c r="F576" s="5" t="s">
        <v>6813</v>
      </c>
      <c r="G576" s="5" t="s">
        <v>6814</v>
      </c>
      <c r="H576" s="5" t="s">
        <v>1831</v>
      </c>
      <c r="I576" s="5" t="s">
        <v>6815</v>
      </c>
      <c r="J576" s="5" t="s">
        <v>51</v>
      </c>
      <c r="K576" s="5" t="s">
        <v>600</v>
      </c>
      <c r="L576" s="2">
        <f t="shared" si="8"/>
        <v>186275.76786742749</v>
      </c>
      <c r="M576" s="5" t="s">
        <v>38</v>
      </c>
      <c r="N576" s="5" t="s">
        <v>6816</v>
      </c>
    </row>
    <row r="577" spans="2:14" hidden="1" outlineLevel="1">
      <c r="B577" s="5" t="s">
        <v>1842</v>
      </c>
      <c r="C577" s="5" t="s">
        <v>24</v>
      </c>
      <c r="D577" s="5" t="s">
        <v>55</v>
      </c>
      <c r="E577" s="5" t="s">
        <v>120</v>
      </c>
      <c r="F577" s="5" t="s">
        <v>6817</v>
      </c>
      <c r="G577" s="5" t="s">
        <v>6818</v>
      </c>
      <c r="H577" s="5" t="s">
        <v>1845</v>
      </c>
      <c r="I577" s="5" t="s">
        <v>3415</v>
      </c>
      <c r="J577" s="5" t="s">
        <v>51</v>
      </c>
      <c r="K577" s="5" t="s">
        <v>343</v>
      </c>
      <c r="L577" s="2">
        <f t="shared" si="8"/>
        <v>-80320.743942835703</v>
      </c>
      <c r="M577" s="5" t="s">
        <v>38</v>
      </c>
      <c r="N577" s="5" t="s">
        <v>6819</v>
      </c>
    </row>
    <row r="578" spans="2:14" hidden="1" outlineLevel="1">
      <c r="B578" s="5" t="s">
        <v>1842</v>
      </c>
      <c r="C578" s="5" t="s">
        <v>24</v>
      </c>
      <c r="D578" s="5" t="s">
        <v>540</v>
      </c>
      <c r="E578" s="5" t="s">
        <v>120</v>
      </c>
      <c r="F578" s="5" t="s">
        <v>6820</v>
      </c>
      <c r="G578" s="5" t="s">
        <v>6821</v>
      </c>
      <c r="H578" s="5" t="s">
        <v>1845</v>
      </c>
      <c r="I578" s="5" t="s">
        <v>6822</v>
      </c>
      <c r="J578" s="5" t="s">
        <v>51</v>
      </c>
      <c r="K578" s="5" t="s">
        <v>6823</v>
      </c>
      <c r="L578" s="2">
        <f t="shared" si="8"/>
        <v>-174313.10387594133</v>
      </c>
      <c r="M578" s="5" t="s">
        <v>38</v>
      </c>
      <c r="N578" s="5" t="s">
        <v>6824</v>
      </c>
    </row>
    <row r="579" spans="2:14" hidden="1" outlineLevel="1">
      <c r="B579" s="5" t="s">
        <v>6825</v>
      </c>
      <c r="C579" s="5" t="s">
        <v>37</v>
      </c>
      <c r="D579" s="5" t="s">
        <v>55</v>
      </c>
      <c r="E579" s="5"/>
      <c r="F579" s="5" t="s">
        <v>6826</v>
      </c>
      <c r="G579" s="5" t="s">
        <v>6827</v>
      </c>
      <c r="H579" s="5" t="s">
        <v>6828</v>
      </c>
      <c r="I579" s="5" t="s">
        <v>6211</v>
      </c>
      <c r="J579" s="5" t="s">
        <v>51</v>
      </c>
      <c r="K579" s="5" t="s">
        <v>2097</v>
      </c>
      <c r="L579" s="2">
        <f t="shared" ref="L579:L642" si="9">K579/$K$2361*100</f>
        <v>30761.13597810729</v>
      </c>
      <c r="M579" s="5" t="s">
        <v>38</v>
      </c>
      <c r="N579" s="5" t="s">
        <v>6829</v>
      </c>
    </row>
    <row r="580" spans="2:14" hidden="1" outlineLevel="1">
      <c r="B580" s="5" t="s">
        <v>1851</v>
      </c>
      <c r="C580" s="5" t="s">
        <v>24</v>
      </c>
      <c r="D580" s="5" t="s">
        <v>46</v>
      </c>
      <c r="E580" s="5"/>
      <c r="F580" s="5" t="s">
        <v>6830</v>
      </c>
      <c r="G580" s="5" t="s">
        <v>6831</v>
      </c>
      <c r="H580" s="5" t="s">
        <v>1854</v>
      </c>
      <c r="I580" s="5" t="s">
        <v>571</v>
      </c>
      <c r="J580" s="5" t="s">
        <v>51</v>
      </c>
      <c r="K580" s="5" t="s">
        <v>962</v>
      </c>
      <c r="L580" s="2">
        <f t="shared" si="9"/>
        <v>-73484.935947700753</v>
      </c>
      <c r="M580" s="5" t="s">
        <v>38</v>
      </c>
      <c r="N580" s="5" t="s">
        <v>6832</v>
      </c>
    </row>
    <row r="581" spans="2:14" hidden="1" outlineLevel="1">
      <c r="B581" s="5" t="s">
        <v>1851</v>
      </c>
      <c r="C581" s="5" t="s">
        <v>24</v>
      </c>
      <c r="D581" s="5" t="s">
        <v>38</v>
      </c>
      <c r="E581" s="5"/>
      <c r="F581" s="5" t="s">
        <v>6833</v>
      </c>
      <c r="G581" s="5" t="s">
        <v>6834</v>
      </c>
      <c r="H581" s="5" t="s">
        <v>1854</v>
      </c>
      <c r="I581" s="5" t="s">
        <v>2218</v>
      </c>
      <c r="J581" s="5" t="s">
        <v>51</v>
      </c>
      <c r="K581" s="5" t="s">
        <v>1405</v>
      </c>
      <c r="L581" s="2">
        <f t="shared" si="9"/>
        <v>117917.68791607795</v>
      </c>
      <c r="M581" s="5" t="s">
        <v>38</v>
      </c>
      <c r="N581" s="5" t="s">
        <v>6835</v>
      </c>
    </row>
    <row r="582" spans="2:14" hidden="1" outlineLevel="1">
      <c r="B582" s="5" t="s">
        <v>1861</v>
      </c>
      <c r="C582" s="5" t="s">
        <v>24</v>
      </c>
      <c r="D582" s="5" t="s">
        <v>55</v>
      </c>
      <c r="E582" s="5" t="s">
        <v>120</v>
      </c>
      <c r="F582" s="5" t="s">
        <v>6836</v>
      </c>
      <c r="G582" s="5" t="s">
        <v>6837</v>
      </c>
      <c r="H582" s="5" t="s">
        <v>1864</v>
      </c>
      <c r="I582" s="5" t="s">
        <v>1492</v>
      </c>
      <c r="J582" s="5" t="s">
        <v>51</v>
      </c>
      <c r="K582" s="5" t="s">
        <v>343</v>
      </c>
      <c r="L582" s="2">
        <f t="shared" si="9"/>
        <v>-80320.743942835703</v>
      </c>
      <c r="M582" s="5" t="s">
        <v>38</v>
      </c>
      <c r="N582" s="5" t="s">
        <v>6838</v>
      </c>
    </row>
    <row r="583" spans="2:14" hidden="1" outlineLevel="1">
      <c r="B583" s="5" t="s">
        <v>1861</v>
      </c>
      <c r="C583" s="5" t="s">
        <v>24</v>
      </c>
      <c r="D583" s="5" t="s">
        <v>63</v>
      </c>
      <c r="E583" s="5" t="s">
        <v>120</v>
      </c>
      <c r="F583" s="5" t="s">
        <v>6839</v>
      </c>
      <c r="G583" s="5" t="s">
        <v>6840</v>
      </c>
      <c r="H583" s="5" t="s">
        <v>1864</v>
      </c>
      <c r="I583" s="5" t="s">
        <v>758</v>
      </c>
      <c r="J583" s="5" t="s">
        <v>51</v>
      </c>
      <c r="K583" s="5" t="s">
        <v>1008</v>
      </c>
      <c r="L583" s="2">
        <f t="shared" si="9"/>
        <v>-75193.887946484494</v>
      </c>
      <c r="M583" s="5" t="s">
        <v>38</v>
      </c>
      <c r="N583" s="5" t="s">
        <v>6841</v>
      </c>
    </row>
    <row r="584" spans="2:14" hidden="1" outlineLevel="1">
      <c r="B584" s="5" t="s">
        <v>1872</v>
      </c>
      <c r="C584" s="5" t="s">
        <v>24</v>
      </c>
      <c r="D584" s="5" t="s">
        <v>55</v>
      </c>
      <c r="E584" s="5"/>
      <c r="F584" s="5" t="s">
        <v>6842</v>
      </c>
      <c r="G584" s="5" t="s">
        <v>6843</v>
      </c>
      <c r="H584" s="5" t="s">
        <v>1875</v>
      </c>
      <c r="I584" s="5" t="s">
        <v>6844</v>
      </c>
      <c r="J584" s="5" t="s">
        <v>38</v>
      </c>
      <c r="K584" s="5" t="s">
        <v>82</v>
      </c>
      <c r="L584" s="2">
        <f t="shared" si="9"/>
        <v>58104.367958647104</v>
      </c>
      <c r="M584" s="5" t="s">
        <v>38</v>
      </c>
      <c r="N584" s="5" t="s">
        <v>6845</v>
      </c>
    </row>
    <row r="585" spans="2:14" hidden="1" outlineLevel="1">
      <c r="B585" s="5" t="s">
        <v>1877</v>
      </c>
      <c r="C585" s="5" t="s">
        <v>24</v>
      </c>
      <c r="D585" s="5" t="s">
        <v>38</v>
      </c>
      <c r="E585" s="5" t="s">
        <v>120</v>
      </c>
      <c r="F585" s="5" t="s">
        <v>6846</v>
      </c>
      <c r="G585" s="5" t="s">
        <v>6847</v>
      </c>
      <c r="H585" s="5" t="s">
        <v>1880</v>
      </c>
      <c r="I585" s="5" t="s">
        <v>782</v>
      </c>
      <c r="J585" s="5" t="s">
        <v>38</v>
      </c>
      <c r="K585" s="5" t="s">
        <v>355</v>
      </c>
      <c r="L585" s="2">
        <f t="shared" si="9"/>
        <v>-22216.375984188599</v>
      </c>
      <c r="M585" s="5" t="s">
        <v>38</v>
      </c>
      <c r="N585" s="5" t="s">
        <v>6848</v>
      </c>
    </row>
    <row r="586" spans="2:14" hidden="1" outlineLevel="1">
      <c r="B586" s="5" t="s">
        <v>6849</v>
      </c>
      <c r="C586" s="5" t="s">
        <v>24</v>
      </c>
      <c r="D586" s="5" t="s">
        <v>55</v>
      </c>
      <c r="E586" s="5"/>
      <c r="F586" s="5" t="s">
        <v>6850</v>
      </c>
      <c r="G586" s="5" t="s">
        <v>6851</v>
      </c>
      <c r="H586" s="5" t="s">
        <v>6852</v>
      </c>
      <c r="I586" s="5" t="s">
        <v>794</v>
      </c>
      <c r="J586" s="5" t="s">
        <v>38</v>
      </c>
      <c r="K586" s="5" t="s">
        <v>484</v>
      </c>
      <c r="L586" s="2">
        <f t="shared" si="9"/>
        <v>102537.11992702431</v>
      </c>
      <c r="M586" s="5" t="s">
        <v>38</v>
      </c>
      <c r="N586" s="5" t="s">
        <v>6853</v>
      </c>
    </row>
    <row r="587" spans="2:14" hidden="1" outlineLevel="1">
      <c r="B587" s="5" t="s">
        <v>6849</v>
      </c>
      <c r="C587" s="5" t="s">
        <v>24</v>
      </c>
      <c r="D587" s="5" t="s">
        <v>38</v>
      </c>
      <c r="E587" s="5"/>
      <c r="F587" s="5" t="s">
        <v>6854</v>
      </c>
      <c r="G587" s="5" t="s">
        <v>6855</v>
      </c>
      <c r="H587" s="5" t="s">
        <v>6852</v>
      </c>
      <c r="I587" s="5" t="s">
        <v>2771</v>
      </c>
      <c r="J587" s="5" t="s">
        <v>38</v>
      </c>
      <c r="K587" s="5" t="s">
        <v>871</v>
      </c>
      <c r="L587" s="2">
        <f t="shared" si="9"/>
        <v>-97410.263930673085</v>
      </c>
      <c r="M587" s="5" t="s">
        <v>38</v>
      </c>
      <c r="N587" s="5" t="s">
        <v>6856</v>
      </c>
    </row>
    <row r="588" spans="2:14" hidden="1" outlineLevel="1">
      <c r="B588" s="5" t="s">
        <v>6857</v>
      </c>
      <c r="C588" s="5" t="s">
        <v>24</v>
      </c>
      <c r="D588" s="5" t="s">
        <v>38</v>
      </c>
      <c r="E588" s="5"/>
      <c r="F588" s="5" t="s">
        <v>6858</v>
      </c>
      <c r="G588" s="5" t="s">
        <v>6859</v>
      </c>
      <c r="H588" s="5" t="s">
        <v>6860</v>
      </c>
      <c r="I588" s="5" t="s">
        <v>630</v>
      </c>
      <c r="J588" s="5" t="s">
        <v>51</v>
      </c>
      <c r="K588" s="5" t="s">
        <v>1281</v>
      </c>
      <c r="L588" s="2">
        <f t="shared" si="9"/>
        <v>-29052.183979323552</v>
      </c>
      <c r="M588" s="5" t="s">
        <v>38</v>
      </c>
      <c r="N588" s="5" t="s">
        <v>6861</v>
      </c>
    </row>
    <row r="589" spans="2:14" hidden="1" outlineLevel="1">
      <c r="B589" s="5" t="s">
        <v>6857</v>
      </c>
      <c r="C589" s="5" t="s">
        <v>24</v>
      </c>
      <c r="D589" s="5" t="s">
        <v>38</v>
      </c>
      <c r="E589" s="5"/>
      <c r="F589" s="5" t="s">
        <v>6862</v>
      </c>
      <c r="G589" s="5" t="s">
        <v>6863</v>
      </c>
      <c r="H589" s="5" t="s">
        <v>6860</v>
      </c>
      <c r="I589" s="5" t="s">
        <v>6864</v>
      </c>
      <c r="J589" s="5" t="s">
        <v>51</v>
      </c>
      <c r="K589" s="5" t="s">
        <v>1013</v>
      </c>
      <c r="L589" s="2">
        <f t="shared" si="9"/>
        <v>85447.599939186926</v>
      </c>
      <c r="M589" s="5" t="s">
        <v>38</v>
      </c>
      <c r="N589" s="5" t="s">
        <v>6865</v>
      </c>
    </row>
    <row r="590" spans="2:14" hidden="1" outlineLevel="1">
      <c r="B590" s="5" t="s">
        <v>6866</v>
      </c>
      <c r="C590" s="5" t="s">
        <v>24</v>
      </c>
      <c r="D590" s="5" t="s">
        <v>38</v>
      </c>
      <c r="E590" s="5" t="s">
        <v>120</v>
      </c>
      <c r="F590" s="5" t="s">
        <v>6867</v>
      </c>
      <c r="G590" s="5" t="s">
        <v>6868</v>
      </c>
      <c r="H590" s="5" t="s">
        <v>6869</v>
      </c>
      <c r="I590" s="5" t="s">
        <v>6870</v>
      </c>
      <c r="J590" s="5" t="s">
        <v>38</v>
      </c>
      <c r="K590" s="5" t="s">
        <v>612</v>
      </c>
      <c r="L590" s="2">
        <f t="shared" si="9"/>
        <v>-46141.703967160938</v>
      </c>
      <c r="M590" s="5" t="s">
        <v>38</v>
      </c>
      <c r="N590" s="5" t="s">
        <v>6871</v>
      </c>
    </row>
    <row r="591" spans="2:14" hidden="1" outlineLevel="1">
      <c r="B591" s="5" t="s">
        <v>6872</v>
      </c>
      <c r="C591" s="5" t="s">
        <v>37</v>
      </c>
      <c r="D591" s="5" t="s">
        <v>374</v>
      </c>
      <c r="E591" s="5"/>
      <c r="F591" s="5" t="s">
        <v>6873</v>
      </c>
      <c r="G591" s="5" t="s">
        <v>6874</v>
      </c>
      <c r="H591" s="5" t="s">
        <v>6875</v>
      </c>
      <c r="I591" s="5" t="s">
        <v>6111</v>
      </c>
      <c r="J591" s="5" t="s">
        <v>51</v>
      </c>
      <c r="K591" s="5" t="s">
        <v>1613</v>
      </c>
      <c r="L591" s="2">
        <f t="shared" si="9"/>
        <v>126462.44790999666</v>
      </c>
      <c r="M591" s="5" t="s">
        <v>38</v>
      </c>
      <c r="N591" s="5" t="s">
        <v>6876</v>
      </c>
    </row>
    <row r="592" spans="2:14" hidden="1" outlineLevel="1">
      <c r="B592" s="5" t="s">
        <v>6877</v>
      </c>
      <c r="C592" s="5" t="s">
        <v>24</v>
      </c>
      <c r="D592" s="5" t="s">
        <v>55</v>
      </c>
      <c r="E592" s="5"/>
      <c r="F592" s="5" t="s">
        <v>6878</v>
      </c>
      <c r="G592" s="5" t="s">
        <v>6879</v>
      </c>
      <c r="H592" s="5" t="s">
        <v>6880</v>
      </c>
      <c r="I592" s="5" t="s">
        <v>565</v>
      </c>
      <c r="J592" s="5" t="s">
        <v>51</v>
      </c>
      <c r="K592" s="5" t="s">
        <v>5661</v>
      </c>
      <c r="L592" s="2">
        <f t="shared" si="9"/>
        <v>-153805.67989053644</v>
      </c>
      <c r="M592" s="5" t="s">
        <v>38</v>
      </c>
      <c r="N592" s="5" t="s">
        <v>6881</v>
      </c>
    </row>
    <row r="593" spans="1:14" hidden="1" outlineLevel="1">
      <c r="B593" s="5" t="s">
        <v>6877</v>
      </c>
      <c r="C593" s="5" t="s">
        <v>24</v>
      </c>
      <c r="D593" s="5" t="s">
        <v>38</v>
      </c>
      <c r="E593" s="5"/>
      <c r="F593" s="5" t="s">
        <v>6882</v>
      </c>
      <c r="G593" s="5" t="s">
        <v>6883</v>
      </c>
      <c r="H593" s="5" t="s">
        <v>6880</v>
      </c>
      <c r="I593" s="5" t="s">
        <v>532</v>
      </c>
      <c r="J593" s="5" t="s">
        <v>51</v>
      </c>
      <c r="K593" s="5" t="s">
        <v>502</v>
      </c>
      <c r="L593" s="2">
        <f t="shared" si="9"/>
        <v>157223.58388810395</v>
      </c>
      <c r="M593" s="5" t="s">
        <v>38</v>
      </c>
      <c r="N593" s="5" t="s">
        <v>6884</v>
      </c>
    </row>
    <row r="594" spans="1:14" hidden="1" outlineLevel="1">
      <c r="B594" s="5" t="s">
        <v>6885</v>
      </c>
      <c r="C594" s="5" t="s">
        <v>37</v>
      </c>
      <c r="D594" s="5" t="s">
        <v>38</v>
      </c>
      <c r="E594" s="5" t="s">
        <v>120</v>
      </c>
      <c r="F594" s="5" t="s">
        <v>6886</v>
      </c>
      <c r="G594" s="5" t="s">
        <v>6887</v>
      </c>
      <c r="H594" s="5" t="s">
        <v>6888</v>
      </c>
      <c r="I594" s="5" t="s">
        <v>3361</v>
      </c>
      <c r="J594" s="5" t="s">
        <v>51</v>
      </c>
      <c r="K594" s="5" t="s">
        <v>561</v>
      </c>
      <c r="L594" s="2">
        <f t="shared" si="9"/>
        <v>-41014.847970809722</v>
      </c>
      <c r="M594" s="5" t="s">
        <v>38</v>
      </c>
      <c r="N594" s="5" t="s">
        <v>6889</v>
      </c>
    </row>
    <row r="595" spans="1:14" hidden="1" outlineLevel="1">
      <c r="B595" s="5" t="s">
        <v>6890</v>
      </c>
      <c r="C595" s="5" t="s">
        <v>24</v>
      </c>
      <c r="D595" s="5" t="s">
        <v>55</v>
      </c>
      <c r="E595" s="5" t="s">
        <v>120</v>
      </c>
      <c r="F595" s="5" t="s">
        <v>6891</v>
      </c>
      <c r="G595" s="5" t="s">
        <v>6892</v>
      </c>
      <c r="H595" s="5" t="s">
        <v>6893</v>
      </c>
      <c r="I595" s="5" t="s">
        <v>6894</v>
      </c>
      <c r="J595" s="5" t="s">
        <v>51</v>
      </c>
      <c r="K595" s="5" t="s">
        <v>1243</v>
      </c>
      <c r="L595" s="2">
        <f t="shared" si="9"/>
        <v>-126462.44790999666</v>
      </c>
      <c r="M595" s="5" t="s">
        <v>38</v>
      </c>
      <c r="N595" s="5" t="s">
        <v>6895</v>
      </c>
    </row>
    <row r="596" spans="1:14" hidden="1" outlineLevel="1">
      <c r="B596" s="5" t="s">
        <v>6896</v>
      </c>
      <c r="C596" s="5" t="s">
        <v>24</v>
      </c>
      <c r="D596" s="5" t="s">
        <v>38</v>
      </c>
      <c r="E596" s="5"/>
      <c r="F596" s="5" t="s">
        <v>6897</v>
      </c>
      <c r="G596" s="5" t="s">
        <v>6898</v>
      </c>
      <c r="H596" s="5" t="s">
        <v>6899</v>
      </c>
      <c r="I596" s="5" t="s">
        <v>6900</v>
      </c>
      <c r="J596" s="5" t="s">
        <v>51</v>
      </c>
      <c r="K596" s="5" t="s">
        <v>51</v>
      </c>
      <c r="L596" s="2">
        <f t="shared" si="9"/>
        <v>0</v>
      </c>
      <c r="M596" s="5" t="s">
        <v>38</v>
      </c>
      <c r="N596" s="5" t="s">
        <v>6901</v>
      </c>
    </row>
    <row r="597" spans="1:14" collapsed="1">
      <c r="A597" s="3" t="s">
        <v>1376</v>
      </c>
      <c r="B597" s="2" t="s">
        <v>1377</v>
      </c>
      <c r="C597" s="2" t="s">
        <v>807</v>
      </c>
      <c r="D597" s="2" t="s">
        <v>6902</v>
      </c>
      <c r="E597" s="2" t="s">
        <v>6903</v>
      </c>
      <c r="F597" s="2" t="s">
        <v>6904</v>
      </c>
      <c r="G597" s="2" t="s">
        <v>6905</v>
      </c>
      <c r="H597" s="2" t="s">
        <v>6906</v>
      </c>
      <c r="I597" s="3" t="s">
        <v>1383</v>
      </c>
      <c r="K597" s="2">
        <f>311/C597</f>
        <v>4.3652798832182361E-3</v>
      </c>
      <c r="L597" s="2">
        <f t="shared" si="9"/>
        <v>7.4600537816762484</v>
      </c>
      <c r="M597" s="2">
        <v>-0.432</v>
      </c>
      <c r="N597" s="2">
        <v>5.95</v>
      </c>
    </row>
    <row r="598" spans="1:14" hidden="1" outlineLevel="1">
      <c r="B598" s="1" t="s">
        <v>26</v>
      </c>
      <c r="C598" s="1" t="s">
        <v>27</v>
      </c>
      <c r="D598" s="1" t="s">
        <v>4</v>
      </c>
      <c r="E598" s="1" t="s">
        <v>28</v>
      </c>
      <c r="F598" s="1" t="s">
        <v>29</v>
      </c>
      <c r="G598" s="1" t="s">
        <v>30</v>
      </c>
      <c r="H598" s="1" t="s">
        <v>31</v>
      </c>
      <c r="I598" s="1" t="s">
        <v>32</v>
      </c>
      <c r="J598" s="1" t="s">
        <v>33</v>
      </c>
      <c r="K598" s="1" t="s">
        <v>3</v>
      </c>
      <c r="L598" s="2" t="e">
        <f t="shared" si="9"/>
        <v>#VALUE!</v>
      </c>
      <c r="M598" s="1" t="s">
        <v>34</v>
      </c>
      <c r="N598" s="1" t="s">
        <v>35</v>
      </c>
    </row>
    <row r="599" spans="1:14" hidden="1" outlineLevel="1">
      <c r="B599" s="7" t="s">
        <v>814</v>
      </c>
      <c r="C599" s="7" t="s">
        <v>24</v>
      </c>
      <c r="D599" s="7" t="s">
        <v>63</v>
      </c>
      <c r="E599" s="7"/>
      <c r="F599" s="7" t="s">
        <v>6041</v>
      </c>
      <c r="G599" s="7" t="s">
        <v>6042</v>
      </c>
      <c r="H599" s="7" t="s">
        <v>817</v>
      </c>
      <c r="I599" s="7" t="s">
        <v>4665</v>
      </c>
      <c r="J599" s="7" t="s">
        <v>51</v>
      </c>
      <c r="K599" s="7" t="s">
        <v>52</v>
      </c>
      <c r="L599" s="2">
        <f t="shared" si="9"/>
        <v>61522.271956214579</v>
      </c>
      <c r="M599" s="7" t="s">
        <v>38</v>
      </c>
      <c r="N599" s="7" t="s">
        <v>6043</v>
      </c>
    </row>
    <row r="600" spans="1:14" hidden="1" outlineLevel="1">
      <c r="B600" s="7" t="s">
        <v>820</v>
      </c>
      <c r="C600" s="7" t="s">
        <v>24</v>
      </c>
      <c r="D600" s="7" t="s">
        <v>63</v>
      </c>
      <c r="E600" s="7"/>
      <c r="F600" s="7" t="s">
        <v>6044</v>
      </c>
      <c r="G600" s="7" t="s">
        <v>6045</v>
      </c>
      <c r="H600" s="7" t="s">
        <v>823</v>
      </c>
      <c r="I600" s="7" t="s">
        <v>2417</v>
      </c>
      <c r="J600" s="7" t="s">
        <v>51</v>
      </c>
      <c r="K600" s="7" t="s">
        <v>60</v>
      </c>
      <c r="L600" s="2">
        <f t="shared" si="9"/>
        <v>70067.031950133271</v>
      </c>
      <c r="M600" s="7" t="s">
        <v>38</v>
      </c>
      <c r="N600" s="7" t="s">
        <v>6046</v>
      </c>
    </row>
    <row r="601" spans="1:14" hidden="1" outlineLevel="1">
      <c r="B601" s="7" t="s">
        <v>825</v>
      </c>
      <c r="C601" s="7" t="s">
        <v>24</v>
      </c>
      <c r="D601" s="7" t="s">
        <v>55</v>
      </c>
      <c r="E601" s="7"/>
      <c r="F601" s="7" t="s">
        <v>6047</v>
      </c>
      <c r="G601" s="7" t="s">
        <v>6048</v>
      </c>
      <c r="H601" s="7" t="s">
        <v>828</v>
      </c>
      <c r="I601" s="7" t="s">
        <v>4495</v>
      </c>
      <c r="J601" s="7" t="s">
        <v>38</v>
      </c>
      <c r="K601" s="7" t="s">
        <v>1423</v>
      </c>
      <c r="L601" s="2">
        <f t="shared" si="9"/>
        <v>68358.079951349544</v>
      </c>
      <c r="M601" s="7" t="s">
        <v>38</v>
      </c>
      <c r="N601" s="7" t="s">
        <v>6049</v>
      </c>
    </row>
    <row r="602" spans="1:14" hidden="1" outlineLevel="1">
      <c r="B602" s="7" t="s">
        <v>831</v>
      </c>
      <c r="C602" s="7" t="s">
        <v>24</v>
      </c>
      <c r="D602" s="7" t="s">
        <v>46</v>
      </c>
      <c r="E602" s="7"/>
      <c r="F602" s="7" t="s">
        <v>6050</v>
      </c>
      <c r="G602" s="7" t="s">
        <v>6051</v>
      </c>
      <c r="H602" s="7" t="s">
        <v>834</v>
      </c>
      <c r="I602" s="7" t="s">
        <v>6052</v>
      </c>
      <c r="J602" s="7" t="s">
        <v>51</v>
      </c>
      <c r="K602" s="7" t="s">
        <v>82</v>
      </c>
      <c r="L602" s="2">
        <f t="shared" si="9"/>
        <v>58104.367958647104</v>
      </c>
      <c r="M602" s="7" t="s">
        <v>38</v>
      </c>
      <c r="N602" s="7" t="s">
        <v>6053</v>
      </c>
    </row>
    <row r="603" spans="1:14" hidden="1" outlineLevel="1">
      <c r="B603" s="7" t="s">
        <v>837</v>
      </c>
      <c r="C603" s="7" t="s">
        <v>24</v>
      </c>
      <c r="D603" s="7" t="s">
        <v>46</v>
      </c>
      <c r="E603" s="7"/>
      <c r="F603" s="7" t="s">
        <v>6054</v>
      </c>
      <c r="G603" s="7" t="s">
        <v>6055</v>
      </c>
      <c r="H603" s="7" t="s">
        <v>840</v>
      </c>
      <c r="I603" s="7" t="s">
        <v>1416</v>
      </c>
      <c r="J603" s="7" t="s">
        <v>51</v>
      </c>
      <c r="K603" s="7" t="s">
        <v>132</v>
      </c>
      <c r="L603" s="2">
        <f t="shared" si="9"/>
        <v>56395.415959863371</v>
      </c>
      <c r="M603" s="7" t="s">
        <v>38</v>
      </c>
      <c r="N603" s="7" t="s">
        <v>6056</v>
      </c>
    </row>
    <row r="604" spans="1:14" hidden="1" outlineLevel="1">
      <c r="B604" s="7" t="s">
        <v>843</v>
      </c>
      <c r="C604" s="7" t="s">
        <v>24</v>
      </c>
      <c r="D604" s="7" t="s">
        <v>142</v>
      </c>
      <c r="E604" s="7"/>
      <c r="F604" s="7" t="s">
        <v>6057</v>
      </c>
      <c r="G604" s="7" t="s">
        <v>6058</v>
      </c>
      <c r="H604" s="7" t="s">
        <v>846</v>
      </c>
      <c r="I604" s="7" t="s">
        <v>2375</v>
      </c>
      <c r="J604" s="7" t="s">
        <v>51</v>
      </c>
      <c r="K604" s="7" t="s">
        <v>215</v>
      </c>
      <c r="L604" s="2">
        <f t="shared" si="9"/>
        <v>63231.223954998328</v>
      </c>
      <c r="M604" s="7" t="s">
        <v>38</v>
      </c>
      <c r="N604" s="7" t="s">
        <v>6059</v>
      </c>
    </row>
    <row r="605" spans="1:14" hidden="1" outlineLevel="1">
      <c r="B605" s="7" t="s">
        <v>849</v>
      </c>
      <c r="C605" s="7" t="s">
        <v>24</v>
      </c>
      <c r="D605" s="7" t="s">
        <v>55</v>
      </c>
      <c r="E605" s="7"/>
      <c r="F605" s="7" t="s">
        <v>6060</v>
      </c>
      <c r="G605" s="7" t="s">
        <v>6061</v>
      </c>
      <c r="H605" s="7" t="s">
        <v>852</v>
      </c>
      <c r="I605" s="7" t="s">
        <v>2375</v>
      </c>
      <c r="J605" s="7" t="s">
        <v>51</v>
      </c>
      <c r="K605" s="7" t="s">
        <v>89</v>
      </c>
      <c r="L605" s="2">
        <f t="shared" si="9"/>
        <v>47850.655965944679</v>
      </c>
      <c r="M605" s="7" t="s">
        <v>38</v>
      </c>
      <c r="N605" s="7" t="s">
        <v>6062</v>
      </c>
    </row>
    <row r="606" spans="1:14" hidden="1" outlineLevel="1">
      <c r="B606" s="7" t="s">
        <v>855</v>
      </c>
      <c r="C606" s="7" t="s">
        <v>24</v>
      </c>
      <c r="D606" s="7" t="s">
        <v>55</v>
      </c>
      <c r="E606" s="7" t="s">
        <v>162</v>
      </c>
      <c r="F606" s="7" t="s">
        <v>6063</v>
      </c>
      <c r="G606" s="7" t="s">
        <v>6064</v>
      </c>
      <c r="H606" s="7" t="s">
        <v>858</v>
      </c>
      <c r="I606" s="7" t="s">
        <v>1723</v>
      </c>
      <c r="J606" s="7" t="s">
        <v>51</v>
      </c>
      <c r="K606" s="7" t="s">
        <v>871</v>
      </c>
      <c r="L606" s="2">
        <f t="shared" si="9"/>
        <v>-97410.263930673085</v>
      </c>
      <c r="M606" s="7" t="s">
        <v>38</v>
      </c>
      <c r="N606" s="7" t="s">
        <v>6065</v>
      </c>
    </row>
    <row r="607" spans="1:14" hidden="1" outlineLevel="1">
      <c r="B607" s="7" t="s">
        <v>861</v>
      </c>
      <c r="C607" s="7" t="s">
        <v>24</v>
      </c>
      <c r="D607" s="7" t="s">
        <v>110</v>
      </c>
      <c r="E607" s="7"/>
      <c r="F607" s="7" t="s">
        <v>6066</v>
      </c>
      <c r="G607" s="7" t="s">
        <v>6067</v>
      </c>
      <c r="H607" s="7" t="s">
        <v>864</v>
      </c>
      <c r="I607" s="7" t="s">
        <v>2264</v>
      </c>
      <c r="J607" s="7" t="s">
        <v>51</v>
      </c>
      <c r="K607" s="7" t="s">
        <v>239</v>
      </c>
      <c r="L607" s="2">
        <f t="shared" si="9"/>
        <v>35887.991974458506</v>
      </c>
      <c r="M607" s="7" t="s">
        <v>38</v>
      </c>
      <c r="N607" s="7" t="s">
        <v>6068</v>
      </c>
    </row>
    <row r="608" spans="1:14" hidden="1" outlineLevel="1">
      <c r="B608" s="7" t="s">
        <v>866</v>
      </c>
      <c r="C608" s="7" t="s">
        <v>24</v>
      </c>
      <c r="D608" s="7" t="s">
        <v>63</v>
      </c>
      <c r="E608" s="7"/>
      <c r="F608" s="7" t="s">
        <v>867</v>
      </c>
      <c r="G608" s="7" t="s">
        <v>6069</v>
      </c>
      <c r="H608" s="7" t="s">
        <v>869</v>
      </c>
      <c r="I608" s="7" t="s">
        <v>1583</v>
      </c>
      <c r="J608" s="7" t="s">
        <v>51</v>
      </c>
      <c r="K608" s="7" t="s">
        <v>379</v>
      </c>
      <c r="L608" s="2">
        <f t="shared" si="9"/>
        <v>99119.215929456841</v>
      </c>
      <c r="M608" s="7" t="s">
        <v>38</v>
      </c>
      <c r="N608" s="7" t="s">
        <v>3499</v>
      </c>
    </row>
    <row r="609" spans="2:14" hidden="1" outlineLevel="1">
      <c r="B609" s="7" t="s">
        <v>6070</v>
      </c>
      <c r="C609" s="7" t="s">
        <v>24</v>
      </c>
      <c r="D609" s="7" t="s">
        <v>38</v>
      </c>
      <c r="E609" s="7" t="s">
        <v>162</v>
      </c>
      <c r="F609" s="7" t="s">
        <v>6071</v>
      </c>
      <c r="G609" s="7" t="s">
        <v>6072</v>
      </c>
      <c r="H609" s="7" t="s">
        <v>6073</v>
      </c>
      <c r="I609" s="7" t="s">
        <v>6074</v>
      </c>
      <c r="J609" s="7" t="s">
        <v>51</v>
      </c>
      <c r="K609" s="7" t="s">
        <v>952</v>
      </c>
      <c r="L609" s="2">
        <f t="shared" si="9"/>
        <v>37596.943973242247</v>
      </c>
      <c r="M609" s="7" t="s">
        <v>38</v>
      </c>
      <c r="N609" s="7" t="s">
        <v>2653</v>
      </c>
    </row>
    <row r="610" spans="2:14" hidden="1" outlineLevel="1">
      <c r="B610" s="7" t="s">
        <v>873</v>
      </c>
      <c r="C610" s="7" t="s">
        <v>24</v>
      </c>
      <c r="D610" s="7" t="s">
        <v>38</v>
      </c>
      <c r="E610" s="7"/>
      <c r="F610" s="7" t="s">
        <v>6075</v>
      </c>
      <c r="G610" s="7" t="s">
        <v>6076</v>
      </c>
      <c r="H610" s="7" t="s">
        <v>876</v>
      </c>
      <c r="I610" s="7" t="s">
        <v>6077</v>
      </c>
      <c r="J610" s="7" t="s">
        <v>51</v>
      </c>
      <c r="K610" s="7" t="s">
        <v>612</v>
      </c>
      <c r="L610" s="2">
        <f t="shared" si="9"/>
        <v>-46141.703967160938</v>
      </c>
      <c r="M610" s="7" t="s">
        <v>38</v>
      </c>
      <c r="N610" s="7" t="s">
        <v>6078</v>
      </c>
    </row>
    <row r="611" spans="2:14" hidden="1" outlineLevel="1">
      <c r="B611" s="7" t="s">
        <v>873</v>
      </c>
      <c r="C611" s="7" t="s">
        <v>24</v>
      </c>
      <c r="D611" s="7" t="s">
        <v>38</v>
      </c>
      <c r="E611" s="7"/>
      <c r="F611" s="7" t="s">
        <v>6079</v>
      </c>
      <c r="G611" s="7" t="s">
        <v>6080</v>
      </c>
      <c r="H611" s="7" t="s">
        <v>876</v>
      </c>
      <c r="I611" s="7" t="s">
        <v>3222</v>
      </c>
      <c r="J611" s="7" t="s">
        <v>51</v>
      </c>
      <c r="K611" s="7" t="s">
        <v>52</v>
      </c>
      <c r="L611" s="2">
        <f t="shared" si="9"/>
        <v>61522.271956214579</v>
      </c>
      <c r="M611" s="7" t="s">
        <v>38</v>
      </c>
      <c r="N611" s="7" t="s">
        <v>6081</v>
      </c>
    </row>
    <row r="612" spans="2:14" hidden="1" outlineLevel="1">
      <c r="B612" s="7" t="s">
        <v>883</v>
      </c>
      <c r="C612" s="7" t="s">
        <v>24</v>
      </c>
      <c r="D612" s="7" t="s">
        <v>55</v>
      </c>
      <c r="E612" s="7"/>
      <c r="F612" s="7" t="s">
        <v>6082</v>
      </c>
      <c r="G612" s="7" t="s">
        <v>6083</v>
      </c>
      <c r="H612" s="7" t="s">
        <v>886</v>
      </c>
      <c r="I612" s="7" t="s">
        <v>1835</v>
      </c>
      <c r="J612" s="7" t="s">
        <v>38</v>
      </c>
      <c r="K612" s="7" t="s">
        <v>2097</v>
      </c>
      <c r="L612" s="2">
        <f t="shared" si="9"/>
        <v>30761.13597810729</v>
      </c>
      <c r="M612" s="7" t="s">
        <v>38</v>
      </c>
      <c r="N612" s="7" t="s">
        <v>6084</v>
      </c>
    </row>
    <row r="613" spans="2:14" hidden="1" outlineLevel="1">
      <c r="B613" s="7" t="s">
        <v>883</v>
      </c>
      <c r="C613" s="7" t="s">
        <v>24</v>
      </c>
      <c r="D613" s="7" t="s">
        <v>38</v>
      </c>
      <c r="E613" s="7"/>
      <c r="F613" s="7" t="s">
        <v>6085</v>
      </c>
      <c r="G613" s="7" t="s">
        <v>6086</v>
      </c>
      <c r="H613" s="7" t="s">
        <v>886</v>
      </c>
      <c r="I613" s="7" t="s">
        <v>3226</v>
      </c>
      <c r="J613" s="7" t="s">
        <v>38</v>
      </c>
      <c r="K613" s="7" t="s">
        <v>1095</v>
      </c>
      <c r="L613" s="2">
        <f t="shared" si="9"/>
        <v>-27343.231980539815</v>
      </c>
      <c r="M613" s="7" t="s">
        <v>38</v>
      </c>
      <c r="N613" s="7" t="s">
        <v>6087</v>
      </c>
    </row>
    <row r="614" spans="2:14" hidden="1" outlineLevel="1">
      <c r="B614" s="7" t="s">
        <v>889</v>
      </c>
      <c r="C614" s="7" t="s">
        <v>24</v>
      </c>
      <c r="D614" s="7" t="s">
        <v>63</v>
      </c>
      <c r="E614" s="7"/>
      <c r="F614" s="7" t="s">
        <v>6088</v>
      </c>
      <c r="G614" s="7" t="s">
        <v>6089</v>
      </c>
      <c r="H614" s="7" t="s">
        <v>892</v>
      </c>
      <c r="I614" s="7" t="s">
        <v>549</v>
      </c>
      <c r="J614" s="7" t="s">
        <v>51</v>
      </c>
      <c r="K614" s="7" t="s">
        <v>1209</v>
      </c>
      <c r="L614" s="2">
        <f t="shared" si="9"/>
        <v>88865.503936754394</v>
      </c>
      <c r="M614" s="7" t="s">
        <v>38</v>
      </c>
      <c r="N614" s="7" t="s">
        <v>260</v>
      </c>
    </row>
    <row r="615" spans="2:14" hidden="1" outlineLevel="1">
      <c r="B615" s="7" t="s">
        <v>895</v>
      </c>
      <c r="C615" s="7" t="s">
        <v>24</v>
      </c>
      <c r="D615" s="7" t="s">
        <v>46</v>
      </c>
      <c r="E615" s="7"/>
      <c r="F615" s="7" t="s">
        <v>6090</v>
      </c>
      <c r="G615" s="7" t="s">
        <v>6091</v>
      </c>
      <c r="H615" s="7" t="s">
        <v>898</v>
      </c>
      <c r="I615" s="7" t="s">
        <v>905</v>
      </c>
      <c r="J615" s="7" t="s">
        <v>51</v>
      </c>
      <c r="K615" s="7" t="s">
        <v>1405</v>
      </c>
      <c r="L615" s="2">
        <f t="shared" si="9"/>
        <v>117917.68791607795</v>
      </c>
      <c r="M615" s="7" t="s">
        <v>38</v>
      </c>
      <c r="N615" s="7" t="s">
        <v>4515</v>
      </c>
    </row>
    <row r="616" spans="2:14" hidden="1" outlineLevel="1">
      <c r="B616" s="7" t="s">
        <v>901</v>
      </c>
      <c r="C616" s="7" t="s">
        <v>24</v>
      </c>
      <c r="D616" s="7" t="s">
        <v>63</v>
      </c>
      <c r="E616" s="7"/>
      <c r="F616" s="7" t="s">
        <v>6092</v>
      </c>
      <c r="G616" s="7" t="s">
        <v>6093</v>
      </c>
      <c r="H616" s="7" t="s">
        <v>904</v>
      </c>
      <c r="I616" s="7" t="s">
        <v>458</v>
      </c>
      <c r="J616" s="7" t="s">
        <v>38</v>
      </c>
      <c r="K616" s="7" t="s">
        <v>962</v>
      </c>
      <c r="L616" s="2">
        <f t="shared" si="9"/>
        <v>-73484.935947700753</v>
      </c>
      <c r="M616" s="7" t="s">
        <v>38</v>
      </c>
      <c r="N616" s="7" t="s">
        <v>2324</v>
      </c>
    </row>
    <row r="617" spans="2:14" hidden="1" outlineLevel="1">
      <c r="B617" s="7" t="s">
        <v>901</v>
      </c>
      <c r="C617" s="7" t="s">
        <v>24</v>
      </c>
      <c r="D617" s="7" t="s">
        <v>63</v>
      </c>
      <c r="E617" s="7"/>
      <c r="F617" s="7" t="s">
        <v>6094</v>
      </c>
      <c r="G617" s="7" t="s">
        <v>6095</v>
      </c>
      <c r="H617" s="7" t="s">
        <v>904</v>
      </c>
      <c r="I617" s="7" t="s">
        <v>1267</v>
      </c>
      <c r="J617" s="7" t="s">
        <v>38</v>
      </c>
      <c r="K617" s="7" t="s">
        <v>4060</v>
      </c>
      <c r="L617" s="2">
        <f t="shared" si="9"/>
        <v>116208.73591729421</v>
      </c>
      <c r="M617" s="7" t="s">
        <v>38</v>
      </c>
      <c r="N617" s="7" t="s">
        <v>6096</v>
      </c>
    </row>
    <row r="618" spans="2:14" hidden="1" outlineLevel="1">
      <c r="B618" s="7" t="s">
        <v>911</v>
      </c>
      <c r="C618" s="7" t="s">
        <v>24</v>
      </c>
      <c r="D618" s="7" t="s">
        <v>142</v>
      </c>
      <c r="E618" s="7"/>
      <c r="F618" s="7" t="s">
        <v>6097</v>
      </c>
      <c r="G618" s="7" t="s">
        <v>6098</v>
      </c>
      <c r="H618" s="7" t="s">
        <v>914</v>
      </c>
      <c r="I618" s="7" t="s">
        <v>293</v>
      </c>
      <c r="J618" s="7" t="s">
        <v>51</v>
      </c>
      <c r="K618" s="7" t="s">
        <v>659</v>
      </c>
      <c r="L618" s="2">
        <f t="shared" si="9"/>
        <v>121335.59191364543</v>
      </c>
      <c r="M618" s="7" t="s">
        <v>38</v>
      </c>
      <c r="N618" s="7" t="s">
        <v>6099</v>
      </c>
    </row>
    <row r="619" spans="2:14" hidden="1" outlineLevel="1">
      <c r="B619" s="7" t="s">
        <v>927</v>
      </c>
      <c r="C619" s="7" t="s">
        <v>24</v>
      </c>
      <c r="D619" s="7" t="s">
        <v>63</v>
      </c>
      <c r="E619" s="7"/>
      <c r="F619" s="7" t="s">
        <v>6106</v>
      </c>
      <c r="G619" s="7" t="s">
        <v>6107</v>
      </c>
      <c r="H619" s="7" t="s">
        <v>930</v>
      </c>
      <c r="I619" s="7" t="s">
        <v>74</v>
      </c>
      <c r="J619" s="7" t="s">
        <v>38</v>
      </c>
      <c r="K619" s="7" t="s">
        <v>396</v>
      </c>
      <c r="L619" s="2">
        <f t="shared" si="9"/>
        <v>-66649.127952565803</v>
      </c>
      <c r="M619" s="7" t="s">
        <v>38</v>
      </c>
      <c r="N619" s="7" t="s">
        <v>6108</v>
      </c>
    </row>
    <row r="620" spans="2:14" hidden="1" outlineLevel="1">
      <c r="B620" s="7" t="s">
        <v>927</v>
      </c>
      <c r="C620" s="7" t="s">
        <v>24</v>
      </c>
      <c r="D620" s="7" t="s">
        <v>142</v>
      </c>
      <c r="E620" s="7"/>
      <c r="F620" s="7" t="s">
        <v>6109</v>
      </c>
      <c r="G620" s="7" t="s">
        <v>6110</v>
      </c>
      <c r="H620" s="7" t="s">
        <v>930</v>
      </c>
      <c r="I620" s="7" t="s">
        <v>6111</v>
      </c>
      <c r="J620" s="7" t="s">
        <v>38</v>
      </c>
      <c r="K620" s="7" t="s">
        <v>350</v>
      </c>
      <c r="L620" s="2">
        <f t="shared" si="9"/>
        <v>83738.647940403185</v>
      </c>
      <c r="M620" s="7" t="s">
        <v>38</v>
      </c>
      <c r="N620" s="7" t="s">
        <v>6112</v>
      </c>
    </row>
    <row r="621" spans="2:14" hidden="1" outlineLevel="1">
      <c r="B621" s="7" t="s">
        <v>6113</v>
      </c>
      <c r="C621" s="7" t="s">
        <v>24</v>
      </c>
      <c r="D621" s="7" t="s">
        <v>55</v>
      </c>
      <c r="E621" s="7"/>
      <c r="F621" s="7" t="s">
        <v>6114</v>
      </c>
      <c r="G621" s="7" t="s">
        <v>6115</v>
      </c>
      <c r="H621" s="7" t="s">
        <v>6116</v>
      </c>
      <c r="I621" s="7" t="s">
        <v>5208</v>
      </c>
      <c r="J621" s="7" t="s">
        <v>51</v>
      </c>
      <c r="K621" s="7" t="s">
        <v>639</v>
      </c>
      <c r="L621" s="2">
        <f t="shared" si="9"/>
        <v>23925.32798297234</v>
      </c>
      <c r="M621" s="7" t="s">
        <v>38</v>
      </c>
      <c r="N621" s="7" t="s">
        <v>6117</v>
      </c>
    </row>
    <row r="622" spans="2:14" hidden="1" outlineLevel="1">
      <c r="B622" s="7" t="s">
        <v>937</v>
      </c>
      <c r="C622" s="7" t="s">
        <v>24</v>
      </c>
      <c r="D622" s="7" t="s">
        <v>38</v>
      </c>
      <c r="E622" s="7"/>
      <c r="F622" s="7" t="s">
        <v>6118</v>
      </c>
      <c r="G622" s="7" t="s">
        <v>6119</v>
      </c>
      <c r="H622" s="7" t="s">
        <v>940</v>
      </c>
      <c r="I622" s="7" t="s">
        <v>1081</v>
      </c>
      <c r="J622" s="7" t="s">
        <v>51</v>
      </c>
      <c r="K622" s="7" t="s">
        <v>43</v>
      </c>
      <c r="L622" s="2">
        <f t="shared" si="9"/>
        <v>51268.559963512154</v>
      </c>
      <c r="M622" s="7" t="s">
        <v>38</v>
      </c>
      <c r="N622" s="7" t="s">
        <v>6120</v>
      </c>
    </row>
    <row r="623" spans="2:14" hidden="1" outlineLevel="1">
      <c r="B623" s="7" t="s">
        <v>937</v>
      </c>
      <c r="C623" s="7" t="s">
        <v>24</v>
      </c>
      <c r="D623" s="7" t="s">
        <v>38</v>
      </c>
      <c r="E623" s="7"/>
      <c r="F623" s="7" t="s">
        <v>6121</v>
      </c>
      <c r="G623" s="7" t="s">
        <v>6122</v>
      </c>
      <c r="H623" s="7" t="s">
        <v>940</v>
      </c>
      <c r="I623" s="7" t="s">
        <v>1050</v>
      </c>
      <c r="J623" s="7" t="s">
        <v>51</v>
      </c>
      <c r="K623" s="7" t="s">
        <v>612</v>
      </c>
      <c r="L623" s="2">
        <f t="shared" si="9"/>
        <v>-46141.703967160938</v>
      </c>
      <c r="M623" s="7" t="s">
        <v>38</v>
      </c>
      <c r="N623" s="7" t="s">
        <v>6123</v>
      </c>
    </row>
    <row r="624" spans="2:14" hidden="1" outlineLevel="1">
      <c r="B624" s="7" t="s">
        <v>947</v>
      </c>
      <c r="C624" s="7" t="s">
        <v>24</v>
      </c>
      <c r="D624" s="7" t="s">
        <v>38</v>
      </c>
      <c r="E624" s="7"/>
      <c r="F624" s="7" t="s">
        <v>6124</v>
      </c>
      <c r="G624" s="7" t="s">
        <v>6125</v>
      </c>
      <c r="H624" s="7" t="s">
        <v>950</v>
      </c>
      <c r="I624" s="7" t="s">
        <v>2790</v>
      </c>
      <c r="J624" s="7" t="s">
        <v>38</v>
      </c>
      <c r="K624" s="7" t="s">
        <v>159</v>
      </c>
      <c r="L624" s="2">
        <f t="shared" si="9"/>
        <v>42723.799969593463</v>
      </c>
      <c r="M624" s="7" t="s">
        <v>38</v>
      </c>
      <c r="N624" s="7" t="s">
        <v>6126</v>
      </c>
    </row>
    <row r="625" spans="2:14" hidden="1" outlineLevel="1">
      <c r="B625" s="7" t="s">
        <v>958</v>
      </c>
      <c r="C625" s="7" t="s">
        <v>24</v>
      </c>
      <c r="D625" s="7" t="s">
        <v>521</v>
      </c>
      <c r="E625" s="7"/>
      <c r="F625" s="7" t="s">
        <v>6127</v>
      </c>
      <c r="G625" s="7" t="s">
        <v>6128</v>
      </c>
      <c r="H625" s="7" t="s">
        <v>961</v>
      </c>
      <c r="I625" s="7" t="s">
        <v>782</v>
      </c>
      <c r="J625" s="7" t="s">
        <v>51</v>
      </c>
      <c r="K625" s="7" t="s">
        <v>2126</v>
      </c>
      <c r="L625" s="2">
        <f t="shared" si="9"/>
        <v>114499.78391851048</v>
      </c>
      <c r="M625" s="7" t="s">
        <v>38</v>
      </c>
      <c r="N625" s="7" t="s">
        <v>6129</v>
      </c>
    </row>
    <row r="626" spans="2:14" hidden="1" outlineLevel="1">
      <c r="B626" s="7" t="s">
        <v>958</v>
      </c>
      <c r="C626" s="7" t="s">
        <v>24</v>
      </c>
      <c r="D626" s="7" t="s">
        <v>46</v>
      </c>
      <c r="E626" s="7"/>
      <c r="F626" s="7" t="s">
        <v>6130</v>
      </c>
      <c r="G626" s="7" t="s">
        <v>6131</v>
      </c>
      <c r="H626" s="7" t="s">
        <v>961</v>
      </c>
      <c r="I626" s="7" t="s">
        <v>323</v>
      </c>
      <c r="J626" s="7" t="s">
        <v>51</v>
      </c>
      <c r="K626" s="7" t="s">
        <v>637</v>
      </c>
      <c r="L626" s="2">
        <f t="shared" si="9"/>
        <v>-92283.407934321876</v>
      </c>
      <c r="M626" s="7" t="s">
        <v>38</v>
      </c>
      <c r="N626" s="7" t="s">
        <v>1670</v>
      </c>
    </row>
    <row r="627" spans="2:14" hidden="1" outlineLevel="1">
      <c r="B627" s="5" t="s">
        <v>6907</v>
      </c>
      <c r="C627" s="5" t="s">
        <v>37</v>
      </c>
      <c r="D627" s="5" t="s">
        <v>38</v>
      </c>
      <c r="E627" s="5"/>
      <c r="F627" s="5" t="s">
        <v>6908</v>
      </c>
      <c r="G627" s="5" t="s">
        <v>6909</v>
      </c>
      <c r="H627" s="5" t="s">
        <v>6910</v>
      </c>
      <c r="I627" s="5" t="s">
        <v>841</v>
      </c>
      <c r="J627" s="5" t="s">
        <v>51</v>
      </c>
      <c r="K627" s="5" t="s">
        <v>952</v>
      </c>
      <c r="L627" s="2">
        <f t="shared" si="9"/>
        <v>37596.943973242247</v>
      </c>
      <c r="M627" s="5" t="s">
        <v>38</v>
      </c>
      <c r="N627" s="5" t="s">
        <v>6911</v>
      </c>
    </row>
    <row r="628" spans="2:14" hidden="1" outlineLevel="1">
      <c r="B628" s="7" t="s">
        <v>987</v>
      </c>
      <c r="C628" s="7" t="s">
        <v>24</v>
      </c>
      <c r="D628" s="7" t="s">
        <v>46</v>
      </c>
      <c r="E628" s="7"/>
      <c r="F628" s="7" t="s">
        <v>6141</v>
      </c>
      <c r="G628" s="7" t="s">
        <v>6142</v>
      </c>
      <c r="H628" s="7" t="s">
        <v>990</v>
      </c>
      <c r="I628" s="7" t="s">
        <v>238</v>
      </c>
      <c r="J628" s="7" t="s">
        <v>51</v>
      </c>
      <c r="K628" s="7" t="s">
        <v>893</v>
      </c>
      <c r="L628" s="2">
        <f t="shared" si="9"/>
        <v>93992.359933105618</v>
      </c>
      <c r="M628" s="7" t="s">
        <v>38</v>
      </c>
      <c r="N628" s="7" t="s">
        <v>6143</v>
      </c>
    </row>
    <row r="629" spans="2:14" hidden="1" outlineLevel="1">
      <c r="B629" s="7" t="s">
        <v>987</v>
      </c>
      <c r="C629" s="7" t="s">
        <v>24</v>
      </c>
      <c r="D629" s="7" t="s">
        <v>477</v>
      </c>
      <c r="E629" s="7"/>
      <c r="F629" s="7" t="s">
        <v>992</v>
      </c>
      <c r="G629" s="7" t="s">
        <v>6144</v>
      </c>
      <c r="H629" s="7" t="s">
        <v>990</v>
      </c>
      <c r="I629" s="7" t="s">
        <v>5200</v>
      </c>
      <c r="J629" s="7" t="s">
        <v>51</v>
      </c>
      <c r="K629" s="7" t="s">
        <v>2459</v>
      </c>
      <c r="L629" s="2">
        <f t="shared" si="9"/>
        <v>-59813.319957430853</v>
      </c>
      <c r="M629" s="7" t="s">
        <v>38</v>
      </c>
      <c r="N629" s="7" t="s">
        <v>1014</v>
      </c>
    </row>
    <row r="630" spans="2:14" hidden="1" outlineLevel="1">
      <c r="B630" s="7" t="s">
        <v>6145</v>
      </c>
      <c r="C630" s="7" t="s">
        <v>24</v>
      </c>
      <c r="D630" s="7" t="s">
        <v>46</v>
      </c>
      <c r="E630" s="7"/>
      <c r="F630" s="7" t="s">
        <v>6146</v>
      </c>
      <c r="G630" s="7" t="s">
        <v>6147</v>
      </c>
      <c r="H630" s="7" t="s">
        <v>6148</v>
      </c>
      <c r="I630" s="7" t="s">
        <v>245</v>
      </c>
      <c r="J630" s="7" t="s">
        <v>38</v>
      </c>
      <c r="K630" s="7" t="s">
        <v>195</v>
      </c>
      <c r="L630" s="2">
        <f t="shared" si="9"/>
        <v>95701.311931889359</v>
      </c>
      <c r="M630" s="7" t="s">
        <v>38</v>
      </c>
      <c r="N630" s="7" t="s">
        <v>6149</v>
      </c>
    </row>
    <row r="631" spans="2:14" hidden="1" outlineLevel="1">
      <c r="B631" s="7" t="s">
        <v>997</v>
      </c>
      <c r="C631" s="7" t="s">
        <v>24</v>
      </c>
      <c r="D631" s="7" t="s">
        <v>521</v>
      </c>
      <c r="E631" s="7"/>
      <c r="F631" s="7" t="s">
        <v>6150</v>
      </c>
      <c r="G631" s="7" t="s">
        <v>6151</v>
      </c>
      <c r="H631" s="7" t="s">
        <v>1000</v>
      </c>
      <c r="I631" s="7" t="s">
        <v>1568</v>
      </c>
      <c r="J631" s="7" t="s">
        <v>51</v>
      </c>
      <c r="K631" s="7" t="s">
        <v>4807</v>
      </c>
      <c r="L631" s="2">
        <f t="shared" si="9"/>
        <v>160641.48788567141</v>
      </c>
      <c r="M631" s="7" t="s">
        <v>38</v>
      </c>
      <c r="N631" s="7" t="s">
        <v>6152</v>
      </c>
    </row>
    <row r="632" spans="2:14" hidden="1" outlineLevel="1">
      <c r="B632" s="7" t="s">
        <v>1003</v>
      </c>
      <c r="C632" s="7" t="s">
        <v>24</v>
      </c>
      <c r="D632" s="7" t="s">
        <v>38</v>
      </c>
      <c r="E632" s="7"/>
      <c r="F632" s="7" t="s">
        <v>6153</v>
      </c>
      <c r="G632" s="7" t="s">
        <v>6154</v>
      </c>
      <c r="H632" s="7" t="s">
        <v>1006</v>
      </c>
      <c r="I632" s="7" t="s">
        <v>2158</v>
      </c>
      <c r="J632" s="7" t="s">
        <v>51</v>
      </c>
      <c r="K632" s="7" t="s">
        <v>294</v>
      </c>
      <c r="L632" s="2">
        <f t="shared" si="9"/>
        <v>-70067.031950133271</v>
      </c>
      <c r="M632" s="7" t="s">
        <v>38</v>
      </c>
      <c r="N632" s="7" t="s">
        <v>6155</v>
      </c>
    </row>
    <row r="633" spans="2:14" hidden="1" outlineLevel="1">
      <c r="B633" s="7" t="s">
        <v>1003</v>
      </c>
      <c r="C633" s="7" t="s">
        <v>24</v>
      </c>
      <c r="D633" s="7" t="s">
        <v>38</v>
      </c>
      <c r="E633" s="7"/>
      <c r="F633" s="7" t="s">
        <v>6156</v>
      </c>
      <c r="G633" s="7" t="s">
        <v>6157</v>
      </c>
      <c r="H633" s="7" t="s">
        <v>1006</v>
      </c>
      <c r="I633" s="7" t="s">
        <v>4725</v>
      </c>
      <c r="J633" s="7" t="s">
        <v>51</v>
      </c>
      <c r="K633" s="7" t="s">
        <v>893</v>
      </c>
      <c r="L633" s="2">
        <f t="shared" si="9"/>
        <v>93992.359933105618</v>
      </c>
      <c r="M633" s="7" t="s">
        <v>38</v>
      </c>
      <c r="N633" s="7" t="s">
        <v>6158</v>
      </c>
    </row>
    <row r="634" spans="2:14" hidden="1" outlineLevel="1">
      <c r="B634" s="7" t="s">
        <v>1031</v>
      </c>
      <c r="C634" s="7" t="s">
        <v>24</v>
      </c>
      <c r="D634" s="7" t="s">
        <v>46</v>
      </c>
      <c r="E634" s="7"/>
      <c r="F634" s="7" t="s">
        <v>6166</v>
      </c>
      <c r="G634" s="7" t="s">
        <v>6167</v>
      </c>
      <c r="H634" s="7" t="s">
        <v>1034</v>
      </c>
      <c r="I634" s="7" t="s">
        <v>1263</v>
      </c>
      <c r="J634" s="7" t="s">
        <v>51</v>
      </c>
      <c r="K634" s="7" t="s">
        <v>289</v>
      </c>
      <c r="L634" s="2">
        <f t="shared" si="9"/>
        <v>82029.695941619444</v>
      </c>
      <c r="M634" s="7" t="s">
        <v>38</v>
      </c>
      <c r="N634" s="7" t="s">
        <v>6168</v>
      </c>
    </row>
    <row r="635" spans="2:14" hidden="1" outlineLevel="1">
      <c r="B635" s="7" t="s">
        <v>1036</v>
      </c>
      <c r="C635" s="7" t="s">
        <v>24</v>
      </c>
      <c r="D635" s="7" t="s">
        <v>46</v>
      </c>
      <c r="E635" s="7"/>
      <c r="F635" s="7" t="s">
        <v>6169</v>
      </c>
      <c r="G635" s="7" t="s">
        <v>6170</v>
      </c>
      <c r="H635" s="7" t="s">
        <v>1039</v>
      </c>
      <c r="I635" s="7" t="s">
        <v>124</v>
      </c>
      <c r="J635" s="7" t="s">
        <v>51</v>
      </c>
      <c r="K635" s="7" t="s">
        <v>5057</v>
      </c>
      <c r="L635" s="2">
        <f t="shared" si="9"/>
        <v>150387.77589296899</v>
      </c>
      <c r="M635" s="7" t="s">
        <v>38</v>
      </c>
      <c r="N635" s="7" t="s">
        <v>3416</v>
      </c>
    </row>
    <row r="636" spans="2:14" hidden="1" outlineLevel="1">
      <c r="B636" s="7" t="s">
        <v>1036</v>
      </c>
      <c r="C636" s="7" t="s">
        <v>24</v>
      </c>
      <c r="D636" s="7" t="s">
        <v>55</v>
      </c>
      <c r="E636" s="7"/>
      <c r="F636" s="7" t="s">
        <v>6171</v>
      </c>
      <c r="G636" s="7" t="s">
        <v>6172</v>
      </c>
      <c r="H636" s="7" t="s">
        <v>1039</v>
      </c>
      <c r="I636" s="7" t="s">
        <v>4878</v>
      </c>
      <c r="J636" s="7" t="s">
        <v>51</v>
      </c>
      <c r="K636" s="7" t="s">
        <v>396</v>
      </c>
      <c r="L636" s="2">
        <f t="shared" si="9"/>
        <v>-66649.127952565803</v>
      </c>
      <c r="M636" s="7" t="s">
        <v>38</v>
      </c>
      <c r="N636" s="7" t="s">
        <v>6173</v>
      </c>
    </row>
    <row r="637" spans="2:14" hidden="1" outlineLevel="1">
      <c r="B637" s="7" t="s">
        <v>1046</v>
      </c>
      <c r="C637" s="7" t="s">
        <v>24</v>
      </c>
      <c r="D637" s="7" t="s">
        <v>55</v>
      </c>
      <c r="E637" s="7"/>
      <c r="F637" s="7" t="s">
        <v>6174</v>
      </c>
      <c r="G637" s="7" t="s">
        <v>6175</v>
      </c>
      <c r="H637" s="7" t="s">
        <v>1049</v>
      </c>
      <c r="I637" s="7" t="s">
        <v>6176</v>
      </c>
      <c r="J637" s="7" t="s">
        <v>38</v>
      </c>
      <c r="K637" s="7" t="s">
        <v>512</v>
      </c>
      <c r="L637" s="2">
        <f t="shared" si="9"/>
        <v>123044.54391242916</v>
      </c>
      <c r="M637" s="7" t="s">
        <v>38</v>
      </c>
      <c r="N637" s="7" t="s">
        <v>6177</v>
      </c>
    </row>
    <row r="638" spans="2:14" hidden="1" outlineLevel="1">
      <c r="B638" s="7" t="s">
        <v>1046</v>
      </c>
      <c r="C638" s="7" t="s">
        <v>24</v>
      </c>
      <c r="D638" s="7" t="s">
        <v>46</v>
      </c>
      <c r="E638" s="7"/>
      <c r="F638" s="7" t="s">
        <v>6178</v>
      </c>
      <c r="G638" s="7" t="s">
        <v>6179</v>
      </c>
      <c r="H638" s="7" t="s">
        <v>1049</v>
      </c>
      <c r="I638" s="7" t="s">
        <v>2122</v>
      </c>
      <c r="J638" s="7" t="s">
        <v>38</v>
      </c>
      <c r="K638" s="7" t="s">
        <v>396</v>
      </c>
      <c r="L638" s="2">
        <f t="shared" si="9"/>
        <v>-66649.127952565803</v>
      </c>
      <c r="M638" s="7" t="s">
        <v>38</v>
      </c>
      <c r="N638" s="7" t="s">
        <v>6180</v>
      </c>
    </row>
    <row r="639" spans="2:14" hidden="1" outlineLevel="1">
      <c r="B639" s="7" t="s">
        <v>1046</v>
      </c>
      <c r="C639" s="7" t="s">
        <v>24</v>
      </c>
      <c r="D639" s="7" t="s">
        <v>55</v>
      </c>
      <c r="E639" s="7"/>
      <c r="F639" s="7" t="s">
        <v>6181</v>
      </c>
      <c r="G639" s="7" t="s">
        <v>1048</v>
      </c>
      <c r="H639" s="7" t="s">
        <v>1049</v>
      </c>
      <c r="I639" s="7" t="s">
        <v>4886</v>
      </c>
      <c r="J639" s="7" t="s">
        <v>38</v>
      </c>
      <c r="K639" s="7" t="s">
        <v>1095</v>
      </c>
      <c r="L639" s="2">
        <f t="shared" si="9"/>
        <v>-27343.231980539815</v>
      </c>
      <c r="M639" s="7" t="s">
        <v>38</v>
      </c>
      <c r="N639" s="7" t="s">
        <v>2507</v>
      </c>
    </row>
    <row r="640" spans="2:14" hidden="1" outlineLevel="1">
      <c r="B640" s="5" t="s">
        <v>1395</v>
      </c>
      <c r="C640" s="5" t="s">
        <v>37</v>
      </c>
      <c r="D640" s="5" t="s">
        <v>38</v>
      </c>
      <c r="E640" s="5"/>
      <c r="F640" s="5" t="s">
        <v>6912</v>
      </c>
      <c r="G640" s="5" t="s">
        <v>6913</v>
      </c>
      <c r="H640" s="5" t="s">
        <v>1398</v>
      </c>
      <c r="I640" s="5" t="s">
        <v>1066</v>
      </c>
      <c r="J640" s="5" t="s">
        <v>51</v>
      </c>
      <c r="K640" s="5" t="s">
        <v>1393</v>
      </c>
      <c r="L640" s="2">
        <f t="shared" si="9"/>
        <v>41014.847970809722</v>
      </c>
      <c r="M640" s="5" t="s">
        <v>38</v>
      </c>
      <c r="N640" s="5" t="s">
        <v>6914</v>
      </c>
    </row>
    <row r="641" spans="2:14" hidden="1" outlineLevel="1">
      <c r="B641" s="7" t="s">
        <v>1062</v>
      </c>
      <c r="C641" s="7" t="s">
        <v>24</v>
      </c>
      <c r="D641" s="7" t="s">
        <v>55</v>
      </c>
      <c r="E641" s="7"/>
      <c r="F641" s="7" t="s">
        <v>6182</v>
      </c>
      <c r="G641" s="7" t="s">
        <v>6183</v>
      </c>
      <c r="H641" s="7" t="s">
        <v>1065</v>
      </c>
      <c r="I641" s="7" t="s">
        <v>2023</v>
      </c>
      <c r="J641" s="7" t="s">
        <v>38</v>
      </c>
      <c r="K641" s="7" t="s">
        <v>167</v>
      </c>
      <c r="L641" s="2">
        <f t="shared" si="9"/>
        <v>92283.407934321876</v>
      </c>
      <c r="M641" s="7" t="s">
        <v>38</v>
      </c>
      <c r="N641" s="7" t="s">
        <v>6184</v>
      </c>
    </row>
    <row r="642" spans="2:14" hidden="1" outlineLevel="1">
      <c r="B642" s="7" t="s">
        <v>1062</v>
      </c>
      <c r="C642" s="7" t="s">
        <v>24</v>
      </c>
      <c r="D642" s="7" t="s">
        <v>55</v>
      </c>
      <c r="E642" s="7"/>
      <c r="F642" s="7" t="s">
        <v>6185</v>
      </c>
      <c r="G642" s="7" t="s">
        <v>6186</v>
      </c>
      <c r="H642" s="7" t="s">
        <v>1065</v>
      </c>
      <c r="I642" s="7" t="s">
        <v>2604</v>
      </c>
      <c r="J642" s="7" t="s">
        <v>38</v>
      </c>
      <c r="K642" s="7" t="s">
        <v>497</v>
      </c>
      <c r="L642" s="2">
        <f t="shared" si="9"/>
        <v>-82029.695941619444</v>
      </c>
      <c r="M642" s="7" t="s">
        <v>38</v>
      </c>
      <c r="N642" s="7" t="s">
        <v>6187</v>
      </c>
    </row>
    <row r="643" spans="2:14" hidden="1" outlineLevel="1">
      <c r="B643" s="7" t="s">
        <v>1062</v>
      </c>
      <c r="C643" s="7" t="s">
        <v>24</v>
      </c>
      <c r="D643" s="7" t="s">
        <v>38</v>
      </c>
      <c r="E643" s="7"/>
      <c r="F643" s="7" t="s">
        <v>6188</v>
      </c>
      <c r="G643" s="7" t="s">
        <v>6189</v>
      </c>
      <c r="H643" s="7" t="s">
        <v>1065</v>
      </c>
      <c r="I643" s="7" t="s">
        <v>6190</v>
      </c>
      <c r="J643" s="7" t="s">
        <v>38</v>
      </c>
      <c r="K643" s="7" t="s">
        <v>1780</v>
      </c>
      <c r="L643" s="2">
        <f t="shared" ref="L643:L706" si="10">K643/$K$2361*100</f>
        <v>-51268.559963512154</v>
      </c>
      <c r="M643" s="7" t="s">
        <v>38</v>
      </c>
      <c r="N643" s="7" t="s">
        <v>6191</v>
      </c>
    </row>
    <row r="644" spans="2:14" hidden="1" outlineLevel="1">
      <c r="B644" s="7" t="s">
        <v>1077</v>
      </c>
      <c r="C644" s="7" t="s">
        <v>24</v>
      </c>
      <c r="D644" s="7" t="s">
        <v>38</v>
      </c>
      <c r="E644" s="7"/>
      <c r="F644" s="7" t="s">
        <v>6192</v>
      </c>
      <c r="G644" s="7" t="s">
        <v>6193</v>
      </c>
      <c r="H644" s="7" t="s">
        <v>1080</v>
      </c>
      <c r="I644" s="7" t="s">
        <v>5530</v>
      </c>
      <c r="J644" s="7" t="s">
        <v>38</v>
      </c>
      <c r="K644" s="7" t="s">
        <v>740</v>
      </c>
      <c r="L644" s="2">
        <f t="shared" si="10"/>
        <v>-3417.9039975674768</v>
      </c>
      <c r="M644" s="7" t="s">
        <v>38</v>
      </c>
      <c r="N644" s="7" t="s">
        <v>6194</v>
      </c>
    </row>
    <row r="645" spans="2:14" hidden="1" outlineLevel="1">
      <c r="B645" s="7" t="s">
        <v>1077</v>
      </c>
      <c r="C645" s="7" t="s">
        <v>24</v>
      </c>
      <c r="D645" s="7" t="s">
        <v>55</v>
      </c>
      <c r="E645" s="7"/>
      <c r="F645" s="7" t="s">
        <v>1078</v>
      </c>
      <c r="G645" s="7" t="s">
        <v>6195</v>
      </c>
      <c r="H645" s="7" t="s">
        <v>1080</v>
      </c>
      <c r="I645" s="7" t="s">
        <v>794</v>
      </c>
      <c r="J645" s="7" t="s">
        <v>38</v>
      </c>
      <c r="K645" s="7" t="s">
        <v>188</v>
      </c>
      <c r="L645" s="2">
        <f t="shared" si="10"/>
        <v>80320.743942835703</v>
      </c>
      <c r="M645" s="7" t="s">
        <v>38</v>
      </c>
      <c r="N645" s="7" t="s">
        <v>6196</v>
      </c>
    </row>
    <row r="646" spans="2:14" hidden="1" outlineLevel="1">
      <c r="B646" s="7" t="s">
        <v>1077</v>
      </c>
      <c r="C646" s="7" t="s">
        <v>24</v>
      </c>
      <c r="D646" s="7" t="s">
        <v>46</v>
      </c>
      <c r="E646" s="7"/>
      <c r="F646" s="7" t="s">
        <v>6197</v>
      </c>
      <c r="G646" s="7" t="s">
        <v>6198</v>
      </c>
      <c r="H646" s="7" t="s">
        <v>1080</v>
      </c>
      <c r="I646" s="7" t="s">
        <v>1463</v>
      </c>
      <c r="J646" s="7" t="s">
        <v>38</v>
      </c>
      <c r="K646" s="7" t="s">
        <v>1780</v>
      </c>
      <c r="L646" s="2">
        <f t="shared" si="10"/>
        <v>-51268.559963512154</v>
      </c>
      <c r="M646" s="7" t="s">
        <v>38</v>
      </c>
      <c r="N646" s="7" t="s">
        <v>6199</v>
      </c>
    </row>
    <row r="647" spans="2:14" hidden="1" outlineLevel="1">
      <c r="B647" s="7" t="s">
        <v>1097</v>
      </c>
      <c r="C647" s="7" t="s">
        <v>24</v>
      </c>
      <c r="D647" s="7" t="s">
        <v>252</v>
      </c>
      <c r="E647" s="7"/>
      <c r="F647" s="7" t="s">
        <v>6206</v>
      </c>
      <c r="G647" s="7" t="s">
        <v>6207</v>
      </c>
      <c r="H647" s="7" t="s">
        <v>1100</v>
      </c>
      <c r="I647" s="7" t="s">
        <v>1729</v>
      </c>
      <c r="J647" s="7" t="s">
        <v>51</v>
      </c>
      <c r="K647" s="7" t="s">
        <v>643</v>
      </c>
      <c r="L647" s="2">
        <f t="shared" si="10"/>
        <v>141843.01589905028</v>
      </c>
      <c r="M647" s="7" t="s">
        <v>38</v>
      </c>
      <c r="N647" s="7" t="s">
        <v>6208</v>
      </c>
    </row>
    <row r="648" spans="2:14" hidden="1" outlineLevel="1">
      <c r="B648" s="7" t="s">
        <v>1097</v>
      </c>
      <c r="C648" s="7" t="s">
        <v>24</v>
      </c>
      <c r="D648" s="7" t="s">
        <v>38</v>
      </c>
      <c r="E648" s="7"/>
      <c r="F648" s="7" t="s">
        <v>6209</v>
      </c>
      <c r="G648" s="7" t="s">
        <v>6210</v>
      </c>
      <c r="H648" s="7" t="s">
        <v>1100</v>
      </c>
      <c r="I648" s="7" t="s">
        <v>6211</v>
      </c>
      <c r="J648" s="7" t="s">
        <v>51</v>
      </c>
      <c r="K648" s="7" t="s">
        <v>637</v>
      </c>
      <c r="L648" s="2">
        <f t="shared" si="10"/>
        <v>-92283.407934321876</v>
      </c>
      <c r="M648" s="7" t="s">
        <v>38</v>
      </c>
      <c r="N648" s="7" t="s">
        <v>6212</v>
      </c>
    </row>
    <row r="649" spans="2:14" hidden="1" outlineLevel="1">
      <c r="B649" s="7" t="s">
        <v>1106</v>
      </c>
      <c r="C649" s="7" t="s">
        <v>24</v>
      </c>
      <c r="D649" s="7" t="s">
        <v>63</v>
      </c>
      <c r="E649" s="7"/>
      <c r="F649" s="7" t="s">
        <v>6213</v>
      </c>
      <c r="G649" s="7" t="s">
        <v>6214</v>
      </c>
      <c r="H649" s="7" t="s">
        <v>1109</v>
      </c>
      <c r="I649" s="7" t="s">
        <v>618</v>
      </c>
      <c r="J649" s="7" t="s">
        <v>51</v>
      </c>
      <c r="K649" s="7" t="s">
        <v>550</v>
      </c>
      <c r="L649" s="2">
        <f t="shared" si="10"/>
        <v>100828.16792824057</v>
      </c>
      <c r="M649" s="7" t="s">
        <v>38</v>
      </c>
      <c r="N649" s="7" t="s">
        <v>6215</v>
      </c>
    </row>
    <row r="650" spans="2:14" hidden="1" outlineLevel="1">
      <c r="B650" s="7" t="s">
        <v>1106</v>
      </c>
      <c r="C650" s="7" t="s">
        <v>24</v>
      </c>
      <c r="D650" s="7" t="s">
        <v>63</v>
      </c>
      <c r="E650" s="7"/>
      <c r="F650" s="7" t="s">
        <v>6216</v>
      </c>
      <c r="G650" s="7" t="s">
        <v>6217</v>
      </c>
      <c r="H650" s="7" t="s">
        <v>1109</v>
      </c>
      <c r="I650" s="7" t="s">
        <v>6218</v>
      </c>
      <c r="J650" s="7" t="s">
        <v>51</v>
      </c>
      <c r="K650" s="7" t="s">
        <v>1870</v>
      </c>
      <c r="L650" s="2">
        <f t="shared" si="10"/>
        <v>-78611.791944051976</v>
      </c>
      <c r="M650" s="7" t="s">
        <v>38</v>
      </c>
      <c r="N650" s="7" t="s">
        <v>6219</v>
      </c>
    </row>
    <row r="651" spans="2:14" hidden="1" outlineLevel="1">
      <c r="B651" s="7" t="s">
        <v>1116</v>
      </c>
      <c r="C651" s="7" t="s">
        <v>24</v>
      </c>
      <c r="D651" s="7" t="s">
        <v>38</v>
      </c>
      <c r="E651" s="7"/>
      <c r="F651" s="7" t="s">
        <v>6220</v>
      </c>
      <c r="G651" s="7" t="s">
        <v>6221</v>
      </c>
      <c r="H651" s="7" t="s">
        <v>1119</v>
      </c>
      <c r="I651" s="7" t="s">
        <v>425</v>
      </c>
      <c r="J651" s="7" t="s">
        <v>38</v>
      </c>
      <c r="K651" s="7" t="s">
        <v>995</v>
      </c>
      <c r="L651" s="2">
        <f t="shared" si="10"/>
        <v>-64940.175953782054</v>
      </c>
      <c r="M651" s="7" t="s">
        <v>38</v>
      </c>
      <c r="N651" s="7" t="s">
        <v>6222</v>
      </c>
    </row>
    <row r="652" spans="2:14" hidden="1" outlineLevel="1">
      <c r="B652" s="7" t="s">
        <v>1116</v>
      </c>
      <c r="C652" s="7" t="s">
        <v>24</v>
      </c>
      <c r="D652" s="7" t="s">
        <v>540</v>
      </c>
      <c r="E652" s="7"/>
      <c r="F652" s="7" t="s">
        <v>6223</v>
      </c>
      <c r="G652" s="7" t="s">
        <v>6224</v>
      </c>
      <c r="H652" s="7" t="s">
        <v>1119</v>
      </c>
      <c r="I652" s="7" t="s">
        <v>1846</v>
      </c>
      <c r="J652" s="7" t="s">
        <v>38</v>
      </c>
      <c r="K652" s="7" t="s">
        <v>512</v>
      </c>
      <c r="L652" s="2">
        <f t="shared" si="10"/>
        <v>123044.54391242916</v>
      </c>
      <c r="M652" s="7" t="s">
        <v>38</v>
      </c>
      <c r="N652" s="7" t="s">
        <v>6225</v>
      </c>
    </row>
    <row r="653" spans="2:14" hidden="1" outlineLevel="1">
      <c r="B653" s="7" t="s">
        <v>1116</v>
      </c>
      <c r="C653" s="7" t="s">
        <v>24</v>
      </c>
      <c r="D653" s="7" t="s">
        <v>142</v>
      </c>
      <c r="E653" s="7"/>
      <c r="F653" s="7" t="s">
        <v>6226</v>
      </c>
      <c r="G653" s="7" t="s">
        <v>6227</v>
      </c>
      <c r="H653" s="7" t="s">
        <v>1119</v>
      </c>
      <c r="I653" s="7" t="s">
        <v>1762</v>
      </c>
      <c r="J653" s="7" t="s">
        <v>38</v>
      </c>
      <c r="K653" s="7" t="s">
        <v>718</v>
      </c>
      <c r="L653" s="2">
        <f t="shared" si="10"/>
        <v>-99119.215929456841</v>
      </c>
      <c r="M653" s="7" t="s">
        <v>38</v>
      </c>
      <c r="N653" s="7" t="s">
        <v>6228</v>
      </c>
    </row>
    <row r="654" spans="2:14" hidden="1" outlineLevel="1">
      <c r="B654" s="7" t="s">
        <v>1125</v>
      </c>
      <c r="C654" s="7" t="s">
        <v>24</v>
      </c>
      <c r="D654" s="7" t="s">
        <v>38</v>
      </c>
      <c r="E654" s="7"/>
      <c r="F654" s="7" t="s">
        <v>6229</v>
      </c>
      <c r="G654" s="7" t="s">
        <v>6230</v>
      </c>
      <c r="H654" s="7" t="s">
        <v>1128</v>
      </c>
      <c r="I654" s="7" t="s">
        <v>1200</v>
      </c>
      <c r="J654" s="7" t="s">
        <v>38</v>
      </c>
      <c r="K654" s="7" t="s">
        <v>1905</v>
      </c>
      <c r="L654" s="2">
        <f t="shared" si="10"/>
        <v>158932.53588688766</v>
      </c>
      <c r="M654" s="7" t="s">
        <v>38</v>
      </c>
      <c r="N654" s="7" t="s">
        <v>1803</v>
      </c>
    </row>
    <row r="655" spans="2:14" hidden="1" outlineLevel="1">
      <c r="B655" s="7" t="s">
        <v>1125</v>
      </c>
      <c r="C655" s="7" t="s">
        <v>24</v>
      </c>
      <c r="D655" s="7" t="s">
        <v>38</v>
      </c>
      <c r="E655" s="7"/>
      <c r="F655" s="7" t="s">
        <v>6231</v>
      </c>
      <c r="G655" s="7" t="s">
        <v>6232</v>
      </c>
      <c r="H655" s="7" t="s">
        <v>1128</v>
      </c>
      <c r="I655" s="7" t="s">
        <v>3650</v>
      </c>
      <c r="J655" s="7" t="s">
        <v>38</v>
      </c>
      <c r="K655" s="7" t="s">
        <v>6233</v>
      </c>
      <c r="L655" s="2">
        <f t="shared" si="10"/>
        <v>-114499.78391851048</v>
      </c>
      <c r="M655" s="7" t="s">
        <v>38</v>
      </c>
      <c r="N655" s="7" t="s">
        <v>6234</v>
      </c>
    </row>
    <row r="656" spans="2:14" hidden="1" outlineLevel="1">
      <c r="B656" s="5" t="s">
        <v>6915</v>
      </c>
      <c r="C656" s="5" t="s">
        <v>37</v>
      </c>
      <c r="D656" s="5" t="s">
        <v>38</v>
      </c>
      <c r="E656" s="5"/>
      <c r="F656" s="5" t="s">
        <v>6916</v>
      </c>
      <c r="G656" s="5" t="s">
        <v>6917</v>
      </c>
      <c r="H656" s="5" t="s">
        <v>6918</v>
      </c>
      <c r="I656" s="5" t="s">
        <v>6919</v>
      </c>
      <c r="J656" s="5" t="s">
        <v>51</v>
      </c>
      <c r="K656" s="5" t="s">
        <v>60</v>
      </c>
      <c r="L656" s="2">
        <f t="shared" si="10"/>
        <v>70067.031950133271</v>
      </c>
      <c r="M656" s="5" t="s">
        <v>38</v>
      </c>
      <c r="N656" s="5" t="s">
        <v>6920</v>
      </c>
    </row>
    <row r="657" spans="2:14" hidden="1" outlineLevel="1">
      <c r="B657" s="7" t="s">
        <v>1148</v>
      </c>
      <c r="C657" s="7" t="s">
        <v>24</v>
      </c>
      <c r="D657" s="7" t="s">
        <v>142</v>
      </c>
      <c r="E657" s="7"/>
      <c r="F657" s="7" t="s">
        <v>6247</v>
      </c>
      <c r="G657" s="7" t="s">
        <v>6248</v>
      </c>
      <c r="H657" s="7" t="s">
        <v>1151</v>
      </c>
      <c r="I657" s="7" t="s">
        <v>3304</v>
      </c>
      <c r="J657" s="7" t="s">
        <v>51</v>
      </c>
      <c r="K657" s="7" t="s">
        <v>452</v>
      </c>
      <c r="L657" s="2">
        <f t="shared" si="10"/>
        <v>119626.63991486171</v>
      </c>
      <c r="M657" s="7" t="s">
        <v>38</v>
      </c>
      <c r="N657" s="7" t="s">
        <v>6249</v>
      </c>
    </row>
    <row r="658" spans="2:14" hidden="1" outlineLevel="1">
      <c r="B658" s="7" t="s">
        <v>1154</v>
      </c>
      <c r="C658" s="7" t="s">
        <v>24</v>
      </c>
      <c r="D658" s="7" t="s">
        <v>55</v>
      </c>
      <c r="E658" s="7"/>
      <c r="F658" s="7" t="s">
        <v>6250</v>
      </c>
      <c r="G658" s="7" t="s">
        <v>6251</v>
      </c>
      <c r="H658" s="7" t="s">
        <v>1157</v>
      </c>
      <c r="I658" s="7" t="s">
        <v>1081</v>
      </c>
      <c r="J658" s="7" t="s">
        <v>51</v>
      </c>
      <c r="K658" s="7" t="s">
        <v>195</v>
      </c>
      <c r="L658" s="2">
        <f t="shared" si="10"/>
        <v>95701.311931889359</v>
      </c>
      <c r="M658" s="7" t="s">
        <v>38</v>
      </c>
      <c r="N658" s="7" t="s">
        <v>6252</v>
      </c>
    </row>
    <row r="659" spans="2:14" hidden="1" outlineLevel="1">
      <c r="B659" s="7" t="s">
        <v>1154</v>
      </c>
      <c r="C659" s="7" t="s">
        <v>24</v>
      </c>
      <c r="D659" s="7" t="s">
        <v>38</v>
      </c>
      <c r="E659" s="7"/>
      <c r="F659" s="7" t="s">
        <v>6253</v>
      </c>
      <c r="G659" s="7" t="s">
        <v>6254</v>
      </c>
      <c r="H659" s="7" t="s">
        <v>1157</v>
      </c>
      <c r="I659" s="7" t="s">
        <v>378</v>
      </c>
      <c r="J659" s="7" t="s">
        <v>51</v>
      </c>
      <c r="K659" s="7" t="s">
        <v>1281</v>
      </c>
      <c r="L659" s="2">
        <f t="shared" si="10"/>
        <v>-29052.183979323552</v>
      </c>
      <c r="M659" s="7" t="s">
        <v>38</v>
      </c>
      <c r="N659" s="7" t="s">
        <v>6255</v>
      </c>
    </row>
    <row r="660" spans="2:14" hidden="1" outlineLevel="1">
      <c r="B660" s="7" t="s">
        <v>1176</v>
      </c>
      <c r="C660" s="7" t="s">
        <v>24</v>
      </c>
      <c r="D660" s="7" t="s">
        <v>55</v>
      </c>
      <c r="E660" s="7"/>
      <c r="F660" s="7" t="s">
        <v>6262</v>
      </c>
      <c r="G660" s="7" t="s">
        <v>6263</v>
      </c>
      <c r="H660" s="7" t="s">
        <v>1179</v>
      </c>
      <c r="I660" s="7" t="s">
        <v>1258</v>
      </c>
      <c r="J660" s="7" t="s">
        <v>38</v>
      </c>
      <c r="K660" s="7" t="s">
        <v>438</v>
      </c>
      <c r="L660" s="2">
        <f t="shared" si="10"/>
        <v>129880.35190756411</v>
      </c>
      <c r="M660" s="7" t="s">
        <v>38</v>
      </c>
      <c r="N660" s="7" t="s">
        <v>6264</v>
      </c>
    </row>
    <row r="661" spans="2:14" hidden="1" outlineLevel="1">
      <c r="B661" s="7" t="s">
        <v>1186</v>
      </c>
      <c r="C661" s="7" t="s">
        <v>24</v>
      </c>
      <c r="D661" s="7" t="s">
        <v>540</v>
      </c>
      <c r="E661" s="7"/>
      <c r="F661" s="7" t="s">
        <v>6265</v>
      </c>
      <c r="G661" s="7" t="s">
        <v>6266</v>
      </c>
      <c r="H661" s="7" t="s">
        <v>1189</v>
      </c>
      <c r="I661" s="7" t="s">
        <v>1258</v>
      </c>
      <c r="J661" s="7" t="s">
        <v>51</v>
      </c>
      <c r="K661" s="7" t="s">
        <v>117</v>
      </c>
      <c r="L661" s="2">
        <f t="shared" si="10"/>
        <v>59813.319957430853</v>
      </c>
      <c r="M661" s="7" t="s">
        <v>38</v>
      </c>
      <c r="N661" s="7" t="s">
        <v>6267</v>
      </c>
    </row>
    <row r="662" spans="2:14" hidden="1" outlineLevel="1">
      <c r="B662" s="7" t="s">
        <v>1186</v>
      </c>
      <c r="C662" s="7" t="s">
        <v>24</v>
      </c>
      <c r="D662" s="7" t="s">
        <v>540</v>
      </c>
      <c r="E662" s="7"/>
      <c r="F662" s="7" t="s">
        <v>6268</v>
      </c>
      <c r="G662" s="7" t="s">
        <v>6269</v>
      </c>
      <c r="H662" s="7" t="s">
        <v>1189</v>
      </c>
      <c r="I662" s="7" t="s">
        <v>6270</v>
      </c>
      <c r="J662" s="7" t="s">
        <v>51</v>
      </c>
      <c r="K662" s="7" t="s">
        <v>612</v>
      </c>
      <c r="L662" s="2">
        <f t="shared" si="10"/>
        <v>-46141.703967160938</v>
      </c>
      <c r="M662" s="7" t="s">
        <v>38</v>
      </c>
      <c r="N662" s="7" t="s">
        <v>6271</v>
      </c>
    </row>
    <row r="663" spans="2:14" hidden="1" outlineLevel="1">
      <c r="B663" s="7" t="s">
        <v>6272</v>
      </c>
      <c r="C663" s="7" t="s">
        <v>24</v>
      </c>
      <c r="D663" s="7" t="s">
        <v>38</v>
      </c>
      <c r="E663" s="7"/>
      <c r="F663" s="7" t="s">
        <v>6273</v>
      </c>
      <c r="G663" s="7" t="s">
        <v>6274</v>
      </c>
      <c r="H663" s="7" t="s">
        <v>6275</v>
      </c>
      <c r="I663" s="7" t="s">
        <v>3590</v>
      </c>
      <c r="J663" s="7" t="s">
        <v>51</v>
      </c>
      <c r="K663" s="7" t="s">
        <v>239</v>
      </c>
      <c r="L663" s="2">
        <f t="shared" si="10"/>
        <v>35887.991974458506</v>
      </c>
      <c r="M663" s="7" t="s">
        <v>38</v>
      </c>
      <c r="N663" s="7" t="s">
        <v>6276</v>
      </c>
    </row>
    <row r="664" spans="2:14" hidden="1" outlineLevel="1">
      <c r="B664" s="7" t="s">
        <v>1196</v>
      </c>
      <c r="C664" s="7" t="s">
        <v>24</v>
      </c>
      <c r="D664" s="7" t="s">
        <v>55</v>
      </c>
      <c r="E664" s="7"/>
      <c r="F664" s="7" t="s">
        <v>6277</v>
      </c>
      <c r="G664" s="7" t="s">
        <v>6278</v>
      </c>
      <c r="H664" s="7" t="s">
        <v>1199</v>
      </c>
      <c r="I664" s="7" t="s">
        <v>323</v>
      </c>
      <c r="J664" s="7" t="s">
        <v>38</v>
      </c>
      <c r="K664" s="7" t="s">
        <v>1410</v>
      </c>
      <c r="L664" s="2">
        <f t="shared" si="10"/>
        <v>73484.935947700753</v>
      </c>
      <c r="M664" s="7" t="s">
        <v>38</v>
      </c>
      <c r="N664" s="7" t="s">
        <v>6279</v>
      </c>
    </row>
    <row r="665" spans="2:14" hidden="1" outlineLevel="1">
      <c r="B665" s="7" t="s">
        <v>1196</v>
      </c>
      <c r="C665" s="7" t="s">
        <v>24</v>
      </c>
      <c r="D665" s="7" t="s">
        <v>38</v>
      </c>
      <c r="E665" s="7"/>
      <c r="F665" s="7" t="s">
        <v>6280</v>
      </c>
      <c r="G665" s="7" t="s">
        <v>6281</v>
      </c>
      <c r="H665" s="7" t="s">
        <v>1199</v>
      </c>
      <c r="I665" s="7" t="s">
        <v>465</v>
      </c>
      <c r="J665" s="7" t="s">
        <v>38</v>
      </c>
      <c r="K665" s="7" t="s">
        <v>1856</v>
      </c>
      <c r="L665" s="2">
        <f t="shared" si="10"/>
        <v>-44432.751968377197</v>
      </c>
      <c r="M665" s="7" t="s">
        <v>38</v>
      </c>
      <c r="N665" s="7" t="s">
        <v>6282</v>
      </c>
    </row>
    <row r="666" spans="2:14" hidden="1" outlineLevel="1">
      <c r="B666" s="7" t="s">
        <v>1196</v>
      </c>
      <c r="C666" s="7" t="s">
        <v>24</v>
      </c>
      <c r="D666" s="7" t="s">
        <v>55</v>
      </c>
      <c r="E666" s="7"/>
      <c r="F666" s="7" t="s">
        <v>6283</v>
      </c>
      <c r="G666" s="7" t="s">
        <v>6284</v>
      </c>
      <c r="H666" s="7" t="s">
        <v>1199</v>
      </c>
      <c r="I666" s="7" t="s">
        <v>3383</v>
      </c>
      <c r="J666" s="7" t="s">
        <v>38</v>
      </c>
      <c r="K666" s="7" t="s">
        <v>396</v>
      </c>
      <c r="L666" s="2">
        <f t="shared" si="10"/>
        <v>-66649.127952565803</v>
      </c>
      <c r="M666" s="7" t="s">
        <v>38</v>
      </c>
      <c r="N666" s="7" t="s">
        <v>6285</v>
      </c>
    </row>
    <row r="667" spans="2:14" hidden="1" outlineLevel="1">
      <c r="B667" s="7" t="s">
        <v>6286</v>
      </c>
      <c r="C667" s="7" t="s">
        <v>24</v>
      </c>
      <c r="D667" s="7" t="s">
        <v>55</v>
      </c>
      <c r="E667" s="7"/>
      <c r="F667" s="7" t="s">
        <v>6287</v>
      </c>
      <c r="G667" s="7" t="s">
        <v>6288</v>
      </c>
      <c r="H667" s="7" t="s">
        <v>6289</v>
      </c>
      <c r="I667" s="7" t="s">
        <v>665</v>
      </c>
      <c r="J667" s="7" t="s">
        <v>51</v>
      </c>
      <c r="K667" s="7" t="s">
        <v>637</v>
      </c>
      <c r="L667" s="2">
        <f t="shared" si="10"/>
        <v>-92283.407934321876</v>
      </c>
      <c r="M667" s="7" t="s">
        <v>38</v>
      </c>
      <c r="N667" s="7" t="s">
        <v>6290</v>
      </c>
    </row>
    <row r="668" spans="2:14" hidden="1" outlineLevel="1">
      <c r="B668" s="7" t="s">
        <v>6286</v>
      </c>
      <c r="C668" s="7" t="s">
        <v>24</v>
      </c>
      <c r="D668" s="7" t="s">
        <v>55</v>
      </c>
      <c r="E668" s="7"/>
      <c r="F668" s="7" t="s">
        <v>6291</v>
      </c>
      <c r="G668" s="7" t="s">
        <v>6292</v>
      </c>
      <c r="H668" s="7" t="s">
        <v>6289</v>
      </c>
      <c r="I668" s="7" t="s">
        <v>1900</v>
      </c>
      <c r="J668" s="7" t="s">
        <v>51</v>
      </c>
      <c r="K668" s="7" t="s">
        <v>4060</v>
      </c>
      <c r="L668" s="2">
        <f t="shared" si="10"/>
        <v>116208.73591729421</v>
      </c>
      <c r="M668" s="7" t="s">
        <v>38</v>
      </c>
      <c r="N668" s="7" t="s">
        <v>6293</v>
      </c>
    </row>
    <row r="669" spans="2:14" hidden="1" outlineLevel="1">
      <c r="B669" s="7" t="s">
        <v>1211</v>
      </c>
      <c r="C669" s="7" t="s">
        <v>24</v>
      </c>
      <c r="D669" s="7" t="s">
        <v>46</v>
      </c>
      <c r="E669" s="7"/>
      <c r="F669" s="7" t="s">
        <v>6294</v>
      </c>
      <c r="G669" s="7" t="s">
        <v>6295</v>
      </c>
      <c r="H669" s="7" t="s">
        <v>1214</v>
      </c>
      <c r="I669" s="7" t="s">
        <v>6296</v>
      </c>
      <c r="J669" s="7" t="s">
        <v>38</v>
      </c>
      <c r="K669" s="7" t="s">
        <v>3088</v>
      </c>
      <c r="L669" s="2">
        <f t="shared" si="10"/>
        <v>-109372.92792215926</v>
      </c>
      <c r="M669" s="7" t="s">
        <v>38</v>
      </c>
      <c r="N669" s="7" t="s">
        <v>6297</v>
      </c>
    </row>
    <row r="670" spans="2:14" hidden="1" outlineLevel="1">
      <c r="B670" s="7" t="s">
        <v>1211</v>
      </c>
      <c r="C670" s="7" t="s">
        <v>24</v>
      </c>
      <c r="D670" s="7" t="s">
        <v>55</v>
      </c>
      <c r="E670" s="7"/>
      <c r="F670" s="7" t="s">
        <v>6298</v>
      </c>
      <c r="G670" s="7" t="s">
        <v>6299</v>
      </c>
      <c r="H670" s="7" t="s">
        <v>1214</v>
      </c>
      <c r="I670" s="7" t="s">
        <v>1558</v>
      </c>
      <c r="J670" s="7" t="s">
        <v>38</v>
      </c>
      <c r="K670" s="7" t="s">
        <v>733</v>
      </c>
      <c r="L670" s="2">
        <f t="shared" si="10"/>
        <v>152096.72789175273</v>
      </c>
      <c r="M670" s="7" t="s">
        <v>38</v>
      </c>
      <c r="N670" s="7" t="s">
        <v>6300</v>
      </c>
    </row>
    <row r="671" spans="2:14" hidden="1" outlineLevel="1">
      <c r="B671" s="7" t="s">
        <v>1222</v>
      </c>
      <c r="C671" s="7" t="s">
        <v>24</v>
      </c>
      <c r="D671" s="7" t="s">
        <v>46</v>
      </c>
      <c r="E671" s="7"/>
      <c r="F671" s="7" t="s">
        <v>6301</v>
      </c>
      <c r="G671" s="7" t="s">
        <v>6302</v>
      </c>
      <c r="H671" s="7" t="s">
        <v>1225</v>
      </c>
      <c r="I671" s="7" t="s">
        <v>6303</v>
      </c>
      <c r="J671" s="7" t="s">
        <v>51</v>
      </c>
      <c r="K671" s="7" t="s">
        <v>466</v>
      </c>
      <c r="L671" s="2">
        <f t="shared" si="10"/>
        <v>-85447.599939186926</v>
      </c>
      <c r="M671" s="7" t="s">
        <v>38</v>
      </c>
      <c r="N671" s="7" t="s">
        <v>6304</v>
      </c>
    </row>
    <row r="672" spans="2:14" hidden="1" outlineLevel="1">
      <c r="B672" s="7" t="s">
        <v>1222</v>
      </c>
      <c r="C672" s="7" t="s">
        <v>24</v>
      </c>
      <c r="D672" s="7" t="s">
        <v>46</v>
      </c>
      <c r="E672" s="7"/>
      <c r="F672" s="7" t="s">
        <v>6305</v>
      </c>
      <c r="G672" s="7" t="s">
        <v>6306</v>
      </c>
      <c r="H672" s="7" t="s">
        <v>1225</v>
      </c>
      <c r="I672" s="7" t="s">
        <v>6307</v>
      </c>
      <c r="J672" s="7" t="s">
        <v>51</v>
      </c>
      <c r="K672" s="7" t="s">
        <v>1227</v>
      </c>
      <c r="L672" s="2">
        <f t="shared" si="10"/>
        <v>112790.83191972674</v>
      </c>
      <c r="M672" s="7" t="s">
        <v>38</v>
      </c>
      <c r="N672" s="7" t="s">
        <v>6308</v>
      </c>
    </row>
    <row r="673" spans="2:14" hidden="1" outlineLevel="1">
      <c r="B673" s="7" t="s">
        <v>1233</v>
      </c>
      <c r="C673" s="7" t="s">
        <v>24</v>
      </c>
      <c r="D673" s="7" t="s">
        <v>142</v>
      </c>
      <c r="E673" s="7"/>
      <c r="F673" s="7" t="s">
        <v>6309</v>
      </c>
      <c r="G673" s="7" t="s">
        <v>6310</v>
      </c>
      <c r="H673" s="7" t="s">
        <v>1236</v>
      </c>
      <c r="I673" s="7" t="s">
        <v>476</v>
      </c>
      <c r="J673" s="7" t="s">
        <v>38</v>
      </c>
      <c r="K673" s="7" t="s">
        <v>2956</v>
      </c>
      <c r="L673" s="2">
        <f t="shared" si="10"/>
        <v>174313.10387594133</v>
      </c>
      <c r="M673" s="7" t="s">
        <v>38</v>
      </c>
      <c r="N673" s="7" t="s">
        <v>6311</v>
      </c>
    </row>
    <row r="674" spans="2:14" hidden="1" outlineLevel="1">
      <c r="B674" s="7" t="s">
        <v>1233</v>
      </c>
      <c r="C674" s="7" t="s">
        <v>24</v>
      </c>
      <c r="D674" s="7" t="s">
        <v>142</v>
      </c>
      <c r="E674" s="7"/>
      <c r="F674" s="7" t="s">
        <v>6312</v>
      </c>
      <c r="G674" s="7" t="s">
        <v>6313</v>
      </c>
      <c r="H674" s="7" t="s">
        <v>1236</v>
      </c>
      <c r="I674" s="7" t="s">
        <v>2903</v>
      </c>
      <c r="J674" s="7" t="s">
        <v>38</v>
      </c>
      <c r="K674" s="7" t="s">
        <v>6314</v>
      </c>
      <c r="L674" s="2">
        <f t="shared" si="10"/>
        <v>-160641.48788567141</v>
      </c>
      <c r="M674" s="7" t="s">
        <v>38</v>
      </c>
      <c r="N674" s="7" t="s">
        <v>6315</v>
      </c>
    </row>
    <row r="675" spans="2:14" hidden="1" outlineLevel="1">
      <c r="B675" s="7" t="s">
        <v>1233</v>
      </c>
      <c r="C675" s="7" t="s">
        <v>24</v>
      </c>
      <c r="D675" s="7" t="s">
        <v>63</v>
      </c>
      <c r="E675" s="7"/>
      <c r="F675" s="7" t="s">
        <v>6316</v>
      </c>
      <c r="G675" s="7" t="s">
        <v>6317</v>
      </c>
      <c r="H675" s="7" t="s">
        <v>1236</v>
      </c>
      <c r="I675" s="7" t="s">
        <v>1762</v>
      </c>
      <c r="J675" s="7" t="s">
        <v>38</v>
      </c>
      <c r="K675" s="7" t="s">
        <v>612</v>
      </c>
      <c r="L675" s="2">
        <f t="shared" si="10"/>
        <v>-46141.703967160938</v>
      </c>
      <c r="M675" s="7" t="s">
        <v>38</v>
      </c>
      <c r="N675" s="7" t="s">
        <v>6318</v>
      </c>
    </row>
    <row r="676" spans="2:14" hidden="1" outlineLevel="1">
      <c r="B676" s="7" t="s">
        <v>1245</v>
      </c>
      <c r="C676" s="7" t="s">
        <v>24</v>
      </c>
      <c r="D676" s="7" t="s">
        <v>55</v>
      </c>
      <c r="E676" s="7"/>
      <c r="F676" s="7" t="s">
        <v>6319</v>
      </c>
      <c r="G676" s="7" t="s">
        <v>6320</v>
      </c>
      <c r="H676" s="7" t="s">
        <v>1248</v>
      </c>
      <c r="I676" s="7" t="s">
        <v>2042</v>
      </c>
      <c r="J676" s="7" t="s">
        <v>38</v>
      </c>
      <c r="K676" s="7" t="s">
        <v>181</v>
      </c>
      <c r="L676" s="2">
        <f t="shared" si="10"/>
        <v>52977.511962295888</v>
      </c>
      <c r="M676" s="7" t="s">
        <v>38</v>
      </c>
      <c r="N676" s="7" t="s">
        <v>6321</v>
      </c>
    </row>
    <row r="677" spans="2:14" hidden="1" outlineLevel="1">
      <c r="B677" s="7" t="s">
        <v>1245</v>
      </c>
      <c r="C677" s="7" t="s">
        <v>24</v>
      </c>
      <c r="D677" s="7" t="s">
        <v>55</v>
      </c>
      <c r="E677" s="7"/>
      <c r="F677" s="7" t="s">
        <v>6322</v>
      </c>
      <c r="G677" s="7" t="s">
        <v>6323</v>
      </c>
      <c r="H677" s="7" t="s">
        <v>1248</v>
      </c>
      <c r="I677" s="7" t="s">
        <v>6324</v>
      </c>
      <c r="J677" s="7" t="s">
        <v>38</v>
      </c>
      <c r="K677" s="7" t="s">
        <v>1780</v>
      </c>
      <c r="L677" s="2">
        <f t="shared" si="10"/>
        <v>-51268.559963512154</v>
      </c>
      <c r="M677" s="7" t="s">
        <v>38</v>
      </c>
      <c r="N677" s="7" t="s">
        <v>6325</v>
      </c>
    </row>
    <row r="678" spans="2:14" hidden="1" outlineLevel="1">
      <c r="B678" s="7" t="s">
        <v>1254</v>
      </c>
      <c r="C678" s="7" t="s">
        <v>24</v>
      </c>
      <c r="D678" s="7" t="s">
        <v>55</v>
      </c>
      <c r="E678" s="7"/>
      <c r="F678" s="7" t="s">
        <v>6326</v>
      </c>
      <c r="G678" s="7" t="s">
        <v>6327</v>
      </c>
      <c r="H678" s="7" t="s">
        <v>1257</v>
      </c>
      <c r="I678" s="7" t="s">
        <v>1429</v>
      </c>
      <c r="J678" s="7" t="s">
        <v>55</v>
      </c>
      <c r="K678" s="7" t="s">
        <v>282</v>
      </c>
      <c r="L678" s="2">
        <f t="shared" si="10"/>
        <v>-54686.463961079629</v>
      </c>
      <c r="M678" s="7" t="s">
        <v>38</v>
      </c>
      <c r="N678" s="7" t="s">
        <v>6328</v>
      </c>
    </row>
    <row r="679" spans="2:14" hidden="1" outlineLevel="1">
      <c r="B679" s="7" t="s">
        <v>1254</v>
      </c>
      <c r="C679" s="7" t="s">
        <v>24</v>
      </c>
      <c r="D679" s="7" t="s">
        <v>63</v>
      </c>
      <c r="E679" s="7"/>
      <c r="F679" s="7" t="s">
        <v>6329</v>
      </c>
      <c r="G679" s="7" t="s">
        <v>6330</v>
      </c>
      <c r="H679" s="7" t="s">
        <v>1257</v>
      </c>
      <c r="I679" s="7" t="s">
        <v>5539</v>
      </c>
      <c r="J679" s="7" t="s">
        <v>55</v>
      </c>
      <c r="K679" s="7" t="s">
        <v>60</v>
      </c>
      <c r="L679" s="2">
        <f t="shared" si="10"/>
        <v>70067.031950133271</v>
      </c>
      <c r="M679" s="7" t="s">
        <v>38</v>
      </c>
      <c r="N679" s="7" t="s">
        <v>6331</v>
      </c>
    </row>
    <row r="680" spans="2:14" hidden="1" outlineLevel="1">
      <c r="B680" s="7" t="s">
        <v>1269</v>
      </c>
      <c r="C680" s="7" t="s">
        <v>24</v>
      </c>
      <c r="D680" s="7" t="s">
        <v>38</v>
      </c>
      <c r="E680" s="7"/>
      <c r="F680" s="7" t="s">
        <v>6346</v>
      </c>
      <c r="G680" s="7" t="s">
        <v>6347</v>
      </c>
      <c r="H680" s="7" t="s">
        <v>1272</v>
      </c>
      <c r="I680" s="7" t="s">
        <v>1226</v>
      </c>
      <c r="J680" s="7" t="s">
        <v>38</v>
      </c>
      <c r="K680" s="7" t="s">
        <v>2286</v>
      </c>
      <c r="L680" s="2">
        <f t="shared" si="10"/>
        <v>32470.087976891027</v>
      </c>
      <c r="M680" s="7" t="s">
        <v>38</v>
      </c>
      <c r="N680" s="7" t="s">
        <v>6348</v>
      </c>
    </row>
    <row r="681" spans="2:14" hidden="1" outlineLevel="1">
      <c r="B681" s="7" t="s">
        <v>1269</v>
      </c>
      <c r="C681" s="7" t="s">
        <v>24</v>
      </c>
      <c r="D681" s="7" t="s">
        <v>38</v>
      </c>
      <c r="E681" s="7"/>
      <c r="F681" s="7" t="s">
        <v>6349</v>
      </c>
      <c r="G681" s="7" t="s">
        <v>6350</v>
      </c>
      <c r="H681" s="7" t="s">
        <v>1272</v>
      </c>
      <c r="I681" s="7" t="s">
        <v>2222</v>
      </c>
      <c r="J681" s="7" t="s">
        <v>38</v>
      </c>
      <c r="K681" s="7" t="s">
        <v>676</v>
      </c>
      <c r="L681" s="2">
        <f t="shared" si="10"/>
        <v>-1708.9519987837384</v>
      </c>
      <c r="M681" s="7" t="s">
        <v>38</v>
      </c>
      <c r="N681" s="7" t="s">
        <v>759</v>
      </c>
    </row>
    <row r="682" spans="2:14" hidden="1" outlineLevel="1">
      <c r="B682" s="7" t="s">
        <v>1269</v>
      </c>
      <c r="C682" s="7" t="s">
        <v>24</v>
      </c>
      <c r="D682" s="7" t="s">
        <v>38</v>
      </c>
      <c r="E682" s="7"/>
      <c r="F682" s="7" t="s">
        <v>6351</v>
      </c>
      <c r="G682" s="7" t="s">
        <v>6352</v>
      </c>
      <c r="H682" s="7" t="s">
        <v>1272</v>
      </c>
      <c r="I682" s="7" t="s">
        <v>6353</v>
      </c>
      <c r="J682" s="7" t="s">
        <v>38</v>
      </c>
      <c r="K682" s="7" t="s">
        <v>1184</v>
      </c>
      <c r="L682" s="2">
        <f t="shared" si="10"/>
        <v>-23925.32798297234</v>
      </c>
      <c r="M682" s="7" t="s">
        <v>38</v>
      </c>
      <c r="N682" s="7" t="s">
        <v>6354</v>
      </c>
    </row>
    <row r="683" spans="2:14" hidden="1" outlineLevel="1">
      <c r="B683" s="7" t="s">
        <v>6355</v>
      </c>
      <c r="C683" s="7" t="s">
        <v>24</v>
      </c>
      <c r="D683" s="7" t="s">
        <v>38</v>
      </c>
      <c r="E683" s="7"/>
      <c r="F683" s="7" t="s">
        <v>6356</v>
      </c>
      <c r="G683" s="7" t="s">
        <v>6357</v>
      </c>
      <c r="H683" s="7" t="s">
        <v>6358</v>
      </c>
      <c r="I683" s="7" t="s">
        <v>3177</v>
      </c>
      <c r="J683" s="7" t="s">
        <v>38</v>
      </c>
      <c r="K683" s="7" t="s">
        <v>139</v>
      </c>
      <c r="L683" s="2">
        <f t="shared" si="10"/>
        <v>64940.175953782054</v>
      </c>
      <c r="M683" s="7" t="s">
        <v>38</v>
      </c>
      <c r="N683" s="7" t="s">
        <v>6359</v>
      </c>
    </row>
    <row r="684" spans="2:14" hidden="1" outlineLevel="1">
      <c r="B684" s="7" t="s">
        <v>1283</v>
      </c>
      <c r="C684" s="7" t="s">
        <v>24</v>
      </c>
      <c r="D684" s="7" t="s">
        <v>55</v>
      </c>
      <c r="E684" s="7"/>
      <c r="F684" s="7" t="s">
        <v>6360</v>
      </c>
      <c r="G684" s="7" t="s">
        <v>6361</v>
      </c>
      <c r="H684" s="7" t="s">
        <v>1286</v>
      </c>
      <c r="I684" s="7" t="s">
        <v>6296</v>
      </c>
      <c r="J684" s="7" t="s">
        <v>38</v>
      </c>
      <c r="K684" s="7" t="s">
        <v>103</v>
      </c>
      <c r="L684" s="2">
        <f t="shared" si="10"/>
        <v>66649.127952565803</v>
      </c>
      <c r="M684" s="7" t="s">
        <v>38</v>
      </c>
      <c r="N684" s="7" t="s">
        <v>6362</v>
      </c>
    </row>
    <row r="685" spans="2:14" hidden="1" outlineLevel="1">
      <c r="B685" s="7" t="s">
        <v>1283</v>
      </c>
      <c r="C685" s="7" t="s">
        <v>24</v>
      </c>
      <c r="D685" s="7" t="s">
        <v>38</v>
      </c>
      <c r="E685" s="7"/>
      <c r="F685" s="7" t="s">
        <v>6363</v>
      </c>
      <c r="G685" s="7" t="s">
        <v>6364</v>
      </c>
      <c r="H685" s="7" t="s">
        <v>1286</v>
      </c>
      <c r="I685" s="7" t="s">
        <v>5539</v>
      </c>
      <c r="J685" s="7" t="s">
        <v>38</v>
      </c>
      <c r="K685" s="7" t="s">
        <v>1184</v>
      </c>
      <c r="L685" s="2">
        <f t="shared" si="10"/>
        <v>-23925.32798297234</v>
      </c>
      <c r="M685" s="7" t="s">
        <v>38</v>
      </c>
      <c r="N685" s="7" t="s">
        <v>6365</v>
      </c>
    </row>
    <row r="686" spans="2:14" hidden="1" outlineLevel="1">
      <c r="B686" s="7" t="s">
        <v>1289</v>
      </c>
      <c r="C686" s="7" t="s">
        <v>24</v>
      </c>
      <c r="D686" s="7" t="s">
        <v>63</v>
      </c>
      <c r="E686" s="7"/>
      <c r="F686" s="7" t="s">
        <v>6366</v>
      </c>
      <c r="G686" s="7" t="s">
        <v>6367</v>
      </c>
      <c r="H686" s="7" t="s">
        <v>1292</v>
      </c>
      <c r="I686" s="7" t="s">
        <v>5552</v>
      </c>
      <c r="J686" s="7" t="s">
        <v>38</v>
      </c>
      <c r="K686" s="7" t="s">
        <v>1613</v>
      </c>
      <c r="L686" s="2">
        <f t="shared" si="10"/>
        <v>126462.44790999666</v>
      </c>
      <c r="M686" s="7" t="s">
        <v>38</v>
      </c>
      <c r="N686" s="7" t="s">
        <v>6368</v>
      </c>
    </row>
    <row r="687" spans="2:14" hidden="1" outlineLevel="1">
      <c r="B687" s="7" t="s">
        <v>1289</v>
      </c>
      <c r="C687" s="7" t="s">
        <v>24</v>
      </c>
      <c r="D687" s="7" t="s">
        <v>38</v>
      </c>
      <c r="E687" s="7"/>
      <c r="F687" s="7" t="s">
        <v>6369</v>
      </c>
      <c r="G687" s="7" t="s">
        <v>6370</v>
      </c>
      <c r="H687" s="7" t="s">
        <v>1292</v>
      </c>
      <c r="I687" s="7" t="s">
        <v>2167</v>
      </c>
      <c r="J687" s="7" t="s">
        <v>38</v>
      </c>
      <c r="K687" s="7" t="s">
        <v>2066</v>
      </c>
      <c r="L687" s="2">
        <f t="shared" si="10"/>
        <v>-13671.615990269907</v>
      </c>
      <c r="M687" s="7" t="s">
        <v>38</v>
      </c>
      <c r="N687" s="7" t="s">
        <v>6371</v>
      </c>
    </row>
    <row r="688" spans="2:14" hidden="1" outlineLevel="1">
      <c r="B688" s="7" t="s">
        <v>1301</v>
      </c>
      <c r="C688" s="7" t="s">
        <v>24</v>
      </c>
      <c r="D688" s="7" t="s">
        <v>46</v>
      </c>
      <c r="E688" s="7"/>
      <c r="F688" s="7" t="s">
        <v>6372</v>
      </c>
      <c r="G688" s="7" t="s">
        <v>6373</v>
      </c>
      <c r="H688" s="7" t="s">
        <v>1304</v>
      </c>
      <c r="I688" s="7" t="s">
        <v>402</v>
      </c>
      <c r="J688" s="7" t="s">
        <v>38</v>
      </c>
      <c r="K688" s="7" t="s">
        <v>52</v>
      </c>
      <c r="L688" s="2">
        <f t="shared" si="10"/>
        <v>61522.271956214579</v>
      </c>
      <c r="M688" s="7" t="s">
        <v>38</v>
      </c>
      <c r="N688" s="7" t="s">
        <v>6374</v>
      </c>
    </row>
    <row r="689" spans="1:14" hidden="1" outlineLevel="1">
      <c r="B689" s="7" t="s">
        <v>1306</v>
      </c>
      <c r="C689" s="7" t="s">
        <v>24</v>
      </c>
      <c r="D689" s="7" t="s">
        <v>38</v>
      </c>
      <c r="E689" s="7"/>
      <c r="F689" s="7" t="s">
        <v>6375</v>
      </c>
      <c r="G689" s="7" t="s">
        <v>6376</v>
      </c>
      <c r="H689" s="7" t="s">
        <v>1309</v>
      </c>
      <c r="I689" s="7" t="s">
        <v>1826</v>
      </c>
      <c r="J689" s="7" t="s">
        <v>51</v>
      </c>
      <c r="K689" s="7" t="s">
        <v>46</v>
      </c>
      <c r="L689" s="2">
        <f t="shared" si="10"/>
        <v>5126.8559963512153</v>
      </c>
      <c r="M689" s="7" t="s">
        <v>38</v>
      </c>
      <c r="N689" s="7" t="s">
        <v>6377</v>
      </c>
    </row>
    <row r="690" spans="1:14" hidden="1" outlineLevel="1">
      <c r="B690" s="7" t="s">
        <v>6378</v>
      </c>
      <c r="C690" s="7" t="s">
        <v>24</v>
      </c>
      <c r="D690" s="7" t="s">
        <v>55</v>
      </c>
      <c r="E690" s="7"/>
      <c r="F690" s="7" t="s">
        <v>6379</v>
      </c>
      <c r="G690" s="7" t="s">
        <v>6380</v>
      </c>
      <c r="H690" s="7" t="s">
        <v>6381</v>
      </c>
      <c r="I690" s="7" t="s">
        <v>3415</v>
      </c>
      <c r="J690" s="7" t="s">
        <v>38</v>
      </c>
      <c r="K690" s="7" t="s">
        <v>1194</v>
      </c>
      <c r="L690" s="2">
        <f t="shared" si="10"/>
        <v>-49559.60796472842</v>
      </c>
      <c r="M690" s="7" t="s">
        <v>38</v>
      </c>
      <c r="N690" s="7" t="s">
        <v>6382</v>
      </c>
    </row>
    <row r="691" spans="1:14" hidden="1" outlineLevel="1">
      <c r="B691" s="7" t="s">
        <v>6378</v>
      </c>
      <c r="C691" s="7" t="s">
        <v>24</v>
      </c>
      <c r="D691" s="7" t="s">
        <v>55</v>
      </c>
      <c r="E691" s="7"/>
      <c r="F691" s="7" t="s">
        <v>6383</v>
      </c>
      <c r="G691" s="7" t="s">
        <v>6384</v>
      </c>
      <c r="H691" s="7" t="s">
        <v>6381</v>
      </c>
      <c r="I691" s="7" t="s">
        <v>293</v>
      </c>
      <c r="J691" s="7" t="s">
        <v>38</v>
      </c>
      <c r="K691" s="7" t="s">
        <v>336</v>
      </c>
      <c r="L691" s="2">
        <f t="shared" si="10"/>
        <v>105955.02392459178</v>
      </c>
      <c r="M691" s="7" t="s">
        <v>38</v>
      </c>
      <c r="N691" s="7" t="s">
        <v>6385</v>
      </c>
    </row>
    <row r="692" spans="1:14" hidden="1" outlineLevel="1">
      <c r="B692" s="7" t="s">
        <v>6386</v>
      </c>
      <c r="C692" s="7" t="s">
        <v>24</v>
      </c>
      <c r="D692" s="7" t="s">
        <v>55</v>
      </c>
      <c r="E692" s="7" t="s">
        <v>162</v>
      </c>
      <c r="F692" s="7" t="s">
        <v>6387</v>
      </c>
      <c r="G692" s="7" t="s">
        <v>6388</v>
      </c>
      <c r="H692" s="7" t="s">
        <v>6389</v>
      </c>
      <c r="I692" s="7" t="s">
        <v>1774</v>
      </c>
      <c r="J692" s="7" t="s">
        <v>55</v>
      </c>
      <c r="K692" s="7" t="s">
        <v>1374</v>
      </c>
      <c r="L692" s="2">
        <f t="shared" si="10"/>
        <v>-10253.711992702431</v>
      </c>
      <c r="M692" s="7" t="s">
        <v>38</v>
      </c>
      <c r="N692" s="7" t="s">
        <v>6390</v>
      </c>
    </row>
    <row r="693" spans="1:14" hidden="1" outlineLevel="1">
      <c r="B693" s="7" t="s">
        <v>1312</v>
      </c>
      <c r="C693" s="7" t="s">
        <v>24</v>
      </c>
      <c r="D693" s="7" t="s">
        <v>46</v>
      </c>
      <c r="E693" s="7"/>
      <c r="F693" s="7" t="s">
        <v>6400</v>
      </c>
      <c r="G693" s="7" t="s">
        <v>6401</v>
      </c>
      <c r="H693" s="7" t="s">
        <v>1315</v>
      </c>
      <c r="I693" s="7" t="s">
        <v>5114</v>
      </c>
      <c r="J693" s="7" t="s">
        <v>55</v>
      </c>
      <c r="K693" s="7" t="s">
        <v>89</v>
      </c>
      <c r="L693" s="2">
        <f t="shared" si="10"/>
        <v>47850.655965944679</v>
      </c>
      <c r="M693" s="7" t="s">
        <v>38</v>
      </c>
      <c r="N693" s="7" t="s">
        <v>6402</v>
      </c>
    </row>
    <row r="694" spans="1:14" hidden="1" outlineLevel="1">
      <c r="B694" s="7" t="s">
        <v>1312</v>
      </c>
      <c r="C694" s="7" t="s">
        <v>24</v>
      </c>
      <c r="D694" s="7" t="s">
        <v>46</v>
      </c>
      <c r="E694" s="7"/>
      <c r="F694" s="7" t="s">
        <v>6403</v>
      </c>
      <c r="G694" s="7" t="s">
        <v>6404</v>
      </c>
      <c r="H694" s="7" t="s">
        <v>1315</v>
      </c>
      <c r="I694" s="7" t="s">
        <v>214</v>
      </c>
      <c r="J694" s="7" t="s">
        <v>55</v>
      </c>
      <c r="K694" s="7" t="s">
        <v>3819</v>
      </c>
      <c r="L694" s="2">
        <f t="shared" si="10"/>
        <v>-39305.895972025988</v>
      </c>
      <c r="M694" s="7" t="s">
        <v>38</v>
      </c>
      <c r="N694" s="7" t="s">
        <v>6405</v>
      </c>
    </row>
    <row r="695" spans="1:14" hidden="1" outlineLevel="1">
      <c r="B695" s="7" t="s">
        <v>1324</v>
      </c>
      <c r="C695" s="7" t="s">
        <v>24</v>
      </c>
      <c r="D695" s="7" t="s">
        <v>55</v>
      </c>
      <c r="E695" s="7"/>
      <c r="F695" s="7" t="s">
        <v>6406</v>
      </c>
      <c r="G695" s="7" t="s">
        <v>6407</v>
      </c>
      <c r="H695" s="7" t="s">
        <v>1327</v>
      </c>
      <c r="I695" s="7" t="s">
        <v>3738</v>
      </c>
      <c r="J695" s="7" t="s">
        <v>55</v>
      </c>
      <c r="K695" s="7" t="s">
        <v>893</v>
      </c>
      <c r="L695" s="2">
        <f t="shared" si="10"/>
        <v>93992.359933105618</v>
      </c>
      <c r="M695" s="7" t="s">
        <v>38</v>
      </c>
      <c r="N695" s="7" t="s">
        <v>6408</v>
      </c>
    </row>
    <row r="696" spans="1:14" hidden="1" outlineLevel="1">
      <c r="B696" s="7" t="s">
        <v>1324</v>
      </c>
      <c r="C696" s="7" t="s">
        <v>24</v>
      </c>
      <c r="D696" s="7" t="s">
        <v>38</v>
      </c>
      <c r="E696" s="7"/>
      <c r="F696" s="7" t="s">
        <v>6409</v>
      </c>
      <c r="G696" s="7" t="s">
        <v>6410</v>
      </c>
      <c r="H696" s="7" t="s">
        <v>1327</v>
      </c>
      <c r="I696" s="7" t="s">
        <v>6211</v>
      </c>
      <c r="J696" s="7" t="s">
        <v>55</v>
      </c>
      <c r="K696" s="7" t="s">
        <v>1060</v>
      </c>
      <c r="L696" s="2">
        <f t="shared" si="10"/>
        <v>-17089.519987837386</v>
      </c>
      <c r="M696" s="7" t="s">
        <v>38</v>
      </c>
      <c r="N696" s="7" t="s">
        <v>6411</v>
      </c>
    </row>
    <row r="697" spans="1:14" hidden="1" outlineLevel="1">
      <c r="B697" s="7" t="s">
        <v>1324</v>
      </c>
      <c r="C697" s="7" t="s">
        <v>24</v>
      </c>
      <c r="D697" s="7" t="s">
        <v>46</v>
      </c>
      <c r="E697" s="7"/>
      <c r="F697" s="7" t="s">
        <v>6412</v>
      </c>
      <c r="G697" s="7" t="s">
        <v>6413</v>
      </c>
      <c r="H697" s="7" t="s">
        <v>1327</v>
      </c>
      <c r="I697" s="7" t="s">
        <v>1733</v>
      </c>
      <c r="J697" s="7" t="s">
        <v>55</v>
      </c>
      <c r="K697" s="7" t="s">
        <v>1060</v>
      </c>
      <c r="L697" s="2">
        <f t="shared" si="10"/>
        <v>-17089.519987837386</v>
      </c>
      <c r="M697" s="7" t="s">
        <v>38</v>
      </c>
      <c r="N697" s="7" t="s">
        <v>6414</v>
      </c>
    </row>
    <row r="698" spans="1:14" hidden="1" outlineLevel="1">
      <c r="B698" s="7" t="s">
        <v>1339</v>
      </c>
      <c r="C698" s="7" t="s">
        <v>24</v>
      </c>
      <c r="D698" s="7" t="s">
        <v>55</v>
      </c>
      <c r="E698" s="7"/>
      <c r="F698" s="7" t="s">
        <v>6415</v>
      </c>
      <c r="G698" s="7" t="s">
        <v>6416</v>
      </c>
      <c r="H698" s="7" t="s">
        <v>1342</v>
      </c>
      <c r="I698" s="7" t="s">
        <v>6417</v>
      </c>
      <c r="J698" s="7" t="s">
        <v>38</v>
      </c>
      <c r="K698" s="7" t="s">
        <v>289</v>
      </c>
      <c r="L698" s="2">
        <f t="shared" si="10"/>
        <v>82029.695941619444</v>
      </c>
      <c r="M698" s="7" t="s">
        <v>38</v>
      </c>
      <c r="N698" s="7" t="s">
        <v>6418</v>
      </c>
    </row>
    <row r="699" spans="1:14" hidden="1" outlineLevel="1">
      <c r="B699" s="7" t="s">
        <v>1353</v>
      </c>
      <c r="C699" s="7" t="s">
        <v>24</v>
      </c>
      <c r="D699" s="7" t="s">
        <v>38</v>
      </c>
      <c r="E699" s="7"/>
      <c r="F699" s="7" t="s">
        <v>6422</v>
      </c>
      <c r="G699" s="7" t="s">
        <v>6423</v>
      </c>
      <c r="H699" s="7" t="s">
        <v>1356</v>
      </c>
      <c r="I699" s="7" t="s">
        <v>2435</v>
      </c>
      <c r="J699" s="7" t="s">
        <v>55</v>
      </c>
      <c r="K699" s="7" t="s">
        <v>4542</v>
      </c>
      <c r="L699" s="2">
        <f t="shared" si="10"/>
        <v>-20507.423985404861</v>
      </c>
      <c r="M699" s="7" t="s">
        <v>38</v>
      </c>
      <c r="N699" s="7" t="s">
        <v>6424</v>
      </c>
    </row>
    <row r="700" spans="1:14" hidden="1" outlineLevel="1">
      <c r="B700" s="7" t="s">
        <v>1353</v>
      </c>
      <c r="C700" s="7" t="s">
        <v>24</v>
      </c>
      <c r="D700" s="7" t="s">
        <v>38</v>
      </c>
      <c r="E700" s="7"/>
      <c r="F700" s="7" t="s">
        <v>6425</v>
      </c>
      <c r="G700" s="7" t="s">
        <v>6426</v>
      </c>
      <c r="H700" s="7" t="s">
        <v>1356</v>
      </c>
      <c r="I700" s="7" t="s">
        <v>1152</v>
      </c>
      <c r="J700" s="7" t="s">
        <v>55</v>
      </c>
      <c r="K700" s="7" t="s">
        <v>239</v>
      </c>
      <c r="L700" s="2">
        <f t="shared" si="10"/>
        <v>35887.991974458506</v>
      </c>
      <c r="M700" s="7" t="s">
        <v>38</v>
      </c>
      <c r="N700" s="7" t="s">
        <v>6427</v>
      </c>
    </row>
    <row r="701" spans="1:14" hidden="1" outlineLevel="1">
      <c r="B701" s="7" t="s">
        <v>1362</v>
      </c>
      <c r="C701" s="7" t="s">
        <v>24</v>
      </c>
      <c r="D701" s="7" t="s">
        <v>55</v>
      </c>
      <c r="E701" s="7"/>
      <c r="F701" s="7" t="s">
        <v>6455</v>
      </c>
      <c r="G701" s="7" t="s">
        <v>6456</v>
      </c>
      <c r="H701" s="7" t="s">
        <v>1365</v>
      </c>
      <c r="I701" s="7" t="s">
        <v>4878</v>
      </c>
      <c r="J701" s="7" t="s">
        <v>55</v>
      </c>
      <c r="K701" s="7" t="s">
        <v>4060</v>
      </c>
      <c r="L701" s="2">
        <f t="shared" si="10"/>
        <v>116208.73591729421</v>
      </c>
      <c r="M701" s="7" t="s">
        <v>38</v>
      </c>
      <c r="N701" s="7" t="s">
        <v>6457</v>
      </c>
    </row>
    <row r="702" spans="1:14" hidden="1" outlineLevel="1">
      <c r="B702" s="7" t="s">
        <v>1362</v>
      </c>
      <c r="C702" s="7" t="s">
        <v>24</v>
      </c>
      <c r="D702" s="7" t="s">
        <v>46</v>
      </c>
      <c r="E702" s="7"/>
      <c r="F702" s="7" t="s">
        <v>6458</v>
      </c>
      <c r="G702" s="7" t="s">
        <v>6459</v>
      </c>
      <c r="H702" s="7" t="s">
        <v>1365</v>
      </c>
      <c r="I702" s="7" t="s">
        <v>251</v>
      </c>
      <c r="J702" s="7" t="s">
        <v>55</v>
      </c>
      <c r="K702" s="7" t="s">
        <v>1870</v>
      </c>
      <c r="L702" s="2">
        <f t="shared" si="10"/>
        <v>-78611.791944051976</v>
      </c>
      <c r="M702" s="7" t="s">
        <v>38</v>
      </c>
      <c r="N702" s="7" t="s">
        <v>6460</v>
      </c>
    </row>
    <row r="703" spans="1:14" hidden="1" outlineLevel="1">
      <c r="B703" s="7" t="s">
        <v>1362</v>
      </c>
      <c r="C703" s="7" t="s">
        <v>24</v>
      </c>
      <c r="D703" s="7" t="s">
        <v>38</v>
      </c>
      <c r="E703" s="7"/>
      <c r="F703" s="7" t="s">
        <v>1367</v>
      </c>
      <c r="G703" s="7" t="s">
        <v>6461</v>
      </c>
      <c r="H703" s="7" t="s">
        <v>1365</v>
      </c>
      <c r="I703" s="7" t="s">
        <v>1723</v>
      </c>
      <c r="J703" s="7" t="s">
        <v>55</v>
      </c>
      <c r="K703" s="7" t="s">
        <v>962</v>
      </c>
      <c r="L703" s="2">
        <f t="shared" si="10"/>
        <v>-73484.935947700753</v>
      </c>
      <c r="M703" s="7" t="s">
        <v>38</v>
      </c>
      <c r="N703" s="7" t="s">
        <v>6462</v>
      </c>
    </row>
    <row r="704" spans="1:14" collapsed="1">
      <c r="A704" s="3" t="s">
        <v>2606</v>
      </c>
      <c r="B704" s="2" t="s">
        <v>2607</v>
      </c>
      <c r="C704" s="2" t="s">
        <v>2608</v>
      </c>
      <c r="D704" s="2" t="s">
        <v>6921</v>
      </c>
      <c r="E704" s="2" t="s">
        <v>6922</v>
      </c>
      <c r="F704" s="2" t="s">
        <v>6923</v>
      </c>
      <c r="G704" s="2" t="s">
        <v>6924</v>
      </c>
      <c r="H704" s="2" t="s">
        <v>6925</v>
      </c>
      <c r="I704" s="3" t="s">
        <v>2614</v>
      </c>
      <c r="K704" s="2">
        <f>221/C704</f>
        <v>2.7669963690997871E-3</v>
      </c>
      <c r="L704" s="2">
        <f t="shared" si="10"/>
        <v>4.7286639756004281</v>
      </c>
      <c r="M704" s="2">
        <v>-0.45200000000000001</v>
      </c>
      <c r="N704" s="2">
        <v>6.75</v>
      </c>
    </row>
    <row r="705" spans="2:14" hidden="1" outlineLevel="1">
      <c r="B705" s="1" t="s">
        <v>26</v>
      </c>
      <c r="C705" s="1" t="s">
        <v>27</v>
      </c>
      <c r="D705" s="1" t="s">
        <v>4</v>
      </c>
      <c r="E705" s="1" t="s">
        <v>28</v>
      </c>
      <c r="F705" s="1" t="s">
        <v>29</v>
      </c>
      <c r="G705" s="1" t="s">
        <v>30</v>
      </c>
      <c r="H705" s="1" t="s">
        <v>31</v>
      </c>
      <c r="I705" s="1" t="s">
        <v>32</v>
      </c>
      <c r="J705" s="1" t="s">
        <v>33</v>
      </c>
      <c r="K705" s="1" t="s">
        <v>3</v>
      </c>
      <c r="L705" s="2" t="e">
        <f t="shared" si="10"/>
        <v>#VALUE!</v>
      </c>
      <c r="M705" s="1" t="s">
        <v>34</v>
      </c>
      <c r="N705" s="1" t="s">
        <v>35</v>
      </c>
    </row>
    <row r="706" spans="2:14" hidden="1" outlineLevel="1">
      <c r="B706" s="5" t="s">
        <v>2255</v>
      </c>
      <c r="C706" s="5" t="s">
        <v>24</v>
      </c>
      <c r="D706" s="5" t="s">
        <v>46</v>
      </c>
      <c r="E706" s="5"/>
      <c r="F706" s="5" t="s">
        <v>2256</v>
      </c>
      <c r="G706" s="5" t="s">
        <v>2257</v>
      </c>
      <c r="H706" s="5" t="s">
        <v>2258</v>
      </c>
      <c r="I706" s="5" t="s">
        <v>102</v>
      </c>
      <c r="J706" s="5" t="s">
        <v>51</v>
      </c>
      <c r="K706" s="5" t="s">
        <v>447</v>
      </c>
      <c r="L706" s="2">
        <f t="shared" si="10"/>
        <v>49559.60796472842</v>
      </c>
      <c r="M706" s="5" t="s">
        <v>38</v>
      </c>
      <c r="N706" s="5" t="s">
        <v>985</v>
      </c>
    </row>
    <row r="707" spans="2:14" hidden="1" outlineLevel="1">
      <c r="B707" s="5" t="s">
        <v>2260</v>
      </c>
      <c r="C707" s="5" t="s">
        <v>24</v>
      </c>
      <c r="D707" s="5" t="s">
        <v>55</v>
      </c>
      <c r="E707" s="5"/>
      <c r="F707" s="5" t="s">
        <v>6926</v>
      </c>
      <c r="G707" s="5" t="s">
        <v>6927</v>
      </c>
      <c r="H707" s="5" t="s">
        <v>2263</v>
      </c>
      <c r="I707" s="5" t="s">
        <v>5543</v>
      </c>
      <c r="J707" s="5" t="s">
        <v>51</v>
      </c>
      <c r="K707" s="5" t="s">
        <v>103</v>
      </c>
      <c r="L707" s="2">
        <f t="shared" ref="L707:L770" si="11">K707/$K$2361*100</f>
        <v>66649.127952565803</v>
      </c>
      <c r="M707" s="5" t="s">
        <v>38</v>
      </c>
      <c r="N707" s="5" t="s">
        <v>6928</v>
      </c>
    </row>
    <row r="708" spans="2:14" hidden="1" outlineLevel="1">
      <c r="B708" s="5" t="s">
        <v>2266</v>
      </c>
      <c r="C708" s="5" t="s">
        <v>24</v>
      </c>
      <c r="D708" s="5" t="s">
        <v>46</v>
      </c>
      <c r="E708" s="5"/>
      <c r="F708" s="5" t="s">
        <v>6929</v>
      </c>
      <c r="G708" s="5" t="s">
        <v>6930</v>
      </c>
      <c r="H708" s="5" t="s">
        <v>2269</v>
      </c>
      <c r="I708" s="5" t="s">
        <v>2023</v>
      </c>
      <c r="J708" s="5" t="s">
        <v>51</v>
      </c>
      <c r="K708" s="5" t="s">
        <v>289</v>
      </c>
      <c r="L708" s="2">
        <f t="shared" si="11"/>
        <v>82029.695941619444</v>
      </c>
      <c r="M708" s="5" t="s">
        <v>38</v>
      </c>
      <c r="N708" s="5" t="s">
        <v>6931</v>
      </c>
    </row>
    <row r="709" spans="2:14" hidden="1" outlineLevel="1">
      <c r="B709" s="5" t="s">
        <v>6932</v>
      </c>
      <c r="C709" s="5" t="s">
        <v>24</v>
      </c>
      <c r="D709" s="5" t="s">
        <v>55</v>
      </c>
      <c r="E709" s="5"/>
      <c r="F709" s="5" t="s">
        <v>6933</v>
      </c>
      <c r="G709" s="5" t="s">
        <v>6934</v>
      </c>
      <c r="H709" s="5" t="s">
        <v>6935</v>
      </c>
      <c r="I709" s="5" t="s">
        <v>977</v>
      </c>
      <c r="J709" s="5" t="s">
        <v>51</v>
      </c>
      <c r="K709" s="5" t="s">
        <v>103</v>
      </c>
      <c r="L709" s="2">
        <f t="shared" si="11"/>
        <v>66649.127952565803</v>
      </c>
      <c r="M709" s="5" t="s">
        <v>38</v>
      </c>
      <c r="N709" s="5" t="s">
        <v>6936</v>
      </c>
    </row>
    <row r="710" spans="2:14" hidden="1" outlineLevel="1">
      <c r="B710" s="5" t="s">
        <v>2271</v>
      </c>
      <c r="C710" s="5" t="s">
        <v>24</v>
      </c>
      <c r="D710" s="5" t="s">
        <v>38</v>
      </c>
      <c r="E710" s="5"/>
      <c r="F710" s="5" t="s">
        <v>6937</v>
      </c>
      <c r="G710" s="5" t="s">
        <v>6938</v>
      </c>
      <c r="H710" s="5" t="s">
        <v>2274</v>
      </c>
      <c r="I710" s="5" t="s">
        <v>6074</v>
      </c>
      <c r="J710" s="5" t="s">
        <v>51</v>
      </c>
      <c r="K710" s="5" t="s">
        <v>89</v>
      </c>
      <c r="L710" s="2">
        <f t="shared" si="11"/>
        <v>47850.655965944679</v>
      </c>
      <c r="M710" s="5" t="s">
        <v>38</v>
      </c>
      <c r="N710" s="5" t="s">
        <v>6939</v>
      </c>
    </row>
    <row r="711" spans="2:14" hidden="1" outlineLevel="1">
      <c r="B711" s="5" t="s">
        <v>2276</v>
      </c>
      <c r="C711" s="5" t="s">
        <v>24</v>
      </c>
      <c r="D711" s="5" t="s">
        <v>55</v>
      </c>
      <c r="E711" s="5"/>
      <c r="F711" s="5" t="s">
        <v>6940</v>
      </c>
      <c r="G711" s="5" t="s">
        <v>6941</v>
      </c>
      <c r="H711" s="5" t="s">
        <v>2279</v>
      </c>
      <c r="I711" s="5" t="s">
        <v>6528</v>
      </c>
      <c r="J711" s="5" t="s">
        <v>51</v>
      </c>
      <c r="K711" s="5" t="s">
        <v>1209</v>
      </c>
      <c r="L711" s="2">
        <f t="shared" si="11"/>
        <v>88865.503936754394</v>
      </c>
      <c r="M711" s="5" t="s">
        <v>38</v>
      </c>
      <c r="N711" s="5" t="s">
        <v>6942</v>
      </c>
    </row>
    <row r="712" spans="2:14" hidden="1" outlineLevel="1">
      <c r="B712" s="5" t="s">
        <v>2282</v>
      </c>
      <c r="C712" s="5" t="s">
        <v>24</v>
      </c>
      <c r="D712" s="5" t="s">
        <v>38</v>
      </c>
      <c r="E712" s="5"/>
      <c r="F712" s="5" t="s">
        <v>6943</v>
      </c>
      <c r="G712" s="5" t="s">
        <v>6944</v>
      </c>
      <c r="H712" s="5" t="s">
        <v>2285</v>
      </c>
      <c r="I712" s="5" t="s">
        <v>3838</v>
      </c>
      <c r="J712" s="5" t="s">
        <v>51</v>
      </c>
      <c r="K712" s="5" t="s">
        <v>583</v>
      </c>
      <c r="L712" s="2">
        <f t="shared" si="11"/>
        <v>20507.423985404861</v>
      </c>
      <c r="M712" s="5" t="s">
        <v>38</v>
      </c>
      <c r="N712" s="5" t="s">
        <v>6945</v>
      </c>
    </row>
    <row r="713" spans="2:14" hidden="1" outlineLevel="1">
      <c r="B713" s="5" t="s">
        <v>6946</v>
      </c>
      <c r="C713" s="5" t="s">
        <v>24</v>
      </c>
      <c r="D713" s="5" t="s">
        <v>38</v>
      </c>
      <c r="E713" s="5"/>
      <c r="F713" s="5" t="s">
        <v>6947</v>
      </c>
      <c r="G713" s="5" t="s">
        <v>6948</v>
      </c>
      <c r="H713" s="5" t="s">
        <v>6949</v>
      </c>
      <c r="I713" s="5" t="s">
        <v>665</v>
      </c>
      <c r="J713" s="5" t="s">
        <v>38</v>
      </c>
      <c r="K713" s="5" t="s">
        <v>188</v>
      </c>
      <c r="L713" s="2">
        <f t="shared" si="11"/>
        <v>80320.743942835703</v>
      </c>
      <c r="M713" s="5" t="s">
        <v>38</v>
      </c>
      <c r="N713" s="5" t="s">
        <v>6950</v>
      </c>
    </row>
    <row r="714" spans="2:14" hidden="1" outlineLevel="1">
      <c r="B714" s="5" t="s">
        <v>2288</v>
      </c>
      <c r="C714" s="5" t="s">
        <v>24</v>
      </c>
      <c r="D714" s="5" t="s">
        <v>46</v>
      </c>
      <c r="E714" s="5"/>
      <c r="F714" s="5" t="s">
        <v>6951</v>
      </c>
      <c r="G714" s="5" t="s">
        <v>6952</v>
      </c>
      <c r="H714" s="5" t="s">
        <v>2291</v>
      </c>
      <c r="I714" s="5" t="s">
        <v>270</v>
      </c>
      <c r="J714" s="5" t="s">
        <v>51</v>
      </c>
      <c r="K714" s="5" t="s">
        <v>82</v>
      </c>
      <c r="L714" s="2">
        <f t="shared" si="11"/>
        <v>58104.367958647104</v>
      </c>
      <c r="M714" s="5" t="s">
        <v>38</v>
      </c>
      <c r="N714" s="5" t="s">
        <v>6953</v>
      </c>
    </row>
    <row r="715" spans="2:14" hidden="1" outlineLevel="1">
      <c r="B715" s="5" t="s">
        <v>6954</v>
      </c>
      <c r="C715" s="5" t="s">
        <v>24</v>
      </c>
      <c r="D715" s="5" t="s">
        <v>38</v>
      </c>
      <c r="E715" s="5"/>
      <c r="F715" s="5" t="s">
        <v>6955</v>
      </c>
      <c r="G715" s="5" t="s">
        <v>6956</v>
      </c>
      <c r="H715" s="5" t="s">
        <v>6957</v>
      </c>
      <c r="I715" s="5" t="s">
        <v>5854</v>
      </c>
      <c r="J715" s="5" t="s">
        <v>38</v>
      </c>
      <c r="K715" s="5" t="s">
        <v>1164</v>
      </c>
      <c r="L715" s="2">
        <f t="shared" si="11"/>
        <v>39305.895972025988</v>
      </c>
      <c r="M715" s="5" t="s">
        <v>38</v>
      </c>
      <c r="N715" s="5" t="s">
        <v>6958</v>
      </c>
    </row>
    <row r="716" spans="2:14" hidden="1" outlineLevel="1">
      <c r="B716" s="5" t="s">
        <v>2304</v>
      </c>
      <c r="C716" s="5" t="s">
        <v>24</v>
      </c>
      <c r="D716" s="5" t="s">
        <v>142</v>
      </c>
      <c r="E716" s="5"/>
      <c r="F716" s="5" t="s">
        <v>6959</v>
      </c>
      <c r="G716" s="5" t="s">
        <v>6960</v>
      </c>
      <c r="H716" s="5" t="s">
        <v>2307</v>
      </c>
      <c r="I716" s="5" t="s">
        <v>2401</v>
      </c>
      <c r="J716" s="5" t="s">
        <v>51</v>
      </c>
      <c r="K716" s="5" t="s">
        <v>324</v>
      </c>
      <c r="L716" s="2">
        <f t="shared" si="11"/>
        <v>71775.983948917012</v>
      </c>
      <c r="M716" s="5" t="s">
        <v>38</v>
      </c>
      <c r="N716" s="5" t="s">
        <v>6961</v>
      </c>
    </row>
    <row r="717" spans="2:14" hidden="1" outlineLevel="1">
      <c r="B717" s="5" t="s">
        <v>6962</v>
      </c>
      <c r="C717" s="5" t="s">
        <v>24</v>
      </c>
      <c r="D717" s="5" t="s">
        <v>38</v>
      </c>
      <c r="E717" s="5"/>
      <c r="F717" s="5" t="s">
        <v>6963</v>
      </c>
      <c r="G717" s="5" t="s">
        <v>6964</v>
      </c>
      <c r="H717" s="5" t="s">
        <v>6965</v>
      </c>
      <c r="I717" s="5" t="s">
        <v>2023</v>
      </c>
      <c r="J717" s="5" t="s">
        <v>38</v>
      </c>
      <c r="K717" s="5" t="s">
        <v>239</v>
      </c>
      <c r="L717" s="2">
        <f t="shared" si="11"/>
        <v>35887.991974458506</v>
      </c>
      <c r="M717" s="5" t="s">
        <v>38</v>
      </c>
      <c r="N717" s="5" t="s">
        <v>6966</v>
      </c>
    </row>
    <row r="718" spans="2:14" hidden="1" outlineLevel="1">
      <c r="B718" s="5" t="s">
        <v>2310</v>
      </c>
      <c r="C718" s="5" t="s">
        <v>24</v>
      </c>
      <c r="D718" s="5" t="s">
        <v>55</v>
      </c>
      <c r="E718" s="5"/>
      <c r="F718" s="5" t="s">
        <v>6967</v>
      </c>
      <c r="G718" s="5" t="s">
        <v>6968</v>
      </c>
      <c r="H718" s="5" t="s">
        <v>2313</v>
      </c>
      <c r="I718" s="5" t="s">
        <v>2308</v>
      </c>
      <c r="J718" s="5" t="s">
        <v>38</v>
      </c>
      <c r="K718" s="5" t="s">
        <v>4542</v>
      </c>
      <c r="L718" s="2">
        <f t="shared" si="11"/>
        <v>-20507.423985404861</v>
      </c>
      <c r="M718" s="5" t="s">
        <v>38</v>
      </c>
      <c r="N718" s="5" t="s">
        <v>6969</v>
      </c>
    </row>
    <row r="719" spans="2:14" hidden="1" outlineLevel="1">
      <c r="B719" s="5" t="s">
        <v>2310</v>
      </c>
      <c r="C719" s="5" t="s">
        <v>24</v>
      </c>
      <c r="D719" s="5" t="s">
        <v>63</v>
      </c>
      <c r="E719" s="5"/>
      <c r="F719" s="5" t="s">
        <v>6970</v>
      </c>
      <c r="G719" s="5" t="s">
        <v>6971</v>
      </c>
      <c r="H719" s="5" t="s">
        <v>2313</v>
      </c>
      <c r="I719" s="5" t="s">
        <v>152</v>
      </c>
      <c r="J719" s="5" t="s">
        <v>38</v>
      </c>
      <c r="K719" s="5" t="s">
        <v>82</v>
      </c>
      <c r="L719" s="2">
        <f t="shared" si="11"/>
        <v>58104.367958647104</v>
      </c>
      <c r="M719" s="5" t="s">
        <v>38</v>
      </c>
      <c r="N719" s="5" t="s">
        <v>6972</v>
      </c>
    </row>
    <row r="720" spans="2:14" hidden="1" outlineLevel="1">
      <c r="B720" s="5" t="s">
        <v>2320</v>
      </c>
      <c r="C720" s="5" t="s">
        <v>24</v>
      </c>
      <c r="D720" s="5" t="s">
        <v>55</v>
      </c>
      <c r="E720" s="5"/>
      <c r="F720" s="5" t="s">
        <v>2321</v>
      </c>
      <c r="G720" s="5" t="s">
        <v>6973</v>
      </c>
      <c r="H720" s="5" t="s">
        <v>2323</v>
      </c>
      <c r="I720" s="5" t="s">
        <v>335</v>
      </c>
      <c r="J720" s="5" t="s">
        <v>51</v>
      </c>
      <c r="K720" s="5" t="s">
        <v>52</v>
      </c>
      <c r="L720" s="2">
        <f t="shared" si="11"/>
        <v>61522.271956214579</v>
      </c>
      <c r="M720" s="5" t="s">
        <v>38</v>
      </c>
      <c r="N720" s="5" t="s">
        <v>2751</v>
      </c>
    </row>
    <row r="721" spans="2:14" hidden="1" outlineLevel="1">
      <c r="B721" s="5" t="s">
        <v>2320</v>
      </c>
      <c r="C721" s="5" t="s">
        <v>24</v>
      </c>
      <c r="D721" s="5" t="s">
        <v>38</v>
      </c>
      <c r="E721" s="5"/>
      <c r="F721" s="5" t="s">
        <v>6974</v>
      </c>
      <c r="G721" s="5" t="s">
        <v>6975</v>
      </c>
      <c r="H721" s="5" t="s">
        <v>2323</v>
      </c>
      <c r="I721" s="5" t="s">
        <v>124</v>
      </c>
      <c r="J721" s="5" t="s">
        <v>51</v>
      </c>
      <c r="K721" s="5" t="s">
        <v>1780</v>
      </c>
      <c r="L721" s="2">
        <f t="shared" si="11"/>
        <v>-51268.559963512154</v>
      </c>
      <c r="M721" s="5" t="s">
        <v>38</v>
      </c>
      <c r="N721" s="5" t="s">
        <v>6976</v>
      </c>
    </row>
    <row r="722" spans="2:14" hidden="1" outlineLevel="1">
      <c r="B722" s="5" t="s">
        <v>2329</v>
      </c>
      <c r="C722" s="5" t="s">
        <v>24</v>
      </c>
      <c r="D722" s="5" t="s">
        <v>38</v>
      </c>
      <c r="E722" s="5"/>
      <c r="F722" s="5" t="s">
        <v>6977</v>
      </c>
      <c r="G722" s="5" t="s">
        <v>6978</v>
      </c>
      <c r="H722" s="5" t="s">
        <v>2332</v>
      </c>
      <c r="I722" s="5" t="s">
        <v>316</v>
      </c>
      <c r="J722" s="5" t="s">
        <v>38</v>
      </c>
      <c r="K722" s="5" t="s">
        <v>932</v>
      </c>
      <c r="L722" s="2">
        <f t="shared" si="11"/>
        <v>90574.455935538135</v>
      </c>
      <c r="M722" s="5" t="s">
        <v>38</v>
      </c>
      <c r="N722" s="5" t="s">
        <v>6979</v>
      </c>
    </row>
    <row r="723" spans="2:14" hidden="1" outlineLevel="1">
      <c r="B723" s="5" t="s">
        <v>2335</v>
      </c>
      <c r="C723" s="5" t="s">
        <v>24</v>
      </c>
      <c r="D723" s="5" t="s">
        <v>63</v>
      </c>
      <c r="E723" s="5"/>
      <c r="F723" s="5" t="s">
        <v>2336</v>
      </c>
      <c r="G723" s="5" t="s">
        <v>2337</v>
      </c>
      <c r="H723" s="5" t="s">
        <v>2338</v>
      </c>
      <c r="I723" s="5" t="s">
        <v>549</v>
      </c>
      <c r="J723" s="5" t="s">
        <v>51</v>
      </c>
      <c r="K723" s="5" t="s">
        <v>612</v>
      </c>
      <c r="L723" s="2">
        <f t="shared" si="11"/>
        <v>-46141.703967160938</v>
      </c>
      <c r="M723" s="5" t="s">
        <v>38</v>
      </c>
      <c r="N723" s="5" t="s">
        <v>3554</v>
      </c>
    </row>
    <row r="724" spans="2:14" hidden="1" outlineLevel="1">
      <c r="B724" s="5" t="s">
        <v>2335</v>
      </c>
      <c r="C724" s="5" t="s">
        <v>24</v>
      </c>
      <c r="D724" s="5" t="s">
        <v>46</v>
      </c>
      <c r="E724" s="5"/>
      <c r="F724" s="5" t="s">
        <v>6980</v>
      </c>
      <c r="G724" s="5" t="s">
        <v>6981</v>
      </c>
      <c r="H724" s="5" t="s">
        <v>2338</v>
      </c>
      <c r="I724" s="5" t="s">
        <v>803</v>
      </c>
      <c r="J724" s="5" t="s">
        <v>51</v>
      </c>
      <c r="K724" s="5" t="s">
        <v>447</v>
      </c>
      <c r="L724" s="2">
        <f t="shared" si="11"/>
        <v>49559.60796472842</v>
      </c>
      <c r="M724" s="5" t="s">
        <v>38</v>
      </c>
      <c r="N724" s="5" t="s">
        <v>3367</v>
      </c>
    </row>
    <row r="725" spans="2:14" hidden="1" outlineLevel="1">
      <c r="B725" s="5" t="s">
        <v>2340</v>
      </c>
      <c r="C725" s="5" t="s">
        <v>24</v>
      </c>
      <c r="D725" s="5" t="s">
        <v>55</v>
      </c>
      <c r="E725" s="5"/>
      <c r="F725" s="5" t="s">
        <v>6982</v>
      </c>
      <c r="G725" s="5" t="s">
        <v>6983</v>
      </c>
      <c r="H725" s="5" t="s">
        <v>2343</v>
      </c>
      <c r="I725" s="5" t="s">
        <v>576</v>
      </c>
      <c r="J725" s="5" t="s">
        <v>38</v>
      </c>
      <c r="K725" s="5" t="s">
        <v>995</v>
      </c>
      <c r="L725" s="2">
        <f t="shared" si="11"/>
        <v>-64940.175953782054</v>
      </c>
      <c r="M725" s="5" t="s">
        <v>38</v>
      </c>
      <c r="N725" s="5" t="s">
        <v>6984</v>
      </c>
    </row>
    <row r="726" spans="2:14" hidden="1" outlineLevel="1">
      <c r="B726" s="5" t="s">
        <v>2340</v>
      </c>
      <c r="C726" s="5" t="s">
        <v>24</v>
      </c>
      <c r="D726" s="5" t="s">
        <v>55</v>
      </c>
      <c r="E726" s="5"/>
      <c r="F726" s="5" t="s">
        <v>6985</v>
      </c>
      <c r="G726" s="5" t="s">
        <v>6983</v>
      </c>
      <c r="H726" s="5" t="s">
        <v>2343</v>
      </c>
      <c r="I726" s="5" t="s">
        <v>138</v>
      </c>
      <c r="J726" s="5" t="s">
        <v>38</v>
      </c>
      <c r="K726" s="5" t="s">
        <v>195</v>
      </c>
      <c r="L726" s="2">
        <f t="shared" si="11"/>
        <v>95701.311931889359</v>
      </c>
      <c r="M726" s="5" t="s">
        <v>38</v>
      </c>
      <c r="N726" s="5" t="s">
        <v>6986</v>
      </c>
    </row>
    <row r="727" spans="2:14" hidden="1" outlineLevel="1">
      <c r="B727" s="5" t="s">
        <v>2349</v>
      </c>
      <c r="C727" s="5" t="s">
        <v>24</v>
      </c>
      <c r="D727" s="5" t="s">
        <v>55</v>
      </c>
      <c r="E727" s="5"/>
      <c r="F727" s="5" t="s">
        <v>6987</v>
      </c>
      <c r="G727" s="5" t="s">
        <v>6988</v>
      </c>
      <c r="H727" s="5" t="s">
        <v>2352</v>
      </c>
      <c r="I727" s="5" t="s">
        <v>5774</v>
      </c>
      <c r="J727" s="5" t="s">
        <v>38</v>
      </c>
      <c r="K727" s="5" t="s">
        <v>259</v>
      </c>
      <c r="L727" s="2">
        <f t="shared" si="11"/>
        <v>76902.839945268221</v>
      </c>
      <c r="M727" s="5" t="s">
        <v>38</v>
      </c>
      <c r="N727" s="5" t="s">
        <v>6989</v>
      </c>
    </row>
    <row r="728" spans="2:14" hidden="1" outlineLevel="1">
      <c r="B728" s="5" t="s">
        <v>2349</v>
      </c>
      <c r="C728" s="5" t="s">
        <v>24</v>
      </c>
      <c r="D728" s="5" t="s">
        <v>55</v>
      </c>
      <c r="E728" s="5"/>
      <c r="F728" s="5" t="s">
        <v>6990</v>
      </c>
      <c r="G728" s="5" t="s">
        <v>6991</v>
      </c>
      <c r="H728" s="5" t="s">
        <v>2352</v>
      </c>
      <c r="I728" s="5" t="s">
        <v>1219</v>
      </c>
      <c r="J728" s="5" t="s">
        <v>38</v>
      </c>
      <c r="K728" s="5" t="s">
        <v>426</v>
      </c>
      <c r="L728" s="2">
        <f t="shared" si="11"/>
        <v>-71775.983948917012</v>
      </c>
      <c r="M728" s="5" t="s">
        <v>38</v>
      </c>
      <c r="N728" s="5" t="s">
        <v>6992</v>
      </c>
    </row>
    <row r="729" spans="2:14" hidden="1" outlineLevel="1">
      <c r="B729" s="5" t="s">
        <v>2359</v>
      </c>
      <c r="C729" s="5" t="s">
        <v>24</v>
      </c>
      <c r="D729" s="5" t="s">
        <v>55</v>
      </c>
      <c r="E729" s="5"/>
      <c r="F729" s="5" t="s">
        <v>6993</v>
      </c>
      <c r="G729" s="5" t="s">
        <v>6994</v>
      </c>
      <c r="H729" s="5" t="s">
        <v>2362</v>
      </c>
      <c r="I729" s="5" t="s">
        <v>1028</v>
      </c>
      <c r="J729" s="5" t="s">
        <v>38</v>
      </c>
      <c r="K729" s="5" t="s">
        <v>1056</v>
      </c>
      <c r="L729" s="2">
        <f t="shared" si="11"/>
        <v>-93992.359933105618</v>
      </c>
      <c r="M729" s="5" t="s">
        <v>38</v>
      </c>
      <c r="N729" s="5" t="s">
        <v>6995</v>
      </c>
    </row>
    <row r="730" spans="2:14" hidden="1" outlineLevel="1">
      <c r="B730" s="5" t="s">
        <v>2359</v>
      </c>
      <c r="C730" s="5" t="s">
        <v>24</v>
      </c>
      <c r="D730" s="5" t="s">
        <v>38</v>
      </c>
      <c r="E730" s="5"/>
      <c r="F730" s="5" t="s">
        <v>6996</v>
      </c>
      <c r="G730" s="5" t="s">
        <v>6997</v>
      </c>
      <c r="H730" s="5" t="s">
        <v>2362</v>
      </c>
      <c r="I730" s="5" t="s">
        <v>116</v>
      </c>
      <c r="J730" s="5" t="s">
        <v>38</v>
      </c>
      <c r="K730" s="5" t="s">
        <v>687</v>
      </c>
      <c r="L730" s="2">
        <f t="shared" si="11"/>
        <v>136716.15990269909</v>
      </c>
      <c r="M730" s="5" t="s">
        <v>38</v>
      </c>
      <c r="N730" s="5" t="s">
        <v>1664</v>
      </c>
    </row>
    <row r="731" spans="2:14" hidden="1" outlineLevel="1">
      <c r="B731" s="5" t="s">
        <v>2368</v>
      </c>
      <c r="C731" s="5" t="s">
        <v>24</v>
      </c>
      <c r="D731" s="5" t="s">
        <v>63</v>
      </c>
      <c r="E731" s="5"/>
      <c r="F731" s="5" t="s">
        <v>6998</v>
      </c>
      <c r="G731" s="5" t="s">
        <v>6999</v>
      </c>
      <c r="H731" s="5" t="s">
        <v>2371</v>
      </c>
      <c r="I731" s="5" t="s">
        <v>2604</v>
      </c>
      <c r="J731" s="5" t="s">
        <v>51</v>
      </c>
      <c r="K731" s="5" t="s">
        <v>195</v>
      </c>
      <c r="L731" s="2">
        <f t="shared" si="11"/>
        <v>95701.311931889359</v>
      </c>
      <c r="M731" s="5" t="s">
        <v>38</v>
      </c>
      <c r="N731" s="5" t="s">
        <v>7000</v>
      </c>
    </row>
    <row r="732" spans="2:14" hidden="1" outlineLevel="1">
      <c r="B732" s="5" t="s">
        <v>2377</v>
      </c>
      <c r="C732" s="5" t="s">
        <v>24</v>
      </c>
      <c r="D732" s="5" t="s">
        <v>374</v>
      </c>
      <c r="E732" s="5"/>
      <c r="F732" s="5" t="s">
        <v>7001</v>
      </c>
      <c r="G732" s="5" t="s">
        <v>7002</v>
      </c>
      <c r="H732" s="5" t="s">
        <v>2380</v>
      </c>
      <c r="I732" s="5" t="s">
        <v>109</v>
      </c>
      <c r="J732" s="5" t="s">
        <v>51</v>
      </c>
      <c r="K732" s="5" t="s">
        <v>1067</v>
      </c>
      <c r="L732" s="2">
        <f t="shared" si="11"/>
        <v>140134.06390026654</v>
      </c>
      <c r="M732" s="5" t="s">
        <v>38</v>
      </c>
      <c r="N732" s="5" t="s">
        <v>7003</v>
      </c>
    </row>
    <row r="733" spans="2:14" hidden="1" outlineLevel="1">
      <c r="B733" s="5" t="s">
        <v>2382</v>
      </c>
      <c r="C733" s="5" t="s">
        <v>24</v>
      </c>
      <c r="D733" s="5" t="s">
        <v>55</v>
      </c>
      <c r="E733" s="5"/>
      <c r="F733" s="5" t="s">
        <v>2383</v>
      </c>
      <c r="G733" s="5" t="s">
        <v>2384</v>
      </c>
      <c r="H733" s="5" t="s">
        <v>2385</v>
      </c>
      <c r="I733" s="5" t="s">
        <v>599</v>
      </c>
      <c r="J733" s="5" t="s">
        <v>51</v>
      </c>
      <c r="K733" s="5" t="s">
        <v>1780</v>
      </c>
      <c r="L733" s="2">
        <f t="shared" si="11"/>
        <v>-51268.559963512154</v>
      </c>
      <c r="M733" s="5" t="s">
        <v>38</v>
      </c>
      <c r="N733" s="5" t="s">
        <v>7004</v>
      </c>
    </row>
    <row r="734" spans="2:14" hidden="1" outlineLevel="1">
      <c r="B734" s="5" t="s">
        <v>2382</v>
      </c>
      <c r="C734" s="5" t="s">
        <v>24</v>
      </c>
      <c r="D734" s="5" t="s">
        <v>55</v>
      </c>
      <c r="E734" s="5"/>
      <c r="F734" s="5" t="s">
        <v>7005</v>
      </c>
      <c r="G734" s="5" t="s">
        <v>7006</v>
      </c>
      <c r="H734" s="5" t="s">
        <v>2385</v>
      </c>
      <c r="I734" s="5" t="s">
        <v>458</v>
      </c>
      <c r="J734" s="5" t="s">
        <v>51</v>
      </c>
      <c r="K734" s="5" t="s">
        <v>350</v>
      </c>
      <c r="L734" s="2">
        <f t="shared" si="11"/>
        <v>83738.647940403185</v>
      </c>
      <c r="M734" s="5" t="s">
        <v>38</v>
      </c>
      <c r="N734" s="5" t="s">
        <v>7007</v>
      </c>
    </row>
    <row r="735" spans="2:14" hidden="1" outlineLevel="1">
      <c r="B735" s="5" t="s">
        <v>2391</v>
      </c>
      <c r="C735" s="5" t="s">
        <v>24</v>
      </c>
      <c r="D735" s="5" t="s">
        <v>55</v>
      </c>
      <c r="E735" s="5"/>
      <c r="F735" s="5" t="s">
        <v>7008</v>
      </c>
      <c r="G735" s="5" t="s">
        <v>7009</v>
      </c>
      <c r="H735" s="5" t="s">
        <v>2394</v>
      </c>
      <c r="I735" s="5" t="s">
        <v>3166</v>
      </c>
      <c r="J735" s="5" t="s">
        <v>51</v>
      </c>
      <c r="K735" s="5" t="s">
        <v>188</v>
      </c>
      <c r="L735" s="2">
        <f t="shared" si="11"/>
        <v>80320.743942835703</v>
      </c>
      <c r="M735" s="5" t="s">
        <v>38</v>
      </c>
      <c r="N735" s="5" t="s">
        <v>7010</v>
      </c>
    </row>
    <row r="736" spans="2:14" hidden="1" outlineLevel="1">
      <c r="B736" s="5" t="s">
        <v>2397</v>
      </c>
      <c r="C736" s="5" t="s">
        <v>24</v>
      </c>
      <c r="D736" s="5" t="s">
        <v>63</v>
      </c>
      <c r="E736" s="5"/>
      <c r="F736" s="5" t="s">
        <v>2398</v>
      </c>
      <c r="G736" s="5" t="s">
        <v>2399</v>
      </c>
      <c r="H736" s="5" t="s">
        <v>2400</v>
      </c>
      <c r="I736" s="5" t="s">
        <v>2401</v>
      </c>
      <c r="J736" s="5" t="s">
        <v>51</v>
      </c>
      <c r="K736" s="5" t="s">
        <v>687</v>
      </c>
      <c r="L736" s="2">
        <f t="shared" si="11"/>
        <v>136716.15990269909</v>
      </c>
      <c r="M736" s="5" t="s">
        <v>38</v>
      </c>
      <c r="N736" s="5" t="s">
        <v>7011</v>
      </c>
    </row>
    <row r="737" spans="2:14" hidden="1" outlineLevel="1">
      <c r="B737" s="5" t="s">
        <v>2403</v>
      </c>
      <c r="C737" s="5" t="s">
        <v>24</v>
      </c>
      <c r="D737" s="5" t="s">
        <v>38</v>
      </c>
      <c r="E737" s="5"/>
      <c r="F737" s="5" t="s">
        <v>7012</v>
      </c>
      <c r="G737" s="5" t="s">
        <v>7013</v>
      </c>
      <c r="H737" s="5" t="s">
        <v>2406</v>
      </c>
      <c r="I737" s="5" t="s">
        <v>5280</v>
      </c>
      <c r="J737" s="5" t="s">
        <v>38</v>
      </c>
      <c r="K737" s="5" t="s">
        <v>3819</v>
      </c>
      <c r="L737" s="2">
        <f t="shared" si="11"/>
        <v>-39305.895972025988</v>
      </c>
      <c r="M737" s="5" t="s">
        <v>38</v>
      </c>
      <c r="N737" s="5" t="s">
        <v>7014</v>
      </c>
    </row>
    <row r="738" spans="2:14" hidden="1" outlineLevel="1">
      <c r="B738" s="5" t="s">
        <v>2403</v>
      </c>
      <c r="C738" s="5" t="s">
        <v>24</v>
      </c>
      <c r="D738" s="5" t="s">
        <v>55</v>
      </c>
      <c r="E738" s="5"/>
      <c r="F738" s="5" t="s">
        <v>7015</v>
      </c>
      <c r="G738" s="5" t="s">
        <v>7016</v>
      </c>
      <c r="H738" s="5" t="s">
        <v>2406</v>
      </c>
      <c r="I738" s="5" t="s">
        <v>102</v>
      </c>
      <c r="J738" s="5" t="s">
        <v>38</v>
      </c>
      <c r="K738" s="5" t="s">
        <v>350</v>
      </c>
      <c r="L738" s="2">
        <f t="shared" si="11"/>
        <v>83738.647940403185</v>
      </c>
      <c r="M738" s="5" t="s">
        <v>38</v>
      </c>
      <c r="N738" s="5" t="s">
        <v>7017</v>
      </c>
    </row>
    <row r="739" spans="2:14" hidden="1" outlineLevel="1">
      <c r="B739" s="5" t="s">
        <v>2408</v>
      </c>
      <c r="C739" s="5" t="s">
        <v>24</v>
      </c>
      <c r="D739" s="5" t="s">
        <v>55</v>
      </c>
      <c r="E739" s="5"/>
      <c r="F739" s="5" t="s">
        <v>7018</v>
      </c>
      <c r="G739" s="5" t="s">
        <v>7019</v>
      </c>
      <c r="H739" s="5" t="s">
        <v>2411</v>
      </c>
      <c r="I739" s="5" t="s">
        <v>3112</v>
      </c>
      <c r="J739" s="5" t="s">
        <v>55</v>
      </c>
      <c r="K739" s="5" t="s">
        <v>2643</v>
      </c>
      <c r="L739" s="2">
        <f t="shared" si="11"/>
        <v>128171.39990878038</v>
      </c>
      <c r="M739" s="5" t="s">
        <v>38</v>
      </c>
      <c r="N739" s="5" t="s">
        <v>7020</v>
      </c>
    </row>
    <row r="740" spans="2:14" hidden="1" outlineLevel="1">
      <c r="B740" s="5" t="s">
        <v>2408</v>
      </c>
      <c r="C740" s="5" t="s">
        <v>24</v>
      </c>
      <c r="D740" s="5" t="s">
        <v>38</v>
      </c>
      <c r="E740" s="5"/>
      <c r="F740" s="5" t="s">
        <v>7021</v>
      </c>
      <c r="G740" s="5" t="s">
        <v>7022</v>
      </c>
      <c r="H740" s="5" t="s">
        <v>2411</v>
      </c>
      <c r="I740" s="5" t="s">
        <v>3768</v>
      </c>
      <c r="J740" s="5" t="s">
        <v>55</v>
      </c>
      <c r="K740" s="5" t="s">
        <v>2878</v>
      </c>
      <c r="L740" s="2">
        <f t="shared" si="11"/>
        <v>-87156.551937970667</v>
      </c>
      <c r="M740" s="5" t="s">
        <v>38</v>
      </c>
      <c r="N740" s="5" t="s">
        <v>7023</v>
      </c>
    </row>
    <row r="741" spans="2:14" hidden="1" outlineLevel="1">
      <c r="B741" s="5" t="s">
        <v>2615</v>
      </c>
      <c r="C741" s="5" t="s">
        <v>24</v>
      </c>
      <c r="D741" s="5" t="s">
        <v>46</v>
      </c>
      <c r="E741" s="5"/>
      <c r="F741" s="5" t="s">
        <v>7024</v>
      </c>
      <c r="G741" s="5" t="s">
        <v>7025</v>
      </c>
      <c r="H741" s="5" t="s">
        <v>2416</v>
      </c>
      <c r="I741" s="5" t="s">
        <v>5774</v>
      </c>
      <c r="J741" s="5" t="s">
        <v>51</v>
      </c>
      <c r="K741" s="5" t="s">
        <v>967</v>
      </c>
      <c r="L741" s="2">
        <f t="shared" si="11"/>
        <v>124753.49591121291</v>
      </c>
      <c r="M741" s="5" t="s">
        <v>38</v>
      </c>
      <c r="N741" s="5" t="s">
        <v>7026</v>
      </c>
    </row>
    <row r="742" spans="2:14" hidden="1" outlineLevel="1">
      <c r="B742" s="5" t="s">
        <v>2419</v>
      </c>
      <c r="C742" s="5" t="s">
        <v>24</v>
      </c>
      <c r="D742" s="5" t="s">
        <v>63</v>
      </c>
      <c r="E742" s="5"/>
      <c r="F742" s="5" t="s">
        <v>2420</v>
      </c>
      <c r="G742" s="5" t="s">
        <v>7027</v>
      </c>
      <c r="H742" s="5" t="s">
        <v>2422</v>
      </c>
      <c r="I742" s="5" t="s">
        <v>3067</v>
      </c>
      <c r="J742" s="5" t="s">
        <v>51</v>
      </c>
      <c r="K742" s="5" t="s">
        <v>967</v>
      </c>
      <c r="L742" s="2">
        <f t="shared" si="11"/>
        <v>124753.49591121291</v>
      </c>
      <c r="M742" s="5" t="s">
        <v>38</v>
      </c>
      <c r="N742" s="5" t="s">
        <v>7028</v>
      </c>
    </row>
    <row r="743" spans="2:14" hidden="1" outlineLevel="1">
      <c r="B743" s="5" t="s">
        <v>2425</v>
      </c>
      <c r="C743" s="5" t="s">
        <v>24</v>
      </c>
      <c r="D743" s="5" t="s">
        <v>63</v>
      </c>
      <c r="E743" s="5" t="s">
        <v>120</v>
      </c>
      <c r="F743" s="5" t="s">
        <v>7029</v>
      </c>
      <c r="G743" s="5" t="s">
        <v>7030</v>
      </c>
      <c r="H743" s="5" t="s">
        <v>2428</v>
      </c>
      <c r="I743" s="5" t="s">
        <v>7031</v>
      </c>
      <c r="J743" s="5" t="s">
        <v>51</v>
      </c>
      <c r="K743" s="5" t="s">
        <v>1184</v>
      </c>
      <c r="L743" s="2">
        <f t="shared" si="11"/>
        <v>-23925.32798297234</v>
      </c>
      <c r="M743" s="5" t="s">
        <v>38</v>
      </c>
      <c r="N743" s="5" t="s">
        <v>7032</v>
      </c>
    </row>
    <row r="744" spans="2:14" hidden="1" outlineLevel="1">
      <c r="B744" s="5" t="s">
        <v>2431</v>
      </c>
      <c r="C744" s="5" t="s">
        <v>24</v>
      </c>
      <c r="D744" s="5" t="s">
        <v>38</v>
      </c>
      <c r="E744" s="5"/>
      <c r="F744" s="5" t="s">
        <v>7033</v>
      </c>
      <c r="G744" s="5" t="s">
        <v>7034</v>
      </c>
      <c r="H744" s="5" t="s">
        <v>2434</v>
      </c>
      <c r="I744" s="5" t="s">
        <v>1404</v>
      </c>
      <c r="J744" s="5" t="s">
        <v>38</v>
      </c>
      <c r="K744" s="5" t="s">
        <v>1521</v>
      </c>
      <c r="L744" s="2">
        <f t="shared" si="11"/>
        <v>-30761.13597810729</v>
      </c>
      <c r="M744" s="5" t="s">
        <v>38</v>
      </c>
      <c r="N744" s="5" t="s">
        <v>7035</v>
      </c>
    </row>
    <row r="745" spans="2:14" hidden="1" outlineLevel="1">
      <c r="B745" s="5" t="s">
        <v>2431</v>
      </c>
      <c r="C745" s="5" t="s">
        <v>24</v>
      </c>
      <c r="D745" s="5" t="s">
        <v>38</v>
      </c>
      <c r="E745" s="5"/>
      <c r="F745" s="5" t="s">
        <v>7036</v>
      </c>
      <c r="G745" s="5" t="s">
        <v>7037</v>
      </c>
      <c r="H745" s="5" t="s">
        <v>2434</v>
      </c>
      <c r="I745" s="5" t="s">
        <v>1599</v>
      </c>
      <c r="J745" s="5" t="s">
        <v>38</v>
      </c>
      <c r="K745" s="5" t="s">
        <v>43</v>
      </c>
      <c r="L745" s="2">
        <f t="shared" si="11"/>
        <v>51268.559963512154</v>
      </c>
      <c r="M745" s="5" t="s">
        <v>38</v>
      </c>
      <c r="N745" s="5" t="s">
        <v>7038</v>
      </c>
    </row>
    <row r="746" spans="2:14" hidden="1" outlineLevel="1">
      <c r="B746" s="5" t="s">
        <v>7039</v>
      </c>
      <c r="C746" s="5" t="s">
        <v>24</v>
      </c>
      <c r="D746" s="5" t="s">
        <v>55</v>
      </c>
      <c r="E746" s="5"/>
      <c r="F746" s="5" t="s">
        <v>7040</v>
      </c>
      <c r="G746" s="5" t="s">
        <v>7041</v>
      </c>
      <c r="H746" s="5" t="s">
        <v>7042</v>
      </c>
      <c r="I746" s="5" t="s">
        <v>1101</v>
      </c>
      <c r="J746" s="5" t="s">
        <v>38</v>
      </c>
      <c r="K746" s="5" t="s">
        <v>978</v>
      </c>
      <c r="L746" s="2">
        <f t="shared" si="11"/>
        <v>-105955.02392459178</v>
      </c>
      <c r="M746" s="5" t="s">
        <v>38</v>
      </c>
      <c r="N746" s="5" t="s">
        <v>7043</v>
      </c>
    </row>
    <row r="747" spans="2:14" hidden="1" outlineLevel="1">
      <c r="B747" s="5" t="s">
        <v>7039</v>
      </c>
      <c r="C747" s="5" t="s">
        <v>24</v>
      </c>
      <c r="D747" s="5" t="s">
        <v>46</v>
      </c>
      <c r="E747" s="5"/>
      <c r="F747" s="5" t="s">
        <v>7044</v>
      </c>
      <c r="G747" s="5" t="s">
        <v>7045</v>
      </c>
      <c r="H747" s="5" t="s">
        <v>7042</v>
      </c>
      <c r="I747" s="5" t="s">
        <v>1869</v>
      </c>
      <c r="J747" s="5" t="s">
        <v>38</v>
      </c>
      <c r="K747" s="5" t="s">
        <v>659</v>
      </c>
      <c r="L747" s="2">
        <f t="shared" si="11"/>
        <v>121335.59191364543</v>
      </c>
      <c r="M747" s="5" t="s">
        <v>38</v>
      </c>
      <c r="N747" s="5" t="s">
        <v>7046</v>
      </c>
    </row>
    <row r="748" spans="2:14" hidden="1" outlineLevel="1">
      <c r="B748" s="5" t="s">
        <v>2440</v>
      </c>
      <c r="C748" s="5" t="s">
        <v>24</v>
      </c>
      <c r="D748" s="5" t="s">
        <v>63</v>
      </c>
      <c r="E748" s="5"/>
      <c r="F748" s="5" t="s">
        <v>7047</v>
      </c>
      <c r="G748" s="5" t="s">
        <v>7048</v>
      </c>
      <c r="H748" s="5" t="s">
        <v>2443</v>
      </c>
      <c r="I748" s="5" t="s">
        <v>4612</v>
      </c>
      <c r="J748" s="5" t="s">
        <v>51</v>
      </c>
      <c r="K748" s="5" t="s">
        <v>1040</v>
      </c>
      <c r="L748" s="2">
        <f t="shared" si="11"/>
        <v>135007.20790391532</v>
      </c>
      <c r="M748" s="5" t="s">
        <v>38</v>
      </c>
      <c r="N748" s="5" t="s">
        <v>7049</v>
      </c>
    </row>
    <row r="749" spans="2:14" hidden="1" outlineLevel="1">
      <c r="B749" s="5" t="s">
        <v>2445</v>
      </c>
      <c r="C749" s="5" t="s">
        <v>24</v>
      </c>
      <c r="D749" s="5" t="s">
        <v>38</v>
      </c>
      <c r="E749" s="5"/>
      <c r="F749" s="5" t="s">
        <v>7050</v>
      </c>
      <c r="G749" s="5" t="s">
        <v>7051</v>
      </c>
      <c r="H749" s="5" t="s">
        <v>2448</v>
      </c>
      <c r="I749" s="5" t="s">
        <v>984</v>
      </c>
      <c r="J749" s="5" t="s">
        <v>38</v>
      </c>
      <c r="K749" s="5" t="s">
        <v>952</v>
      </c>
      <c r="L749" s="2">
        <f t="shared" si="11"/>
        <v>37596.943973242247</v>
      </c>
      <c r="M749" s="5" t="s">
        <v>38</v>
      </c>
      <c r="N749" s="5" t="s">
        <v>7052</v>
      </c>
    </row>
    <row r="750" spans="2:14" hidden="1" outlineLevel="1">
      <c r="B750" s="5" t="s">
        <v>2451</v>
      </c>
      <c r="C750" s="5" t="s">
        <v>24</v>
      </c>
      <c r="D750" s="5" t="s">
        <v>55</v>
      </c>
      <c r="E750" s="5"/>
      <c r="F750" s="5" t="s">
        <v>7053</v>
      </c>
      <c r="G750" s="5" t="s">
        <v>7054</v>
      </c>
      <c r="H750" s="5" t="s">
        <v>2454</v>
      </c>
      <c r="I750" s="5" t="s">
        <v>951</v>
      </c>
      <c r="J750" s="5" t="s">
        <v>38</v>
      </c>
      <c r="K750" s="5" t="s">
        <v>1227</v>
      </c>
      <c r="L750" s="2">
        <f t="shared" si="11"/>
        <v>112790.83191972674</v>
      </c>
      <c r="M750" s="5" t="s">
        <v>38</v>
      </c>
      <c r="N750" s="5" t="s">
        <v>7055</v>
      </c>
    </row>
    <row r="751" spans="2:14" hidden="1" outlineLevel="1">
      <c r="B751" s="5" t="s">
        <v>2461</v>
      </c>
      <c r="C751" s="5" t="s">
        <v>24</v>
      </c>
      <c r="D751" s="5" t="s">
        <v>55</v>
      </c>
      <c r="E751" s="5"/>
      <c r="F751" s="5" t="s">
        <v>7056</v>
      </c>
      <c r="G751" s="5" t="s">
        <v>2467</v>
      </c>
      <c r="H751" s="5" t="s">
        <v>2464</v>
      </c>
      <c r="I751" s="5" t="s">
        <v>1503</v>
      </c>
      <c r="J751" s="5" t="s">
        <v>38</v>
      </c>
      <c r="K751" s="5" t="s">
        <v>3819</v>
      </c>
      <c r="L751" s="2">
        <f t="shared" si="11"/>
        <v>-39305.895972025988</v>
      </c>
      <c r="M751" s="5" t="s">
        <v>38</v>
      </c>
      <c r="N751" s="5" t="s">
        <v>7057</v>
      </c>
    </row>
    <row r="752" spans="2:14" hidden="1" outlineLevel="1">
      <c r="B752" s="5" t="s">
        <v>2461</v>
      </c>
      <c r="C752" s="5" t="s">
        <v>24</v>
      </c>
      <c r="D752" s="5" t="s">
        <v>55</v>
      </c>
      <c r="E752" s="5"/>
      <c r="F752" s="5" t="s">
        <v>7058</v>
      </c>
      <c r="G752" s="5" t="s">
        <v>7059</v>
      </c>
      <c r="H752" s="5" t="s">
        <v>2464</v>
      </c>
      <c r="I752" s="5" t="s">
        <v>2222</v>
      </c>
      <c r="J752" s="5" t="s">
        <v>38</v>
      </c>
      <c r="K752" s="5" t="s">
        <v>259</v>
      </c>
      <c r="L752" s="2">
        <f t="shared" si="11"/>
        <v>76902.839945268221</v>
      </c>
      <c r="M752" s="5" t="s">
        <v>38</v>
      </c>
      <c r="N752" s="5" t="s">
        <v>7060</v>
      </c>
    </row>
    <row r="753" spans="2:14" hidden="1" outlineLevel="1">
      <c r="B753" s="5" t="s">
        <v>2469</v>
      </c>
      <c r="C753" s="5" t="s">
        <v>24</v>
      </c>
      <c r="D753" s="5" t="s">
        <v>55</v>
      </c>
      <c r="E753" s="5"/>
      <c r="F753" s="5" t="s">
        <v>7061</v>
      </c>
      <c r="G753" s="5" t="s">
        <v>7062</v>
      </c>
      <c r="H753" s="5" t="s">
        <v>2464</v>
      </c>
      <c r="I753" s="5" t="s">
        <v>1997</v>
      </c>
      <c r="J753" s="5" t="s">
        <v>38</v>
      </c>
      <c r="K753" s="5" t="s">
        <v>526</v>
      </c>
      <c r="L753" s="2">
        <f t="shared" si="11"/>
        <v>109372.92792215926</v>
      </c>
      <c r="M753" s="5" t="s">
        <v>38</v>
      </c>
      <c r="N753" s="5" t="s">
        <v>7063</v>
      </c>
    </row>
    <row r="754" spans="2:14" hidden="1" outlineLevel="1">
      <c r="B754" s="5" t="s">
        <v>2469</v>
      </c>
      <c r="C754" s="5" t="s">
        <v>24</v>
      </c>
      <c r="D754" s="5" t="s">
        <v>46</v>
      </c>
      <c r="E754" s="5"/>
      <c r="F754" s="5" t="s">
        <v>7064</v>
      </c>
      <c r="G754" s="5" t="s">
        <v>7065</v>
      </c>
      <c r="H754" s="5" t="s">
        <v>2464</v>
      </c>
      <c r="I754" s="5" t="s">
        <v>5539</v>
      </c>
      <c r="J754" s="5" t="s">
        <v>38</v>
      </c>
      <c r="K754" s="5" t="s">
        <v>1215</v>
      </c>
      <c r="L754" s="2">
        <f t="shared" si="11"/>
        <v>-90574.455935538135</v>
      </c>
      <c r="M754" s="5" t="s">
        <v>38</v>
      </c>
      <c r="N754" s="5" t="s">
        <v>7066</v>
      </c>
    </row>
    <row r="755" spans="2:14" hidden="1" outlineLevel="1">
      <c r="B755" s="5" t="s">
        <v>2475</v>
      </c>
      <c r="C755" s="5" t="s">
        <v>24</v>
      </c>
      <c r="D755" s="5" t="s">
        <v>55</v>
      </c>
      <c r="E755" s="5"/>
      <c r="F755" s="5" t="s">
        <v>7067</v>
      </c>
      <c r="G755" s="5" t="s">
        <v>7068</v>
      </c>
      <c r="H755" s="5" t="s">
        <v>2478</v>
      </c>
      <c r="I755" s="5" t="s">
        <v>1091</v>
      </c>
      <c r="J755" s="5" t="s">
        <v>38</v>
      </c>
      <c r="K755" s="5" t="s">
        <v>2423</v>
      </c>
      <c r="L755" s="2">
        <f t="shared" si="11"/>
        <v>-95701.311931889359</v>
      </c>
      <c r="M755" s="5" t="s">
        <v>38</v>
      </c>
      <c r="N755" s="5" t="s">
        <v>7069</v>
      </c>
    </row>
    <row r="756" spans="2:14" hidden="1" outlineLevel="1">
      <c r="B756" s="5" t="s">
        <v>2475</v>
      </c>
      <c r="C756" s="5" t="s">
        <v>24</v>
      </c>
      <c r="D756" s="5" t="s">
        <v>55</v>
      </c>
      <c r="E756" s="5"/>
      <c r="F756" s="5" t="s">
        <v>7070</v>
      </c>
      <c r="G756" s="5" t="s">
        <v>7071</v>
      </c>
      <c r="H756" s="5" t="s">
        <v>2478</v>
      </c>
      <c r="I756" s="5" t="s">
        <v>2191</v>
      </c>
      <c r="J756" s="5" t="s">
        <v>38</v>
      </c>
      <c r="K756" s="5" t="s">
        <v>459</v>
      </c>
      <c r="L756" s="2">
        <f t="shared" si="11"/>
        <v>104246.07192580804</v>
      </c>
      <c r="M756" s="5" t="s">
        <v>38</v>
      </c>
      <c r="N756" s="5" t="s">
        <v>7072</v>
      </c>
    </row>
    <row r="757" spans="2:14" hidden="1" outlineLevel="1">
      <c r="B757" s="5" t="s">
        <v>2484</v>
      </c>
      <c r="C757" s="5" t="s">
        <v>24</v>
      </c>
      <c r="D757" s="5" t="s">
        <v>38</v>
      </c>
      <c r="E757" s="5"/>
      <c r="F757" s="5" t="s">
        <v>7073</v>
      </c>
      <c r="G757" s="5" t="s">
        <v>7074</v>
      </c>
      <c r="H757" s="5" t="s">
        <v>2487</v>
      </c>
      <c r="I757" s="5" t="s">
        <v>1050</v>
      </c>
      <c r="J757" s="5" t="s">
        <v>51</v>
      </c>
      <c r="K757" s="5" t="s">
        <v>6676</v>
      </c>
      <c r="L757" s="2">
        <f t="shared" si="11"/>
        <v>-129880.35190756411</v>
      </c>
      <c r="M757" s="5" t="s">
        <v>38</v>
      </c>
      <c r="N757" s="5" t="s">
        <v>7075</v>
      </c>
    </row>
    <row r="758" spans="2:14" hidden="1" outlineLevel="1">
      <c r="B758" s="5" t="s">
        <v>2484</v>
      </c>
      <c r="C758" s="5" t="s">
        <v>24</v>
      </c>
      <c r="D758" s="5" t="s">
        <v>38</v>
      </c>
      <c r="E758" s="5"/>
      <c r="F758" s="5" t="s">
        <v>7076</v>
      </c>
      <c r="G758" s="5" t="s">
        <v>7077</v>
      </c>
      <c r="H758" s="5" t="s">
        <v>2487</v>
      </c>
      <c r="I758" s="5" t="s">
        <v>835</v>
      </c>
      <c r="J758" s="5" t="s">
        <v>51</v>
      </c>
      <c r="K758" s="5" t="s">
        <v>978</v>
      </c>
      <c r="L758" s="2">
        <f t="shared" si="11"/>
        <v>-105955.02392459178</v>
      </c>
      <c r="M758" s="5" t="s">
        <v>38</v>
      </c>
      <c r="N758" s="5" t="s">
        <v>7078</v>
      </c>
    </row>
    <row r="759" spans="2:14" hidden="1" outlineLevel="1">
      <c r="B759" s="5" t="s">
        <v>2484</v>
      </c>
      <c r="C759" s="5" t="s">
        <v>24</v>
      </c>
      <c r="D759" s="5" t="s">
        <v>38</v>
      </c>
      <c r="E759" s="5"/>
      <c r="F759" s="5" t="s">
        <v>7079</v>
      </c>
      <c r="G759" s="5" t="s">
        <v>7080</v>
      </c>
      <c r="H759" s="5" t="s">
        <v>2487</v>
      </c>
      <c r="I759" s="5" t="s">
        <v>1865</v>
      </c>
      <c r="J759" s="5" t="s">
        <v>51</v>
      </c>
      <c r="K759" s="5" t="s">
        <v>1067</v>
      </c>
      <c r="L759" s="2">
        <f t="shared" si="11"/>
        <v>140134.06390026654</v>
      </c>
      <c r="M759" s="5" t="s">
        <v>38</v>
      </c>
      <c r="N759" s="5" t="s">
        <v>7081</v>
      </c>
    </row>
    <row r="760" spans="2:14" hidden="1" outlineLevel="1">
      <c r="B760" s="5" t="s">
        <v>7082</v>
      </c>
      <c r="C760" s="5" t="s">
        <v>24</v>
      </c>
      <c r="D760" s="5" t="s">
        <v>55</v>
      </c>
      <c r="E760" s="5"/>
      <c r="F760" s="5" t="s">
        <v>7083</v>
      </c>
      <c r="G760" s="5" t="s">
        <v>7084</v>
      </c>
      <c r="H760" s="5" t="s">
        <v>7085</v>
      </c>
      <c r="I760" s="5" t="s">
        <v>1663</v>
      </c>
      <c r="J760" s="5" t="s">
        <v>51</v>
      </c>
      <c r="K760" s="5" t="s">
        <v>208</v>
      </c>
      <c r="L760" s="2">
        <f t="shared" si="11"/>
        <v>87156.551937970667</v>
      </c>
      <c r="M760" s="5" t="s">
        <v>38</v>
      </c>
      <c r="N760" s="5" t="s">
        <v>7086</v>
      </c>
    </row>
    <row r="761" spans="2:14" hidden="1" outlineLevel="1">
      <c r="B761" s="5" t="s">
        <v>2503</v>
      </c>
      <c r="C761" s="5" t="s">
        <v>24</v>
      </c>
      <c r="D761" s="5" t="s">
        <v>55</v>
      </c>
      <c r="E761" s="5"/>
      <c r="F761" s="5" t="s">
        <v>7087</v>
      </c>
      <c r="G761" s="5" t="s">
        <v>7088</v>
      </c>
      <c r="H761" s="5" t="s">
        <v>2506</v>
      </c>
      <c r="I761" s="5" t="s">
        <v>870</v>
      </c>
      <c r="J761" s="5" t="s">
        <v>38</v>
      </c>
      <c r="K761" s="5" t="s">
        <v>1029</v>
      </c>
      <c r="L761" s="2">
        <f t="shared" si="11"/>
        <v>167477.29588080637</v>
      </c>
      <c r="M761" s="5" t="s">
        <v>38</v>
      </c>
      <c r="N761" s="5" t="s">
        <v>7089</v>
      </c>
    </row>
    <row r="762" spans="2:14" hidden="1" outlineLevel="1">
      <c r="B762" s="5" t="s">
        <v>2503</v>
      </c>
      <c r="C762" s="5" t="s">
        <v>24</v>
      </c>
      <c r="D762" s="5" t="s">
        <v>55</v>
      </c>
      <c r="E762" s="5"/>
      <c r="F762" s="5" t="s">
        <v>7090</v>
      </c>
      <c r="G762" s="5" t="s">
        <v>7091</v>
      </c>
      <c r="H762" s="5" t="s">
        <v>2506</v>
      </c>
      <c r="I762" s="5" t="s">
        <v>5286</v>
      </c>
      <c r="J762" s="5" t="s">
        <v>38</v>
      </c>
      <c r="K762" s="5" t="s">
        <v>497</v>
      </c>
      <c r="L762" s="2">
        <f t="shared" si="11"/>
        <v>-82029.695941619444</v>
      </c>
      <c r="M762" s="5" t="s">
        <v>38</v>
      </c>
      <c r="N762" s="5" t="s">
        <v>7092</v>
      </c>
    </row>
    <row r="763" spans="2:14" hidden="1" outlineLevel="1">
      <c r="B763" s="5" t="s">
        <v>2512</v>
      </c>
      <c r="C763" s="5" t="s">
        <v>24</v>
      </c>
      <c r="D763" s="5" t="s">
        <v>63</v>
      </c>
      <c r="E763" s="5"/>
      <c r="F763" s="5" t="s">
        <v>7093</v>
      </c>
      <c r="G763" s="5" t="s">
        <v>7094</v>
      </c>
      <c r="H763" s="5" t="s">
        <v>2515</v>
      </c>
      <c r="I763" s="5" t="s">
        <v>3202</v>
      </c>
      <c r="J763" s="5" t="s">
        <v>51</v>
      </c>
      <c r="K763" s="5" t="s">
        <v>4060</v>
      </c>
      <c r="L763" s="2">
        <f t="shared" si="11"/>
        <v>116208.73591729421</v>
      </c>
      <c r="M763" s="5" t="s">
        <v>38</v>
      </c>
      <c r="N763" s="5" t="s">
        <v>7095</v>
      </c>
    </row>
    <row r="764" spans="2:14" hidden="1" outlineLevel="1">
      <c r="B764" s="5" t="s">
        <v>7096</v>
      </c>
      <c r="C764" s="5" t="s">
        <v>24</v>
      </c>
      <c r="D764" s="5" t="s">
        <v>38</v>
      </c>
      <c r="E764" s="5"/>
      <c r="F764" s="5" t="s">
        <v>7097</v>
      </c>
      <c r="G764" s="5" t="s">
        <v>7098</v>
      </c>
      <c r="H764" s="5" t="s">
        <v>7099</v>
      </c>
      <c r="I764" s="5" t="s">
        <v>6815</v>
      </c>
      <c r="J764" s="5" t="s">
        <v>55</v>
      </c>
      <c r="K764" s="5" t="s">
        <v>239</v>
      </c>
      <c r="L764" s="2">
        <f t="shared" si="11"/>
        <v>35887.991974458506</v>
      </c>
      <c r="M764" s="5" t="s">
        <v>38</v>
      </c>
      <c r="N764" s="5" t="s">
        <v>7100</v>
      </c>
    </row>
    <row r="765" spans="2:14" hidden="1" outlineLevel="1">
      <c r="B765" s="5" t="s">
        <v>2616</v>
      </c>
      <c r="C765" s="5" t="s">
        <v>37</v>
      </c>
      <c r="D765" s="5" t="s">
        <v>55</v>
      </c>
      <c r="E765" s="5"/>
      <c r="F765" s="5" t="s">
        <v>2617</v>
      </c>
      <c r="G765" s="5" t="s">
        <v>7101</v>
      </c>
      <c r="H765" s="5" t="s">
        <v>2619</v>
      </c>
      <c r="I765" s="5" t="s">
        <v>7102</v>
      </c>
      <c r="J765" s="5" t="s">
        <v>38</v>
      </c>
      <c r="K765" s="5" t="s">
        <v>4060</v>
      </c>
      <c r="L765" s="2">
        <f t="shared" si="11"/>
        <v>116208.73591729421</v>
      </c>
      <c r="M765" s="5" t="s">
        <v>38</v>
      </c>
      <c r="N765" s="5" t="s">
        <v>7103</v>
      </c>
    </row>
    <row r="766" spans="2:14" hidden="1" outlineLevel="1">
      <c r="B766" s="5" t="s">
        <v>2616</v>
      </c>
      <c r="C766" s="5" t="s">
        <v>37</v>
      </c>
      <c r="D766" s="5" t="s">
        <v>38</v>
      </c>
      <c r="E766" s="5"/>
      <c r="F766" s="5" t="s">
        <v>7104</v>
      </c>
      <c r="G766" s="5" t="s">
        <v>7105</v>
      </c>
      <c r="H766" s="5" t="s">
        <v>2619</v>
      </c>
      <c r="I766" s="5" t="s">
        <v>6503</v>
      </c>
      <c r="J766" s="5" t="s">
        <v>38</v>
      </c>
      <c r="K766" s="5" t="s">
        <v>3819</v>
      </c>
      <c r="L766" s="2">
        <f t="shared" si="11"/>
        <v>-39305.895972025988</v>
      </c>
      <c r="M766" s="5" t="s">
        <v>38</v>
      </c>
      <c r="N766" s="5" t="s">
        <v>7106</v>
      </c>
    </row>
    <row r="767" spans="2:14" hidden="1" outlineLevel="1">
      <c r="B767" s="5" t="s">
        <v>2518</v>
      </c>
      <c r="C767" s="5" t="s">
        <v>24</v>
      </c>
      <c r="D767" s="5" t="s">
        <v>374</v>
      </c>
      <c r="E767" s="5"/>
      <c r="F767" s="5" t="s">
        <v>7107</v>
      </c>
      <c r="G767" s="5" t="s">
        <v>7108</v>
      </c>
      <c r="H767" s="5" t="s">
        <v>2521</v>
      </c>
      <c r="I767" s="5" t="s">
        <v>2893</v>
      </c>
      <c r="J767" s="5" t="s">
        <v>51</v>
      </c>
      <c r="K767" s="5" t="s">
        <v>2522</v>
      </c>
      <c r="L767" s="2">
        <f t="shared" si="11"/>
        <v>176022.05587472505</v>
      </c>
      <c r="M767" s="5" t="s">
        <v>38</v>
      </c>
      <c r="N767" s="5" t="s">
        <v>7109</v>
      </c>
    </row>
    <row r="768" spans="2:14" hidden="1" outlineLevel="1">
      <c r="B768" s="5" t="s">
        <v>2518</v>
      </c>
      <c r="C768" s="5" t="s">
        <v>24</v>
      </c>
      <c r="D768" s="5" t="s">
        <v>374</v>
      </c>
      <c r="E768" s="5"/>
      <c r="F768" s="5" t="s">
        <v>7110</v>
      </c>
      <c r="G768" s="5" t="s">
        <v>7111</v>
      </c>
      <c r="H768" s="5" t="s">
        <v>2521</v>
      </c>
      <c r="I768" s="5" t="s">
        <v>6900</v>
      </c>
      <c r="J768" s="5" t="s">
        <v>51</v>
      </c>
      <c r="K768" s="5" t="s">
        <v>2526</v>
      </c>
      <c r="L768" s="2">
        <f t="shared" si="11"/>
        <v>-107663.97592337553</v>
      </c>
      <c r="M768" s="5" t="s">
        <v>38</v>
      </c>
      <c r="N768" s="5" t="s">
        <v>7112</v>
      </c>
    </row>
    <row r="769" spans="2:14" hidden="1" outlineLevel="1">
      <c r="B769" s="5" t="s">
        <v>2528</v>
      </c>
      <c r="C769" s="5" t="s">
        <v>24</v>
      </c>
      <c r="D769" s="5" t="s">
        <v>46</v>
      </c>
      <c r="E769" s="5"/>
      <c r="F769" s="5" t="s">
        <v>7113</v>
      </c>
      <c r="G769" s="5" t="s">
        <v>7114</v>
      </c>
      <c r="H769" s="5" t="s">
        <v>2531</v>
      </c>
      <c r="I769" s="5" t="s">
        <v>146</v>
      </c>
      <c r="J769" s="5" t="s">
        <v>51</v>
      </c>
      <c r="K769" s="5" t="s">
        <v>512</v>
      </c>
      <c r="L769" s="2">
        <f t="shared" si="11"/>
        <v>123044.54391242916</v>
      </c>
      <c r="M769" s="5" t="s">
        <v>38</v>
      </c>
      <c r="N769" s="5" t="s">
        <v>2904</v>
      </c>
    </row>
    <row r="770" spans="2:14" hidden="1" outlineLevel="1">
      <c r="B770" s="5" t="s">
        <v>2528</v>
      </c>
      <c r="C770" s="5" t="s">
        <v>24</v>
      </c>
      <c r="D770" s="5" t="s">
        <v>38</v>
      </c>
      <c r="E770" s="5"/>
      <c r="F770" s="5" t="s">
        <v>7115</v>
      </c>
      <c r="G770" s="5" t="s">
        <v>7116</v>
      </c>
      <c r="H770" s="5" t="s">
        <v>2531</v>
      </c>
      <c r="I770" s="5" t="s">
        <v>6633</v>
      </c>
      <c r="J770" s="5" t="s">
        <v>51</v>
      </c>
      <c r="K770" s="5" t="s">
        <v>1194</v>
      </c>
      <c r="L770" s="2">
        <f t="shared" si="11"/>
        <v>-49559.60796472842</v>
      </c>
      <c r="M770" s="5" t="s">
        <v>38</v>
      </c>
      <c r="N770" s="5" t="s">
        <v>7117</v>
      </c>
    </row>
    <row r="771" spans="2:14" hidden="1" outlineLevel="1">
      <c r="B771" s="5" t="s">
        <v>2534</v>
      </c>
      <c r="C771" s="5" t="s">
        <v>24</v>
      </c>
      <c r="D771" s="5" t="s">
        <v>63</v>
      </c>
      <c r="E771" s="5"/>
      <c r="F771" s="5" t="s">
        <v>7118</v>
      </c>
      <c r="G771" s="5" t="s">
        <v>7119</v>
      </c>
      <c r="H771" s="5" t="s">
        <v>2537</v>
      </c>
      <c r="I771" s="5" t="s">
        <v>2333</v>
      </c>
      <c r="J771" s="5" t="s">
        <v>38</v>
      </c>
      <c r="K771" s="5" t="s">
        <v>459</v>
      </c>
      <c r="L771" s="2">
        <f t="shared" ref="L771:L834" si="12">K771/$K$2361*100</f>
        <v>104246.07192580804</v>
      </c>
      <c r="M771" s="5" t="s">
        <v>38</v>
      </c>
      <c r="N771" s="5" t="s">
        <v>7120</v>
      </c>
    </row>
    <row r="772" spans="2:14" hidden="1" outlineLevel="1">
      <c r="B772" s="5" t="s">
        <v>2534</v>
      </c>
      <c r="C772" s="5" t="s">
        <v>24</v>
      </c>
      <c r="D772" s="5" t="s">
        <v>63</v>
      </c>
      <c r="E772" s="5"/>
      <c r="F772" s="5" t="s">
        <v>7121</v>
      </c>
      <c r="G772" s="5" t="s">
        <v>7122</v>
      </c>
      <c r="H772" s="5" t="s">
        <v>2537</v>
      </c>
      <c r="I772" s="5" t="s">
        <v>1896</v>
      </c>
      <c r="J772" s="5" t="s">
        <v>38</v>
      </c>
      <c r="K772" s="5" t="s">
        <v>174</v>
      </c>
      <c r="L772" s="2">
        <f t="shared" si="12"/>
        <v>-83738.647940403185</v>
      </c>
      <c r="M772" s="5" t="s">
        <v>38</v>
      </c>
      <c r="N772" s="5" t="s">
        <v>7123</v>
      </c>
    </row>
    <row r="773" spans="2:14" hidden="1" outlineLevel="1">
      <c r="B773" s="5" t="s">
        <v>2542</v>
      </c>
      <c r="C773" s="5" t="s">
        <v>24</v>
      </c>
      <c r="D773" s="5" t="s">
        <v>55</v>
      </c>
      <c r="E773" s="5"/>
      <c r="F773" s="5" t="s">
        <v>7124</v>
      </c>
      <c r="G773" s="5" t="s">
        <v>7125</v>
      </c>
      <c r="H773" s="5" t="s">
        <v>2545</v>
      </c>
      <c r="I773" s="5" t="s">
        <v>511</v>
      </c>
      <c r="J773" s="5" t="s">
        <v>38</v>
      </c>
      <c r="K773" s="5" t="s">
        <v>593</v>
      </c>
      <c r="L773" s="2">
        <f t="shared" si="12"/>
        <v>-18798.471986621124</v>
      </c>
      <c r="M773" s="5" t="s">
        <v>38</v>
      </c>
      <c r="N773" s="5" t="s">
        <v>7126</v>
      </c>
    </row>
    <row r="774" spans="2:14" hidden="1" outlineLevel="1">
      <c r="B774" s="5" t="s">
        <v>2542</v>
      </c>
      <c r="C774" s="5" t="s">
        <v>24</v>
      </c>
      <c r="D774" s="5" t="s">
        <v>38</v>
      </c>
      <c r="E774" s="5"/>
      <c r="F774" s="5" t="s">
        <v>7127</v>
      </c>
      <c r="G774" s="5" t="s">
        <v>7128</v>
      </c>
      <c r="H774" s="5" t="s">
        <v>2545</v>
      </c>
      <c r="I774" s="5" t="s">
        <v>1170</v>
      </c>
      <c r="J774" s="5" t="s">
        <v>38</v>
      </c>
      <c r="K774" s="5" t="s">
        <v>125</v>
      </c>
      <c r="L774" s="2">
        <f t="shared" si="12"/>
        <v>-47850.655965944679</v>
      </c>
      <c r="M774" s="5" t="s">
        <v>38</v>
      </c>
      <c r="N774" s="5" t="s">
        <v>7129</v>
      </c>
    </row>
    <row r="775" spans="2:14" hidden="1" outlineLevel="1">
      <c r="B775" s="5" t="s">
        <v>2542</v>
      </c>
      <c r="C775" s="5" t="s">
        <v>24</v>
      </c>
      <c r="D775" s="5" t="s">
        <v>38</v>
      </c>
      <c r="E775" s="5"/>
      <c r="F775" s="5" t="s">
        <v>7130</v>
      </c>
      <c r="G775" s="5" t="s">
        <v>7131</v>
      </c>
      <c r="H775" s="5" t="s">
        <v>2545</v>
      </c>
      <c r="I775" s="5" t="s">
        <v>1921</v>
      </c>
      <c r="J775" s="5" t="s">
        <v>38</v>
      </c>
      <c r="K775" s="5" t="s">
        <v>1209</v>
      </c>
      <c r="L775" s="2">
        <f t="shared" si="12"/>
        <v>88865.503936754394</v>
      </c>
      <c r="M775" s="5" t="s">
        <v>38</v>
      </c>
      <c r="N775" s="5" t="s">
        <v>7132</v>
      </c>
    </row>
    <row r="776" spans="2:14" hidden="1" outlineLevel="1">
      <c r="B776" s="5" t="s">
        <v>2550</v>
      </c>
      <c r="C776" s="5" t="s">
        <v>24</v>
      </c>
      <c r="D776" s="5" t="s">
        <v>46</v>
      </c>
      <c r="E776" s="5"/>
      <c r="F776" s="5" t="s">
        <v>7133</v>
      </c>
      <c r="G776" s="5" t="s">
        <v>7134</v>
      </c>
      <c r="H776" s="5" t="s">
        <v>2553</v>
      </c>
      <c r="I776" s="5" t="s">
        <v>4978</v>
      </c>
      <c r="J776" s="5" t="s">
        <v>51</v>
      </c>
      <c r="K776" s="5" t="s">
        <v>4354</v>
      </c>
      <c r="L776" s="2">
        <f t="shared" si="12"/>
        <v>131589.30390634786</v>
      </c>
      <c r="M776" s="5" t="s">
        <v>38</v>
      </c>
      <c r="N776" s="5" t="s">
        <v>650</v>
      </c>
    </row>
    <row r="777" spans="2:14" hidden="1" outlineLevel="1">
      <c r="B777" s="5" t="s">
        <v>2550</v>
      </c>
      <c r="C777" s="5" t="s">
        <v>24</v>
      </c>
      <c r="D777" s="5" t="s">
        <v>63</v>
      </c>
      <c r="E777" s="5"/>
      <c r="F777" s="5" t="s">
        <v>7135</v>
      </c>
      <c r="G777" s="5" t="s">
        <v>7136</v>
      </c>
      <c r="H777" s="5" t="s">
        <v>2553</v>
      </c>
      <c r="I777" s="5" t="s">
        <v>6528</v>
      </c>
      <c r="J777" s="5" t="s">
        <v>51</v>
      </c>
      <c r="K777" s="5" t="s">
        <v>294</v>
      </c>
      <c r="L777" s="2">
        <f t="shared" si="12"/>
        <v>-70067.031950133271</v>
      </c>
      <c r="M777" s="5" t="s">
        <v>38</v>
      </c>
      <c r="N777" s="5" t="s">
        <v>7137</v>
      </c>
    </row>
    <row r="778" spans="2:14" hidden="1" outlineLevel="1">
      <c r="B778" s="5" t="s">
        <v>2550</v>
      </c>
      <c r="C778" s="5" t="s">
        <v>24</v>
      </c>
      <c r="D778" s="5" t="s">
        <v>46</v>
      </c>
      <c r="E778" s="5"/>
      <c r="F778" s="5" t="s">
        <v>7138</v>
      </c>
      <c r="G778" s="5" t="s">
        <v>7139</v>
      </c>
      <c r="H778" s="5" t="s">
        <v>2553</v>
      </c>
      <c r="I778" s="5" t="s">
        <v>1219</v>
      </c>
      <c r="J778" s="5" t="s">
        <v>51</v>
      </c>
      <c r="K778" s="5" t="s">
        <v>282</v>
      </c>
      <c r="L778" s="2">
        <f t="shared" si="12"/>
        <v>-54686.463961079629</v>
      </c>
      <c r="M778" s="5" t="s">
        <v>38</v>
      </c>
      <c r="N778" s="5" t="s">
        <v>7140</v>
      </c>
    </row>
    <row r="779" spans="2:14" hidden="1" outlineLevel="1">
      <c r="B779" s="5" t="s">
        <v>2558</v>
      </c>
      <c r="C779" s="5" t="s">
        <v>24</v>
      </c>
      <c r="D779" s="5" t="s">
        <v>63</v>
      </c>
      <c r="E779" s="5"/>
      <c r="F779" s="5" t="s">
        <v>7141</v>
      </c>
      <c r="G779" s="5" t="s">
        <v>7142</v>
      </c>
      <c r="H779" s="5" t="s">
        <v>2561</v>
      </c>
      <c r="I779" s="5" t="s">
        <v>582</v>
      </c>
      <c r="J779" s="5" t="s">
        <v>38</v>
      </c>
      <c r="K779" s="5" t="s">
        <v>336</v>
      </c>
      <c r="L779" s="2">
        <f t="shared" si="12"/>
        <v>105955.02392459178</v>
      </c>
      <c r="M779" s="5" t="s">
        <v>38</v>
      </c>
      <c r="N779" s="5" t="s">
        <v>7143</v>
      </c>
    </row>
    <row r="780" spans="2:14" hidden="1" outlineLevel="1">
      <c r="B780" s="5" t="s">
        <v>2558</v>
      </c>
      <c r="C780" s="5" t="s">
        <v>24</v>
      </c>
      <c r="D780" s="5" t="s">
        <v>63</v>
      </c>
      <c r="E780" s="5"/>
      <c r="F780" s="5" t="s">
        <v>7144</v>
      </c>
      <c r="G780" s="5" t="s">
        <v>7145</v>
      </c>
      <c r="H780" s="5" t="s">
        <v>2561</v>
      </c>
      <c r="I780" s="5" t="s">
        <v>642</v>
      </c>
      <c r="J780" s="5" t="s">
        <v>38</v>
      </c>
      <c r="K780" s="5" t="s">
        <v>2423</v>
      </c>
      <c r="L780" s="2">
        <f t="shared" si="12"/>
        <v>-95701.311931889359</v>
      </c>
      <c r="M780" s="5" t="s">
        <v>38</v>
      </c>
      <c r="N780" s="5" t="s">
        <v>7146</v>
      </c>
    </row>
    <row r="781" spans="2:14" hidden="1" outlineLevel="1">
      <c r="B781" s="5" t="s">
        <v>2566</v>
      </c>
      <c r="C781" s="5" t="s">
        <v>24</v>
      </c>
      <c r="D781" s="5" t="s">
        <v>63</v>
      </c>
      <c r="E781" s="5"/>
      <c r="F781" s="5" t="s">
        <v>7147</v>
      </c>
      <c r="G781" s="5" t="s">
        <v>7148</v>
      </c>
      <c r="H781" s="5" t="s">
        <v>2569</v>
      </c>
      <c r="I781" s="5" t="s">
        <v>4087</v>
      </c>
      <c r="J781" s="5" t="s">
        <v>51</v>
      </c>
      <c r="K781" s="5" t="s">
        <v>5847</v>
      </c>
      <c r="L781" s="2">
        <f t="shared" si="12"/>
        <v>165768.34388202263</v>
      </c>
      <c r="M781" s="5" t="s">
        <v>38</v>
      </c>
      <c r="N781" s="5" t="s">
        <v>7149</v>
      </c>
    </row>
    <row r="782" spans="2:14" hidden="1" outlineLevel="1">
      <c r="B782" s="5" t="s">
        <v>2572</v>
      </c>
      <c r="C782" s="5" t="s">
        <v>24</v>
      </c>
      <c r="D782" s="5" t="s">
        <v>38</v>
      </c>
      <c r="E782" s="5"/>
      <c r="F782" s="5" t="s">
        <v>7150</v>
      </c>
      <c r="G782" s="5" t="s">
        <v>7151</v>
      </c>
      <c r="H782" s="5" t="s">
        <v>2575</v>
      </c>
      <c r="I782" s="5" t="s">
        <v>7152</v>
      </c>
      <c r="J782" s="5" t="s">
        <v>38</v>
      </c>
      <c r="K782" s="5" t="s">
        <v>967</v>
      </c>
      <c r="L782" s="2">
        <f t="shared" si="12"/>
        <v>124753.49591121291</v>
      </c>
      <c r="M782" s="5" t="s">
        <v>38</v>
      </c>
      <c r="N782" s="5" t="s">
        <v>7153</v>
      </c>
    </row>
    <row r="783" spans="2:14" hidden="1" outlineLevel="1">
      <c r="B783" s="5" t="s">
        <v>2572</v>
      </c>
      <c r="C783" s="5" t="s">
        <v>24</v>
      </c>
      <c r="D783" s="5" t="s">
        <v>38</v>
      </c>
      <c r="E783" s="5"/>
      <c r="F783" s="5" t="s">
        <v>7154</v>
      </c>
      <c r="G783" s="5" t="s">
        <v>7155</v>
      </c>
      <c r="H783" s="5" t="s">
        <v>2575</v>
      </c>
      <c r="I783" s="5" t="s">
        <v>7156</v>
      </c>
      <c r="J783" s="5" t="s">
        <v>38</v>
      </c>
      <c r="K783" s="5" t="s">
        <v>978</v>
      </c>
      <c r="L783" s="2">
        <f t="shared" si="12"/>
        <v>-105955.02392459178</v>
      </c>
      <c r="M783" s="5" t="s">
        <v>38</v>
      </c>
      <c r="N783" s="5" t="s">
        <v>7157</v>
      </c>
    </row>
    <row r="784" spans="2:14" hidden="1" outlineLevel="1">
      <c r="B784" s="5" t="s">
        <v>7158</v>
      </c>
      <c r="C784" s="5" t="s">
        <v>24</v>
      </c>
      <c r="D784" s="5" t="s">
        <v>38</v>
      </c>
      <c r="E784" s="5"/>
      <c r="F784" s="5" t="s">
        <v>7159</v>
      </c>
      <c r="G784" s="5" t="s">
        <v>7160</v>
      </c>
      <c r="H784" s="5" t="s">
        <v>7161</v>
      </c>
      <c r="I784" s="5" t="s">
        <v>1910</v>
      </c>
      <c r="J784" s="5" t="s">
        <v>51</v>
      </c>
      <c r="K784" s="5" t="s">
        <v>4796</v>
      </c>
      <c r="L784" s="2">
        <f t="shared" si="12"/>
        <v>22216.375984188599</v>
      </c>
      <c r="M784" s="5" t="s">
        <v>38</v>
      </c>
      <c r="N784" s="5" t="s">
        <v>7162</v>
      </c>
    </row>
    <row r="785" spans="2:14" hidden="1" outlineLevel="1">
      <c r="B785" s="5" t="s">
        <v>2582</v>
      </c>
      <c r="C785" s="5" t="s">
        <v>24</v>
      </c>
      <c r="D785" s="5" t="s">
        <v>38</v>
      </c>
      <c r="E785" s="5"/>
      <c r="F785" s="5" t="s">
        <v>7163</v>
      </c>
      <c r="G785" s="5" t="s">
        <v>7164</v>
      </c>
      <c r="H785" s="5" t="s">
        <v>2585</v>
      </c>
      <c r="I785" s="5" t="s">
        <v>1541</v>
      </c>
      <c r="J785" s="5" t="s">
        <v>51</v>
      </c>
      <c r="K785" s="5" t="s">
        <v>343</v>
      </c>
      <c r="L785" s="2">
        <f t="shared" si="12"/>
        <v>-80320.743942835703</v>
      </c>
      <c r="M785" s="5" t="s">
        <v>38</v>
      </c>
      <c r="N785" s="5" t="s">
        <v>7165</v>
      </c>
    </row>
    <row r="786" spans="2:14" hidden="1" outlineLevel="1">
      <c r="B786" s="5" t="s">
        <v>2582</v>
      </c>
      <c r="C786" s="5" t="s">
        <v>24</v>
      </c>
      <c r="D786" s="5" t="s">
        <v>46</v>
      </c>
      <c r="E786" s="5"/>
      <c r="F786" s="5" t="s">
        <v>7166</v>
      </c>
      <c r="G786" s="5" t="s">
        <v>7167</v>
      </c>
      <c r="H786" s="5" t="s">
        <v>2585</v>
      </c>
      <c r="I786" s="5" t="s">
        <v>2353</v>
      </c>
      <c r="J786" s="5" t="s">
        <v>51</v>
      </c>
      <c r="K786" s="5" t="s">
        <v>7168</v>
      </c>
      <c r="L786" s="2">
        <f t="shared" si="12"/>
        <v>205074.23985404862</v>
      </c>
      <c r="M786" s="5" t="s">
        <v>38</v>
      </c>
      <c r="N786" s="5" t="s">
        <v>7169</v>
      </c>
    </row>
    <row r="787" spans="2:14" hidden="1" outlineLevel="1">
      <c r="B787" s="5" t="s">
        <v>2587</v>
      </c>
      <c r="C787" s="5" t="s">
        <v>24</v>
      </c>
      <c r="D787" s="5" t="s">
        <v>38</v>
      </c>
      <c r="E787" s="5"/>
      <c r="F787" s="5" t="s">
        <v>7170</v>
      </c>
      <c r="G787" s="5" t="s">
        <v>7171</v>
      </c>
      <c r="H787" s="5" t="s">
        <v>2590</v>
      </c>
      <c r="I787" s="5" t="s">
        <v>4854</v>
      </c>
      <c r="J787" s="5" t="s">
        <v>51</v>
      </c>
      <c r="K787" s="5" t="s">
        <v>718</v>
      </c>
      <c r="L787" s="2">
        <f t="shared" si="12"/>
        <v>-99119.215929456841</v>
      </c>
      <c r="M787" s="5" t="s">
        <v>38</v>
      </c>
      <c r="N787" s="5" t="s">
        <v>7172</v>
      </c>
    </row>
    <row r="788" spans="2:14" hidden="1" outlineLevel="1">
      <c r="B788" s="5" t="s">
        <v>2587</v>
      </c>
      <c r="C788" s="5" t="s">
        <v>24</v>
      </c>
      <c r="D788" s="5" t="s">
        <v>63</v>
      </c>
      <c r="E788" s="5"/>
      <c r="F788" s="5" t="s">
        <v>7173</v>
      </c>
      <c r="G788" s="5" t="s">
        <v>7174</v>
      </c>
      <c r="H788" s="5" t="s">
        <v>2590</v>
      </c>
      <c r="I788" s="5" t="s">
        <v>4350</v>
      </c>
      <c r="J788" s="5" t="s">
        <v>51</v>
      </c>
      <c r="K788" s="5" t="s">
        <v>502</v>
      </c>
      <c r="L788" s="2">
        <f t="shared" si="12"/>
        <v>157223.58388810395</v>
      </c>
      <c r="M788" s="5" t="s">
        <v>38</v>
      </c>
      <c r="N788" s="5" t="s">
        <v>7175</v>
      </c>
    </row>
    <row r="789" spans="2:14" hidden="1" outlineLevel="1">
      <c r="B789" s="5" t="s">
        <v>2622</v>
      </c>
      <c r="C789" s="5" t="s">
        <v>37</v>
      </c>
      <c r="D789" s="5" t="s">
        <v>46</v>
      </c>
      <c r="E789" s="5"/>
      <c r="F789" s="5" t="s">
        <v>7176</v>
      </c>
      <c r="G789" s="5" t="s">
        <v>7177</v>
      </c>
      <c r="H789" s="5" t="s">
        <v>2625</v>
      </c>
      <c r="I789" s="5" t="s">
        <v>2054</v>
      </c>
      <c r="J789" s="5" t="s">
        <v>38</v>
      </c>
      <c r="K789" s="5" t="s">
        <v>208</v>
      </c>
      <c r="L789" s="2">
        <f t="shared" si="12"/>
        <v>87156.551937970667</v>
      </c>
      <c r="M789" s="5" t="s">
        <v>38</v>
      </c>
      <c r="N789" s="5" t="s">
        <v>7178</v>
      </c>
    </row>
    <row r="790" spans="2:14" hidden="1" outlineLevel="1">
      <c r="B790" s="5" t="s">
        <v>7179</v>
      </c>
      <c r="C790" s="5" t="s">
        <v>24</v>
      </c>
      <c r="D790" s="5" t="s">
        <v>55</v>
      </c>
      <c r="E790" s="5"/>
      <c r="F790" s="5" t="s">
        <v>7180</v>
      </c>
      <c r="G790" s="5" t="s">
        <v>7181</v>
      </c>
      <c r="H790" s="5" t="s">
        <v>7182</v>
      </c>
      <c r="I790" s="5" t="s">
        <v>1071</v>
      </c>
      <c r="J790" s="5" t="s">
        <v>38</v>
      </c>
      <c r="K790" s="5" t="s">
        <v>1051</v>
      </c>
      <c r="L790" s="2">
        <f t="shared" si="12"/>
        <v>107663.97592337553</v>
      </c>
      <c r="M790" s="5" t="s">
        <v>38</v>
      </c>
      <c r="N790" s="5" t="s">
        <v>7183</v>
      </c>
    </row>
    <row r="791" spans="2:14" hidden="1" outlineLevel="1">
      <c r="B791" s="5" t="s">
        <v>7179</v>
      </c>
      <c r="C791" s="5" t="s">
        <v>24</v>
      </c>
      <c r="D791" s="5" t="s">
        <v>38</v>
      </c>
      <c r="E791" s="5"/>
      <c r="F791" s="5" t="s">
        <v>7184</v>
      </c>
      <c r="G791" s="5" t="s">
        <v>7185</v>
      </c>
      <c r="H791" s="5" t="s">
        <v>7182</v>
      </c>
      <c r="I791" s="5" t="s">
        <v>3226</v>
      </c>
      <c r="J791" s="5" t="s">
        <v>38</v>
      </c>
      <c r="K791" s="5" t="s">
        <v>740</v>
      </c>
      <c r="L791" s="2">
        <f t="shared" si="12"/>
        <v>-3417.9039975674768</v>
      </c>
      <c r="M791" s="5" t="s">
        <v>38</v>
      </c>
      <c r="N791" s="5" t="s">
        <v>7186</v>
      </c>
    </row>
    <row r="792" spans="2:14" hidden="1" outlineLevel="1">
      <c r="B792" s="5" t="s">
        <v>7187</v>
      </c>
      <c r="C792" s="5" t="s">
        <v>24</v>
      </c>
      <c r="D792" s="5" t="s">
        <v>38</v>
      </c>
      <c r="E792" s="5" t="s">
        <v>120</v>
      </c>
      <c r="F792" s="5" t="s">
        <v>7188</v>
      </c>
      <c r="G792" s="5" t="s">
        <v>7189</v>
      </c>
      <c r="H792" s="5" t="s">
        <v>7190</v>
      </c>
      <c r="I792" s="5" t="s">
        <v>7191</v>
      </c>
      <c r="J792" s="5" t="s">
        <v>38</v>
      </c>
      <c r="K792" s="5" t="s">
        <v>1579</v>
      </c>
      <c r="L792" s="2">
        <f t="shared" si="12"/>
        <v>-52977.511962295888</v>
      </c>
      <c r="M792" s="5" t="s">
        <v>38</v>
      </c>
      <c r="N792" s="5" t="s">
        <v>7192</v>
      </c>
    </row>
    <row r="793" spans="2:14" hidden="1" outlineLevel="1">
      <c r="B793" s="5" t="s">
        <v>7193</v>
      </c>
      <c r="C793" s="5" t="s">
        <v>24</v>
      </c>
      <c r="D793" s="5" t="s">
        <v>55</v>
      </c>
      <c r="E793" s="5"/>
      <c r="F793" s="5" t="s">
        <v>7194</v>
      </c>
      <c r="G793" s="5" t="s">
        <v>7195</v>
      </c>
      <c r="H793" s="5" t="s">
        <v>7196</v>
      </c>
      <c r="I793" s="5" t="s">
        <v>7197</v>
      </c>
      <c r="J793" s="5" t="s">
        <v>51</v>
      </c>
      <c r="K793" s="5" t="s">
        <v>68</v>
      </c>
      <c r="L793" s="2">
        <f t="shared" si="12"/>
        <v>97410.263930673085</v>
      </c>
      <c r="M793" s="5" t="s">
        <v>38</v>
      </c>
      <c r="N793" s="5" t="s">
        <v>7198</v>
      </c>
    </row>
    <row r="794" spans="2:14" hidden="1" outlineLevel="1">
      <c r="B794" s="5" t="s">
        <v>7193</v>
      </c>
      <c r="C794" s="5" t="s">
        <v>24</v>
      </c>
      <c r="D794" s="5" t="s">
        <v>55</v>
      </c>
      <c r="E794" s="5"/>
      <c r="F794" s="5" t="s">
        <v>7199</v>
      </c>
      <c r="G794" s="5" t="s">
        <v>7200</v>
      </c>
      <c r="H794" s="5" t="s">
        <v>7196</v>
      </c>
      <c r="I794" s="5" t="s">
        <v>3655</v>
      </c>
      <c r="J794" s="5" t="s">
        <v>51</v>
      </c>
      <c r="K794" s="5" t="s">
        <v>3819</v>
      </c>
      <c r="L794" s="2">
        <f t="shared" si="12"/>
        <v>-39305.895972025988</v>
      </c>
      <c r="M794" s="5" t="s">
        <v>38</v>
      </c>
      <c r="N794" s="5" t="s">
        <v>7201</v>
      </c>
    </row>
    <row r="795" spans="2:14" hidden="1" outlineLevel="1">
      <c r="B795" s="5" t="s">
        <v>7202</v>
      </c>
      <c r="C795" s="5" t="s">
        <v>24</v>
      </c>
      <c r="D795" s="5" t="s">
        <v>55</v>
      </c>
      <c r="E795" s="5"/>
      <c r="F795" s="5" t="s">
        <v>7203</v>
      </c>
      <c r="G795" s="5" t="s">
        <v>7204</v>
      </c>
      <c r="H795" s="5" t="s">
        <v>7205</v>
      </c>
      <c r="I795" s="5" t="s">
        <v>1981</v>
      </c>
      <c r="J795" s="5" t="s">
        <v>38</v>
      </c>
      <c r="K795" s="5" t="s">
        <v>52</v>
      </c>
      <c r="L795" s="2">
        <f t="shared" si="12"/>
        <v>61522.271956214579</v>
      </c>
      <c r="M795" s="5" t="s">
        <v>38</v>
      </c>
      <c r="N795" s="5" t="s">
        <v>7206</v>
      </c>
    </row>
    <row r="796" spans="2:14" hidden="1" outlineLevel="1">
      <c r="B796" s="5" t="s">
        <v>7207</v>
      </c>
      <c r="C796" s="5" t="s">
        <v>37</v>
      </c>
      <c r="D796" s="5" t="s">
        <v>46</v>
      </c>
      <c r="E796" s="5"/>
      <c r="F796" s="5" t="s">
        <v>7208</v>
      </c>
      <c r="G796" s="5" t="s">
        <v>7209</v>
      </c>
      <c r="H796" s="5" t="s">
        <v>7210</v>
      </c>
      <c r="I796" s="5" t="s">
        <v>88</v>
      </c>
      <c r="J796" s="5" t="s">
        <v>51</v>
      </c>
      <c r="K796" s="5" t="s">
        <v>659</v>
      </c>
      <c r="L796" s="2">
        <f t="shared" si="12"/>
        <v>121335.59191364543</v>
      </c>
      <c r="M796" s="5" t="s">
        <v>38</v>
      </c>
      <c r="N796" s="5" t="s">
        <v>7211</v>
      </c>
    </row>
    <row r="797" spans="2:14" hidden="1" outlineLevel="1">
      <c r="B797" s="5" t="s">
        <v>7207</v>
      </c>
      <c r="C797" s="5" t="s">
        <v>37</v>
      </c>
      <c r="D797" s="5" t="s">
        <v>55</v>
      </c>
      <c r="E797" s="5"/>
      <c r="F797" s="5" t="s">
        <v>7212</v>
      </c>
      <c r="G797" s="5" t="s">
        <v>7213</v>
      </c>
      <c r="H797" s="5" t="s">
        <v>7210</v>
      </c>
      <c r="I797" s="5" t="s">
        <v>7214</v>
      </c>
      <c r="J797" s="5" t="s">
        <v>51</v>
      </c>
      <c r="K797" s="5" t="s">
        <v>294</v>
      </c>
      <c r="L797" s="2">
        <f t="shared" si="12"/>
        <v>-70067.031950133271</v>
      </c>
      <c r="M797" s="5" t="s">
        <v>38</v>
      </c>
      <c r="N797" s="5" t="s">
        <v>7215</v>
      </c>
    </row>
    <row r="798" spans="2:14" hidden="1" outlineLevel="1">
      <c r="B798" s="5" t="s">
        <v>7216</v>
      </c>
      <c r="C798" s="5" t="s">
        <v>37</v>
      </c>
      <c r="D798" s="5" t="s">
        <v>55</v>
      </c>
      <c r="E798" s="5" t="s">
        <v>120</v>
      </c>
      <c r="F798" s="5" t="s">
        <v>7217</v>
      </c>
      <c r="G798" s="5" t="s">
        <v>7218</v>
      </c>
      <c r="H798" s="5" t="s">
        <v>7219</v>
      </c>
      <c r="I798" s="5" t="s">
        <v>624</v>
      </c>
      <c r="J798" s="5" t="s">
        <v>51</v>
      </c>
      <c r="K798" s="5" t="s">
        <v>676</v>
      </c>
      <c r="L798" s="2">
        <f t="shared" si="12"/>
        <v>-1708.9519987837384</v>
      </c>
      <c r="M798" s="5" t="s">
        <v>38</v>
      </c>
      <c r="N798" s="5" t="s">
        <v>7220</v>
      </c>
    </row>
    <row r="799" spans="2:14" hidden="1" outlineLevel="1">
      <c r="B799" s="5" t="s">
        <v>7221</v>
      </c>
      <c r="C799" s="5" t="s">
        <v>24</v>
      </c>
      <c r="D799" s="5" t="s">
        <v>38</v>
      </c>
      <c r="E799" s="5"/>
      <c r="F799" s="5" t="s">
        <v>7222</v>
      </c>
      <c r="G799" s="5" t="s">
        <v>7223</v>
      </c>
      <c r="H799" s="5" t="s">
        <v>7224</v>
      </c>
      <c r="I799" s="5" t="s">
        <v>3222</v>
      </c>
      <c r="J799" s="5" t="s">
        <v>51</v>
      </c>
      <c r="K799" s="5" t="s">
        <v>583</v>
      </c>
      <c r="L799" s="2">
        <f t="shared" si="12"/>
        <v>20507.423985404861</v>
      </c>
      <c r="M799" s="5" t="s">
        <v>38</v>
      </c>
      <c r="N799" s="5" t="s">
        <v>7225</v>
      </c>
    </row>
    <row r="800" spans="2:14" hidden="1" outlineLevel="1">
      <c r="B800" s="5" t="s">
        <v>2600</v>
      </c>
      <c r="C800" s="5" t="s">
        <v>24</v>
      </c>
      <c r="D800" s="5" t="s">
        <v>46</v>
      </c>
      <c r="E800" s="5"/>
      <c r="F800" s="5" t="s">
        <v>7226</v>
      </c>
      <c r="G800" s="5" t="s">
        <v>7227</v>
      </c>
      <c r="H800" s="5" t="s">
        <v>2603</v>
      </c>
      <c r="I800" s="5" t="s">
        <v>6900</v>
      </c>
      <c r="J800" s="5" t="s">
        <v>38</v>
      </c>
      <c r="K800" s="5" t="s">
        <v>2956</v>
      </c>
      <c r="L800" s="2">
        <f t="shared" si="12"/>
        <v>174313.10387594133</v>
      </c>
      <c r="M800" s="5" t="s">
        <v>38</v>
      </c>
      <c r="N800" s="5" t="s">
        <v>7228</v>
      </c>
    </row>
    <row r="801" spans="1:14" hidden="1" outlineLevel="1">
      <c r="B801" s="5" t="s">
        <v>7229</v>
      </c>
      <c r="C801" s="5" t="s">
        <v>24</v>
      </c>
      <c r="D801" s="5" t="s">
        <v>55</v>
      </c>
      <c r="E801" s="5"/>
      <c r="F801" s="5" t="s">
        <v>7230</v>
      </c>
      <c r="G801" s="5" t="s">
        <v>7231</v>
      </c>
      <c r="H801" s="5" t="s">
        <v>7232</v>
      </c>
      <c r="I801" s="5" t="s">
        <v>7233</v>
      </c>
      <c r="J801" s="5" t="s">
        <v>55</v>
      </c>
      <c r="K801" s="5" t="s">
        <v>1695</v>
      </c>
      <c r="L801" s="2">
        <f t="shared" si="12"/>
        <v>111081.879920943</v>
      </c>
      <c r="M801" s="5" t="s">
        <v>38</v>
      </c>
      <c r="N801" s="5" t="s">
        <v>7234</v>
      </c>
    </row>
    <row r="802" spans="1:14" hidden="1" outlineLevel="1">
      <c r="B802" s="5" t="s">
        <v>7229</v>
      </c>
      <c r="C802" s="5" t="s">
        <v>24</v>
      </c>
      <c r="D802" s="5" t="s">
        <v>38</v>
      </c>
      <c r="E802" s="5"/>
      <c r="F802" s="5" t="s">
        <v>7235</v>
      </c>
      <c r="G802" s="5" t="s">
        <v>7236</v>
      </c>
      <c r="H802" s="5" t="s">
        <v>7232</v>
      </c>
      <c r="I802" s="5" t="s">
        <v>3913</v>
      </c>
      <c r="J802" s="5" t="s">
        <v>55</v>
      </c>
      <c r="K802" s="5" t="s">
        <v>4589</v>
      </c>
      <c r="L802" s="2">
        <f t="shared" si="12"/>
        <v>-88865.503936754394</v>
      </c>
      <c r="M802" s="5" t="s">
        <v>38</v>
      </c>
      <c r="N802" s="5" t="s">
        <v>7237</v>
      </c>
    </row>
    <row r="803" spans="1:14" collapsed="1">
      <c r="A803" s="3" t="s">
        <v>2246</v>
      </c>
      <c r="B803" s="2" t="s">
        <v>2247</v>
      </c>
      <c r="C803" s="2" t="s">
        <v>2248</v>
      </c>
      <c r="D803" s="2" t="s">
        <v>7238</v>
      </c>
      <c r="E803" s="2" t="s">
        <v>7239</v>
      </c>
      <c r="F803" s="2" t="s">
        <v>6904</v>
      </c>
      <c r="G803" s="2" t="s">
        <v>7240</v>
      </c>
      <c r="H803" s="2" t="s">
        <v>6906</v>
      </c>
      <c r="I803" s="3" t="s">
        <v>2254</v>
      </c>
      <c r="K803" s="2">
        <f>218/C803</f>
        <v>2.7324116666457765E-3</v>
      </c>
      <c r="L803" s="2">
        <f t="shared" si="12"/>
        <v>4.6695603792143059</v>
      </c>
      <c r="M803" s="2">
        <v>-0.45100000000000001</v>
      </c>
      <c r="N803" s="2">
        <v>7.13</v>
      </c>
    </row>
    <row r="804" spans="1:14" hidden="1" outlineLevel="1">
      <c r="B804" s="1" t="s">
        <v>26</v>
      </c>
      <c r="C804" s="1" t="s">
        <v>27</v>
      </c>
      <c r="D804" s="1" t="s">
        <v>4</v>
      </c>
      <c r="E804" s="1" t="s">
        <v>28</v>
      </c>
      <c r="F804" s="1" t="s">
        <v>29</v>
      </c>
      <c r="G804" s="1" t="s">
        <v>30</v>
      </c>
      <c r="H804" s="1" t="s">
        <v>31</v>
      </c>
      <c r="I804" s="1" t="s">
        <v>32</v>
      </c>
      <c r="J804" s="1" t="s">
        <v>33</v>
      </c>
      <c r="K804" s="1" t="s">
        <v>3</v>
      </c>
      <c r="L804" s="2" t="e">
        <f t="shared" si="12"/>
        <v>#VALUE!</v>
      </c>
      <c r="M804" s="1" t="s">
        <v>34</v>
      </c>
      <c r="N804" s="1" t="s">
        <v>35</v>
      </c>
    </row>
    <row r="805" spans="1:14" hidden="1" outlineLevel="1">
      <c r="B805" s="7" t="s">
        <v>2255</v>
      </c>
      <c r="C805" s="7" t="s">
        <v>24</v>
      </c>
      <c r="D805" s="7" t="s">
        <v>46</v>
      </c>
      <c r="E805" s="7"/>
      <c r="F805" s="7" t="s">
        <v>2256</v>
      </c>
      <c r="G805" s="7" t="s">
        <v>2257</v>
      </c>
      <c r="H805" s="7" t="s">
        <v>2258</v>
      </c>
      <c r="I805" s="7" t="s">
        <v>102</v>
      </c>
      <c r="J805" s="7" t="s">
        <v>51</v>
      </c>
      <c r="K805" s="7" t="s">
        <v>447</v>
      </c>
      <c r="L805" s="2">
        <f t="shared" si="12"/>
        <v>49559.60796472842</v>
      </c>
      <c r="M805" s="7" t="s">
        <v>38</v>
      </c>
      <c r="N805" s="7" t="s">
        <v>985</v>
      </c>
    </row>
    <row r="806" spans="1:14" hidden="1" outlineLevel="1">
      <c r="B806" s="7" t="s">
        <v>2260</v>
      </c>
      <c r="C806" s="7" t="s">
        <v>24</v>
      </c>
      <c r="D806" s="7" t="s">
        <v>55</v>
      </c>
      <c r="E806" s="7"/>
      <c r="F806" s="7" t="s">
        <v>6926</v>
      </c>
      <c r="G806" s="7" t="s">
        <v>6927</v>
      </c>
      <c r="H806" s="7" t="s">
        <v>2263</v>
      </c>
      <c r="I806" s="7" t="s">
        <v>5543</v>
      </c>
      <c r="J806" s="7" t="s">
        <v>51</v>
      </c>
      <c r="K806" s="7" t="s">
        <v>103</v>
      </c>
      <c r="L806" s="2">
        <f t="shared" si="12"/>
        <v>66649.127952565803</v>
      </c>
      <c r="M806" s="7" t="s">
        <v>38</v>
      </c>
      <c r="N806" s="7" t="s">
        <v>6928</v>
      </c>
    </row>
    <row r="807" spans="1:14" hidden="1" outlineLevel="1">
      <c r="B807" s="7" t="s">
        <v>2266</v>
      </c>
      <c r="C807" s="7" t="s">
        <v>24</v>
      </c>
      <c r="D807" s="7" t="s">
        <v>46</v>
      </c>
      <c r="E807" s="7"/>
      <c r="F807" s="7" t="s">
        <v>6929</v>
      </c>
      <c r="G807" s="7" t="s">
        <v>6930</v>
      </c>
      <c r="H807" s="7" t="s">
        <v>2269</v>
      </c>
      <c r="I807" s="7" t="s">
        <v>2023</v>
      </c>
      <c r="J807" s="7" t="s">
        <v>51</v>
      </c>
      <c r="K807" s="7" t="s">
        <v>289</v>
      </c>
      <c r="L807" s="2">
        <f t="shared" si="12"/>
        <v>82029.695941619444</v>
      </c>
      <c r="M807" s="7" t="s">
        <v>38</v>
      </c>
      <c r="N807" s="7" t="s">
        <v>6931</v>
      </c>
    </row>
    <row r="808" spans="1:14" hidden="1" outlineLevel="1">
      <c r="B808" s="7" t="s">
        <v>6932</v>
      </c>
      <c r="C808" s="7" t="s">
        <v>24</v>
      </c>
      <c r="D808" s="7" t="s">
        <v>55</v>
      </c>
      <c r="E808" s="7"/>
      <c r="F808" s="7" t="s">
        <v>6933</v>
      </c>
      <c r="G808" s="7" t="s">
        <v>6934</v>
      </c>
      <c r="H808" s="7" t="s">
        <v>6935</v>
      </c>
      <c r="I808" s="7" t="s">
        <v>977</v>
      </c>
      <c r="J808" s="7" t="s">
        <v>51</v>
      </c>
      <c r="K808" s="7" t="s">
        <v>103</v>
      </c>
      <c r="L808" s="2">
        <f t="shared" si="12"/>
        <v>66649.127952565803</v>
      </c>
      <c r="M808" s="7" t="s">
        <v>38</v>
      </c>
      <c r="N808" s="7" t="s">
        <v>6936</v>
      </c>
    </row>
    <row r="809" spans="1:14" hidden="1" outlineLevel="1">
      <c r="B809" s="7" t="s">
        <v>2271</v>
      </c>
      <c r="C809" s="7" t="s">
        <v>24</v>
      </c>
      <c r="D809" s="7" t="s">
        <v>38</v>
      </c>
      <c r="E809" s="7"/>
      <c r="F809" s="7" t="s">
        <v>6937</v>
      </c>
      <c r="G809" s="7" t="s">
        <v>6938</v>
      </c>
      <c r="H809" s="7" t="s">
        <v>2274</v>
      </c>
      <c r="I809" s="7" t="s">
        <v>6074</v>
      </c>
      <c r="J809" s="7" t="s">
        <v>51</v>
      </c>
      <c r="K809" s="7" t="s">
        <v>89</v>
      </c>
      <c r="L809" s="2">
        <f t="shared" si="12"/>
        <v>47850.655965944679</v>
      </c>
      <c r="M809" s="7" t="s">
        <v>38</v>
      </c>
      <c r="N809" s="7" t="s">
        <v>6939</v>
      </c>
    </row>
    <row r="810" spans="1:14" hidden="1" outlineLevel="1">
      <c r="B810" s="7" t="s">
        <v>2276</v>
      </c>
      <c r="C810" s="7" t="s">
        <v>24</v>
      </c>
      <c r="D810" s="7" t="s">
        <v>55</v>
      </c>
      <c r="E810" s="7"/>
      <c r="F810" s="7" t="s">
        <v>6940</v>
      </c>
      <c r="G810" s="7" t="s">
        <v>6941</v>
      </c>
      <c r="H810" s="7" t="s">
        <v>2279</v>
      </c>
      <c r="I810" s="7" t="s">
        <v>6528</v>
      </c>
      <c r="J810" s="7" t="s">
        <v>51</v>
      </c>
      <c r="K810" s="7" t="s">
        <v>1209</v>
      </c>
      <c r="L810" s="2">
        <f t="shared" si="12"/>
        <v>88865.503936754394</v>
      </c>
      <c r="M810" s="7" t="s">
        <v>38</v>
      </c>
      <c r="N810" s="7" t="s">
        <v>6942</v>
      </c>
    </row>
    <row r="811" spans="1:14" hidden="1" outlineLevel="1">
      <c r="B811" s="7" t="s">
        <v>2282</v>
      </c>
      <c r="C811" s="7" t="s">
        <v>24</v>
      </c>
      <c r="D811" s="7" t="s">
        <v>38</v>
      </c>
      <c r="E811" s="7"/>
      <c r="F811" s="7" t="s">
        <v>6943</v>
      </c>
      <c r="G811" s="7" t="s">
        <v>6944</v>
      </c>
      <c r="H811" s="7" t="s">
        <v>2285</v>
      </c>
      <c r="I811" s="7" t="s">
        <v>3838</v>
      </c>
      <c r="J811" s="7" t="s">
        <v>51</v>
      </c>
      <c r="K811" s="7" t="s">
        <v>583</v>
      </c>
      <c r="L811" s="2">
        <f t="shared" si="12"/>
        <v>20507.423985404861</v>
      </c>
      <c r="M811" s="7" t="s">
        <v>38</v>
      </c>
      <c r="N811" s="7" t="s">
        <v>6945</v>
      </c>
    </row>
    <row r="812" spans="1:14" hidden="1" outlineLevel="1">
      <c r="B812" s="7" t="s">
        <v>6946</v>
      </c>
      <c r="C812" s="7" t="s">
        <v>24</v>
      </c>
      <c r="D812" s="7" t="s">
        <v>38</v>
      </c>
      <c r="E812" s="7"/>
      <c r="F812" s="7" t="s">
        <v>6947</v>
      </c>
      <c r="G812" s="7" t="s">
        <v>6948</v>
      </c>
      <c r="H812" s="7" t="s">
        <v>6949</v>
      </c>
      <c r="I812" s="7" t="s">
        <v>665</v>
      </c>
      <c r="J812" s="7" t="s">
        <v>38</v>
      </c>
      <c r="K812" s="7" t="s">
        <v>188</v>
      </c>
      <c r="L812" s="2">
        <f t="shared" si="12"/>
        <v>80320.743942835703</v>
      </c>
      <c r="M812" s="7" t="s">
        <v>38</v>
      </c>
      <c r="N812" s="7" t="s">
        <v>6950</v>
      </c>
    </row>
    <row r="813" spans="1:14" hidden="1" outlineLevel="1">
      <c r="B813" s="7" t="s">
        <v>2288</v>
      </c>
      <c r="C813" s="7" t="s">
        <v>24</v>
      </c>
      <c r="D813" s="7" t="s">
        <v>46</v>
      </c>
      <c r="E813" s="7"/>
      <c r="F813" s="7" t="s">
        <v>6951</v>
      </c>
      <c r="G813" s="7" t="s">
        <v>6952</v>
      </c>
      <c r="H813" s="7" t="s">
        <v>2291</v>
      </c>
      <c r="I813" s="7" t="s">
        <v>270</v>
      </c>
      <c r="J813" s="7" t="s">
        <v>51</v>
      </c>
      <c r="K813" s="7" t="s">
        <v>82</v>
      </c>
      <c r="L813" s="2">
        <f t="shared" si="12"/>
        <v>58104.367958647104</v>
      </c>
      <c r="M813" s="7" t="s">
        <v>38</v>
      </c>
      <c r="N813" s="7" t="s">
        <v>6953</v>
      </c>
    </row>
    <row r="814" spans="1:14" hidden="1" outlineLevel="1">
      <c r="B814" s="5" t="s">
        <v>2293</v>
      </c>
      <c r="C814" s="5" t="s">
        <v>37</v>
      </c>
      <c r="D814" s="5" t="s">
        <v>63</v>
      </c>
      <c r="E814" s="5"/>
      <c r="F814" s="5" t="s">
        <v>7241</v>
      </c>
      <c r="G814" s="5" t="s">
        <v>7242</v>
      </c>
      <c r="H814" s="5" t="s">
        <v>2296</v>
      </c>
      <c r="I814" s="5" t="s">
        <v>288</v>
      </c>
      <c r="J814" s="5" t="s">
        <v>51</v>
      </c>
      <c r="K814" s="5" t="s">
        <v>484</v>
      </c>
      <c r="L814" s="2">
        <f t="shared" si="12"/>
        <v>102537.11992702431</v>
      </c>
      <c r="M814" s="5" t="s">
        <v>38</v>
      </c>
      <c r="N814" s="5" t="s">
        <v>7243</v>
      </c>
    </row>
    <row r="815" spans="1:14" hidden="1" outlineLevel="1">
      <c r="B815" s="7" t="s">
        <v>6954</v>
      </c>
      <c r="C815" s="7" t="s">
        <v>24</v>
      </c>
      <c r="D815" s="7" t="s">
        <v>38</v>
      </c>
      <c r="E815" s="7"/>
      <c r="F815" s="7" t="s">
        <v>6955</v>
      </c>
      <c r="G815" s="7" t="s">
        <v>6956</v>
      </c>
      <c r="H815" s="7" t="s">
        <v>6957</v>
      </c>
      <c r="I815" s="7" t="s">
        <v>5854</v>
      </c>
      <c r="J815" s="7" t="s">
        <v>38</v>
      </c>
      <c r="K815" s="7" t="s">
        <v>1164</v>
      </c>
      <c r="L815" s="2">
        <f t="shared" si="12"/>
        <v>39305.895972025988</v>
      </c>
      <c r="M815" s="7" t="s">
        <v>38</v>
      </c>
      <c r="N815" s="7" t="s">
        <v>6958</v>
      </c>
    </row>
    <row r="816" spans="1:14" hidden="1" outlineLevel="1">
      <c r="B816" s="5" t="s">
        <v>2298</v>
      </c>
      <c r="C816" s="5" t="s">
        <v>37</v>
      </c>
      <c r="D816" s="5" t="s">
        <v>55</v>
      </c>
      <c r="E816" s="5" t="s">
        <v>120</v>
      </c>
      <c r="F816" s="5" t="s">
        <v>7244</v>
      </c>
      <c r="G816" s="5" t="s">
        <v>7245</v>
      </c>
      <c r="H816" s="5" t="s">
        <v>2301</v>
      </c>
      <c r="I816" s="5" t="s">
        <v>6190</v>
      </c>
      <c r="J816" s="5" t="s">
        <v>51</v>
      </c>
      <c r="K816" s="5" t="s">
        <v>3819</v>
      </c>
      <c r="L816" s="2">
        <f t="shared" si="12"/>
        <v>-39305.895972025988</v>
      </c>
      <c r="M816" s="5" t="s">
        <v>38</v>
      </c>
      <c r="N816" s="5" t="s">
        <v>7246</v>
      </c>
    </row>
    <row r="817" spans="2:14" hidden="1" outlineLevel="1">
      <c r="B817" s="7" t="s">
        <v>2304</v>
      </c>
      <c r="C817" s="7" t="s">
        <v>24</v>
      </c>
      <c r="D817" s="7" t="s">
        <v>142</v>
      </c>
      <c r="E817" s="7"/>
      <c r="F817" s="7" t="s">
        <v>6959</v>
      </c>
      <c r="G817" s="7" t="s">
        <v>6960</v>
      </c>
      <c r="H817" s="7" t="s">
        <v>2307</v>
      </c>
      <c r="I817" s="7" t="s">
        <v>2401</v>
      </c>
      <c r="J817" s="7" t="s">
        <v>51</v>
      </c>
      <c r="K817" s="7" t="s">
        <v>324</v>
      </c>
      <c r="L817" s="2">
        <f t="shared" si="12"/>
        <v>71775.983948917012</v>
      </c>
      <c r="M817" s="7" t="s">
        <v>38</v>
      </c>
      <c r="N817" s="7" t="s">
        <v>6961</v>
      </c>
    </row>
    <row r="818" spans="2:14" hidden="1" outlineLevel="1">
      <c r="B818" s="7" t="s">
        <v>6962</v>
      </c>
      <c r="C818" s="7" t="s">
        <v>24</v>
      </c>
      <c r="D818" s="7" t="s">
        <v>38</v>
      </c>
      <c r="E818" s="7"/>
      <c r="F818" s="7" t="s">
        <v>6963</v>
      </c>
      <c r="G818" s="7" t="s">
        <v>6964</v>
      </c>
      <c r="H818" s="7" t="s">
        <v>6965</v>
      </c>
      <c r="I818" s="7" t="s">
        <v>2023</v>
      </c>
      <c r="J818" s="7" t="s">
        <v>38</v>
      </c>
      <c r="K818" s="7" t="s">
        <v>239</v>
      </c>
      <c r="L818" s="2">
        <f t="shared" si="12"/>
        <v>35887.991974458506</v>
      </c>
      <c r="M818" s="7" t="s">
        <v>38</v>
      </c>
      <c r="N818" s="7" t="s">
        <v>6966</v>
      </c>
    </row>
    <row r="819" spans="2:14" hidden="1" outlineLevel="1">
      <c r="B819" s="7" t="s">
        <v>2310</v>
      </c>
      <c r="C819" s="7" t="s">
        <v>24</v>
      </c>
      <c r="D819" s="7" t="s">
        <v>55</v>
      </c>
      <c r="E819" s="7"/>
      <c r="F819" s="7" t="s">
        <v>6967</v>
      </c>
      <c r="G819" s="7" t="s">
        <v>6968</v>
      </c>
      <c r="H819" s="7" t="s">
        <v>2313</v>
      </c>
      <c r="I819" s="7" t="s">
        <v>2308</v>
      </c>
      <c r="J819" s="7" t="s">
        <v>38</v>
      </c>
      <c r="K819" s="7" t="s">
        <v>4542</v>
      </c>
      <c r="L819" s="2">
        <f t="shared" si="12"/>
        <v>-20507.423985404861</v>
      </c>
      <c r="M819" s="7" t="s">
        <v>38</v>
      </c>
      <c r="N819" s="7" t="s">
        <v>6969</v>
      </c>
    </row>
    <row r="820" spans="2:14" hidden="1" outlineLevel="1">
      <c r="B820" s="7" t="s">
        <v>2310</v>
      </c>
      <c r="C820" s="7" t="s">
        <v>24</v>
      </c>
      <c r="D820" s="7" t="s">
        <v>63</v>
      </c>
      <c r="E820" s="7"/>
      <c r="F820" s="7" t="s">
        <v>6970</v>
      </c>
      <c r="G820" s="7" t="s">
        <v>6971</v>
      </c>
      <c r="H820" s="7" t="s">
        <v>2313</v>
      </c>
      <c r="I820" s="7" t="s">
        <v>152</v>
      </c>
      <c r="J820" s="7" t="s">
        <v>38</v>
      </c>
      <c r="K820" s="7" t="s">
        <v>82</v>
      </c>
      <c r="L820" s="2">
        <f t="shared" si="12"/>
        <v>58104.367958647104</v>
      </c>
      <c r="M820" s="7" t="s">
        <v>38</v>
      </c>
      <c r="N820" s="7" t="s">
        <v>6972</v>
      </c>
    </row>
    <row r="821" spans="2:14" hidden="1" outlineLevel="1">
      <c r="B821" s="7" t="s">
        <v>2320</v>
      </c>
      <c r="C821" s="7" t="s">
        <v>24</v>
      </c>
      <c r="D821" s="7" t="s">
        <v>55</v>
      </c>
      <c r="E821" s="7"/>
      <c r="F821" s="7" t="s">
        <v>2321</v>
      </c>
      <c r="G821" s="7" t="s">
        <v>6973</v>
      </c>
      <c r="H821" s="7" t="s">
        <v>2323</v>
      </c>
      <c r="I821" s="7" t="s">
        <v>335</v>
      </c>
      <c r="J821" s="7" t="s">
        <v>51</v>
      </c>
      <c r="K821" s="7" t="s">
        <v>52</v>
      </c>
      <c r="L821" s="2">
        <f t="shared" si="12"/>
        <v>61522.271956214579</v>
      </c>
      <c r="M821" s="7" t="s">
        <v>38</v>
      </c>
      <c r="N821" s="7" t="s">
        <v>2751</v>
      </c>
    </row>
    <row r="822" spans="2:14" hidden="1" outlineLevel="1">
      <c r="B822" s="7" t="s">
        <v>2320</v>
      </c>
      <c r="C822" s="7" t="s">
        <v>24</v>
      </c>
      <c r="D822" s="7" t="s">
        <v>38</v>
      </c>
      <c r="E822" s="7"/>
      <c r="F822" s="7" t="s">
        <v>6974</v>
      </c>
      <c r="G822" s="7" t="s">
        <v>6975</v>
      </c>
      <c r="H822" s="7" t="s">
        <v>2323</v>
      </c>
      <c r="I822" s="7" t="s">
        <v>124</v>
      </c>
      <c r="J822" s="7" t="s">
        <v>51</v>
      </c>
      <c r="K822" s="7" t="s">
        <v>1780</v>
      </c>
      <c r="L822" s="2">
        <f t="shared" si="12"/>
        <v>-51268.559963512154</v>
      </c>
      <c r="M822" s="7" t="s">
        <v>38</v>
      </c>
      <c r="N822" s="7" t="s">
        <v>6976</v>
      </c>
    </row>
    <row r="823" spans="2:14" hidden="1" outlineLevel="1">
      <c r="B823" s="7" t="s">
        <v>2329</v>
      </c>
      <c r="C823" s="7" t="s">
        <v>24</v>
      </c>
      <c r="D823" s="7" t="s">
        <v>38</v>
      </c>
      <c r="E823" s="7"/>
      <c r="F823" s="7" t="s">
        <v>6977</v>
      </c>
      <c r="G823" s="7" t="s">
        <v>6978</v>
      </c>
      <c r="H823" s="7" t="s">
        <v>2332</v>
      </c>
      <c r="I823" s="7" t="s">
        <v>316</v>
      </c>
      <c r="J823" s="7" t="s">
        <v>38</v>
      </c>
      <c r="K823" s="7" t="s">
        <v>932</v>
      </c>
      <c r="L823" s="2">
        <f t="shared" si="12"/>
        <v>90574.455935538135</v>
      </c>
      <c r="M823" s="7" t="s">
        <v>38</v>
      </c>
      <c r="N823" s="7" t="s">
        <v>6979</v>
      </c>
    </row>
    <row r="824" spans="2:14" hidden="1" outlineLevel="1">
      <c r="B824" s="7" t="s">
        <v>2335</v>
      </c>
      <c r="C824" s="7" t="s">
        <v>24</v>
      </c>
      <c r="D824" s="7" t="s">
        <v>63</v>
      </c>
      <c r="E824" s="7"/>
      <c r="F824" s="7" t="s">
        <v>2336</v>
      </c>
      <c r="G824" s="7" t="s">
        <v>2337</v>
      </c>
      <c r="H824" s="7" t="s">
        <v>2338</v>
      </c>
      <c r="I824" s="7" t="s">
        <v>549</v>
      </c>
      <c r="J824" s="7" t="s">
        <v>51</v>
      </c>
      <c r="K824" s="7" t="s">
        <v>612</v>
      </c>
      <c r="L824" s="2">
        <f t="shared" si="12"/>
        <v>-46141.703967160938</v>
      </c>
      <c r="M824" s="7" t="s">
        <v>38</v>
      </c>
      <c r="N824" s="7" t="s">
        <v>3554</v>
      </c>
    </row>
    <row r="825" spans="2:14" hidden="1" outlineLevel="1">
      <c r="B825" s="7" t="s">
        <v>2335</v>
      </c>
      <c r="C825" s="7" t="s">
        <v>24</v>
      </c>
      <c r="D825" s="7" t="s">
        <v>46</v>
      </c>
      <c r="E825" s="7"/>
      <c r="F825" s="7" t="s">
        <v>6980</v>
      </c>
      <c r="G825" s="7" t="s">
        <v>6981</v>
      </c>
      <c r="H825" s="7" t="s">
        <v>2338</v>
      </c>
      <c r="I825" s="7" t="s">
        <v>803</v>
      </c>
      <c r="J825" s="7" t="s">
        <v>51</v>
      </c>
      <c r="K825" s="7" t="s">
        <v>447</v>
      </c>
      <c r="L825" s="2">
        <f t="shared" si="12"/>
        <v>49559.60796472842</v>
      </c>
      <c r="M825" s="7" t="s">
        <v>38</v>
      </c>
      <c r="N825" s="7" t="s">
        <v>3367</v>
      </c>
    </row>
    <row r="826" spans="2:14" hidden="1" outlineLevel="1">
      <c r="B826" s="7" t="s">
        <v>2340</v>
      </c>
      <c r="C826" s="7" t="s">
        <v>24</v>
      </c>
      <c r="D826" s="7" t="s">
        <v>55</v>
      </c>
      <c r="E826" s="7"/>
      <c r="F826" s="7" t="s">
        <v>6982</v>
      </c>
      <c r="G826" s="7" t="s">
        <v>6983</v>
      </c>
      <c r="H826" s="7" t="s">
        <v>2343</v>
      </c>
      <c r="I826" s="7" t="s">
        <v>576</v>
      </c>
      <c r="J826" s="7" t="s">
        <v>38</v>
      </c>
      <c r="K826" s="7" t="s">
        <v>995</v>
      </c>
      <c r="L826" s="2">
        <f t="shared" si="12"/>
        <v>-64940.175953782054</v>
      </c>
      <c r="M826" s="7" t="s">
        <v>38</v>
      </c>
      <c r="N826" s="7" t="s">
        <v>6984</v>
      </c>
    </row>
    <row r="827" spans="2:14" hidden="1" outlineLevel="1">
      <c r="B827" s="7" t="s">
        <v>2340</v>
      </c>
      <c r="C827" s="7" t="s">
        <v>24</v>
      </c>
      <c r="D827" s="7" t="s">
        <v>55</v>
      </c>
      <c r="E827" s="7"/>
      <c r="F827" s="7" t="s">
        <v>6985</v>
      </c>
      <c r="G827" s="7" t="s">
        <v>6983</v>
      </c>
      <c r="H827" s="7" t="s">
        <v>2343</v>
      </c>
      <c r="I827" s="7" t="s">
        <v>138</v>
      </c>
      <c r="J827" s="7" t="s">
        <v>38</v>
      </c>
      <c r="K827" s="7" t="s">
        <v>195</v>
      </c>
      <c r="L827" s="2">
        <f t="shared" si="12"/>
        <v>95701.311931889359</v>
      </c>
      <c r="M827" s="7" t="s">
        <v>38</v>
      </c>
      <c r="N827" s="7" t="s">
        <v>6986</v>
      </c>
    </row>
    <row r="828" spans="2:14" hidden="1" outlineLevel="1">
      <c r="B828" s="7" t="s">
        <v>2349</v>
      </c>
      <c r="C828" s="7" t="s">
        <v>24</v>
      </c>
      <c r="D828" s="7" t="s">
        <v>55</v>
      </c>
      <c r="E828" s="7"/>
      <c r="F828" s="7" t="s">
        <v>6987</v>
      </c>
      <c r="G828" s="7" t="s">
        <v>6988</v>
      </c>
      <c r="H828" s="7" t="s">
        <v>2352</v>
      </c>
      <c r="I828" s="7" t="s">
        <v>5774</v>
      </c>
      <c r="J828" s="7" t="s">
        <v>38</v>
      </c>
      <c r="K828" s="7" t="s">
        <v>259</v>
      </c>
      <c r="L828" s="2">
        <f t="shared" si="12"/>
        <v>76902.839945268221</v>
      </c>
      <c r="M828" s="7" t="s">
        <v>38</v>
      </c>
      <c r="N828" s="7" t="s">
        <v>6989</v>
      </c>
    </row>
    <row r="829" spans="2:14" hidden="1" outlineLevel="1">
      <c r="B829" s="7" t="s">
        <v>2349</v>
      </c>
      <c r="C829" s="7" t="s">
        <v>24</v>
      </c>
      <c r="D829" s="7" t="s">
        <v>55</v>
      </c>
      <c r="E829" s="7"/>
      <c r="F829" s="7" t="s">
        <v>6990</v>
      </c>
      <c r="G829" s="7" t="s">
        <v>6991</v>
      </c>
      <c r="H829" s="7" t="s">
        <v>2352</v>
      </c>
      <c r="I829" s="7" t="s">
        <v>1219</v>
      </c>
      <c r="J829" s="7" t="s">
        <v>38</v>
      </c>
      <c r="K829" s="7" t="s">
        <v>426</v>
      </c>
      <c r="L829" s="2">
        <f t="shared" si="12"/>
        <v>-71775.983948917012</v>
      </c>
      <c r="M829" s="7" t="s">
        <v>38</v>
      </c>
      <c r="N829" s="7" t="s">
        <v>6992</v>
      </c>
    </row>
    <row r="830" spans="2:14" hidden="1" outlineLevel="1">
      <c r="B830" s="7" t="s">
        <v>2359</v>
      </c>
      <c r="C830" s="7" t="s">
        <v>24</v>
      </c>
      <c r="D830" s="7" t="s">
        <v>55</v>
      </c>
      <c r="E830" s="7"/>
      <c r="F830" s="7" t="s">
        <v>6993</v>
      </c>
      <c r="G830" s="7" t="s">
        <v>6994</v>
      </c>
      <c r="H830" s="7" t="s">
        <v>2362</v>
      </c>
      <c r="I830" s="7" t="s">
        <v>1028</v>
      </c>
      <c r="J830" s="7" t="s">
        <v>38</v>
      </c>
      <c r="K830" s="7" t="s">
        <v>1056</v>
      </c>
      <c r="L830" s="2">
        <f t="shared" si="12"/>
        <v>-93992.359933105618</v>
      </c>
      <c r="M830" s="7" t="s">
        <v>38</v>
      </c>
      <c r="N830" s="7" t="s">
        <v>6995</v>
      </c>
    </row>
    <row r="831" spans="2:14" hidden="1" outlineLevel="1">
      <c r="B831" s="7" t="s">
        <v>2359</v>
      </c>
      <c r="C831" s="7" t="s">
        <v>24</v>
      </c>
      <c r="D831" s="7" t="s">
        <v>38</v>
      </c>
      <c r="E831" s="7"/>
      <c r="F831" s="7" t="s">
        <v>6996</v>
      </c>
      <c r="G831" s="7" t="s">
        <v>6997</v>
      </c>
      <c r="H831" s="7" t="s">
        <v>2362</v>
      </c>
      <c r="I831" s="7" t="s">
        <v>116</v>
      </c>
      <c r="J831" s="7" t="s">
        <v>38</v>
      </c>
      <c r="K831" s="7" t="s">
        <v>687</v>
      </c>
      <c r="L831" s="2">
        <f t="shared" si="12"/>
        <v>136716.15990269909</v>
      </c>
      <c r="M831" s="7" t="s">
        <v>38</v>
      </c>
      <c r="N831" s="7" t="s">
        <v>1664</v>
      </c>
    </row>
    <row r="832" spans="2:14" hidden="1" outlineLevel="1">
      <c r="B832" s="7" t="s">
        <v>2368</v>
      </c>
      <c r="C832" s="7" t="s">
        <v>24</v>
      </c>
      <c r="D832" s="7" t="s">
        <v>63</v>
      </c>
      <c r="E832" s="7"/>
      <c r="F832" s="7" t="s">
        <v>6998</v>
      </c>
      <c r="G832" s="7" t="s">
        <v>6999</v>
      </c>
      <c r="H832" s="7" t="s">
        <v>2371</v>
      </c>
      <c r="I832" s="7" t="s">
        <v>2604</v>
      </c>
      <c r="J832" s="7" t="s">
        <v>51</v>
      </c>
      <c r="K832" s="7" t="s">
        <v>195</v>
      </c>
      <c r="L832" s="2">
        <f t="shared" si="12"/>
        <v>95701.311931889359</v>
      </c>
      <c r="M832" s="7" t="s">
        <v>38</v>
      </c>
      <c r="N832" s="7" t="s">
        <v>7000</v>
      </c>
    </row>
    <row r="833" spans="2:14" hidden="1" outlineLevel="1">
      <c r="B833" s="7" t="s">
        <v>2377</v>
      </c>
      <c r="C833" s="7" t="s">
        <v>24</v>
      </c>
      <c r="D833" s="7" t="s">
        <v>374</v>
      </c>
      <c r="E833" s="7"/>
      <c r="F833" s="7" t="s">
        <v>7001</v>
      </c>
      <c r="G833" s="7" t="s">
        <v>7002</v>
      </c>
      <c r="H833" s="7" t="s">
        <v>2380</v>
      </c>
      <c r="I833" s="7" t="s">
        <v>109</v>
      </c>
      <c r="J833" s="7" t="s">
        <v>51</v>
      </c>
      <c r="K833" s="7" t="s">
        <v>1067</v>
      </c>
      <c r="L833" s="2">
        <f t="shared" si="12"/>
        <v>140134.06390026654</v>
      </c>
      <c r="M833" s="7" t="s">
        <v>38</v>
      </c>
      <c r="N833" s="7" t="s">
        <v>7003</v>
      </c>
    </row>
    <row r="834" spans="2:14" hidden="1" outlineLevel="1">
      <c r="B834" s="7" t="s">
        <v>2382</v>
      </c>
      <c r="C834" s="7" t="s">
        <v>24</v>
      </c>
      <c r="D834" s="7" t="s">
        <v>55</v>
      </c>
      <c r="E834" s="7"/>
      <c r="F834" s="7" t="s">
        <v>2383</v>
      </c>
      <c r="G834" s="7" t="s">
        <v>2384</v>
      </c>
      <c r="H834" s="7" t="s">
        <v>2385</v>
      </c>
      <c r="I834" s="7" t="s">
        <v>599</v>
      </c>
      <c r="J834" s="7" t="s">
        <v>51</v>
      </c>
      <c r="K834" s="7" t="s">
        <v>1780</v>
      </c>
      <c r="L834" s="2">
        <f t="shared" si="12"/>
        <v>-51268.559963512154</v>
      </c>
      <c r="M834" s="7" t="s">
        <v>38</v>
      </c>
      <c r="N834" s="7" t="s">
        <v>7004</v>
      </c>
    </row>
    <row r="835" spans="2:14" hidden="1" outlineLevel="1">
      <c r="B835" s="7" t="s">
        <v>2382</v>
      </c>
      <c r="C835" s="7" t="s">
        <v>24</v>
      </c>
      <c r="D835" s="7" t="s">
        <v>55</v>
      </c>
      <c r="E835" s="7"/>
      <c r="F835" s="7" t="s">
        <v>7005</v>
      </c>
      <c r="G835" s="7" t="s">
        <v>7006</v>
      </c>
      <c r="H835" s="7" t="s">
        <v>2385</v>
      </c>
      <c r="I835" s="7" t="s">
        <v>458</v>
      </c>
      <c r="J835" s="7" t="s">
        <v>51</v>
      </c>
      <c r="K835" s="7" t="s">
        <v>350</v>
      </c>
      <c r="L835" s="2">
        <f t="shared" ref="L835:L898" si="13">K835/$K$2361*100</f>
        <v>83738.647940403185</v>
      </c>
      <c r="M835" s="7" t="s">
        <v>38</v>
      </c>
      <c r="N835" s="7" t="s">
        <v>7007</v>
      </c>
    </row>
    <row r="836" spans="2:14" hidden="1" outlineLevel="1">
      <c r="B836" s="7" t="s">
        <v>2391</v>
      </c>
      <c r="C836" s="7" t="s">
        <v>24</v>
      </c>
      <c r="D836" s="7" t="s">
        <v>55</v>
      </c>
      <c r="E836" s="7"/>
      <c r="F836" s="7" t="s">
        <v>7008</v>
      </c>
      <c r="G836" s="7" t="s">
        <v>7009</v>
      </c>
      <c r="H836" s="7" t="s">
        <v>2394</v>
      </c>
      <c r="I836" s="7" t="s">
        <v>3166</v>
      </c>
      <c r="J836" s="7" t="s">
        <v>51</v>
      </c>
      <c r="K836" s="7" t="s">
        <v>188</v>
      </c>
      <c r="L836" s="2">
        <f t="shared" si="13"/>
        <v>80320.743942835703</v>
      </c>
      <c r="M836" s="7" t="s">
        <v>38</v>
      </c>
      <c r="N836" s="7" t="s">
        <v>7010</v>
      </c>
    </row>
    <row r="837" spans="2:14" hidden="1" outlineLevel="1">
      <c r="B837" s="7" t="s">
        <v>2397</v>
      </c>
      <c r="C837" s="7" t="s">
        <v>24</v>
      </c>
      <c r="D837" s="7" t="s">
        <v>63</v>
      </c>
      <c r="E837" s="7"/>
      <c r="F837" s="7" t="s">
        <v>2398</v>
      </c>
      <c r="G837" s="7" t="s">
        <v>2399</v>
      </c>
      <c r="H837" s="7" t="s">
        <v>2400</v>
      </c>
      <c r="I837" s="7" t="s">
        <v>2401</v>
      </c>
      <c r="J837" s="7" t="s">
        <v>51</v>
      </c>
      <c r="K837" s="7" t="s">
        <v>687</v>
      </c>
      <c r="L837" s="2">
        <f t="shared" si="13"/>
        <v>136716.15990269909</v>
      </c>
      <c r="M837" s="7" t="s">
        <v>38</v>
      </c>
      <c r="N837" s="7" t="s">
        <v>7011</v>
      </c>
    </row>
    <row r="838" spans="2:14" hidden="1" outlineLevel="1">
      <c r="B838" s="7" t="s">
        <v>2403</v>
      </c>
      <c r="C838" s="7" t="s">
        <v>24</v>
      </c>
      <c r="D838" s="7" t="s">
        <v>38</v>
      </c>
      <c r="E838" s="7"/>
      <c r="F838" s="7" t="s">
        <v>7012</v>
      </c>
      <c r="G838" s="7" t="s">
        <v>7013</v>
      </c>
      <c r="H838" s="7" t="s">
        <v>2406</v>
      </c>
      <c r="I838" s="7" t="s">
        <v>5280</v>
      </c>
      <c r="J838" s="7" t="s">
        <v>38</v>
      </c>
      <c r="K838" s="7" t="s">
        <v>3819</v>
      </c>
      <c r="L838" s="2">
        <f t="shared" si="13"/>
        <v>-39305.895972025988</v>
      </c>
      <c r="M838" s="7" t="s">
        <v>38</v>
      </c>
      <c r="N838" s="7" t="s">
        <v>7014</v>
      </c>
    </row>
    <row r="839" spans="2:14" hidden="1" outlineLevel="1">
      <c r="B839" s="7" t="s">
        <v>2403</v>
      </c>
      <c r="C839" s="7" t="s">
        <v>24</v>
      </c>
      <c r="D839" s="7" t="s">
        <v>55</v>
      </c>
      <c r="E839" s="7"/>
      <c r="F839" s="7" t="s">
        <v>7015</v>
      </c>
      <c r="G839" s="7" t="s">
        <v>7016</v>
      </c>
      <c r="H839" s="7" t="s">
        <v>2406</v>
      </c>
      <c r="I839" s="7" t="s">
        <v>102</v>
      </c>
      <c r="J839" s="7" t="s">
        <v>38</v>
      </c>
      <c r="K839" s="7" t="s">
        <v>350</v>
      </c>
      <c r="L839" s="2">
        <f t="shared" si="13"/>
        <v>83738.647940403185</v>
      </c>
      <c r="M839" s="7" t="s">
        <v>38</v>
      </c>
      <c r="N839" s="7" t="s">
        <v>7017</v>
      </c>
    </row>
    <row r="840" spans="2:14" hidden="1" outlineLevel="1">
      <c r="B840" s="7" t="s">
        <v>2408</v>
      </c>
      <c r="C840" s="7" t="s">
        <v>24</v>
      </c>
      <c r="D840" s="7" t="s">
        <v>55</v>
      </c>
      <c r="E840" s="7"/>
      <c r="F840" s="7" t="s">
        <v>7018</v>
      </c>
      <c r="G840" s="7" t="s">
        <v>7019</v>
      </c>
      <c r="H840" s="7" t="s">
        <v>2411</v>
      </c>
      <c r="I840" s="7" t="s">
        <v>3112</v>
      </c>
      <c r="J840" s="7" t="s">
        <v>55</v>
      </c>
      <c r="K840" s="7" t="s">
        <v>2643</v>
      </c>
      <c r="L840" s="2">
        <f t="shared" si="13"/>
        <v>128171.39990878038</v>
      </c>
      <c r="M840" s="7" t="s">
        <v>38</v>
      </c>
      <c r="N840" s="7" t="s">
        <v>7020</v>
      </c>
    </row>
    <row r="841" spans="2:14" hidden="1" outlineLevel="1">
      <c r="B841" s="7" t="s">
        <v>2408</v>
      </c>
      <c r="C841" s="7" t="s">
        <v>24</v>
      </c>
      <c r="D841" s="7" t="s">
        <v>38</v>
      </c>
      <c r="E841" s="7"/>
      <c r="F841" s="7" t="s">
        <v>7021</v>
      </c>
      <c r="G841" s="7" t="s">
        <v>7022</v>
      </c>
      <c r="H841" s="7" t="s">
        <v>2411</v>
      </c>
      <c r="I841" s="7" t="s">
        <v>3768</v>
      </c>
      <c r="J841" s="7" t="s">
        <v>55</v>
      </c>
      <c r="K841" s="7" t="s">
        <v>2878</v>
      </c>
      <c r="L841" s="2">
        <f t="shared" si="13"/>
        <v>-87156.551937970667</v>
      </c>
      <c r="M841" s="7" t="s">
        <v>38</v>
      </c>
      <c r="N841" s="7" t="s">
        <v>7023</v>
      </c>
    </row>
    <row r="842" spans="2:14" hidden="1" outlineLevel="1">
      <c r="B842" s="7" t="s">
        <v>2413</v>
      </c>
      <c r="C842" s="7" t="s">
        <v>24</v>
      </c>
      <c r="D842" s="7" t="s">
        <v>46</v>
      </c>
      <c r="E842" s="7"/>
      <c r="F842" s="7" t="s">
        <v>7024</v>
      </c>
      <c r="G842" s="7" t="s">
        <v>7025</v>
      </c>
      <c r="H842" s="7" t="s">
        <v>2416</v>
      </c>
      <c r="I842" s="7" t="s">
        <v>5774</v>
      </c>
      <c r="J842" s="7" t="s">
        <v>51</v>
      </c>
      <c r="K842" s="7" t="s">
        <v>967</v>
      </c>
      <c r="L842" s="2">
        <f t="shared" si="13"/>
        <v>124753.49591121291</v>
      </c>
      <c r="M842" s="7" t="s">
        <v>38</v>
      </c>
      <c r="N842" s="7" t="s">
        <v>7026</v>
      </c>
    </row>
    <row r="843" spans="2:14" hidden="1" outlineLevel="1">
      <c r="B843" s="7" t="s">
        <v>2419</v>
      </c>
      <c r="C843" s="7" t="s">
        <v>24</v>
      </c>
      <c r="D843" s="7" t="s">
        <v>63</v>
      </c>
      <c r="E843" s="7"/>
      <c r="F843" s="7" t="s">
        <v>2420</v>
      </c>
      <c r="G843" s="7" t="s">
        <v>7027</v>
      </c>
      <c r="H843" s="7" t="s">
        <v>2422</v>
      </c>
      <c r="I843" s="7" t="s">
        <v>3067</v>
      </c>
      <c r="J843" s="7" t="s">
        <v>51</v>
      </c>
      <c r="K843" s="7" t="s">
        <v>967</v>
      </c>
      <c r="L843" s="2">
        <f t="shared" si="13"/>
        <v>124753.49591121291</v>
      </c>
      <c r="M843" s="7" t="s">
        <v>38</v>
      </c>
      <c r="N843" s="7" t="s">
        <v>7028</v>
      </c>
    </row>
    <row r="844" spans="2:14" hidden="1" outlineLevel="1">
      <c r="B844" s="7" t="s">
        <v>2425</v>
      </c>
      <c r="C844" s="7" t="s">
        <v>24</v>
      </c>
      <c r="D844" s="7" t="s">
        <v>63</v>
      </c>
      <c r="E844" s="7" t="s">
        <v>120</v>
      </c>
      <c r="F844" s="7" t="s">
        <v>7029</v>
      </c>
      <c r="G844" s="7" t="s">
        <v>7030</v>
      </c>
      <c r="H844" s="7" t="s">
        <v>2428</v>
      </c>
      <c r="I844" s="7" t="s">
        <v>7031</v>
      </c>
      <c r="J844" s="7" t="s">
        <v>51</v>
      </c>
      <c r="K844" s="7" t="s">
        <v>1184</v>
      </c>
      <c r="L844" s="2">
        <f t="shared" si="13"/>
        <v>-23925.32798297234</v>
      </c>
      <c r="M844" s="7" t="s">
        <v>38</v>
      </c>
      <c r="N844" s="7" t="s">
        <v>7032</v>
      </c>
    </row>
    <row r="845" spans="2:14" hidden="1" outlineLevel="1">
      <c r="B845" s="7" t="s">
        <v>2431</v>
      </c>
      <c r="C845" s="7" t="s">
        <v>24</v>
      </c>
      <c r="D845" s="7" t="s">
        <v>38</v>
      </c>
      <c r="E845" s="7"/>
      <c r="F845" s="7" t="s">
        <v>7033</v>
      </c>
      <c r="G845" s="7" t="s">
        <v>7034</v>
      </c>
      <c r="H845" s="7" t="s">
        <v>2434</v>
      </c>
      <c r="I845" s="7" t="s">
        <v>1404</v>
      </c>
      <c r="J845" s="7" t="s">
        <v>38</v>
      </c>
      <c r="K845" s="7" t="s">
        <v>1521</v>
      </c>
      <c r="L845" s="2">
        <f t="shared" si="13"/>
        <v>-30761.13597810729</v>
      </c>
      <c r="M845" s="7" t="s">
        <v>38</v>
      </c>
      <c r="N845" s="7" t="s">
        <v>7035</v>
      </c>
    </row>
    <row r="846" spans="2:14" hidden="1" outlineLevel="1">
      <c r="B846" s="7" t="s">
        <v>2431</v>
      </c>
      <c r="C846" s="7" t="s">
        <v>24</v>
      </c>
      <c r="D846" s="7" t="s">
        <v>38</v>
      </c>
      <c r="E846" s="7"/>
      <c r="F846" s="7" t="s">
        <v>7036</v>
      </c>
      <c r="G846" s="7" t="s">
        <v>7037</v>
      </c>
      <c r="H846" s="7" t="s">
        <v>2434</v>
      </c>
      <c r="I846" s="7" t="s">
        <v>1599</v>
      </c>
      <c r="J846" s="7" t="s">
        <v>38</v>
      </c>
      <c r="K846" s="7" t="s">
        <v>43</v>
      </c>
      <c r="L846" s="2">
        <f t="shared" si="13"/>
        <v>51268.559963512154</v>
      </c>
      <c r="M846" s="7" t="s">
        <v>38</v>
      </c>
      <c r="N846" s="7" t="s">
        <v>7038</v>
      </c>
    </row>
    <row r="847" spans="2:14" hidden="1" outlineLevel="1">
      <c r="B847" s="7" t="s">
        <v>7039</v>
      </c>
      <c r="C847" s="7" t="s">
        <v>24</v>
      </c>
      <c r="D847" s="7" t="s">
        <v>55</v>
      </c>
      <c r="E847" s="7"/>
      <c r="F847" s="7" t="s">
        <v>7040</v>
      </c>
      <c r="G847" s="7" t="s">
        <v>7041</v>
      </c>
      <c r="H847" s="7" t="s">
        <v>7042</v>
      </c>
      <c r="I847" s="7" t="s">
        <v>1101</v>
      </c>
      <c r="J847" s="7" t="s">
        <v>38</v>
      </c>
      <c r="K847" s="7" t="s">
        <v>978</v>
      </c>
      <c r="L847" s="2">
        <f t="shared" si="13"/>
        <v>-105955.02392459178</v>
      </c>
      <c r="M847" s="7" t="s">
        <v>38</v>
      </c>
      <c r="N847" s="7" t="s">
        <v>7043</v>
      </c>
    </row>
    <row r="848" spans="2:14" hidden="1" outlineLevel="1">
      <c r="B848" s="7" t="s">
        <v>7039</v>
      </c>
      <c r="C848" s="7" t="s">
        <v>24</v>
      </c>
      <c r="D848" s="7" t="s">
        <v>46</v>
      </c>
      <c r="E848" s="7"/>
      <c r="F848" s="7" t="s">
        <v>7044</v>
      </c>
      <c r="G848" s="7" t="s">
        <v>7045</v>
      </c>
      <c r="H848" s="7" t="s">
        <v>7042</v>
      </c>
      <c r="I848" s="7" t="s">
        <v>1869</v>
      </c>
      <c r="J848" s="7" t="s">
        <v>38</v>
      </c>
      <c r="K848" s="7" t="s">
        <v>659</v>
      </c>
      <c r="L848" s="2">
        <f t="shared" si="13"/>
        <v>121335.59191364543</v>
      </c>
      <c r="M848" s="7" t="s">
        <v>38</v>
      </c>
      <c r="N848" s="7" t="s">
        <v>7046</v>
      </c>
    </row>
    <row r="849" spans="2:14" hidden="1" outlineLevel="1">
      <c r="B849" s="7" t="s">
        <v>2440</v>
      </c>
      <c r="C849" s="7" t="s">
        <v>24</v>
      </c>
      <c r="D849" s="7" t="s">
        <v>63</v>
      </c>
      <c r="E849" s="7"/>
      <c r="F849" s="7" t="s">
        <v>7047</v>
      </c>
      <c r="G849" s="7" t="s">
        <v>7048</v>
      </c>
      <c r="H849" s="7" t="s">
        <v>2443</v>
      </c>
      <c r="I849" s="7" t="s">
        <v>4612</v>
      </c>
      <c r="J849" s="7" t="s">
        <v>51</v>
      </c>
      <c r="K849" s="7" t="s">
        <v>1040</v>
      </c>
      <c r="L849" s="2">
        <f t="shared" si="13"/>
        <v>135007.20790391532</v>
      </c>
      <c r="M849" s="7" t="s">
        <v>38</v>
      </c>
      <c r="N849" s="7" t="s">
        <v>7049</v>
      </c>
    </row>
    <row r="850" spans="2:14" hidden="1" outlineLevel="1">
      <c r="B850" s="7" t="s">
        <v>2445</v>
      </c>
      <c r="C850" s="7" t="s">
        <v>24</v>
      </c>
      <c r="D850" s="7" t="s">
        <v>38</v>
      </c>
      <c r="E850" s="7"/>
      <c r="F850" s="7" t="s">
        <v>7050</v>
      </c>
      <c r="G850" s="7" t="s">
        <v>7051</v>
      </c>
      <c r="H850" s="7" t="s">
        <v>2448</v>
      </c>
      <c r="I850" s="7" t="s">
        <v>984</v>
      </c>
      <c r="J850" s="7" t="s">
        <v>38</v>
      </c>
      <c r="K850" s="7" t="s">
        <v>952</v>
      </c>
      <c r="L850" s="2">
        <f t="shared" si="13"/>
        <v>37596.943973242247</v>
      </c>
      <c r="M850" s="7" t="s">
        <v>38</v>
      </c>
      <c r="N850" s="7" t="s">
        <v>7052</v>
      </c>
    </row>
    <row r="851" spans="2:14" hidden="1" outlineLevel="1">
      <c r="B851" s="7" t="s">
        <v>2451</v>
      </c>
      <c r="C851" s="7" t="s">
        <v>24</v>
      </c>
      <c r="D851" s="7" t="s">
        <v>55</v>
      </c>
      <c r="E851" s="7"/>
      <c r="F851" s="7" t="s">
        <v>7053</v>
      </c>
      <c r="G851" s="7" t="s">
        <v>7054</v>
      </c>
      <c r="H851" s="7" t="s">
        <v>2454</v>
      </c>
      <c r="I851" s="7" t="s">
        <v>951</v>
      </c>
      <c r="J851" s="7" t="s">
        <v>38</v>
      </c>
      <c r="K851" s="7" t="s">
        <v>1227</v>
      </c>
      <c r="L851" s="2">
        <f t="shared" si="13"/>
        <v>112790.83191972674</v>
      </c>
      <c r="M851" s="7" t="s">
        <v>38</v>
      </c>
      <c r="N851" s="7" t="s">
        <v>7055</v>
      </c>
    </row>
    <row r="852" spans="2:14" hidden="1" outlineLevel="1">
      <c r="B852" s="7" t="s">
        <v>2461</v>
      </c>
      <c r="C852" s="7" t="s">
        <v>24</v>
      </c>
      <c r="D852" s="7" t="s">
        <v>55</v>
      </c>
      <c r="E852" s="7"/>
      <c r="F852" s="7" t="s">
        <v>7056</v>
      </c>
      <c r="G852" s="7" t="s">
        <v>2467</v>
      </c>
      <c r="H852" s="7" t="s">
        <v>2464</v>
      </c>
      <c r="I852" s="7" t="s">
        <v>1503</v>
      </c>
      <c r="J852" s="7" t="s">
        <v>38</v>
      </c>
      <c r="K852" s="7" t="s">
        <v>3819</v>
      </c>
      <c r="L852" s="2">
        <f t="shared" si="13"/>
        <v>-39305.895972025988</v>
      </c>
      <c r="M852" s="7" t="s">
        <v>38</v>
      </c>
      <c r="N852" s="7" t="s">
        <v>7057</v>
      </c>
    </row>
    <row r="853" spans="2:14" hidden="1" outlineLevel="1">
      <c r="B853" s="7" t="s">
        <v>2461</v>
      </c>
      <c r="C853" s="7" t="s">
        <v>24</v>
      </c>
      <c r="D853" s="7" t="s">
        <v>55</v>
      </c>
      <c r="E853" s="7"/>
      <c r="F853" s="7" t="s">
        <v>7058</v>
      </c>
      <c r="G853" s="7" t="s">
        <v>7059</v>
      </c>
      <c r="H853" s="7" t="s">
        <v>2464</v>
      </c>
      <c r="I853" s="7" t="s">
        <v>2222</v>
      </c>
      <c r="J853" s="7" t="s">
        <v>38</v>
      </c>
      <c r="K853" s="7" t="s">
        <v>259</v>
      </c>
      <c r="L853" s="2">
        <f t="shared" si="13"/>
        <v>76902.839945268221</v>
      </c>
      <c r="M853" s="7" t="s">
        <v>38</v>
      </c>
      <c r="N853" s="7" t="s">
        <v>7060</v>
      </c>
    </row>
    <row r="854" spans="2:14" hidden="1" outlineLevel="1">
      <c r="B854" s="7" t="s">
        <v>2469</v>
      </c>
      <c r="C854" s="7" t="s">
        <v>24</v>
      </c>
      <c r="D854" s="7" t="s">
        <v>55</v>
      </c>
      <c r="E854" s="7"/>
      <c r="F854" s="7" t="s">
        <v>7061</v>
      </c>
      <c r="G854" s="7" t="s">
        <v>7062</v>
      </c>
      <c r="H854" s="7" t="s">
        <v>2464</v>
      </c>
      <c r="I854" s="7" t="s">
        <v>1997</v>
      </c>
      <c r="J854" s="7" t="s">
        <v>38</v>
      </c>
      <c r="K854" s="7" t="s">
        <v>526</v>
      </c>
      <c r="L854" s="2">
        <f t="shared" si="13"/>
        <v>109372.92792215926</v>
      </c>
      <c r="M854" s="7" t="s">
        <v>38</v>
      </c>
      <c r="N854" s="7" t="s">
        <v>7063</v>
      </c>
    </row>
    <row r="855" spans="2:14" hidden="1" outlineLevel="1">
      <c r="B855" s="7" t="s">
        <v>2469</v>
      </c>
      <c r="C855" s="7" t="s">
        <v>24</v>
      </c>
      <c r="D855" s="7" t="s">
        <v>46</v>
      </c>
      <c r="E855" s="7"/>
      <c r="F855" s="7" t="s">
        <v>7064</v>
      </c>
      <c r="G855" s="7" t="s">
        <v>7065</v>
      </c>
      <c r="H855" s="7" t="s">
        <v>2464</v>
      </c>
      <c r="I855" s="7" t="s">
        <v>5539</v>
      </c>
      <c r="J855" s="7" t="s">
        <v>38</v>
      </c>
      <c r="K855" s="7" t="s">
        <v>1215</v>
      </c>
      <c r="L855" s="2">
        <f t="shared" si="13"/>
        <v>-90574.455935538135</v>
      </c>
      <c r="M855" s="7" t="s">
        <v>38</v>
      </c>
      <c r="N855" s="7" t="s">
        <v>7066</v>
      </c>
    </row>
    <row r="856" spans="2:14" hidden="1" outlineLevel="1">
      <c r="B856" s="7" t="s">
        <v>2475</v>
      </c>
      <c r="C856" s="7" t="s">
        <v>24</v>
      </c>
      <c r="D856" s="7" t="s">
        <v>55</v>
      </c>
      <c r="E856" s="7"/>
      <c r="F856" s="7" t="s">
        <v>7067</v>
      </c>
      <c r="G856" s="7" t="s">
        <v>7068</v>
      </c>
      <c r="H856" s="7" t="s">
        <v>2478</v>
      </c>
      <c r="I856" s="7" t="s">
        <v>1091</v>
      </c>
      <c r="J856" s="7" t="s">
        <v>38</v>
      </c>
      <c r="K856" s="7" t="s">
        <v>2423</v>
      </c>
      <c r="L856" s="2">
        <f t="shared" si="13"/>
        <v>-95701.311931889359</v>
      </c>
      <c r="M856" s="7" t="s">
        <v>38</v>
      </c>
      <c r="N856" s="7" t="s">
        <v>7069</v>
      </c>
    </row>
    <row r="857" spans="2:14" hidden="1" outlineLevel="1">
      <c r="B857" s="7" t="s">
        <v>2475</v>
      </c>
      <c r="C857" s="7" t="s">
        <v>24</v>
      </c>
      <c r="D857" s="7" t="s">
        <v>55</v>
      </c>
      <c r="E857" s="7"/>
      <c r="F857" s="7" t="s">
        <v>7070</v>
      </c>
      <c r="G857" s="7" t="s">
        <v>7071</v>
      </c>
      <c r="H857" s="7" t="s">
        <v>2478</v>
      </c>
      <c r="I857" s="7" t="s">
        <v>2191</v>
      </c>
      <c r="J857" s="7" t="s">
        <v>38</v>
      </c>
      <c r="K857" s="7" t="s">
        <v>459</v>
      </c>
      <c r="L857" s="2">
        <f t="shared" si="13"/>
        <v>104246.07192580804</v>
      </c>
      <c r="M857" s="7" t="s">
        <v>38</v>
      </c>
      <c r="N857" s="7" t="s">
        <v>7072</v>
      </c>
    </row>
    <row r="858" spans="2:14" hidden="1" outlineLevel="1">
      <c r="B858" s="7" t="s">
        <v>2484</v>
      </c>
      <c r="C858" s="7" t="s">
        <v>24</v>
      </c>
      <c r="D858" s="7" t="s">
        <v>38</v>
      </c>
      <c r="E858" s="7"/>
      <c r="F858" s="7" t="s">
        <v>7073</v>
      </c>
      <c r="G858" s="7" t="s">
        <v>7074</v>
      </c>
      <c r="H858" s="7" t="s">
        <v>2487</v>
      </c>
      <c r="I858" s="7" t="s">
        <v>1050</v>
      </c>
      <c r="J858" s="7" t="s">
        <v>51</v>
      </c>
      <c r="K858" s="7" t="s">
        <v>6676</v>
      </c>
      <c r="L858" s="2">
        <f t="shared" si="13"/>
        <v>-129880.35190756411</v>
      </c>
      <c r="M858" s="7" t="s">
        <v>38</v>
      </c>
      <c r="N858" s="7" t="s">
        <v>7075</v>
      </c>
    </row>
    <row r="859" spans="2:14" hidden="1" outlineLevel="1">
      <c r="B859" s="7" t="s">
        <v>2484</v>
      </c>
      <c r="C859" s="7" t="s">
        <v>24</v>
      </c>
      <c r="D859" s="7" t="s">
        <v>38</v>
      </c>
      <c r="E859" s="7"/>
      <c r="F859" s="7" t="s">
        <v>7076</v>
      </c>
      <c r="G859" s="7" t="s">
        <v>7077</v>
      </c>
      <c r="H859" s="7" t="s">
        <v>2487</v>
      </c>
      <c r="I859" s="7" t="s">
        <v>835</v>
      </c>
      <c r="J859" s="7" t="s">
        <v>51</v>
      </c>
      <c r="K859" s="7" t="s">
        <v>978</v>
      </c>
      <c r="L859" s="2">
        <f t="shared" si="13"/>
        <v>-105955.02392459178</v>
      </c>
      <c r="M859" s="7" t="s">
        <v>38</v>
      </c>
      <c r="N859" s="7" t="s">
        <v>7078</v>
      </c>
    </row>
    <row r="860" spans="2:14" hidden="1" outlineLevel="1">
      <c r="B860" s="7" t="s">
        <v>2484</v>
      </c>
      <c r="C860" s="7" t="s">
        <v>24</v>
      </c>
      <c r="D860" s="7" t="s">
        <v>38</v>
      </c>
      <c r="E860" s="7"/>
      <c r="F860" s="7" t="s">
        <v>7079</v>
      </c>
      <c r="G860" s="7" t="s">
        <v>7080</v>
      </c>
      <c r="H860" s="7" t="s">
        <v>2487</v>
      </c>
      <c r="I860" s="7" t="s">
        <v>1865</v>
      </c>
      <c r="J860" s="7" t="s">
        <v>51</v>
      </c>
      <c r="K860" s="7" t="s">
        <v>1067</v>
      </c>
      <c r="L860" s="2">
        <f t="shared" si="13"/>
        <v>140134.06390026654</v>
      </c>
      <c r="M860" s="7" t="s">
        <v>38</v>
      </c>
      <c r="N860" s="7" t="s">
        <v>7081</v>
      </c>
    </row>
    <row r="861" spans="2:14" hidden="1" outlineLevel="1">
      <c r="B861" s="7" t="s">
        <v>7082</v>
      </c>
      <c r="C861" s="7" t="s">
        <v>24</v>
      </c>
      <c r="D861" s="7" t="s">
        <v>55</v>
      </c>
      <c r="E861" s="7"/>
      <c r="F861" s="7" t="s">
        <v>7083</v>
      </c>
      <c r="G861" s="7" t="s">
        <v>7084</v>
      </c>
      <c r="H861" s="7" t="s">
        <v>7085</v>
      </c>
      <c r="I861" s="7" t="s">
        <v>1663</v>
      </c>
      <c r="J861" s="7" t="s">
        <v>51</v>
      </c>
      <c r="K861" s="7" t="s">
        <v>208</v>
      </c>
      <c r="L861" s="2">
        <f t="shared" si="13"/>
        <v>87156.551937970667</v>
      </c>
      <c r="M861" s="7" t="s">
        <v>38</v>
      </c>
      <c r="N861" s="7" t="s">
        <v>7086</v>
      </c>
    </row>
    <row r="862" spans="2:14" hidden="1" outlineLevel="1">
      <c r="B862" s="7" t="s">
        <v>2503</v>
      </c>
      <c r="C862" s="7" t="s">
        <v>24</v>
      </c>
      <c r="D862" s="7" t="s">
        <v>55</v>
      </c>
      <c r="E862" s="7"/>
      <c r="F862" s="7" t="s">
        <v>7087</v>
      </c>
      <c r="G862" s="7" t="s">
        <v>7088</v>
      </c>
      <c r="H862" s="7" t="s">
        <v>2506</v>
      </c>
      <c r="I862" s="7" t="s">
        <v>870</v>
      </c>
      <c r="J862" s="7" t="s">
        <v>38</v>
      </c>
      <c r="K862" s="7" t="s">
        <v>1029</v>
      </c>
      <c r="L862" s="2">
        <f t="shared" si="13"/>
        <v>167477.29588080637</v>
      </c>
      <c r="M862" s="7" t="s">
        <v>38</v>
      </c>
      <c r="N862" s="7" t="s">
        <v>7089</v>
      </c>
    </row>
    <row r="863" spans="2:14" hidden="1" outlineLevel="1">
      <c r="B863" s="7" t="s">
        <v>2503</v>
      </c>
      <c r="C863" s="7" t="s">
        <v>24</v>
      </c>
      <c r="D863" s="7" t="s">
        <v>55</v>
      </c>
      <c r="E863" s="7"/>
      <c r="F863" s="7" t="s">
        <v>7090</v>
      </c>
      <c r="G863" s="7" t="s">
        <v>7091</v>
      </c>
      <c r="H863" s="7" t="s">
        <v>2506</v>
      </c>
      <c r="I863" s="7" t="s">
        <v>5286</v>
      </c>
      <c r="J863" s="7" t="s">
        <v>38</v>
      </c>
      <c r="K863" s="7" t="s">
        <v>497</v>
      </c>
      <c r="L863" s="2">
        <f t="shared" si="13"/>
        <v>-82029.695941619444</v>
      </c>
      <c r="M863" s="7" t="s">
        <v>38</v>
      </c>
      <c r="N863" s="7" t="s">
        <v>7092</v>
      </c>
    </row>
    <row r="864" spans="2:14" hidden="1" outlineLevel="1">
      <c r="B864" s="7" t="s">
        <v>2512</v>
      </c>
      <c r="C864" s="7" t="s">
        <v>24</v>
      </c>
      <c r="D864" s="7" t="s">
        <v>63</v>
      </c>
      <c r="E864" s="7"/>
      <c r="F864" s="7" t="s">
        <v>7093</v>
      </c>
      <c r="G864" s="7" t="s">
        <v>7094</v>
      </c>
      <c r="H864" s="7" t="s">
        <v>2515</v>
      </c>
      <c r="I864" s="7" t="s">
        <v>3202</v>
      </c>
      <c r="J864" s="7" t="s">
        <v>51</v>
      </c>
      <c r="K864" s="7" t="s">
        <v>4060</v>
      </c>
      <c r="L864" s="2">
        <f t="shared" si="13"/>
        <v>116208.73591729421</v>
      </c>
      <c r="M864" s="7" t="s">
        <v>38</v>
      </c>
      <c r="N864" s="7" t="s">
        <v>7095</v>
      </c>
    </row>
    <row r="865" spans="2:14" hidden="1" outlineLevel="1">
      <c r="B865" s="7" t="s">
        <v>7096</v>
      </c>
      <c r="C865" s="7" t="s">
        <v>24</v>
      </c>
      <c r="D865" s="7" t="s">
        <v>38</v>
      </c>
      <c r="E865" s="7"/>
      <c r="F865" s="7" t="s">
        <v>7097</v>
      </c>
      <c r="G865" s="7" t="s">
        <v>7098</v>
      </c>
      <c r="H865" s="7" t="s">
        <v>7099</v>
      </c>
      <c r="I865" s="7" t="s">
        <v>6815</v>
      </c>
      <c r="J865" s="7" t="s">
        <v>55</v>
      </c>
      <c r="K865" s="7" t="s">
        <v>239</v>
      </c>
      <c r="L865" s="2">
        <f t="shared" si="13"/>
        <v>35887.991974458506</v>
      </c>
      <c r="M865" s="7" t="s">
        <v>38</v>
      </c>
      <c r="N865" s="7" t="s">
        <v>7100</v>
      </c>
    </row>
    <row r="866" spans="2:14" hidden="1" outlineLevel="1">
      <c r="B866" s="7" t="s">
        <v>2518</v>
      </c>
      <c r="C866" s="7" t="s">
        <v>24</v>
      </c>
      <c r="D866" s="7" t="s">
        <v>374</v>
      </c>
      <c r="E866" s="7"/>
      <c r="F866" s="7" t="s">
        <v>7107</v>
      </c>
      <c r="G866" s="7" t="s">
        <v>7108</v>
      </c>
      <c r="H866" s="7" t="s">
        <v>2521</v>
      </c>
      <c r="I866" s="7" t="s">
        <v>2893</v>
      </c>
      <c r="J866" s="7" t="s">
        <v>51</v>
      </c>
      <c r="K866" s="7" t="s">
        <v>2522</v>
      </c>
      <c r="L866" s="2">
        <f t="shared" si="13"/>
        <v>176022.05587472505</v>
      </c>
      <c r="M866" s="7" t="s">
        <v>38</v>
      </c>
      <c r="N866" s="7" t="s">
        <v>7109</v>
      </c>
    </row>
    <row r="867" spans="2:14" hidden="1" outlineLevel="1">
      <c r="B867" s="7" t="s">
        <v>2518</v>
      </c>
      <c r="C867" s="7" t="s">
        <v>24</v>
      </c>
      <c r="D867" s="7" t="s">
        <v>374</v>
      </c>
      <c r="E867" s="7"/>
      <c r="F867" s="7" t="s">
        <v>7110</v>
      </c>
      <c r="G867" s="7" t="s">
        <v>7111</v>
      </c>
      <c r="H867" s="7" t="s">
        <v>2521</v>
      </c>
      <c r="I867" s="7" t="s">
        <v>6900</v>
      </c>
      <c r="J867" s="7" t="s">
        <v>51</v>
      </c>
      <c r="K867" s="7" t="s">
        <v>2526</v>
      </c>
      <c r="L867" s="2">
        <f t="shared" si="13"/>
        <v>-107663.97592337553</v>
      </c>
      <c r="M867" s="7" t="s">
        <v>38</v>
      </c>
      <c r="N867" s="7" t="s">
        <v>7112</v>
      </c>
    </row>
    <row r="868" spans="2:14" hidden="1" outlineLevel="1">
      <c r="B868" s="7" t="s">
        <v>2528</v>
      </c>
      <c r="C868" s="7" t="s">
        <v>24</v>
      </c>
      <c r="D868" s="7" t="s">
        <v>46</v>
      </c>
      <c r="E868" s="7"/>
      <c r="F868" s="7" t="s">
        <v>7113</v>
      </c>
      <c r="G868" s="7" t="s">
        <v>7114</v>
      </c>
      <c r="H868" s="7" t="s">
        <v>2531</v>
      </c>
      <c r="I868" s="7" t="s">
        <v>146</v>
      </c>
      <c r="J868" s="7" t="s">
        <v>51</v>
      </c>
      <c r="K868" s="7" t="s">
        <v>512</v>
      </c>
      <c r="L868" s="2">
        <f t="shared" si="13"/>
        <v>123044.54391242916</v>
      </c>
      <c r="M868" s="7" t="s">
        <v>38</v>
      </c>
      <c r="N868" s="7" t="s">
        <v>2904</v>
      </c>
    </row>
    <row r="869" spans="2:14" hidden="1" outlineLevel="1">
      <c r="B869" s="7" t="s">
        <v>2528</v>
      </c>
      <c r="C869" s="7" t="s">
        <v>24</v>
      </c>
      <c r="D869" s="7" t="s">
        <v>38</v>
      </c>
      <c r="E869" s="7"/>
      <c r="F869" s="7" t="s">
        <v>7115</v>
      </c>
      <c r="G869" s="7" t="s">
        <v>7116</v>
      </c>
      <c r="H869" s="7" t="s">
        <v>2531</v>
      </c>
      <c r="I869" s="7" t="s">
        <v>6633</v>
      </c>
      <c r="J869" s="7" t="s">
        <v>51</v>
      </c>
      <c r="K869" s="7" t="s">
        <v>1194</v>
      </c>
      <c r="L869" s="2">
        <f t="shared" si="13"/>
        <v>-49559.60796472842</v>
      </c>
      <c r="M869" s="7" t="s">
        <v>38</v>
      </c>
      <c r="N869" s="7" t="s">
        <v>7117</v>
      </c>
    </row>
    <row r="870" spans="2:14" hidden="1" outlineLevel="1">
      <c r="B870" s="7" t="s">
        <v>2534</v>
      </c>
      <c r="C870" s="7" t="s">
        <v>24</v>
      </c>
      <c r="D870" s="7" t="s">
        <v>63</v>
      </c>
      <c r="E870" s="7"/>
      <c r="F870" s="7" t="s">
        <v>7118</v>
      </c>
      <c r="G870" s="7" t="s">
        <v>7119</v>
      </c>
      <c r="H870" s="7" t="s">
        <v>2537</v>
      </c>
      <c r="I870" s="7" t="s">
        <v>2333</v>
      </c>
      <c r="J870" s="7" t="s">
        <v>38</v>
      </c>
      <c r="K870" s="7" t="s">
        <v>459</v>
      </c>
      <c r="L870" s="2">
        <f t="shared" si="13"/>
        <v>104246.07192580804</v>
      </c>
      <c r="M870" s="7" t="s">
        <v>38</v>
      </c>
      <c r="N870" s="7" t="s">
        <v>7120</v>
      </c>
    </row>
    <row r="871" spans="2:14" hidden="1" outlineLevel="1">
      <c r="B871" s="7" t="s">
        <v>2534</v>
      </c>
      <c r="C871" s="7" t="s">
        <v>24</v>
      </c>
      <c r="D871" s="7" t="s">
        <v>63</v>
      </c>
      <c r="E871" s="7"/>
      <c r="F871" s="7" t="s">
        <v>7121</v>
      </c>
      <c r="G871" s="7" t="s">
        <v>7122</v>
      </c>
      <c r="H871" s="7" t="s">
        <v>2537</v>
      </c>
      <c r="I871" s="7" t="s">
        <v>1896</v>
      </c>
      <c r="J871" s="7" t="s">
        <v>38</v>
      </c>
      <c r="K871" s="7" t="s">
        <v>174</v>
      </c>
      <c r="L871" s="2">
        <f t="shared" si="13"/>
        <v>-83738.647940403185</v>
      </c>
      <c r="M871" s="7" t="s">
        <v>38</v>
      </c>
      <c r="N871" s="7" t="s">
        <v>7123</v>
      </c>
    </row>
    <row r="872" spans="2:14" hidden="1" outlineLevel="1">
      <c r="B872" s="7" t="s">
        <v>2542</v>
      </c>
      <c r="C872" s="7" t="s">
        <v>24</v>
      </c>
      <c r="D872" s="7" t="s">
        <v>55</v>
      </c>
      <c r="E872" s="7"/>
      <c r="F872" s="7" t="s">
        <v>7124</v>
      </c>
      <c r="G872" s="7" t="s">
        <v>7125</v>
      </c>
      <c r="H872" s="7" t="s">
        <v>2545</v>
      </c>
      <c r="I872" s="7" t="s">
        <v>511</v>
      </c>
      <c r="J872" s="7" t="s">
        <v>38</v>
      </c>
      <c r="K872" s="7" t="s">
        <v>593</v>
      </c>
      <c r="L872" s="2">
        <f t="shared" si="13"/>
        <v>-18798.471986621124</v>
      </c>
      <c r="M872" s="7" t="s">
        <v>38</v>
      </c>
      <c r="N872" s="7" t="s">
        <v>7126</v>
      </c>
    </row>
    <row r="873" spans="2:14" hidden="1" outlineLevel="1">
      <c r="B873" s="7" t="s">
        <v>2542</v>
      </c>
      <c r="C873" s="7" t="s">
        <v>24</v>
      </c>
      <c r="D873" s="7" t="s">
        <v>38</v>
      </c>
      <c r="E873" s="7"/>
      <c r="F873" s="7" t="s">
        <v>7127</v>
      </c>
      <c r="G873" s="7" t="s">
        <v>7128</v>
      </c>
      <c r="H873" s="7" t="s">
        <v>2545</v>
      </c>
      <c r="I873" s="7" t="s">
        <v>1170</v>
      </c>
      <c r="J873" s="7" t="s">
        <v>38</v>
      </c>
      <c r="K873" s="7" t="s">
        <v>125</v>
      </c>
      <c r="L873" s="2">
        <f t="shared" si="13"/>
        <v>-47850.655965944679</v>
      </c>
      <c r="M873" s="7" t="s">
        <v>38</v>
      </c>
      <c r="N873" s="7" t="s">
        <v>7129</v>
      </c>
    </row>
    <row r="874" spans="2:14" hidden="1" outlineLevel="1">
      <c r="B874" s="7" t="s">
        <v>2542</v>
      </c>
      <c r="C874" s="7" t="s">
        <v>24</v>
      </c>
      <c r="D874" s="7" t="s">
        <v>38</v>
      </c>
      <c r="E874" s="7"/>
      <c r="F874" s="7" t="s">
        <v>7130</v>
      </c>
      <c r="G874" s="7" t="s">
        <v>7131</v>
      </c>
      <c r="H874" s="7" t="s">
        <v>2545</v>
      </c>
      <c r="I874" s="7" t="s">
        <v>1921</v>
      </c>
      <c r="J874" s="7" t="s">
        <v>38</v>
      </c>
      <c r="K874" s="7" t="s">
        <v>1209</v>
      </c>
      <c r="L874" s="2">
        <f t="shared" si="13"/>
        <v>88865.503936754394</v>
      </c>
      <c r="M874" s="7" t="s">
        <v>38</v>
      </c>
      <c r="N874" s="7" t="s">
        <v>7132</v>
      </c>
    </row>
    <row r="875" spans="2:14" hidden="1" outlineLevel="1">
      <c r="B875" s="7" t="s">
        <v>2550</v>
      </c>
      <c r="C875" s="7" t="s">
        <v>24</v>
      </c>
      <c r="D875" s="7" t="s">
        <v>46</v>
      </c>
      <c r="E875" s="7"/>
      <c r="F875" s="7" t="s">
        <v>7133</v>
      </c>
      <c r="G875" s="7" t="s">
        <v>7134</v>
      </c>
      <c r="H875" s="7" t="s">
        <v>2553</v>
      </c>
      <c r="I875" s="7" t="s">
        <v>4978</v>
      </c>
      <c r="J875" s="7" t="s">
        <v>51</v>
      </c>
      <c r="K875" s="7" t="s">
        <v>4354</v>
      </c>
      <c r="L875" s="2">
        <f t="shared" si="13"/>
        <v>131589.30390634786</v>
      </c>
      <c r="M875" s="7" t="s">
        <v>38</v>
      </c>
      <c r="N875" s="7" t="s">
        <v>650</v>
      </c>
    </row>
    <row r="876" spans="2:14" hidden="1" outlineLevel="1">
      <c r="B876" s="7" t="s">
        <v>2550</v>
      </c>
      <c r="C876" s="7" t="s">
        <v>24</v>
      </c>
      <c r="D876" s="7" t="s">
        <v>63</v>
      </c>
      <c r="E876" s="7"/>
      <c r="F876" s="7" t="s">
        <v>7135</v>
      </c>
      <c r="G876" s="7" t="s">
        <v>7136</v>
      </c>
      <c r="H876" s="7" t="s">
        <v>2553</v>
      </c>
      <c r="I876" s="7" t="s">
        <v>6528</v>
      </c>
      <c r="J876" s="7" t="s">
        <v>51</v>
      </c>
      <c r="K876" s="7" t="s">
        <v>294</v>
      </c>
      <c r="L876" s="2">
        <f t="shared" si="13"/>
        <v>-70067.031950133271</v>
      </c>
      <c r="M876" s="7" t="s">
        <v>38</v>
      </c>
      <c r="N876" s="7" t="s">
        <v>7137</v>
      </c>
    </row>
    <row r="877" spans="2:14" hidden="1" outlineLevel="1">
      <c r="B877" s="7" t="s">
        <v>2550</v>
      </c>
      <c r="C877" s="7" t="s">
        <v>24</v>
      </c>
      <c r="D877" s="7" t="s">
        <v>46</v>
      </c>
      <c r="E877" s="7"/>
      <c r="F877" s="7" t="s">
        <v>7138</v>
      </c>
      <c r="G877" s="7" t="s">
        <v>7139</v>
      </c>
      <c r="H877" s="7" t="s">
        <v>2553</v>
      </c>
      <c r="I877" s="7" t="s">
        <v>1219</v>
      </c>
      <c r="J877" s="7" t="s">
        <v>51</v>
      </c>
      <c r="K877" s="7" t="s">
        <v>282</v>
      </c>
      <c r="L877" s="2">
        <f t="shared" si="13"/>
        <v>-54686.463961079629</v>
      </c>
      <c r="M877" s="7" t="s">
        <v>38</v>
      </c>
      <c r="N877" s="7" t="s">
        <v>7140</v>
      </c>
    </row>
    <row r="878" spans="2:14" hidden="1" outlineLevel="1">
      <c r="B878" s="7" t="s">
        <v>2558</v>
      </c>
      <c r="C878" s="7" t="s">
        <v>24</v>
      </c>
      <c r="D878" s="7" t="s">
        <v>63</v>
      </c>
      <c r="E878" s="7"/>
      <c r="F878" s="7" t="s">
        <v>7141</v>
      </c>
      <c r="G878" s="7" t="s">
        <v>7142</v>
      </c>
      <c r="H878" s="7" t="s">
        <v>2561</v>
      </c>
      <c r="I878" s="7" t="s">
        <v>582</v>
      </c>
      <c r="J878" s="7" t="s">
        <v>38</v>
      </c>
      <c r="K878" s="7" t="s">
        <v>336</v>
      </c>
      <c r="L878" s="2">
        <f t="shared" si="13"/>
        <v>105955.02392459178</v>
      </c>
      <c r="M878" s="7" t="s">
        <v>38</v>
      </c>
      <c r="N878" s="7" t="s">
        <v>7143</v>
      </c>
    </row>
    <row r="879" spans="2:14" hidden="1" outlineLevel="1">
      <c r="B879" s="7" t="s">
        <v>2558</v>
      </c>
      <c r="C879" s="7" t="s">
        <v>24</v>
      </c>
      <c r="D879" s="7" t="s">
        <v>63</v>
      </c>
      <c r="E879" s="7"/>
      <c r="F879" s="7" t="s">
        <v>7144</v>
      </c>
      <c r="G879" s="7" t="s">
        <v>7145</v>
      </c>
      <c r="H879" s="7" t="s">
        <v>2561</v>
      </c>
      <c r="I879" s="7" t="s">
        <v>642</v>
      </c>
      <c r="J879" s="7" t="s">
        <v>38</v>
      </c>
      <c r="K879" s="7" t="s">
        <v>2423</v>
      </c>
      <c r="L879" s="2">
        <f t="shared" si="13"/>
        <v>-95701.311931889359</v>
      </c>
      <c r="M879" s="7" t="s">
        <v>38</v>
      </c>
      <c r="N879" s="7" t="s">
        <v>7146</v>
      </c>
    </row>
    <row r="880" spans="2:14" hidden="1" outlineLevel="1">
      <c r="B880" s="7" t="s">
        <v>2566</v>
      </c>
      <c r="C880" s="7" t="s">
        <v>24</v>
      </c>
      <c r="D880" s="7" t="s">
        <v>63</v>
      </c>
      <c r="E880" s="7"/>
      <c r="F880" s="7" t="s">
        <v>7147</v>
      </c>
      <c r="G880" s="7" t="s">
        <v>7148</v>
      </c>
      <c r="H880" s="7" t="s">
        <v>2569</v>
      </c>
      <c r="I880" s="7" t="s">
        <v>4087</v>
      </c>
      <c r="J880" s="7" t="s">
        <v>51</v>
      </c>
      <c r="K880" s="7" t="s">
        <v>5847</v>
      </c>
      <c r="L880" s="2">
        <f t="shared" si="13"/>
        <v>165768.34388202263</v>
      </c>
      <c r="M880" s="7" t="s">
        <v>38</v>
      </c>
      <c r="N880" s="7" t="s">
        <v>7149</v>
      </c>
    </row>
    <row r="881" spans="2:14" hidden="1" outlineLevel="1">
      <c r="B881" s="7" t="s">
        <v>2572</v>
      </c>
      <c r="C881" s="7" t="s">
        <v>24</v>
      </c>
      <c r="D881" s="7" t="s">
        <v>38</v>
      </c>
      <c r="E881" s="7"/>
      <c r="F881" s="7" t="s">
        <v>7150</v>
      </c>
      <c r="G881" s="7" t="s">
        <v>7151</v>
      </c>
      <c r="H881" s="7" t="s">
        <v>2575</v>
      </c>
      <c r="I881" s="7" t="s">
        <v>7152</v>
      </c>
      <c r="J881" s="7" t="s">
        <v>38</v>
      </c>
      <c r="K881" s="7" t="s">
        <v>967</v>
      </c>
      <c r="L881" s="2">
        <f t="shared" si="13"/>
        <v>124753.49591121291</v>
      </c>
      <c r="M881" s="7" t="s">
        <v>38</v>
      </c>
      <c r="N881" s="7" t="s">
        <v>7153</v>
      </c>
    </row>
    <row r="882" spans="2:14" hidden="1" outlineLevel="1">
      <c r="B882" s="7" t="s">
        <v>2572</v>
      </c>
      <c r="C882" s="7" t="s">
        <v>24</v>
      </c>
      <c r="D882" s="7" t="s">
        <v>38</v>
      </c>
      <c r="E882" s="7"/>
      <c r="F882" s="7" t="s">
        <v>7154</v>
      </c>
      <c r="G882" s="7" t="s">
        <v>7155</v>
      </c>
      <c r="H882" s="7" t="s">
        <v>2575</v>
      </c>
      <c r="I882" s="7" t="s">
        <v>7156</v>
      </c>
      <c r="J882" s="7" t="s">
        <v>38</v>
      </c>
      <c r="K882" s="7" t="s">
        <v>978</v>
      </c>
      <c r="L882" s="2">
        <f t="shared" si="13"/>
        <v>-105955.02392459178</v>
      </c>
      <c r="M882" s="7" t="s">
        <v>38</v>
      </c>
      <c r="N882" s="7" t="s">
        <v>7157</v>
      </c>
    </row>
    <row r="883" spans="2:14" hidden="1" outlineLevel="1">
      <c r="B883" s="7" t="s">
        <v>7158</v>
      </c>
      <c r="C883" s="7" t="s">
        <v>24</v>
      </c>
      <c r="D883" s="7" t="s">
        <v>38</v>
      </c>
      <c r="E883" s="7"/>
      <c r="F883" s="7" t="s">
        <v>7159</v>
      </c>
      <c r="G883" s="7" t="s">
        <v>7160</v>
      </c>
      <c r="H883" s="7" t="s">
        <v>7161</v>
      </c>
      <c r="I883" s="7" t="s">
        <v>1910</v>
      </c>
      <c r="J883" s="7" t="s">
        <v>51</v>
      </c>
      <c r="K883" s="7" t="s">
        <v>4796</v>
      </c>
      <c r="L883" s="2">
        <f t="shared" si="13"/>
        <v>22216.375984188599</v>
      </c>
      <c r="M883" s="7" t="s">
        <v>38</v>
      </c>
      <c r="N883" s="7" t="s">
        <v>7162</v>
      </c>
    </row>
    <row r="884" spans="2:14" hidden="1" outlineLevel="1">
      <c r="B884" s="7" t="s">
        <v>2582</v>
      </c>
      <c r="C884" s="7" t="s">
        <v>24</v>
      </c>
      <c r="D884" s="7" t="s">
        <v>38</v>
      </c>
      <c r="E884" s="7"/>
      <c r="F884" s="7" t="s">
        <v>7163</v>
      </c>
      <c r="G884" s="7" t="s">
        <v>7164</v>
      </c>
      <c r="H884" s="7" t="s">
        <v>2585</v>
      </c>
      <c r="I884" s="7" t="s">
        <v>1541</v>
      </c>
      <c r="J884" s="7" t="s">
        <v>51</v>
      </c>
      <c r="K884" s="7" t="s">
        <v>343</v>
      </c>
      <c r="L884" s="2">
        <f t="shared" si="13"/>
        <v>-80320.743942835703</v>
      </c>
      <c r="M884" s="7" t="s">
        <v>38</v>
      </c>
      <c r="N884" s="7" t="s">
        <v>7165</v>
      </c>
    </row>
    <row r="885" spans="2:14" hidden="1" outlineLevel="1">
      <c r="B885" s="7" t="s">
        <v>2582</v>
      </c>
      <c r="C885" s="7" t="s">
        <v>24</v>
      </c>
      <c r="D885" s="7" t="s">
        <v>46</v>
      </c>
      <c r="E885" s="7"/>
      <c r="F885" s="7" t="s">
        <v>7166</v>
      </c>
      <c r="G885" s="7" t="s">
        <v>7167</v>
      </c>
      <c r="H885" s="7" t="s">
        <v>2585</v>
      </c>
      <c r="I885" s="7" t="s">
        <v>2353</v>
      </c>
      <c r="J885" s="7" t="s">
        <v>51</v>
      </c>
      <c r="K885" s="7" t="s">
        <v>7168</v>
      </c>
      <c r="L885" s="2">
        <f t="shared" si="13"/>
        <v>205074.23985404862</v>
      </c>
      <c r="M885" s="7" t="s">
        <v>38</v>
      </c>
      <c r="N885" s="7" t="s">
        <v>7169</v>
      </c>
    </row>
    <row r="886" spans="2:14" hidden="1" outlineLevel="1">
      <c r="B886" s="7" t="s">
        <v>2587</v>
      </c>
      <c r="C886" s="7" t="s">
        <v>24</v>
      </c>
      <c r="D886" s="7" t="s">
        <v>38</v>
      </c>
      <c r="E886" s="7"/>
      <c r="F886" s="7" t="s">
        <v>7170</v>
      </c>
      <c r="G886" s="7" t="s">
        <v>7171</v>
      </c>
      <c r="H886" s="7" t="s">
        <v>2590</v>
      </c>
      <c r="I886" s="7" t="s">
        <v>4854</v>
      </c>
      <c r="J886" s="7" t="s">
        <v>51</v>
      </c>
      <c r="K886" s="7" t="s">
        <v>718</v>
      </c>
      <c r="L886" s="2">
        <f t="shared" si="13"/>
        <v>-99119.215929456841</v>
      </c>
      <c r="M886" s="7" t="s">
        <v>38</v>
      </c>
      <c r="N886" s="7" t="s">
        <v>7172</v>
      </c>
    </row>
    <row r="887" spans="2:14" hidden="1" outlineLevel="1">
      <c r="B887" s="7" t="s">
        <v>2587</v>
      </c>
      <c r="C887" s="7" t="s">
        <v>24</v>
      </c>
      <c r="D887" s="7" t="s">
        <v>63</v>
      </c>
      <c r="E887" s="7"/>
      <c r="F887" s="7" t="s">
        <v>7173</v>
      </c>
      <c r="G887" s="7" t="s">
        <v>7174</v>
      </c>
      <c r="H887" s="7" t="s">
        <v>2590</v>
      </c>
      <c r="I887" s="7" t="s">
        <v>4350</v>
      </c>
      <c r="J887" s="7" t="s">
        <v>51</v>
      </c>
      <c r="K887" s="7" t="s">
        <v>502</v>
      </c>
      <c r="L887" s="2">
        <f t="shared" si="13"/>
        <v>157223.58388810395</v>
      </c>
      <c r="M887" s="7" t="s">
        <v>38</v>
      </c>
      <c r="N887" s="7" t="s">
        <v>7175</v>
      </c>
    </row>
    <row r="888" spans="2:14" hidden="1" outlineLevel="1">
      <c r="B888" s="5" t="s">
        <v>2595</v>
      </c>
      <c r="C888" s="5" t="s">
        <v>37</v>
      </c>
      <c r="D888" s="5" t="s">
        <v>55</v>
      </c>
      <c r="E888" s="5"/>
      <c r="F888" s="5" t="s">
        <v>7247</v>
      </c>
      <c r="G888" s="5" t="s">
        <v>7248</v>
      </c>
      <c r="H888" s="5" t="s">
        <v>2598</v>
      </c>
      <c r="I888" s="5" t="s">
        <v>1826</v>
      </c>
      <c r="J888" s="5" t="s">
        <v>38</v>
      </c>
      <c r="K888" s="5" t="s">
        <v>639</v>
      </c>
      <c r="L888" s="2">
        <f t="shared" si="13"/>
        <v>23925.32798297234</v>
      </c>
      <c r="M888" s="5" t="s">
        <v>38</v>
      </c>
      <c r="N888" s="5" t="s">
        <v>7249</v>
      </c>
    </row>
    <row r="889" spans="2:14" hidden="1" outlineLevel="1">
      <c r="B889" s="7" t="s">
        <v>7179</v>
      </c>
      <c r="C889" s="7" t="s">
        <v>24</v>
      </c>
      <c r="D889" s="7" t="s">
        <v>55</v>
      </c>
      <c r="E889" s="7"/>
      <c r="F889" s="7" t="s">
        <v>7180</v>
      </c>
      <c r="G889" s="7" t="s">
        <v>7181</v>
      </c>
      <c r="H889" s="7" t="s">
        <v>7182</v>
      </c>
      <c r="I889" s="7" t="s">
        <v>1071</v>
      </c>
      <c r="J889" s="7" t="s">
        <v>38</v>
      </c>
      <c r="K889" s="7" t="s">
        <v>1051</v>
      </c>
      <c r="L889" s="2">
        <f t="shared" si="13"/>
        <v>107663.97592337553</v>
      </c>
      <c r="M889" s="7" t="s">
        <v>38</v>
      </c>
      <c r="N889" s="7" t="s">
        <v>7183</v>
      </c>
    </row>
    <row r="890" spans="2:14" hidden="1" outlineLevel="1">
      <c r="B890" s="7" t="s">
        <v>7179</v>
      </c>
      <c r="C890" s="7" t="s">
        <v>24</v>
      </c>
      <c r="D890" s="7" t="s">
        <v>38</v>
      </c>
      <c r="E890" s="7"/>
      <c r="F890" s="7" t="s">
        <v>7184</v>
      </c>
      <c r="G890" s="7" t="s">
        <v>7185</v>
      </c>
      <c r="H890" s="7" t="s">
        <v>7182</v>
      </c>
      <c r="I890" s="7" t="s">
        <v>3226</v>
      </c>
      <c r="J890" s="7" t="s">
        <v>38</v>
      </c>
      <c r="K890" s="7" t="s">
        <v>740</v>
      </c>
      <c r="L890" s="2">
        <f t="shared" si="13"/>
        <v>-3417.9039975674768</v>
      </c>
      <c r="M890" s="7" t="s">
        <v>38</v>
      </c>
      <c r="N890" s="7" t="s">
        <v>7186</v>
      </c>
    </row>
    <row r="891" spans="2:14" hidden="1" outlineLevel="1">
      <c r="B891" s="7" t="s">
        <v>7187</v>
      </c>
      <c r="C891" s="7" t="s">
        <v>24</v>
      </c>
      <c r="D891" s="7" t="s">
        <v>38</v>
      </c>
      <c r="E891" s="7" t="s">
        <v>120</v>
      </c>
      <c r="F891" s="7" t="s">
        <v>7188</v>
      </c>
      <c r="G891" s="7" t="s">
        <v>7189</v>
      </c>
      <c r="H891" s="7" t="s">
        <v>7190</v>
      </c>
      <c r="I891" s="7" t="s">
        <v>7191</v>
      </c>
      <c r="J891" s="7" t="s">
        <v>38</v>
      </c>
      <c r="K891" s="7" t="s">
        <v>1579</v>
      </c>
      <c r="L891" s="2">
        <f t="shared" si="13"/>
        <v>-52977.511962295888</v>
      </c>
      <c r="M891" s="7" t="s">
        <v>38</v>
      </c>
      <c r="N891" s="7" t="s">
        <v>7192</v>
      </c>
    </row>
    <row r="892" spans="2:14" hidden="1" outlineLevel="1">
      <c r="B892" s="7" t="s">
        <v>7193</v>
      </c>
      <c r="C892" s="7" t="s">
        <v>24</v>
      </c>
      <c r="D892" s="7" t="s">
        <v>55</v>
      </c>
      <c r="E892" s="7"/>
      <c r="F892" s="7" t="s">
        <v>7194</v>
      </c>
      <c r="G892" s="7" t="s">
        <v>7195</v>
      </c>
      <c r="H892" s="7" t="s">
        <v>7196</v>
      </c>
      <c r="I892" s="7" t="s">
        <v>7197</v>
      </c>
      <c r="J892" s="7" t="s">
        <v>51</v>
      </c>
      <c r="K892" s="7" t="s">
        <v>68</v>
      </c>
      <c r="L892" s="2">
        <f t="shared" si="13"/>
        <v>97410.263930673085</v>
      </c>
      <c r="M892" s="7" t="s">
        <v>38</v>
      </c>
      <c r="N892" s="7" t="s">
        <v>7198</v>
      </c>
    </row>
    <row r="893" spans="2:14" hidden="1" outlineLevel="1">
      <c r="B893" s="7" t="s">
        <v>7193</v>
      </c>
      <c r="C893" s="7" t="s">
        <v>24</v>
      </c>
      <c r="D893" s="7" t="s">
        <v>55</v>
      </c>
      <c r="E893" s="7"/>
      <c r="F893" s="7" t="s">
        <v>7199</v>
      </c>
      <c r="G893" s="7" t="s">
        <v>7200</v>
      </c>
      <c r="H893" s="7" t="s">
        <v>7196</v>
      </c>
      <c r="I893" s="7" t="s">
        <v>3655</v>
      </c>
      <c r="J893" s="7" t="s">
        <v>51</v>
      </c>
      <c r="K893" s="7" t="s">
        <v>3819</v>
      </c>
      <c r="L893" s="2">
        <f t="shared" si="13"/>
        <v>-39305.895972025988</v>
      </c>
      <c r="M893" s="7" t="s">
        <v>38</v>
      </c>
      <c r="N893" s="7" t="s">
        <v>7201</v>
      </c>
    </row>
    <row r="894" spans="2:14" hidden="1" outlineLevel="1">
      <c r="B894" s="7" t="s">
        <v>7202</v>
      </c>
      <c r="C894" s="7" t="s">
        <v>24</v>
      </c>
      <c r="D894" s="7" t="s">
        <v>55</v>
      </c>
      <c r="E894" s="7"/>
      <c r="F894" s="7" t="s">
        <v>7203</v>
      </c>
      <c r="G894" s="7" t="s">
        <v>7204</v>
      </c>
      <c r="H894" s="7" t="s">
        <v>7205</v>
      </c>
      <c r="I894" s="7" t="s">
        <v>1981</v>
      </c>
      <c r="J894" s="7" t="s">
        <v>38</v>
      </c>
      <c r="K894" s="7" t="s">
        <v>52</v>
      </c>
      <c r="L894" s="2">
        <f t="shared" si="13"/>
        <v>61522.271956214579</v>
      </c>
      <c r="M894" s="7" t="s">
        <v>38</v>
      </c>
      <c r="N894" s="7" t="s">
        <v>7206</v>
      </c>
    </row>
    <row r="895" spans="2:14" hidden="1" outlineLevel="1">
      <c r="B895" s="5" t="s">
        <v>7250</v>
      </c>
      <c r="C895" s="5" t="s">
        <v>37</v>
      </c>
      <c r="D895" s="5" t="s">
        <v>55</v>
      </c>
      <c r="E895" s="5"/>
      <c r="F895" s="5" t="s">
        <v>7251</v>
      </c>
      <c r="G895" s="5" t="s">
        <v>7252</v>
      </c>
      <c r="H895" s="5" t="s">
        <v>7253</v>
      </c>
      <c r="I895" s="5" t="s">
        <v>782</v>
      </c>
      <c r="J895" s="5" t="s">
        <v>51</v>
      </c>
      <c r="K895" s="5" t="s">
        <v>2097</v>
      </c>
      <c r="L895" s="2">
        <f t="shared" si="13"/>
        <v>30761.13597810729</v>
      </c>
      <c r="M895" s="5" t="s">
        <v>38</v>
      </c>
      <c r="N895" s="5" t="s">
        <v>7254</v>
      </c>
    </row>
    <row r="896" spans="2:14" hidden="1" outlineLevel="1">
      <c r="B896" s="7" t="s">
        <v>7221</v>
      </c>
      <c r="C896" s="7" t="s">
        <v>24</v>
      </c>
      <c r="D896" s="7" t="s">
        <v>38</v>
      </c>
      <c r="E896" s="7"/>
      <c r="F896" s="7" t="s">
        <v>7222</v>
      </c>
      <c r="G896" s="7" t="s">
        <v>7223</v>
      </c>
      <c r="H896" s="7" t="s">
        <v>7224</v>
      </c>
      <c r="I896" s="7" t="s">
        <v>3222</v>
      </c>
      <c r="J896" s="7" t="s">
        <v>51</v>
      </c>
      <c r="K896" s="7" t="s">
        <v>583</v>
      </c>
      <c r="L896" s="2">
        <f t="shared" si="13"/>
        <v>20507.423985404861</v>
      </c>
      <c r="M896" s="7" t="s">
        <v>38</v>
      </c>
      <c r="N896" s="7" t="s">
        <v>7225</v>
      </c>
    </row>
    <row r="897" spans="1:14" hidden="1" outlineLevel="1">
      <c r="B897" s="7" t="s">
        <v>2600</v>
      </c>
      <c r="C897" s="7" t="s">
        <v>24</v>
      </c>
      <c r="D897" s="7" t="s">
        <v>46</v>
      </c>
      <c r="E897" s="7"/>
      <c r="F897" s="7" t="s">
        <v>7226</v>
      </c>
      <c r="G897" s="7" t="s">
        <v>7227</v>
      </c>
      <c r="H897" s="7" t="s">
        <v>2603</v>
      </c>
      <c r="I897" s="7" t="s">
        <v>6900</v>
      </c>
      <c r="J897" s="7" t="s">
        <v>38</v>
      </c>
      <c r="K897" s="7" t="s">
        <v>2956</v>
      </c>
      <c r="L897" s="2">
        <f t="shared" si="13"/>
        <v>174313.10387594133</v>
      </c>
      <c r="M897" s="7" t="s">
        <v>38</v>
      </c>
      <c r="N897" s="7" t="s">
        <v>7228</v>
      </c>
    </row>
    <row r="898" spans="1:14" hidden="1" outlineLevel="1">
      <c r="B898" s="7" t="s">
        <v>7229</v>
      </c>
      <c r="C898" s="7" t="s">
        <v>24</v>
      </c>
      <c r="D898" s="7" t="s">
        <v>55</v>
      </c>
      <c r="E898" s="7"/>
      <c r="F898" s="7" t="s">
        <v>7230</v>
      </c>
      <c r="G898" s="7" t="s">
        <v>7231</v>
      </c>
      <c r="H898" s="7" t="s">
        <v>7232</v>
      </c>
      <c r="I898" s="7" t="s">
        <v>7233</v>
      </c>
      <c r="J898" s="7" t="s">
        <v>55</v>
      </c>
      <c r="K898" s="7" t="s">
        <v>1695</v>
      </c>
      <c r="L898" s="2">
        <f t="shared" si="13"/>
        <v>111081.879920943</v>
      </c>
      <c r="M898" s="7" t="s">
        <v>38</v>
      </c>
      <c r="N898" s="7" t="s">
        <v>7234</v>
      </c>
    </row>
    <row r="899" spans="1:14" hidden="1" outlineLevel="1">
      <c r="B899" s="7" t="s">
        <v>7229</v>
      </c>
      <c r="C899" s="7" t="s">
        <v>24</v>
      </c>
      <c r="D899" s="7" t="s">
        <v>38</v>
      </c>
      <c r="E899" s="7"/>
      <c r="F899" s="7" t="s">
        <v>7235</v>
      </c>
      <c r="G899" s="7" t="s">
        <v>7236</v>
      </c>
      <c r="H899" s="7" t="s">
        <v>7232</v>
      </c>
      <c r="I899" s="7" t="s">
        <v>3913</v>
      </c>
      <c r="J899" s="7" t="s">
        <v>55</v>
      </c>
      <c r="K899" s="7" t="s">
        <v>4589</v>
      </c>
      <c r="L899" s="2">
        <f t="shared" ref="L899:L962" si="14">K899/$K$2361*100</f>
        <v>-88865.503936754394</v>
      </c>
      <c r="M899" s="7" t="s">
        <v>38</v>
      </c>
      <c r="N899" s="7" t="s">
        <v>7237</v>
      </c>
    </row>
    <row r="900" spans="1:14" collapsed="1">
      <c r="A900" s="3" t="s">
        <v>3238</v>
      </c>
      <c r="B900" s="2" t="s">
        <v>3239</v>
      </c>
      <c r="C900" s="2" t="s">
        <v>3240</v>
      </c>
      <c r="D900" s="2" t="s">
        <v>2367</v>
      </c>
      <c r="E900" s="2" t="s">
        <v>7255</v>
      </c>
      <c r="F900" s="2" t="s">
        <v>7256</v>
      </c>
      <c r="G900" s="2" t="s">
        <v>6815</v>
      </c>
      <c r="H900" s="2" t="s">
        <v>7257</v>
      </c>
      <c r="I900" s="3" t="s">
        <v>3246</v>
      </c>
      <c r="K900" s="2">
        <f>274/C900</f>
        <v>2.6808077645585474E-3</v>
      </c>
      <c r="L900" s="2">
        <f t="shared" si="14"/>
        <v>4.5813717875972948</v>
      </c>
      <c r="M900" s="2">
        <v>-0.20300000000000001</v>
      </c>
      <c r="N900" s="2">
        <v>5.68</v>
      </c>
    </row>
    <row r="901" spans="1:14" hidden="1" outlineLevel="1">
      <c r="B901" s="1" t="s">
        <v>26</v>
      </c>
      <c r="C901" s="1" t="s">
        <v>27</v>
      </c>
      <c r="D901" s="1" t="s">
        <v>4</v>
      </c>
      <c r="E901" s="1" t="s">
        <v>28</v>
      </c>
      <c r="F901" s="1" t="s">
        <v>29</v>
      </c>
      <c r="G901" s="1" t="s">
        <v>30</v>
      </c>
      <c r="H901" s="1" t="s">
        <v>31</v>
      </c>
      <c r="I901" s="1" t="s">
        <v>32</v>
      </c>
      <c r="J901" s="1" t="s">
        <v>33</v>
      </c>
      <c r="K901" s="1" t="s">
        <v>3</v>
      </c>
      <c r="L901" s="2" t="e">
        <f t="shared" si="14"/>
        <v>#VALUE!</v>
      </c>
      <c r="M901" s="1" t="s">
        <v>34</v>
      </c>
      <c r="N901" s="1" t="s">
        <v>35</v>
      </c>
    </row>
    <row r="902" spans="1:14" hidden="1" outlineLevel="1">
      <c r="B902" s="7" t="s">
        <v>1892</v>
      </c>
      <c r="C902" s="7" t="s">
        <v>24</v>
      </c>
      <c r="D902" s="7" t="s">
        <v>63</v>
      </c>
      <c r="E902" s="7"/>
      <c r="F902" s="7" t="s">
        <v>4833</v>
      </c>
      <c r="G902" s="7" t="s">
        <v>4834</v>
      </c>
      <c r="H902" s="7" t="s">
        <v>1895</v>
      </c>
      <c r="I902" s="7" t="s">
        <v>330</v>
      </c>
      <c r="J902" s="7" t="s">
        <v>51</v>
      </c>
      <c r="K902" s="7" t="s">
        <v>447</v>
      </c>
      <c r="L902" s="2">
        <f t="shared" si="14"/>
        <v>49559.60796472842</v>
      </c>
      <c r="M902" s="7" t="s">
        <v>38</v>
      </c>
      <c r="N902" s="7" t="s">
        <v>117</v>
      </c>
    </row>
    <row r="903" spans="1:14" hidden="1" outlineLevel="1">
      <c r="B903" s="7" t="s">
        <v>1897</v>
      </c>
      <c r="C903" s="7" t="s">
        <v>24</v>
      </c>
      <c r="D903" s="7" t="s">
        <v>55</v>
      </c>
      <c r="E903" s="7"/>
      <c r="F903" s="7" t="s">
        <v>4835</v>
      </c>
      <c r="G903" s="7" t="s">
        <v>4836</v>
      </c>
      <c r="H903" s="7" t="s">
        <v>1387</v>
      </c>
      <c r="I903" s="7" t="s">
        <v>1416</v>
      </c>
      <c r="J903" s="7" t="s">
        <v>51</v>
      </c>
      <c r="K903" s="7" t="s">
        <v>43</v>
      </c>
      <c r="L903" s="2">
        <f t="shared" si="14"/>
        <v>51268.559963512154</v>
      </c>
      <c r="M903" s="7" t="s">
        <v>38</v>
      </c>
      <c r="N903" s="7" t="s">
        <v>2643</v>
      </c>
    </row>
    <row r="904" spans="1:14" hidden="1" outlineLevel="1">
      <c r="B904" s="7" t="s">
        <v>4837</v>
      </c>
      <c r="C904" s="7" t="s">
        <v>24</v>
      </c>
      <c r="D904" s="7" t="s">
        <v>38</v>
      </c>
      <c r="E904" s="7"/>
      <c r="F904" s="7" t="s">
        <v>4838</v>
      </c>
      <c r="G904" s="7" t="s">
        <v>4839</v>
      </c>
      <c r="H904" s="7" t="s">
        <v>4840</v>
      </c>
      <c r="I904" s="7" t="s">
        <v>2314</v>
      </c>
      <c r="J904" s="7" t="s">
        <v>51</v>
      </c>
      <c r="K904" s="7" t="s">
        <v>2286</v>
      </c>
      <c r="L904" s="2">
        <f t="shared" si="14"/>
        <v>32470.087976891027</v>
      </c>
      <c r="M904" s="7" t="s">
        <v>38</v>
      </c>
      <c r="N904" s="7" t="s">
        <v>733</v>
      </c>
    </row>
    <row r="905" spans="1:14" hidden="1" outlineLevel="1">
      <c r="B905" s="7" t="s">
        <v>1901</v>
      </c>
      <c r="C905" s="7" t="s">
        <v>24</v>
      </c>
      <c r="D905" s="7" t="s">
        <v>46</v>
      </c>
      <c r="E905" s="7"/>
      <c r="F905" s="7" t="s">
        <v>4841</v>
      </c>
      <c r="G905" s="7" t="s">
        <v>4842</v>
      </c>
      <c r="H905" s="7" t="s">
        <v>1904</v>
      </c>
      <c r="I905" s="7" t="s">
        <v>3513</v>
      </c>
      <c r="J905" s="7" t="s">
        <v>51</v>
      </c>
      <c r="K905" s="7" t="s">
        <v>324</v>
      </c>
      <c r="L905" s="2">
        <f t="shared" si="14"/>
        <v>71775.983948917012</v>
      </c>
      <c r="M905" s="7" t="s">
        <v>38</v>
      </c>
      <c r="N905" s="7" t="s">
        <v>2920</v>
      </c>
    </row>
    <row r="906" spans="1:14" hidden="1" outlineLevel="1">
      <c r="B906" s="7" t="s">
        <v>1912</v>
      </c>
      <c r="C906" s="7" t="s">
        <v>24</v>
      </c>
      <c r="D906" s="7" t="s">
        <v>63</v>
      </c>
      <c r="E906" s="7"/>
      <c r="F906" s="7" t="s">
        <v>4845</v>
      </c>
      <c r="G906" s="7" t="s">
        <v>4846</v>
      </c>
      <c r="H906" s="7" t="s">
        <v>1915</v>
      </c>
      <c r="I906" s="7" t="s">
        <v>881</v>
      </c>
      <c r="J906" s="7" t="s">
        <v>51</v>
      </c>
      <c r="K906" s="7" t="s">
        <v>103</v>
      </c>
      <c r="L906" s="2">
        <f t="shared" si="14"/>
        <v>66649.127952565803</v>
      </c>
      <c r="M906" s="7" t="s">
        <v>38</v>
      </c>
      <c r="N906" s="7" t="s">
        <v>2265</v>
      </c>
    </row>
    <row r="907" spans="1:14" hidden="1" outlineLevel="1">
      <c r="B907" s="7" t="s">
        <v>1917</v>
      </c>
      <c r="C907" s="7" t="s">
        <v>24</v>
      </c>
      <c r="D907" s="7" t="s">
        <v>46</v>
      </c>
      <c r="E907" s="7"/>
      <c r="F907" s="7" t="s">
        <v>4847</v>
      </c>
      <c r="G907" s="7" t="s">
        <v>4848</v>
      </c>
      <c r="H907" s="7" t="s">
        <v>1920</v>
      </c>
      <c r="I907" s="7" t="s">
        <v>1298</v>
      </c>
      <c r="J907" s="7" t="s">
        <v>51</v>
      </c>
      <c r="K907" s="7" t="s">
        <v>96</v>
      </c>
      <c r="L907" s="2">
        <f t="shared" si="14"/>
        <v>78611.791944051976</v>
      </c>
      <c r="M907" s="7" t="s">
        <v>38</v>
      </c>
      <c r="N907" s="7" t="s">
        <v>4849</v>
      </c>
    </row>
    <row r="908" spans="1:14" hidden="1" outlineLevel="1">
      <c r="B908" s="8" t="s">
        <v>4856</v>
      </c>
      <c r="C908" s="8" t="s">
        <v>24</v>
      </c>
      <c r="D908" s="8" t="s">
        <v>38</v>
      </c>
      <c r="E908" s="8"/>
      <c r="F908" s="8" t="s">
        <v>4857</v>
      </c>
      <c r="G908" s="8" t="s">
        <v>4857</v>
      </c>
      <c r="H908" s="8" t="s">
        <v>4858</v>
      </c>
      <c r="I908" s="8" t="s">
        <v>2903</v>
      </c>
      <c r="J908" s="8" t="s">
        <v>51</v>
      </c>
      <c r="K908" s="8" t="s">
        <v>142</v>
      </c>
      <c r="L908" s="2">
        <f t="shared" si="14"/>
        <v>10253.711992702431</v>
      </c>
      <c r="M908" s="8" t="s">
        <v>55</v>
      </c>
      <c r="N908" s="8" t="s">
        <v>4860</v>
      </c>
    </row>
    <row r="909" spans="1:14" hidden="1" outlineLevel="1">
      <c r="B909" s="7" t="s">
        <v>1929</v>
      </c>
      <c r="C909" s="7" t="s">
        <v>24</v>
      </c>
      <c r="D909" s="7" t="s">
        <v>63</v>
      </c>
      <c r="E909" s="7"/>
      <c r="F909" s="7" t="s">
        <v>4861</v>
      </c>
      <c r="G909" s="7" t="s">
        <v>4862</v>
      </c>
      <c r="H909" s="7" t="s">
        <v>1932</v>
      </c>
      <c r="I909" s="7" t="s">
        <v>3012</v>
      </c>
      <c r="J909" s="7" t="s">
        <v>51</v>
      </c>
      <c r="K909" s="7" t="s">
        <v>459</v>
      </c>
      <c r="L909" s="2">
        <f t="shared" si="14"/>
        <v>104246.07192580804</v>
      </c>
      <c r="M909" s="7" t="s">
        <v>38</v>
      </c>
      <c r="N909" s="7" t="s">
        <v>4863</v>
      </c>
    </row>
    <row r="910" spans="1:14" hidden="1" outlineLevel="1">
      <c r="B910" s="7" t="s">
        <v>4867</v>
      </c>
      <c r="C910" s="7" t="s">
        <v>24</v>
      </c>
      <c r="D910" s="7" t="s">
        <v>55</v>
      </c>
      <c r="E910" s="7"/>
      <c r="F910" s="7" t="s">
        <v>4868</v>
      </c>
      <c r="G910" s="7" t="s">
        <v>4869</v>
      </c>
      <c r="H910" s="7" t="s">
        <v>4870</v>
      </c>
      <c r="I910" s="7" t="s">
        <v>2065</v>
      </c>
      <c r="J910" s="7" t="s">
        <v>38</v>
      </c>
      <c r="K910" s="7" t="s">
        <v>484</v>
      </c>
      <c r="L910" s="2">
        <f t="shared" si="14"/>
        <v>102537.11992702431</v>
      </c>
      <c r="M910" s="7" t="s">
        <v>38</v>
      </c>
      <c r="N910" s="7" t="s">
        <v>4871</v>
      </c>
    </row>
    <row r="911" spans="1:14" hidden="1" outlineLevel="1">
      <c r="B911" s="7" t="s">
        <v>1940</v>
      </c>
      <c r="C911" s="7" t="s">
        <v>24</v>
      </c>
      <c r="D911" s="7" t="s">
        <v>63</v>
      </c>
      <c r="E911" s="7"/>
      <c r="F911" s="7" t="s">
        <v>4872</v>
      </c>
      <c r="G911" s="7" t="s">
        <v>4873</v>
      </c>
      <c r="H911" s="7" t="s">
        <v>1943</v>
      </c>
      <c r="I911" s="7" t="s">
        <v>201</v>
      </c>
      <c r="J911" s="7" t="s">
        <v>51</v>
      </c>
      <c r="K911" s="7" t="s">
        <v>117</v>
      </c>
      <c r="L911" s="2">
        <f t="shared" si="14"/>
        <v>59813.319957430853</v>
      </c>
      <c r="M911" s="7" t="s">
        <v>38</v>
      </c>
      <c r="N911" s="7" t="s">
        <v>4484</v>
      </c>
    </row>
    <row r="912" spans="1:14" hidden="1" outlineLevel="1">
      <c r="B912" s="7" t="s">
        <v>4874</v>
      </c>
      <c r="C912" s="7" t="s">
        <v>24</v>
      </c>
      <c r="D912" s="7" t="s">
        <v>38</v>
      </c>
      <c r="E912" s="7"/>
      <c r="F912" s="7" t="s">
        <v>4875</v>
      </c>
      <c r="G912" s="7" t="s">
        <v>4876</v>
      </c>
      <c r="H912" s="7" t="s">
        <v>4877</v>
      </c>
      <c r="I912" s="7" t="s">
        <v>4878</v>
      </c>
      <c r="J912" s="7" t="s">
        <v>38</v>
      </c>
      <c r="K912" s="7" t="s">
        <v>132</v>
      </c>
      <c r="L912" s="2">
        <f t="shared" si="14"/>
        <v>56395.415959863371</v>
      </c>
      <c r="M912" s="7" t="s">
        <v>38</v>
      </c>
      <c r="N912" s="7" t="s">
        <v>4879</v>
      </c>
    </row>
    <row r="913" spans="2:14" hidden="1" outlineLevel="1">
      <c r="B913" s="7" t="s">
        <v>1945</v>
      </c>
      <c r="C913" s="7" t="s">
        <v>24</v>
      </c>
      <c r="D913" s="7" t="s">
        <v>55</v>
      </c>
      <c r="E913" s="7"/>
      <c r="F913" s="7" t="s">
        <v>4880</v>
      </c>
      <c r="G913" s="7" t="s">
        <v>4881</v>
      </c>
      <c r="H913" s="7" t="s">
        <v>1948</v>
      </c>
      <c r="I913" s="7" t="s">
        <v>4882</v>
      </c>
      <c r="J913" s="7" t="s">
        <v>51</v>
      </c>
      <c r="K913" s="7" t="s">
        <v>103</v>
      </c>
      <c r="L913" s="2">
        <f t="shared" si="14"/>
        <v>66649.127952565803</v>
      </c>
      <c r="M913" s="7" t="s">
        <v>38</v>
      </c>
      <c r="N913" s="7" t="s">
        <v>4883</v>
      </c>
    </row>
    <row r="914" spans="2:14" hidden="1" outlineLevel="1">
      <c r="B914" s="7" t="s">
        <v>1950</v>
      </c>
      <c r="C914" s="7" t="s">
        <v>24</v>
      </c>
      <c r="D914" s="7" t="s">
        <v>55</v>
      </c>
      <c r="E914" s="7"/>
      <c r="F914" s="7" t="s">
        <v>4884</v>
      </c>
      <c r="G914" s="7" t="s">
        <v>4885</v>
      </c>
      <c r="H914" s="7" t="s">
        <v>1953</v>
      </c>
      <c r="I914" s="7" t="s">
        <v>4886</v>
      </c>
      <c r="J914" s="7" t="s">
        <v>38</v>
      </c>
      <c r="K914" s="7" t="s">
        <v>324</v>
      </c>
      <c r="L914" s="2">
        <f t="shared" si="14"/>
        <v>71775.983948917012</v>
      </c>
      <c r="M914" s="7" t="s">
        <v>38</v>
      </c>
      <c r="N914" s="7" t="s">
        <v>3299</v>
      </c>
    </row>
    <row r="915" spans="2:14" hidden="1" outlineLevel="1">
      <c r="B915" s="7" t="s">
        <v>1955</v>
      </c>
      <c r="C915" s="7" t="s">
        <v>24</v>
      </c>
      <c r="D915" s="7" t="s">
        <v>55</v>
      </c>
      <c r="E915" s="7"/>
      <c r="F915" s="7" t="s">
        <v>4887</v>
      </c>
      <c r="G915" s="7" t="s">
        <v>4888</v>
      </c>
      <c r="H915" s="7" t="s">
        <v>1958</v>
      </c>
      <c r="I915" s="7" t="s">
        <v>732</v>
      </c>
      <c r="J915" s="7" t="s">
        <v>38</v>
      </c>
      <c r="K915" s="7" t="s">
        <v>447</v>
      </c>
      <c r="L915" s="2">
        <f t="shared" si="14"/>
        <v>49559.60796472842</v>
      </c>
      <c r="M915" s="7" t="s">
        <v>38</v>
      </c>
      <c r="N915" s="7" t="s">
        <v>4889</v>
      </c>
    </row>
    <row r="916" spans="2:14" hidden="1" outlineLevel="1">
      <c r="B916" s="7" t="s">
        <v>4890</v>
      </c>
      <c r="C916" s="7" t="s">
        <v>24</v>
      </c>
      <c r="D916" s="7" t="s">
        <v>46</v>
      </c>
      <c r="E916" s="7" t="s">
        <v>120</v>
      </c>
      <c r="F916" s="7" t="s">
        <v>4891</v>
      </c>
      <c r="G916" s="7" t="s">
        <v>4892</v>
      </c>
      <c r="H916" s="7" t="s">
        <v>4893</v>
      </c>
      <c r="I916" s="7" t="s">
        <v>173</v>
      </c>
      <c r="J916" s="7" t="s">
        <v>38</v>
      </c>
      <c r="K916" s="7" t="s">
        <v>2066</v>
      </c>
      <c r="L916" s="2">
        <f t="shared" si="14"/>
        <v>-13671.615990269907</v>
      </c>
      <c r="M916" s="7" t="s">
        <v>38</v>
      </c>
      <c r="N916" s="7" t="s">
        <v>4894</v>
      </c>
    </row>
    <row r="917" spans="2:14" hidden="1" outlineLevel="1">
      <c r="B917" s="7" t="s">
        <v>1966</v>
      </c>
      <c r="C917" s="7" t="s">
        <v>24</v>
      </c>
      <c r="D917" s="7" t="s">
        <v>374</v>
      </c>
      <c r="E917" s="7"/>
      <c r="F917" s="7" t="s">
        <v>4899</v>
      </c>
      <c r="G917" s="7" t="s">
        <v>4900</v>
      </c>
      <c r="H917" s="7" t="s">
        <v>1969</v>
      </c>
      <c r="I917" s="7" t="s">
        <v>4878</v>
      </c>
      <c r="J917" s="7" t="s">
        <v>51</v>
      </c>
      <c r="K917" s="7" t="s">
        <v>139</v>
      </c>
      <c r="L917" s="2">
        <f t="shared" si="14"/>
        <v>64940.175953782054</v>
      </c>
      <c r="M917" s="7" t="s">
        <v>38</v>
      </c>
      <c r="N917" s="7" t="s">
        <v>4901</v>
      </c>
    </row>
    <row r="918" spans="2:14" hidden="1" outlineLevel="1">
      <c r="B918" s="7" t="s">
        <v>1983</v>
      </c>
      <c r="C918" s="7" t="s">
        <v>24</v>
      </c>
      <c r="D918" s="7" t="s">
        <v>374</v>
      </c>
      <c r="E918" s="7"/>
      <c r="F918" s="7" t="s">
        <v>1984</v>
      </c>
      <c r="G918" s="7" t="s">
        <v>1985</v>
      </c>
      <c r="H918" s="7" t="s">
        <v>1986</v>
      </c>
      <c r="I918" s="7" t="s">
        <v>803</v>
      </c>
      <c r="J918" s="7" t="s">
        <v>51</v>
      </c>
      <c r="K918" s="7" t="s">
        <v>526</v>
      </c>
      <c r="L918" s="2">
        <f t="shared" si="14"/>
        <v>109372.92792215926</v>
      </c>
      <c r="M918" s="7" t="s">
        <v>38</v>
      </c>
      <c r="N918" s="7" t="s">
        <v>4909</v>
      </c>
    </row>
    <row r="919" spans="2:14" hidden="1" outlineLevel="1">
      <c r="B919" s="7" t="s">
        <v>1999</v>
      </c>
      <c r="C919" s="7" t="s">
        <v>24</v>
      </c>
      <c r="D919" s="7" t="s">
        <v>142</v>
      </c>
      <c r="E919" s="7"/>
      <c r="F919" s="7" t="s">
        <v>4916</v>
      </c>
      <c r="G919" s="7" t="s">
        <v>4917</v>
      </c>
      <c r="H919" s="7" t="s">
        <v>2002</v>
      </c>
      <c r="I919" s="7" t="s">
        <v>1514</v>
      </c>
      <c r="J919" s="7" t="s">
        <v>51</v>
      </c>
      <c r="K919" s="7" t="s">
        <v>336</v>
      </c>
      <c r="L919" s="2">
        <f t="shared" si="14"/>
        <v>105955.02392459178</v>
      </c>
      <c r="M919" s="7" t="s">
        <v>38</v>
      </c>
      <c r="N919" s="7" t="s">
        <v>4918</v>
      </c>
    </row>
    <row r="920" spans="2:14" hidden="1" outlineLevel="1">
      <c r="B920" s="7" t="s">
        <v>2019</v>
      </c>
      <c r="C920" s="7" t="s">
        <v>24</v>
      </c>
      <c r="D920" s="7" t="s">
        <v>38</v>
      </c>
      <c r="E920" s="7"/>
      <c r="F920" s="7" t="s">
        <v>4928</v>
      </c>
      <c r="G920" s="7" t="s">
        <v>4929</v>
      </c>
      <c r="H920" s="7" t="s">
        <v>2022</v>
      </c>
      <c r="I920" s="7" t="s">
        <v>4930</v>
      </c>
      <c r="J920" s="7" t="s">
        <v>51</v>
      </c>
      <c r="K920" s="7" t="s">
        <v>1780</v>
      </c>
      <c r="L920" s="2">
        <f t="shared" si="14"/>
        <v>-51268.559963512154</v>
      </c>
      <c r="M920" s="7" t="s">
        <v>38</v>
      </c>
      <c r="N920" s="7" t="s">
        <v>4931</v>
      </c>
    </row>
    <row r="921" spans="2:14" hidden="1" outlineLevel="1">
      <c r="B921" s="7" t="s">
        <v>2019</v>
      </c>
      <c r="C921" s="7" t="s">
        <v>24</v>
      </c>
      <c r="D921" s="7" t="s">
        <v>477</v>
      </c>
      <c r="E921" s="7"/>
      <c r="F921" s="7" t="s">
        <v>2020</v>
      </c>
      <c r="G921" s="7" t="s">
        <v>2021</v>
      </c>
      <c r="H921" s="7" t="s">
        <v>2022</v>
      </c>
      <c r="I921" s="7" t="s">
        <v>2023</v>
      </c>
      <c r="J921" s="7" t="s">
        <v>51</v>
      </c>
      <c r="K921" s="7" t="s">
        <v>484</v>
      </c>
      <c r="L921" s="2">
        <f t="shared" si="14"/>
        <v>102537.11992702431</v>
      </c>
      <c r="M921" s="7" t="s">
        <v>38</v>
      </c>
      <c r="N921" s="7" t="s">
        <v>4932</v>
      </c>
    </row>
    <row r="922" spans="2:14" hidden="1" outlineLevel="1">
      <c r="B922" s="7" t="s">
        <v>2033</v>
      </c>
      <c r="C922" s="7" t="s">
        <v>24</v>
      </c>
      <c r="D922" s="7" t="s">
        <v>477</v>
      </c>
      <c r="E922" s="7"/>
      <c r="F922" s="7" t="s">
        <v>4939</v>
      </c>
      <c r="G922" s="7" t="s">
        <v>4940</v>
      </c>
      <c r="H922" s="7" t="s">
        <v>2036</v>
      </c>
      <c r="I922" s="7" t="s">
        <v>4071</v>
      </c>
      <c r="J922" s="7" t="s">
        <v>51</v>
      </c>
      <c r="K922" s="7" t="s">
        <v>1227</v>
      </c>
      <c r="L922" s="2">
        <f t="shared" si="14"/>
        <v>112790.83191972674</v>
      </c>
      <c r="M922" s="7" t="s">
        <v>38</v>
      </c>
      <c r="N922" s="7" t="s">
        <v>4941</v>
      </c>
    </row>
    <row r="923" spans="2:14" hidden="1" outlineLevel="1">
      <c r="B923" s="7" t="s">
        <v>2038</v>
      </c>
      <c r="C923" s="7" t="s">
        <v>24</v>
      </c>
      <c r="D923" s="7" t="s">
        <v>46</v>
      </c>
      <c r="E923" s="7"/>
      <c r="F923" s="7" t="s">
        <v>4942</v>
      </c>
      <c r="G923" s="7" t="s">
        <v>4943</v>
      </c>
      <c r="H923" s="7" t="s">
        <v>2041</v>
      </c>
      <c r="I923" s="7" t="s">
        <v>1091</v>
      </c>
      <c r="J923" s="7" t="s">
        <v>51</v>
      </c>
      <c r="K923" s="7" t="s">
        <v>484</v>
      </c>
      <c r="L923" s="2">
        <f t="shared" si="14"/>
        <v>102537.11992702431</v>
      </c>
      <c r="M923" s="7" t="s">
        <v>38</v>
      </c>
      <c r="N923" s="7" t="s">
        <v>4944</v>
      </c>
    </row>
    <row r="924" spans="2:14" hidden="1" outlineLevel="1">
      <c r="B924" s="7" t="s">
        <v>2038</v>
      </c>
      <c r="C924" s="7" t="s">
        <v>24</v>
      </c>
      <c r="D924" s="7" t="s">
        <v>55</v>
      </c>
      <c r="E924" s="7"/>
      <c r="F924" s="7" t="s">
        <v>4945</v>
      </c>
      <c r="G924" s="7" t="s">
        <v>4946</v>
      </c>
      <c r="H924" s="7" t="s">
        <v>2041</v>
      </c>
      <c r="I924" s="7" t="s">
        <v>3513</v>
      </c>
      <c r="J924" s="7" t="s">
        <v>51</v>
      </c>
      <c r="K924" s="7" t="s">
        <v>409</v>
      </c>
      <c r="L924" s="2">
        <f t="shared" si="14"/>
        <v>-35887.991974458506</v>
      </c>
      <c r="M924" s="7" t="s">
        <v>38</v>
      </c>
      <c r="N924" s="7" t="s">
        <v>4947</v>
      </c>
    </row>
    <row r="925" spans="2:14" hidden="1" outlineLevel="1">
      <c r="B925" s="7" t="s">
        <v>2044</v>
      </c>
      <c r="C925" s="7" t="s">
        <v>24</v>
      </c>
      <c r="D925" s="7" t="s">
        <v>55</v>
      </c>
      <c r="E925" s="7"/>
      <c r="F925" s="7" t="s">
        <v>4948</v>
      </c>
      <c r="G925" s="7" t="s">
        <v>4949</v>
      </c>
      <c r="H925" s="7" t="s">
        <v>2047</v>
      </c>
      <c r="I925" s="7" t="s">
        <v>565</v>
      </c>
      <c r="J925" s="7" t="s">
        <v>51</v>
      </c>
      <c r="K925" s="7" t="s">
        <v>1067</v>
      </c>
      <c r="L925" s="2">
        <f t="shared" si="14"/>
        <v>140134.06390026654</v>
      </c>
      <c r="M925" s="7" t="s">
        <v>38</v>
      </c>
      <c r="N925" s="7" t="s">
        <v>4950</v>
      </c>
    </row>
    <row r="926" spans="2:14" hidden="1" outlineLevel="1">
      <c r="B926" s="7" t="s">
        <v>3247</v>
      </c>
      <c r="C926" s="7" t="s">
        <v>24</v>
      </c>
      <c r="D926" s="7" t="s">
        <v>55</v>
      </c>
      <c r="E926" s="7"/>
      <c r="F926" s="7" t="s">
        <v>7258</v>
      </c>
      <c r="G926" s="7" t="s">
        <v>7259</v>
      </c>
      <c r="H926" s="7" t="s">
        <v>3250</v>
      </c>
      <c r="I926" s="7" t="s">
        <v>899</v>
      </c>
      <c r="J926" s="7" t="s">
        <v>51</v>
      </c>
      <c r="K926" s="7" t="s">
        <v>2126</v>
      </c>
      <c r="L926" s="2">
        <f t="shared" si="14"/>
        <v>114499.78391851048</v>
      </c>
      <c r="M926" s="7" t="s">
        <v>38</v>
      </c>
      <c r="N926" s="7" t="s">
        <v>7260</v>
      </c>
    </row>
    <row r="927" spans="2:14" hidden="1" outlineLevel="1">
      <c r="B927" s="7" t="s">
        <v>3247</v>
      </c>
      <c r="C927" s="7" t="s">
        <v>24</v>
      </c>
      <c r="D927" s="7" t="s">
        <v>55</v>
      </c>
      <c r="E927" s="7"/>
      <c r="F927" s="7" t="s">
        <v>7261</v>
      </c>
      <c r="G927" s="7" t="s">
        <v>7262</v>
      </c>
      <c r="H927" s="7" t="s">
        <v>3250</v>
      </c>
      <c r="I927" s="7" t="s">
        <v>1599</v>
      </c>
      <c r="J927" s="7" t="s">
        <v>51</v>
      </c>
      <c r="K927" s="7" t="s">
        <v>271</v>
      </c>
      <c r="L927" s="2">
        <f t="shared" si="14"/>
        <v>-37596.943973242247</v>
      </c>
      <c r="M927" s="7" t="s">
        <v>38</v>
      </c>
      <c r="N927" s="7" t="s">
        <v>7263</v>
      </c>
    </row>
    <row r="928" spans="2:14" hidden="1" outlineLevel="1">
      <c r="B928" s="7" t="s">
        <v>2056</v>
      </c>
      <c r="C928" s="7" t="s">
        <v>24</v>
      </c>
      <c r="D928" s="7" t="s">
        <v>46</v>
      </c>
      <c r="E928" s="7"/>
      <c r="F928" s="7" t="s">
        <v>4957</v>
      </c>
      <c r="G928" s="7" t="s">
        <v>4958</v>
      </c>
      <c r="H928" s="7" t="s">
        <v>2059</v>
      </c>
      <c r="I928" s="7" t="s">
        <v>4665</v>
      </c>
      <c r="J928" s="7" t="s">
        <v>51</v>
      </c>
      <c r="K928" s="7" t="s">
        <v>343</v>
      </c>
      <c r="L928" s="2">
        <f t="shared" si="14"/>
        <v>-80320.743942835703</v>
      </c>
      <c r="M928" s="7" t="s">
        <v>38</v>
      </c>
      <c r="N928" s="7" t="s">
        <v>4959</v>
      </c>
    </row>
    <row r="929" spans="2:14" hidden="1" outlineLevel="1">
      <c r="B929" s="7" t="s">
        <v>2056</v>
      </c>
      <c r="C929" s="7" t="s">
        <v>24</v>
      </c>
      <c r="D929" s="7" t="s">
        <v>63</v>
      </c>
      <c r="E929" s="7"/>
      <c r="F929" s="7" t="s">
        <v>4960</v>
      </c>
      <c r="G929" s="7" t="s">
        <v>4961</v>
      </c>
      <c r="H929" s="7" t="s">
        <v>2059</v>
      </c>
      <c r="I929" s="7" t="s">
        <v>2347</v>
      </c>
      <c r="J929" s="7" t="s">
        <v>51</v>
      </c>
      <c r="K929" s="7" t="s">
        <v>1013</v>
      </c>
      <c r="L929" s="2">
        <f t="shared" si="14"/>
        <v>85447.599939186926</v>
      </c>
      <c r="M929" s="7" t="s">
        <v>38</v>
      </c>
      <c r="N929" s="7" t="s">
        <v>2430</v>
      </c>
    </row>
    <row r="930" spans="2:14" hidden="1" outlineLevel="1">
      <c r="B930" s="7" t="s">
        <v>2061</v>
      </c>
      <c r="C930" s="7" t="s">
        <v>24</v>
      </c>
      <c r="D930" s="7" t="s">
        <v>63</v>
      </c>
      <c r="E930" s="7"/>
      <c r="F930" s="7" t="s">
        <v>4962</v>
      </c>
      <c r="G930" s="7" t="s">
        <v>4963</v>
      </c>
      <c r="H930" s="7" t="s">
        <v>2064</v>
      </c>
      <c r="I930" s="7" t="s">
        <v>3112</v>
      </c>
      <c r="J930" s="7" t="s">
        <v>38</v>
      </c>
      <c r="K930" s="7" t="s">
        <v>60</v>
      </c>
      <c r="L930" s="2">
        <f t="shared" si="14"/>
        <v>70067.031950133271</v>
      </c>
      <c r="M930" s="7" t="s">
        <v>38</v>
      </c>
      <c r="N930" s="7" t="s">
        <v>4964</v>
      </c>
    </row>
    <row r="931" spans="2:14" hidden="1" outlineLevel="1">
      <c r="B931" s="7" t="s">
        <v>2061</v>
      </c>
      <c r="C931" s="7" t="s">
        <v>24</v>
      </c>
      <c r="D931" s="7" t="s">
        <v>46</v>
      </c>
      <c r="E931" s="7"/>
      <c r="F931" s="7" t="s">
        <v>4965</v>
      </c>
      <c r="G931" s="7" t="s">
        <v>4966</v>
      </c>
      <c r="H931" s="7" t="s">
        <v>2064</v>
      </c>
      <c r="I931" s="7" t="s">
        <v>1463</v>
      </c>
      <c r="J931" s="7" t="s">
        <v>38</v>
      </c>
      <c r="K931" s="7" t="s">
        <v>799</v>
      </c>
      <c r="L931" s="2">
        <f t="shared" si="14"/>
        <v>-42723.799969593463</v>
      </c>
      <c r="M931" s="7" t="s">
        <v>38</v>
      </c>
      <c r="N931" s="7" t="s">
        <v>4967</v>
      </c>
    </row>
    <row r="932" spans="2:14" hidden="1" outlineLevel="1">
      <c r="B932" s="7" t="s">
        <v>2072</v>
      </c>
      <c r="C932" s="7" t="s">
        <v>24</v>
      </c>
      <c r="D932" s="7" t="s">
        <v>55</v>
      </c>
      <c r="E932" s="7"/>
      <c r="F932" s="7" t="s">
        <v>4976</v>
      </c>
      <c r="G932" s="7" t="s">
        <v>4977</v>
      </c>
      <c r="H932" s="7" t="s">
        <v>2075</v>
      </c>
      <c r="I932" s="7" t="s">
        <v>4978</v>
      </c>
      <c r="J932" s="7" t="s">
        <v>51</v>
      </c>
      <c r="K932" s="7" t="s">
        <v>484</v>
      </c>
      <c r="L932" s="2">
        <f t="shared" si="14"/>
        <v>102537.11992702431</v>
      </c>
      <c r="M932" s="7" t="s">
        <v>38</v>
      </c>
      <c r="N932" s="7" t="s">
        <v>4979</v>
      </c>
    </row>
    <row r="933" spans="2:14" hidden="1" outlineLevel="1">
      <c r="B933" s="7" t="s">
        <v>2072</v>
      </c>
      <c r="C933" s="7" t="s">
        <v>24</v>
      </c>
      <c r="D933" s="7" t="s">
        <v>374</v>
      </c>
      <c r="E933" s="7"/>
      <c r="F933" s="7" t="s">
        <v>4980</v>
      </c>
      <c r="G933" s="7" t="s">
        <v>4981</v>
      </c>
      <c r="H933" s="7" t="s">
        <v>2075</v>
      </c>
      <c r="I933" s="7" t="s">
        <v>1273</v>
      </c>
      <c r="J933" s="7" t="s">
        <v>51</v>
      </c>
      <c r="K933" s="7" t="s">
        <v>718</v>
      </c>
      <c r="L933" s="2">
        <f t="shared" si="14"/>
        <v>-99119.215929456841</v>
      </c>
      <c r="M933" s="7" t="s">
        <v>38</v>
      </c>
      <c r="N933" s="7" t="s">
        <v>4982</v>
      </c>
    </row>
    <row r="934" spans="2:14" hidden="1" outlineLevel="1">
      <c r="B934" s="7" t="s">
        <v>2081</v>
      </c>
      <c r="C934" s="7" t="s">
        <v>24</v>
      </c>
      <c r="D934" s="7" t="s">
        <v>38</v>
      </c>
      <c r="E934" s="7"/>
      <c r="F934" s="7" t="s">
        <v>4983</v>
      </c>
      <c r="G934" s="7" t="s">
        <v>4984</v>
      </c>
      <c r="H934" s="7" t="s">
        <v>2084</v>
      </c>
      <c r="I934" s="7" t="s">
        <v>4108</v>
      </c>
      <c r="J934" s="7" t="s">
        <v>51</v>
      </c>
      <c r="K934" s="7" t="s">
        <v>3819</v>
      </c>
      <c r="L934" s="2">
        <f t="shared" si="14"/>
        <v>-39305.895972025988</v>
      </c>
      <c r="M934" s="7" t="s">
        <v>38</v>
      </c>
      <c r="N934" s="7" t="s">
        <v>4985</v>
      </c>
    </row>
    <row r="935" spans="2:14" hidden="1" outlineLevel="1">
      <c r="B935" s="7" t="s">
        <v>2081</v>
      </c>
      <c r="C935" s="7" t="s">
        <v>24</v>
      </c>
      <c r="D935" s="7" t="s">
        <v>477</v>
      </c>
      <c r="E935" s="7"/>
      <c r="F935" s="7" t="s">
        <v>4986</v>
      </c>
      <c r="G935" s="7" t="s">
        <v>4987</v>
      </c>
      <c r="H935" s="7" t="s">
        <v>2084</v>
      </c>
      <c r="I935" s="7" t="s">
        <v>4004</v>
      </c>
      <c r="J935" s="7" t="s">
        <v>51</v>
      </c>
      <c r="K935" s="7" t="s">
        <v>4354</v>
      </c>
      <c r="L935" s="2">
        <f t="shared" si="14"/>
        <v>131589.30390634786</v>
      </c>
      <c r="M935" s="7" t="s">
        <v>38</v>
      </c>
      <c r="N935" s="7" t="s">
        <v>4988</v>
      </c>
    </row>
    <row r="936" spans="2:14" hidden="1" outlineLevel="1">
      <c r="B936" s="7" t="s">
        <v>4997</v>
      </c>
      <c r="C936" s="7" t="s">
        <v>24</v>
      </c>
      <c r="D936" s="7" t="s">
        <v>55</v>
      </c>
      <c r="E936" s="7"/>
      <c r="F936" s="7" t="s">
        <v>4998</v>
      </c>
      <c r="G936" s="7" t="s">
        <v>4999</v>
      </c>
      <c r="H936" s="7" t="s">
        <v>5000</v>
      </c>
      <c r="I936" s="7" t="s">
        <v>5001</v>
      </c>
      <c r="J936" s="7" t="s">
        <v>51</v>
      </c>
      <c r="K936" s="7" t="s">
        <v>4461</v>
      </c>
      <c r="L936" s="2">
        <f t="shared" si="14"/>
        <v>-123044.54391242916</v>
      </c>
      <c r="M936" s="7" t="s">
        <v>38</v>
      </c>
      <c r="N936" s="7" t="s">
        <v>5002</v>
      </c>
    </row>
    <row r="937" spans="2:14" hidden="1" outlineLevel="1">
      <c r="B937" s="7" t="s">
        <v>5003</v>
      </c>
      <c r="C937" s="7" t="s">
        <v>24</v>
      </c>
      <c r="D937" s="7" t="s">
        <v>55</v>
      </c>
      <c r="E937" s="7" t="s">
        <v>120</v>
      </c>
      <c r="F937" s="7" t="s">
        <v>5004</v>
      </c>
      <c r="G937" s="7" t="s">
        <v>5005</v>
      </c>
      <c r="H937" s="7" t="s">
        <v>5006</v>
      </c>
      <c r="I937" s="7" t="s">
        <v>238</v>
      </c>
      <c r="J937" s="7" t="s">
        <v>51</v>
      </c>
      <c r="K937" s="7" t="s">
        <v>1075</v>
      </c>
      <c r="L937" s="2">
        <f t="shared" si="14"/>
        <v>-76902.839945268221</v>
      </c>
      <c r="M937" s="7" t="s">
        <v>38</v>
      </c>
      <c r="N937" s="7" t="s">
        <v>5007</v>
      </c>
    </row>
    <row r="938" spans="2:14" hidden="1" outlineLevel="1">
      <c r="B938" s="7" t="s">
        <v>5008</v>
      </c>
      <c r="C938" s="7" t="s">
        <v>24</v>
      </c>
      <c r="D938" s="7" t="s">
        <v>46</v>
      </c>
      <c r="E938" s="7" t="s">
        <v>120</v>
      </c>
      <c r="F938" s="7" t="s">
        <v>5009</v>
      </c>
      <c r="G938" s="7" t="s">
        <v>5010</v>
      </c>
      <c r="H938" s="7" t="s">
        <v>5006</v>
      </c>
      <c r="I938" s="7" t="s">
        <v>270</v>
      </c>
      <c r="J938" s="7" t="s">
        <v>51</v>
      </c>
      <c r="K938" s="7" t="s">
        <v>512</v>
      </c>
      <c r="L938" s="2">
        <f t="shared" si="14"/>
        <v>123044.54391242916</v>
      </c>
      <c r="M938" s="7" t="s">
        <v>38</v>
      </c>
      <c r="N938" s="7" t="s">
        <v>5011</v>
      </c>
    </row>
    <row r="939" spans="2:14" hidden="1" outlineLevel="1">
      <c r="B939" s="7" t="s">
        <v>5023</v>
      </c>
      <c r="C939" s="7" t="s">
        <v>24</v>
      </c>
      <c r="D939" s="7" t="s">
        <v>55</v>
      </c>
      <c r="E939" s="7"/>
      <c r="F939" s="7" t="s">
        <v>5024</v>
      </c>
      <c r="G939" s="7" t="s">
        <v>5025</v>
      </c>
      <c r="H939" s="7" t="s">
        <v>5026</v>
      </c>
      <c r="I939" s="7" t="s">
        <v>3112</v>
      </c>
      <c r="J939" s="7" t="s">
        <v>51</v>
      </c>
      <c r="K939" s="7" t="s">
        <v>139</v>
      </c>
      <c r="L939" s="2">
        <f t="shared" si="14"/>
        <v>64940.175953782054</v>
      </c>
      <c r="M939" s="7" t="s">
        <v>38</v>
      </c>
      <c r="N939" s="7" t="s">
        <v>5027</v>
      </c>
    </row>
    <row r="940" spans="2:14" hidden="1" outlineLevel="1">
      <c r="B940" s="7" t="s">
        <v>2118</v>
      </c>
      <c r="C940" s="7" t="s">
        <v>24</v>
      </c>
      <c r="D940" s="7" t="s">
        <v>46</v>
      </c>
      <c r="E940" s="7"/>
      <c r="F940" s="7" t="s">
        <v>5069</v>
      </c>
      <c r="G940" s="7" t="s">
        <v>5070</v>
      </c>
      <c r="H940" s="7" t="s">
        <v>2121</v>
      </c>
      <c r="I940" s="7" t="s">
        <v>2771</v>
      </c>
      <c r="J940" s="7" t="s">
        <v>51</v>
      </c>
      <c r="K940" s="7" t="s">
        <v>687</v>
      </c>
      <c r="L940" s="2">
        <f t="shared" si="14"/>
        <v>136716.15990269909</v>
      </c>
      <c r="M940" s="7" t="s">
        <v>38</v>
      </c>
      <c r="N940" s="7" t="s">
        <v>5071</v>
      </c>
    </row>
    <row r="941" spans="2:14" hidden="1" outlineLevel="1">
      <c r="B941" s="7" t="s">
        <v>2118</v>
      </c>
      <c r="C941" s="7" t="s">
        <v>24</v>
      </c>
      <c r="D941" s="7" t="s">
        <v>55</v>
      </c>
      <c r="E941" s="7"/>
      <c r="F941" s="7" t="s">
        <v>5072</v>
      </c>
      <c r="G941" s="7" t="s">
        <v>5073</v>
      </c>
      <c r="H941" s="7" t="s">
        <v>2121</v>
      </c>
      <c r="I941" s="7" t="s">
        <v>710</v>
      </c>
      <c r="J941" s="7" t="s">
        <v>51</v>
      </c>
      <c r="K941" s="7" t="s">
        <v>2459</v>
      </c>
      <c r="L941" s="2">
        <f t="shared" si="14"/>
        <v>-59813.319957430853</v>
      </c>
      <c r="M941" s="7" t="s">
        <v>38</v>
      </c>
      <c r="N941" s="7" t="s">
        <v>5074</v>
      </c>
    </row>
    <row r="942" spans="2:14" hidden="1" outlineLevel="1">
      <c r="B942" s="7" t="s">
        <v>5075</v>
      </c>
      <c r="C942" s="7" t="s">
        <v>24</v>
      </c>
      <c r="D942" s="7" t="s">
        <v>46</v>
      </c>
      <c r="E942" s="7"/>
      <c r="F942" s="7" t="s">
        <v>5076</v>
      </c>
      <c r="G942" s="7" t="s">
        <v>5077</v>
      </c>
      <c r="H942" s="7" t="s">
        <v>5078</v>
      </c>
      <c r="I942" s="7" t="s">
        <v>3590</v>
      </c>
      <c r="J942" s="7" t="s">
        <v>51</v>
      </c>
      <c r="K942" s="7" t="s">
        <v>871</v>
      </c>
      <c r="L942" s="2">
        <f t="shared" si="14"/>
        <v>-97410.263930673085</v>
      </c>
      <c r="M942" s="7" t="s">
        <v>38</v>
      </c>
      <c r="N942" s="7" t="s">
        <v>5079</v>
      </c>
    </row>
    <row r="943" spans="2:14" hidden="1" outlineLevel="1">
      <c r="B943" s="7" t="s">
        <v>5075</v>
      </c>
      <c r="C943" s="7" t="s">
        <v>24</v>
      </c>
      <c r="D943" s="7" t="s">
        <v>55</v>
      </c>
      <c r="E943" s="7"/>
      <c r="F943" s="7" t="s">
        <v>5080</v>
      </c>
      <c r="G943" s="7" t="s">
        <v>5081</v>
      </c>
      <c r="H943" s="7" t="s">
        <v>5078</v>
      </c>
      <c r="I943" s="7" t="s">
        <v>1145</v>
      </c>
      <c r="J943" s="7" t="s">
        <v>51</v>
      </c>
      <c r="K943" s="7" t="s">
        <v>1374</v>
      </c>
      <c r="L943" s="2">
        <f t="shared" si="14"/>
        <v>-10253.711992702431</v>
      </c>
      <c r="M943" s="7" t="s">
        <v>38</v>
      </c>
      <c r="N943" s="7" t="s">
        <v>5082</v>
      </c>
    </row>
    <row r="944" spans="2:14" hidden="1" outlineLevel="1">
      <c r="B944" s="7" t="s">
        <v>5083</v>
      </c>
      <c r="C944" s="7" t="s">
        <v>24</v>
      </c>
      <c r="D944" s="7" t="s">
        <v>46</v>
      </c>
      <c r="E944" s="7" t="s">
        <v>120</v>
      </c>
      <c r="F944" s="7" t="s">
        <v>5084</v>
      </c>
      <c r="G944" s="7" t="s">
        <v>5085</v>
      </c>
      <c r="H944" s="7" t="s">
        <v>5086</v>
      </c>
      <c r="I944" s="7" t="s">
        <v>599</v>
      </c>
      <c r="J944" s="7" t="s">
        <v>51</v>
      </c>
      <c r="K944" s="7" t="s">
        <v>1029</v>
      </c>
      <c r="L944" s="2">
        <f t="shared" si="14"/>
        <v>167477.29588080637</v>
      </c>
      <c r="M944" s="7" t="s">
        <v>38</v>
      </c>
      <c r="N944" s="7" t="s">
        <v>5087</v>
      </c>
    </row>
    <row r="945" spans="2:14" hidden="1" outlineLevel="1">
      <c r="B945" s="7" t="s">
        <v>2136</v>
      </c>
      <c r="C945" s="7" t="s">
        <v>24</v>
      </c>
      <c r="D945" s="7" t="s">
        <v>55</v>
      </c>
      <c r="E945" s="7"/>
      <c r="F945" s="7" t="s">
        <v>5108</v>
      </c>
      <c r="G945" s="7" t="s">
        <v>5109</v>
      </c>
      <c r="H945" s="7" t="s">
        <v>2139</v>
      </c>
      <c r="I945" s="7" t="s">
        <v>5110</v>
      </c>
      <c r="J945" s="7" t="s">
        <v>51</v>
      </c>
      <c r="K945" s="7" t="s">
        <v>1905</v>
      </c>
      <c r="L945" s="2">
        <f t="shared" si="14"/>
        <v>158932.53588688766</v>
      </c>
      <c r="M945" s="7" t="s">
        <v>38</v>
      </c>
      <c r="N945" s="7" t="s">
        <v>5111</v>
      </c>
    </row>
    <row r="946" spans="2:14" hidden="1" outlineLevel="1">
      <c r="B946" s="7" t="s">
        <v>2141</v>
      </c>
      <c r="C946" s="7" t="s">
        <v>24</v>
      </c>
      <c r="D946" s="7" t="s">
        <v>110</v>
      </c>
      <c r="E946" s="7"/>
      <c r="F946" s="7" t="s">
        <v>5112</v>
      </c>
      <c r="G946" s="7" t="s">
        <v>5113</v>
      </c>
      <c r="H946" s="7" t="s">
        <v>2144</v>
      </c>
      <c r="I946" s="7" t="s">
        <v>5114</v>
      </c>
      <c r="J946" s="7" t="s">
        <v>51</v>
      </c>
      <c r="K946" s="7" t="s">
        <v>3088</v>
      </c>
      <c r="L946" s="2">
        <f t="shared" si="14"/>
        <v>-109372.92792215926</v>
      </c>
      <c r="M946" s="7" t="s">
        <v>38</v>
      </c>
      <c r="N946" s="7" t="s">
        <v>5115</v>
      </c>
    </row>
    <row r="947" spans="2:14" hidden="1" outlineLevel="1">
      <c r="B947" s="7" t="s">
        <v>2141</v>
      </c>
      <c r="C947" s="7" t="s">
        <v>24</v>
      </c>
      <c r="D947" s="7" t="s">
        <v>63</v>
      </c>
      <c r="E947" s="7"/>
      <c r="F947" s="7" t="s">
        <v>5116</v>
      </c>
      <c r="G947" s="7" t="s">
        <v>5117</v>
      </c>
      <c r="H947" s="7" t="s">
        <v>2144</v>
      </c>
      <c r="I947" s="7" t="s">
        <v>5118</v>
      </c>
      <c r="J947" s="7" t="s">
        <v>51</v>
      </c>
      <c r="K947" s="7" t="s">
        <v>526</v>
      </c>
      <c r="L947" s="2">
        <f t="shared" si="14"/>
        <v>109372.92792215926</v>
      </c>
      <c r="M947" s="7" t="s">
        <v>38</v>
      </c>
      <c r="N947" s="7" t="s">
        <v>5119</v>
      </c>
    </row>
    <row r="948" spans="2:14" hidden="1" outlineLevel="1">
      <c r="B948" s="7" t="s">
        <v>2163</v>
      </c>
      <c r="C948" s="7" t="s">
        <v>24</v>
      </c>
      <c r="D948" s="7" t="s">
        <v>521</v>
      </c>
      <c r="E948" s="7"/>
      <c r="F948" s="7" t="s">
        <v>5132</v>
      </c>
      <c r="G948" s="7" t="s">
        <v>5133</v>
      </c>
      <c r="H948" s="7" t="s">
        <v>2166</v>
      </c>
      <c r="I948" s="7" t="s">
        <v>275</v>
      </c>
      <c r="J948" s="7" t="s">
        <v>51</v>
      </c>
      <c r="K948" s="7" t="s">
        <v>466</v>
      </c>
      <c r="L948" s="2">
        <f t="shared" si="14"/>
        <v>-85447.599939186926</v>
      </c>
      <c r="M948" s="7" t="s">
        <v>38</v>
      </c>
      <c r="N948" s="7" t="s">
        <v>5134</v>
      </c>
    </row>
    <row r="949" spans="2:14" hidden="1" outlineLevel="1">
      <c r="B949" s="7" t="s">
        <v>2163</v>
      </c>
      <c r="C949" s="7" t="s">
        <v>24</v>
      </c>
      <c r="D949" s="7" t="s">
        <v>477</v>
      </c>
      <c r="E949" s="7"/>
      <c r="F949" s="7" t="s">
        <v>5135</v>
      </c>
      <c r="G949" s="7" t="s">
        <v>5136</v>
      </c>
      <c r="H949" s="7" t="s">
        <v>2166</v>
      </c>
      <c r="I949" s="7" t="s">
        <v>1231</v>
      </c>
      <c r="J949" s="7" t="s">
        <v>51</v>
      </c>
      <c r="K949" s="7" t="s">
        <v>2920</v>
      </c>
      <c r="L949" s="2">
        <f t="shared" si="14"/>
        <v>155514.63188932021</v>
      </c>
      <c r="M949" s="7" t="s">
        <v>38</v>
      </c>
      <c r="N949" s="7" t="s">
        <v>5137</v>
      </c>
    </row>
    <row r="950" spans="2:14" hidden="1" outlineLevel="1">
      <c r="B950" s="7" t="s">
        <v>2172</v>
      </c>
      <c r="C950" s="7" t="s">
        <v>24</v>
      </c>
      <c r="D950" s="7" t="s">
        <v>63</v>
      </c>
      <c r="E950" s="7"/>
      <c r="F950" s="7" t="s">
        <v>5138</v>
      </c>
      <c r="G950" s="7" t="s">
        <v>5139</v>
      </c>
      <c r="H950" s="7" t="s">
        <v>2175</v>
      </c>
      <c r="I950" s="7" t="s">
        <v>288</v>
      </c>
      <c r="J950" s="7" t="s">
        <v>51</v>
      </c>
      <c r="K950" s="7" t="s">
        <v>1013</v>
      </c>
      <c r="L950" s="2">
        <f t="shared" si="14"/>
        <v>85447.599939186926</v>
      </c>
      <c r="M950" s="7" t="s">
        <v>38</v>
      </c>
      <c r="N950" s="7" t="s">
        <v>5140</v>
      </c>
    </row>
    <row r="951" spans="2:14" hidden="1" outlineLevel="1">
      <c r="B951" s="7" t="s">
        <v>2172</v>
      </c>
      <c r="C951" s="7" t="s">
        <v>24</v>
      </c>
      <c r="D951" s="7" t="s">
        <v>63</v>
      </c>
      <c r="E951" s="7"/>
      <c r="F951" s="7" t="s">
        <v>5141</v>
      </c>
      <c r="G951" s="7" t="s">
        <v>5142</v>
      </c>
      <c r="H951" s="7" t="s">
        <v>2175</v>
      </c>
      <c r="I951" s="7" t="s">
        <v>1328</v>
      </c>
      <c r="J951" s="7" t="s">
        <v>51</v>
      </c>
      <c r="K951" s="7" t="s">
        <v>1008</v>
      </c>
      <c r="L951" s="2">
        <f t="shared" si="14"/>
        <v>-75193.887946484494</v>
      </c>
      <c r="M951" s="7" t="s">
        <v>38</v>
      </c>
      <c r="N951" s="7" t="s">
        <v>5143</v>
      </c>
    </row>
    <row r="952" spans="2:14" hidden="1" outlineLevel="1">
      <c r="B952" s="7" t="s">
        <v>5144</v>
      </c>
      <c r="C952" s="7" t="s">
        <v>24</v>
      </c>
      <c r="D952" s="7" t="s">
        <v>55</v>
      </c>
      <c r="E952" s="7"/>
      <c r="F952" s="7" t="s">
        <v>5145</v>
      </c>
      <c r="G952" s="7" t="s">
        <v>5146</v>
      </c>
      <c r="H952" s="7" t="s">
        <v>5147</v>
      </c>
      <c r="I952" s="7" t="s">
        <v>3838</v>
      </c>
      <c r="J952" s="7" t="s">
        <v>51</v>
      </c>
      <c r="K952" s="7" t="s">
        <v>271</v>
      </c>
      <c r="L952" s="2">
        <f t="shared" si="14"/>
        <v>-37596.943973242247</v>
      </c>
      <c r="M952" s="7" t="s">
        <v>38</v>
      </c>
      <c r="N952" s="7" t="s">
        <v>5148</v>
      </c>
    </row>
    <row r="953" spans="2:14" hidden="1" outlineLevel="1">
      <c r="B953" s="7" t="s">
        <v>5144</v>
      </c>
      <c r="C953" s="7" t="s">
        <v>24</v>
      </c>
      <c r="D953" s="7" t="s">
        <v>46</v>
      </c>
      <c r="E953" s="7"/>
      <c r="F953" s="7" t="s">
        <v>5149</v>
      </c>
      <c r="G953" s="7" t="s">
        <v>5150</v>
      </c>
      <c r="H953" s="7" t="s">
        <v>5147</v>
      </c>
      <c r="I953" s="7" t="s">
        <v>270</v>
      </c>
      <c r="J953" s="7" t="s">
        <v>51</v>
      </c>
      <c r="K953" s="7" t="s">
        <v>2259</v>
      </c>
      <c r="L953" s="2">
        <f t="shared" si="14"/>
        <v>153805.67989053644</v>
      </c>
      <c r="M953" s="7" t="s">
        <v>38</v>
      </c>
      <c r="N953" s="7" t="s">
        <v>5151</v>
      </c>
    </row>
    <row r="954" spans="2:14" hidden="1" outlineLevel="1">
      <c r="B954" s="7" t="s">
        <v>7264</v>
      </c>
      <c r="C954" s="7" t="s">
        <v>24</v>
      </c>
      <c r="D954" s="7" t="s">
        <v>38</v>
      </c>
      <c r="E954" s="7"/>
      <c r="F954" s="7" t="s">
        <v>7265</v>
      </c>
      <c r="G954" s="7" t="s">
        <v>7266</v>
      </c>
      <c r="H954" s="7" t="s">
        <v>7267</v>
      </c>
      <c r="I954" s="7" t="s">
        <v>5092</v>
      </c>
      <c r="J954" s="7" t="s">
        <v>51</v>
      </c>
      <c r="K954" s="7" t="s">
        <v>1194</v>
      </c>
      <c r="L954" s="2">
        <f t="shared" si="14"/>
        <v>-49559.60796472842</v>
      </c>
      <c r="M954" s="7" t="s">
        <v>38</v>
      </c>
      <c r="N954" s="7" t="s">
        <v>7268</v>
      </c>
    </row>
    <row r="955" spans="2:14" hidden="1" outlineLevel="1">
      <c r="B955" s="7" t="s">
        <v>7264</v>
      </c>
      <c r="C955" s="7" t="s">
        <v>24</v>
      </c>
      <c r="D955" s="7" t="s">
        <v>38</v>
      </c>
      <c r="E955" s="7"/>
      <c r="F955" s="7" t="s">
        <v>7269</v>
      </c>
      <c r="G955" s="7" t="s">
        <v>7270</v>
      </c>
      <c r="H955" s="7" t="s">
        <v>7267</v>
      </c>
      <c r="I955" s="7" t="s">
        <v>74</v>
      </c>
      <c r="J955" s="7" t="s">
        <v>51</v>
      </c>
      <c r="K955" s="7" t="s">
        <v>1220</v>
      </c>
      <c r="L955" s="2">
        <f t="shared" si="14"/>
        <v>169186.24787959011</v>
      </c>
      <c r="M955" s="7" t="s">
        <v>38</v>
      </c>
      <c r="N955" s="7" t="s">
        <v>7271</v>
      </c>
    </row>
    <row r="956" spans="2:14" hidden="1" outlineLevel="1">
      <c r="B956" s="7" t="s">
        <v>2187</v>
      </c>
      <c r="C956" s="7" t="s">
        <v>24</v>
      </c>
      <c r="D956" s="7" t="s">
        <v>63</v>
      </c>
      <c r="E956" s="7"/>
      <c r="F956" s="7" t="s">
        <v>5167</v>
      </c>
      <c r="G956" s="7" t="s">
        <v>5168</v>
      </c>
      <c r="H956" s="7" t="s">
        <v>2190</v>
      </c>
      <c r="I956" s="7" t="s">
        <v>5169</v>
      </c>
      <c r="J956" s="7" t="s">
        <v>38</v>
      </c>
      <c r="K956" s="7" t="s">
        <v>799</v>
      </c>
      <c r="L956" s="2">
        <f t="shared" si="14"/>
        <v>-42723.799969593463</v>
      </c>
      <c r="M956" s="7" t="s">
        <v>38</v>
      </c>
      <c r="N956" s="7" t="s">
        <v>5170</v>
      </c>
    </row>
    <row r="957" spans="2:14" hidden="1" outlineLevel="1">
      <c r="B957" s="7" t="s">
        <v>2187</v>
      </c>
      <c r="C957" s="7" t="s">
        <v>24</v>
      </c>
      <c r="D957" s="7" t="s">
        <v>55</v>
      </c>
      <c r="E957" s="7"/>
      <c r="F957" s="7" t="s">
        <v>5171</v>
      </c>
      <c r="G957" s="7" t="s">
        <v>5172</v>
      </c>
      <c r="H957" s="7" t="s">
        <v>2190</v>
      </c>
      <c r="I957" s="7" t="s">
        <v>2158</v>
      </c>
      <c r="J957" s="7" t="s">
        <v>38</v>
      </c>
      <c r="K957" s="7" t="s">
        <v>561</v>
      </c>
      <c r="L957" s="2">
        <f t="shared" si="14"/>
        <v>-41014.847970809722</v>
      </c>
      <c r="M957" s="7" t="s">
        <v>38</v>
      </c>
      <c r="N957" s="7" t="s">
        <v>5173</v>
      </c>
    </row>
    <row r="958" spans="2:14" hidden="1" outlineLevel="1">
      <c r="B958" s="7" t="s">
        <v>2187</v>
      </c>
      <c r="C958" s="7" t="s">
        <v>24</v>
      </c>
      <c r="D958" s="7" t="s">
        <v>38</v>
      </c>
      <c r="E958" s="7"/>
      <c r="F958" s="7" t="s">
        <v>5174</v>
      </c>
      <c r="G958" s="7" t="s">
        <v>5175</v>
      </c>
      <c r="H958" s="7" t="s">
        <v>2190</v>
      </c>
      <c r="I958" s="7" t="s">
        <v>2775</v>
      </c>
      <c r="J958" s="7" t="s">
        <v>38</v>
      </c>
      <c r="K958" s="7" t="s">
        <v>132</v>
      </c>
      <c r="L958" s="2">
        <f t="shared" si="14"/>
        <v>56395.415959863371</v>
      </c>
      <c r="M958" s="7" t="s">
        <v>38</v>
      </c>
      <c r="N958" s="7" t="s">
        <v>5176</v>
      </c>
    </row>
    <row r="959" spans="2:14" hidden="1" outlineLevel="1">
      <c r="B959" s="7" t="s">
        <v>2197</v>
      </c>
      <c r="C959" s="7" t="s">
        <v>24</v>
      </c>
      <c r="D959" s="7" t="s">
        <v>38</v>
      </c>
      <c r="E959" s="7"/>
      <c r="F959" s="7" t="s">
        <v>5177</v>
      </c>
      <c r="G959" s="7" t="s">
        <v>5178</v>
      </c>
      <c r="H959" s="7" t="s">
        <v>2200</v>
      </c>
      <c r="I959" s="7" t="s">
        <v>5179</v>
      </c>
      <c r="J959" s="7" t="s">
        <v>38</v>
      </c>
      <c r="K959" s="7" t="s">
        <v>167</v>
      </c>
      <c r="L959" s="2">
        <f t="shared" si="14"/>
        <v>92283.407934321876</v>
      </c>
      <c r="M959" s="7" t="s">
        <v>38</v>
      </c>
      <c r="N959" s="7" t="s">
        <v>5180</v>
      </c>
    </row>
    <row r="960" spans="2:14" hidden="1" outlineLevel="1">
      <c r="B960" s="7" t="s">
        <v>2197</v>
      </c>
      <c r="C960" s="7" t="s">
        <v>24</v>
      </c>
      <c r="D960" s="7" t="s">
        <v>38</v>
      </c>
      <c r="E960" s="7"/>
      <c r="F960" s="7" t="s">
        <v>5181</v>
      </c>
      <c r="G960" s="7" t="s">
        <v>5182</v>
      </c>
      <c r="H960" s="7" t="s">
        <v>2200</v>
      </c>
      <c r="I960" s="7" t="s">
        <v>841</v>
      </c>
      <c r="J960" s="7" t="s">
        <v>38</v>
      </c>
      <c r="K960" s="7" t="s">
        <v>740</v>
      </c>
      <c r="L960" s="2">
        <f t="shared" si="14"/>
        <v>-3417.9039975674768</v>
      </c>
      <c r="M960" s="7" t="s">
        <v>38</v>
      </c>
      <c r="N960" s="7" t="s">
        <v>5183</v>
      </c>
    </row>
    <row r="961" spans="2:14" hidden="1" outlineLevel="1">
      <c r="B961" s="7" t="s">
        <v>2203</v>
      </c>
      <c r="C961" s="7" t="s">
        <v>24</v>
      </c>
      <c r="D961" s="7" t="s">
        <v>540</v>
      </c>
      <c r="E961" s="7"/>
      <c r="F961" s="7" t="s">
        <v>5202</v>
      </c>
      <c r="G961" s="7" t="s">
        <v>5203</v>
      </c>
      <c r="H961" s="7" t="s">
        <v>2206</v>
      </c>
      <c r="I961" s="7" t="s">
        <v>798</v>
      </c>
      <c r="J961" s="7" t="s">
        <v>38</v>
      </c>
      <c r="K961" s="7" t="s">
        <v>978</v>
      </c>
      <c r="L961" s="2">
        <f t="shared" si="14"/>
        <v>-105955.02392459178</v>
      </c>
      <c r="M961" s="7" t="s">
        <v>38</v>
      </c>
      <c r="N961" s="7" t="s">
        <v>5204</v>
      </c>
    </row>
    <row r="962" spans="2:14" hidden="1" outlineLevel="1">
      <c r="B962" s="7" t="s">
        <v>2203</v>
      </c>
      <c r="C962" s="7" t="s">
        <v>24</v>
      </c>
      <c r="D962" s="7" t="s">
        <v>540</v>
      </c>
      <c r="E962" s="7"/>
      <c r="F962" s="7" t="s">
        <v>2211</v>
      </c>
      <c r="G962" s="7" t="s">
        <v>2212</v>
      </c>
      <c r="H962" s="7" t="s">
        <v>2206</v>
      </c>
      <c r="I962" s="7" t="s">
        <v>214</v>
      </c>
      <c r="J962" s="7" t="s">
        <v>38</v>
      </c>
      <c r="K962" s="7" t="s">
        <v>2459</v>
      </c>
      <c r="L962" s="2">
        <f t="shared" si="14"/>
        <v>-59813.319957430853</v>
      </c>
      <c r="M962" s="7" t="s">
        <v>38</v>
      </c>
      <c r="N962" s="7" t="s">
        <v>5205</v>
      </c>
    </row>
    <row r="963" spans="2:14" hidden="1" outlineLevel="1">
      <c r="B963" s="7" t="s">
        <v>2203</v>
      </c>
      <c r="C963" s="7" t="s">
        <v>24</v>
      </c>
      <c r="D963" s="7" t="s">
        <v>521</v>
      </c>
      <c r="E963" s="7"/>
      <c r="F963" s="7" t="s">
        <v>5206</v>
      </c>
      <c r="G963" s="7" t="s">
        <v>5207</v>
      </c>
      <c r="H963" s="7" t="s">
        <v>2206</v>
      </c>
      <c r="I963" s="7" t="s">
        <v>5208</v>
      </c>
      <c r="J963" s="7" t="s">
        <v>38</v>
      </c>
      <c r="K963" s="7" t="s">
        <v>1146</v>
      </c>
      <c r="L963" s="2">
        <f t="shared" ref="L963:L1026" si="15">K963/$K$2361*100</f>
        <v>148678.82389418525</v>
      </c>
      <c r="M963" s="7" t="s">
        <v>38</v>
      </c>
      <c r="N963" s="7" t="s">
        <v>5209</v>
      </c>
    </row>
    <row r="964" spans="2:14" hidden="1" outlineLevel="1">
      <c r="B964" s="7" t="s">
        <v>2224</v>
      </c>
      <c r="C964" s="7" t="s">
        <v>24</v>
      </c>
      <c r="D964" s="7" t="s">
        <v>38</v>
      </c>
      <c r="E964" s="7"/>
      <c r="F964" s="7" t="s">
        <v>5219</v>
      </c>
      <c r="G964" s="7" t="s">
        <v>5220</v>
      </c>
      <c r="H964" s="7" t="s">
        <v>2227</v>
      </c>
      <c r="I964" s="7" t="s">
        <v>1599</v>
      </c>
      <c r="J964" s="7" t="s">
        <v>55</v>
      </c>
      <c r="K964" s="7" t="s">
        <v>593</v>
      </c>
      <c r="L964" s="2">
        <f t="shared" si="15"/>
        <v>-18798.471986621124</v>
      </c>
      <c r="M964" s="7" t="s">
        <v>38</v>
      </c>
      <c r="N964" s="7" t="s">
        <v>5221</v>
      </c>
    </row>
    <row r="965" spans="2:14" hidden="1" outlineLevel="1">
      <c r="B965" s="7" t="s">
        <v>2224</v>
      </c>
      <c r="C965" s="7" t="s">
        <v>24</v>
      </c>
      <c r="D965" s="7" t="s">
        <v>521</v>
      </c>
      <c r="E965" s="7"/>
      <c r="F965" s="7" t="s">
        <v>5222</v>
      </c>
      <c r="G965" s="7" t="s">
        <v>5223</v>
      </c>
      <c r="H965" s="7" t="s">
        <v>2227</v>
      </c>
      <c r="I965" s="7" t="s">
        <v>2435</v>
      </c>
      <c r="J965" s="7" t="s">
        <v>55</v>
      </c>
      <c r="K965" s="7" t="s">
        <v>4060</v>
      </c>
      <c r="L965" s="2">
        <f t="shared" si="15"/>
        <v>116208.73591729421</v>
      </c>
      <c r="M965" s="7" t="s">
        <v>38</v>
      </c>
      <c r="N965" s="7" t="s">
        <v>5224</v>
      </c>
    </row>
    <row r="966" spans="2:14" hidden="1" outlineLevel="1">
      <c r="B966" s="7" t="s">
        <v>2224</v>
      </c>
      <c r="C966" s="7" t="s">
        <v>24</v>
      </c>
      <c r="D966" s="7" t="s">
        <v>46</v>
      </c>
      <c r="E966" s="7"/>
      <c r="F966" s="7" t="s">
        <v>5225</v>
      </c>
      <c r="G966" s="7" t="s">
        <v>5226</v>
      </c>
      <c r="H966" s="7" t="s">
        <v>2227</v>
      </c>
      <c r="I966" s="7" t="s">
        <v>2706</v>
      </c>
      <c r="J966" s="7" t="s">
        <v>55</v>
      </c>
      <c r="K966" s="7" t="s">
        <v>593</v>
      </c>
      <c r="L966" s="2">
        <f t="shared" si="15"/>
        <v>-18798.471986621124</v>
      </c>
      <c r="M966" s="7" t="s">
        <v>38</v>
      </c>
      <c r="N966" s="7" t="s">
        <v>5227</v>
      </c>
    </row>
    <row r="967" spans="2:14" hidden="1" outlineLevel="1">
      <c r="B967" s="7" t="s">
        <v>2224</v>
      </c>
      <c r="C967" s="7" t="s">
        <v>24</v>
      </c>
      <c r="D967" s="7" t="s">
        <v>540</v>
      </c>
      <c r="E967" s="7"/>
      <c r="F967" s="7" t="s">
        <v>5228</v>
      </c>
      <c r="G967" s="7" t="s">
        <v>5229</v>
      </c>
      <c r="H967" s="7" t="s">
        <v>2227</v>
      </c>
      <c r="I967" s="7" t="s">
        <v>2347</v>
      </c>
      <c r="J967" s="7" t="s">
        <v>55</v>
      </c>
      <c r="K967" s="7" t="s">
        <v>317</v>
      </c>
      <c r="L967" s="2">
        <f t="shared" si="15"/>
        <v>-58104.367958647104</v>
      </c>
      <c r="M967" s="7" t="s">
        <v>38</v>
      </c>
      <c r="N967" s="7" t="s">
        <v>5230</v>
      </c>
    </row>
    <row r="968" spans="2:14" hidden="1" outlineLevel="1">
      <c r="B968" s="7" t="s">
        <v>5244</v>
      </c>
      <c r="C968" s="7" t="s">
        <v>24</v>
      </c>
      <c r="D968" s="7" t="s">
        <v>55</v>
      </c>
      <c r="E968" s="7"/>
      <c r="F968" s="7" t="s">
        <v>5245</v>
      </c>
      <c r="G968" s="7" t="s">
        <v>5246</v>
      </c>
      <c r="H968" s="7" t="s">
        <v>5247</v>
      </c>
      <c r="I968" s="7" t="s">
        <v>5248</v>
      </c>
      <c r="J968" s="7" t="s">
        <v>51</v>
      </c>
      <c r="K968" s="7" t="s">
        <v>746</v>
      </c>
      <c r="L968" s="2">
        <f t="shared" si="15"/>
        <v>17089.519987837386</v>
      </c>
      <c r="M968" s="7" t="s">
        <v>38</v>
      </c>
      <c r="N968" s="7" t="s">
        <v>5249</v>
      </c>
    </row>
    <row r="969" spans="2:14" hidden="1" outlineLevel="1">
      <c r="B969" s="7" t="s">
        <v>5250</v>
      </c>
      <c r="C969" s="7" t="s">
        <v>24</v>
      </c>
      <c r="D969" s="7" t="s">
        <v>38</v>
      </c>
      <c r="E969" s="7"/>
      <c r="F969" s="7" t="s">
        <v>5251</v>
      </c>
      <c r="G969" s="7" t="s">
        <v>5252</v>
      </c>
      <c r="H969" s="7" t="s">
        <v>5253</v>
      </c>
      <c r="I969" s="7" t="s">
        <v>5254</v>
      </c>
      <c r="J969" s="7" t="s">
        <v>38</v>
      </c>
      <c r="K969" s="7" t="s">
        <v>132</v>
      </c>
      <c r="L969" s="2">
        <f t="shared" si="15"/>
        <v>56395.415959863371</v>
      </c>
      <c r="M969" s="7" t="s">
        <v>38</v>
      </c>
      <c r="N969" s="7" t="s">
        <v>5255</v>
      </c>
    </row>
    <row r="970" spans="2:14" hidden="1" outlineLevel="1">
      <c r="B970" s="7" t="s">
        <v>2238</v>
      </c>
      <c r="C970" s="7" t="s">
        <v>24</v>
      </c>
      <c r="D970" s="7" t="s">
        <v>55</v>
      </c>
      <c r="E970" s="7"/>
      <c r="F970" s="7" t="s">
        <v>5256</v>
      </c>
      <c r="G970" s="7" t="s">
        <v>5257</v>
      </c>
      <c r="H970" s="7" t="s">
        <v>2241</v>
      </c>
      <c r="I970" s="7" t="s">
        <v>476</v>
      </c>
      <c r="J970" s="7" t="s">
        <v>51</v>
      </c>
      <c r="K970" s="7" t="s">
        <v>550</v>
      </c>
      <c r="L970" s="2">
        <f t="shared" si="15"/>
        <v>100828.16792824057</v>
      </c>
      <c r="M970" s="7" t="s">
        <v>38</v>
      </c>
      <c r="N970" s="7" t="s">
        <v>5258</v>
      </c>
    </row>
    <row r="971" spans="2:14" hidden="1" outlineLevel="1">
      <c r="B971" s="7" t="s">
        <v>2238</v>
      </c>
      <c r="C971" s="7" t="s">
        <v>24</v>
      </c>
      <c r="D971" s="7" t="s">
        <v>63</v>
      </c>
      <c r="E971" s="7"/>
      <c r="F971" s="7" t="s">
        <v>5259</v>
      </c>
      <c r="G971" s="7" t="s">
        <v>5260</v>
      </c>
      <c r="H971" s="7" t="s">
        <v>2241</v>
      </c>
      <c r="I971" s="7" t="s">
        <v>74</v>
      </c>
      <c r="J971" s="7" t="s">
        <v>51</v>
      </c>
      <c r="K971" s="7" t="s">
        <v>497</v>
      </c>
      <c r="L971" s="2">
        <f t="shared" si="15"/>
        <v>-82029.695941619444</v>
      </c>
      <c r="M971" s="7" t="s">
        <v>38</v>
      </c>
      <c r="N971" s="7" t="s">
        <v>5261</v>
      </c>
    </row>
    <row r="972" spans="2:14" hidden="1" outlineLevel="1">
      <c r="B972" s="7" t="s">
        <v>2238</v>
      </c>
      <c r="C972" s="7" t="s">
        <v>24</v>
      </c>
      <c r="D972" s="7" t="s">
        <v>142</v>
      </c>
      <c r="E972" s="7"/>
      <c r="F972" s="7" t="s">
        <v>2243</v>
      </c>
      <c r="G972" s="7" t="s">
        <v>2244</v>
      </c>
      <c r="H972" s="7" t="s">
        <v>2241</v>
      </c>
      <c r="I972" s="7" t="s">
        <v>538</v>
      </c>
      <c r="J972" s="7" t="s">
        <v>51</v>
      </c>
      <c r="K972" s="7" t="s">
        <v>497</v>
      </c>
      <c r="L972" s="2">
        <f t="shared" si="15"/>
        <v>-82029.695941619444</v>
      </c>
      <c r="M972" s="7" t="s">
        <v>38</v>
      </c>
      <c r="N972" s="7" t="s">
        <v>5262</v>
      </c>
    </row>
    <row r="973" spans="2:14" hidden="1" outlineLevel="1">
      <c r="B973" s="7" t="s">
        <v>5263</v>
      </c>
      <c r="C973" s="7" t="s">
        <v>24</v>
      </c>
      <c r="D973" s="7" t="s">
        <v>38</v>
      </c>
      <c r="E973" s="7"/>
      <c r="F973" s="7" t="s">
        <v>5264</v>
      </c>
      <c r="G973" s="7" t="s">
        <v>5265</v>
      </c>
      <c r="H973" s="7" t="s">
        <v>5266</v>
      </c>
      <c r="I973" s="7" t="s">
        <v>5267</v>
      </c>
      <c r="J973" s="7" t="s">
        <v>51</v>
      </c>
      <c r="K973" s="7" t="s">
        <v>271</v>
      </c>
      <c r="L973" s="2">
        <f t="shared" si="15"/>
        <v>-37596.943973242247</v>
      </c>
      <c r="M973" s="7" t="s">
        <v>38</v>
      </c>
      <c r="N973" s="7" t="s">
        <v>5268</v>
      </c>
    </row>
    <row r="974" spans="2:14" hidden="1" outlineLevel="1">
      <c r="B974" s="7" t="s">
        <v>5263</v>
      </c>
      <c r="C974" s="7" t="s">
        <v>24</v>
      </c>
      <c r="D974" s="7" t="s">
        <v>38</v>
      </c>
      <c r="E974" s="7"/>
      <c r="F974" s="7" t="s">
        <v>5269</v>
      </c>
      <c r="G974" s="7" t="s">
        <v>5270</v>
      </c>
      <c r="H974" s="7" t="s">
        <v>5266</v>
      </c>
      <c r="I974" s="7" t="s">
        <v>1881</v>
      </c>
      <c r="J974" s="7" t="s">
        <v>51</v>
      </c>
      <c r="K974" s="7" t="s">
        <v>1423</v>
      </c>
      <c r="L974" s="2">
        <f t="shared" si="15"/>
        <v>68358.079951349544</v>
      </c>
      <c r="M974" s="7" t="s">
        <v>38</v>
      </c>
      <c r="N974" s="7" t="s">
        <v>5271</v>
      </c>
    </row>
    <row r="975" spans="2:14" hidden="1" outlineLevel="1">
      <c r="B975" s="7" t="s">
        <v>5263</v>
      </c>
      <c r="C975" s="7" t="s">
        <v>24</v>
      </c>
      <c r="D975" s="7" t="s">
        <v>38</v>
      </c>
      <c r="E975" s="7"/>
      <c r="F975" s="7" t="s">
        <v>5272</v>
      </c>
      <c r="G975" s="7" t="s">
        <v>5273</v>
      </c>
      <c r="H975" s="7" t="s">
        <v>5266</v>
      </c>
      <c r="I975" s="7" t="s">
        <v>5274</v>
      </c>
      <c r="J975" s="7" t="s">
        <v>51</v>
      </c>
      <c r="K975" s="7" t="s">
        <v>1374</v>
      </c>
      <c r="L975" s="2">
        <f t="shared" si="15"/>
        <v>-10253.711992702431</v>
      </c>
      <c r="M975" s="7" t="s">
        <v>38</v>
      </c>
      <c r="N975" s="7" t="s">
        <v>5275</v>
      </c>
    </row>
    <row r="976" spans="2:14" hidden="1" outlineLevel="1">
      <c r="B976" s="7" t="s">
        <v>5276</v>
      </c>
      <c r="C976" s="7" t="s">
        <v>24</v>
      </c>
      <c r="D976" s="7" t="s">
        <v>38</v>
      </c>
      <c r="E976" s="7"/>
      <c r="F976" s="7" t="s">
        <v>5277</v>
      </c>
      <c r="G976" s="7" t="s">
        <v>5278</v>
      </c>
      <c r="H976" s="7" t="s">
        <v>5279</v>
      </c>
      <c r="I976" s="7" t="s">
        <v>5280</v>
      </c>
      <c r="J976" s="7" t="s">
        <v>55</v>
      </c>
      <c r="K976" s="7" t="s">
        <v>55</v>
      </c>
      <c r="L976" s="2">
        <f t="shared" si="15"/>
        <v>3417.9039975674768</v>
      </c>
      <c r="M976" s="7" t="s">
        <v>38</v>
      </c>
      <c r="N976" s="7" t="s">
        <v>5281</v>
      </c>
    </row>
    <row r="977" spans="2:14" hidden="1" outlineLevel="1">
      <c r="B977" s="7" t="s">
        <v>5282</v>
      </c>
      <c r="C977" s="7" t="s">
        <v>24</v>
      </c>
      <c r="D977" s="7" t="s">
        <v>38</v>
      </c>
      <c r="E977" s="7"/>
      <c r="F977" s="7" t="s">
        <v>5283</v>
      </c>
      <c r="G977" s="7" t="s">
        <v>5284</v>
      </c>
      <c r="H977" s="7" t="s">
        <v>5285</v>
      </c>
      <c r="I977" s="7" t="s">
        <v>5286</v>
      </c>
      <c r="J977" s="7" t="s">
        <v>51</v>
      </c>
      <c r="K977" s="7" t="s">
        <v>75</v>
      </c>
      <c r="L977" s="2">
        <f t="shared" si="15"/>
        <v>46141.703967160938</v>
      </c>
      <c r="M977" s="7" t="s">
        <v>38</v>
      </c>
      <c r="N977" s="7" t="s">
        <v>5287</v>
      </c>
    </row>
    <row r="978" spans="2:14" hidden="1" outlineLevel="1">
      <c r="B978" s="7" t="s">
        <v>5294</v>
      </c>
      <c r="C978" s="7" t="s">
        <v>24</v>
      </c>
      <c r="D978" s="7" t="s">
        <v>38</v>
      </c>
      <c r="E978" s="7"/>
      <c r="F978" s="7" t="s">
        <v>5295</v>
      </c>
      <c r="G978" s="7" t="s">
        <v>5296</v>
      </c>
      <c r="H978" s="7" t="s">
        <v>5297</v>
      </c>
      <c r="I978" s="7" t="s">
        <v>3596</v>
      </c>
      <c r="J978" s="7" t="s">
        <v>38</v>
      </c>
      <c r="K978" s="7" t="s">
        <v>188</v>
      </c>
      <c r="L978" s="2">
        <f t="shared" si="15"/>
        <v>80320.743942835703</v>
      </c>
      <c r="M978" s="7" t="s">
        <v>38</v>
      </c>
      <c r="N978" s="7" t="s">
        <v>5298</v>
      </c>
    </row>
    <row r="979" spans="2:14" hidden="1" outlineLevel="1">
      <c r="B979" s="7" t="s">
        <v>5299</v>
      </c>
      <c r="C979" s="7" t="s">
        <v>24</v>
      </c>
      <c r="D979" s="7" t="s">
        <v>38</v>
      </c>
      <c r="E979" s="7"/>
      <c r="F979" s="7" t="s">
        <v>5300</v>
      </c>
      <c r="G979" s="7" t="s">
        <v>5301</v>
      </c>
      <c r="H979" s="7" t="s">
        <v>5302</v>
      </c>
      <c r="I979" s="7" t="s">
        <v>1007</v>
      </c>
      <c r="J979" s="7" t="s">
        <v>51</v>
      </c>
      <c r="K979" s="7" t="s">
        <v>561</v>
      </c>
      <c r="L979" s="2">
        <f t="shared" si="15"/>
        <v>-41014.847970809722</v>
      </c>
      <c r="M979" s="7" t="s">
        <v>38</v>
      </c>
      <c r="N979" s="7" t="s">
        <v>5303</v>
      </c>
    </row>
    <row r="980" spans="2:14" hidden="1" outlineLevel="1">
      <c r="B980" s="7" t="s">
        <v>5299</v>
      </c>
      <c r="C980" s="7" t="s">
        <v>24</v>
      </c>
      <c r="D980" s="7" t="s">
        <v>55</v>
      </c>
      <c r="E980" s="7"/>
      <c r="F980" s="7" t="s">
        <v>5304</v>
      </c>
      <c r="G980" s="7" t="s">
        <v>5305</v>
      </c>
      <c r="H980" s="7" t="s">
        <v>5302</v>
      </c>
      <c r="I980" s="7" t="s">
        <v>1152</v>
      </c>
      <c r="J980" s="7" t="s">
        <v>51</v>
      </c>
      <c r="K980" s="7" t="s">
        <v>962</v>
      </c>
      <c r="L980" s="2">
        <f t="shared" si="15"/>
        <v>-73484.935947700753</v>
      </c>
      <c r="M980" s="7" t="s">
        <v>38</v>
      </c>
      <c r="N980" s="7" t="s">
        <v>5306</v>
      </c>
    </row>
    <row r="981" spans="2:14" hidden="1" outlineLevel="1">
      <c r="B981" s="7" t="s">
        <v>5307</v>
      </c>
      <c r="C981" s="7" t="s">
        <v>24</v>
      </c>
      <c r="D981" s="7" t="s">
        <v>38</v>
      </c>
      <c r="E981" s="7" t="s">
        <v>120</v>
      </c>
      <c r="F981" s="7" t="s">
        <v>5308</v>
      </c>
      <c r="G981" s="7" t="s">
        <v>5309</v>
      </c>
      <c r="H981" s="7" t="s">
        <v>5310</v>
      </c>
      <c r="I981" s="7" t="s">
        <v>5311</v>
      </c>
      <c r="J981" s="7" t="s">
        <v>51</v>
      </c>
      <c r="K981" s="7" t="s">
        <v>188</v>
      </c>
      <c r="L981" s="2">
        <f t="shared" si="15"/>
        <v>80320.743942835703</v>
      </c>
      <c r="M981" s="7" t="s">
        <v>38</v>
      </c>
      <c r="N981" s="7" t="s">
        <v>5312</v>
      </c>
    </row>
    <row r="982" spans="2:14" hidden="1" outlineLevel="1">
      <c r="B982" s="7" t="s">
        <v>5313</v>
      </c>
      <c r="C982" s="7" t="s">
        <v>24</v>
      </c>
      <c r="D982" s="7" t="s">
        <v>55</v>
      </c>
      <c r="E982" s="7" t="s">
        <v>120</v>
      </c>
      <c r="F982" s="7" t="s">
        <v>5314</v>
      </c>
      <c r="G982" s="7" t="s">
        <v>5315</v>
      </c>
      <c r="H982" s="7" t="s">
        <v>5310</v>
      </c>
      <c r="I982" s="7" t="s">
        <v>131</v>
      </c>
      <c r="J982" s="7" t="s">
        <v>51</v>
      </c>
      <c r="K982" s="7" t="s">
        <v>1075</v>
      </c>
      <c r="L982" s="2">
        <f t="shared" si="15"/>
        <v>-76902.839945268221</v>
      </c>
      <c r="M982" s="7" t="s">
        <v>38</v>
      </c>
      <c r="N982" s="7" t="s">
        <v>5316</v>
      </c>
    </row>
    <row r="983" spans="2:14" hidden="1" outlineLevel="1">
      <c r="B983" s="7" t="s">
        <v>5307</v>
      </c>
      <c r="C983" s="7" t="s">
        <v>24</v>
      </c>
      <c r="D983" s="7" t="s">
        <v>38</v>
      </c>
      <c r="E983" s="7" t="s">
        <v>120</v>
      </c>
      <c r="F983" s="7" t="s">
        <v>5317</v>
      </c>
      <c r="G983" s="7" t="s">
        <v>5318</v>
      </c>
      <c r="H983" s="7" t="s">
        <v>5310</v>
      </c>
      <c r="I983" s="7" t="s">
        <v>2903</v>
      </c>
      <c r="J983" s="7" t="s">
        <v>51</v>
      </c>
      <c r="K983" s="7" t="s">
        <v>331</v>
      </c>
      <c r="L983" s="2">
        <f t="shared" si="15"/>
        <v>-56395.415959863371</v>
      </c>
      <c r="M983" s="7" t="s">
        <v>38</v>
      </c>
      <c r="N983" s="7" t="s">
        <v>5319</v>
      </c>
    </row>
    <row r="984" spans="2:14" hidden="1" outlineLevel="1">
      <c r="B984" s="7" t="s">
        <v>5313</v>
      </c>
      <c r="C984" s="7" t="s">
        <v>24</v>
      </c>
      <c r="D984" s="7" t="s">
        <v>55</v>
      </c>
      <c r="E984" s="7" t="s">
        <v>120</v>
      </c>
      <c r="F984" s="7" t="s">
        <v>5320</v>
      </c>
      <c r="G984" s="7" t="s">
        <v>5321</v>
      </c>
      <c r="H984" s="7" t="s">
        <v>5310</v>
      </c>
      <c r="I984" s="7" t="s">
        <v>2473</v>
      </c>
      <c r="J984" s="7" t="s">
        <v>51</v>
      </c>
      <c r="K984" s="7" t="s">
        <v>1095</v>
      </c>
      <c r="L984" s="2">
        <f t="shared" si="15"/>
        <v>-27343.231980539815</v>
      </c>
      <c r="M984" s="7" t="s">
        <v>38</v>
      </c>
      <c r="N984" s="7" t="s">
        <v>5322</v>
      </c>
    </row>
    <row r="985" spans="2:14" hidden="1" outlineLevel="1">
      <c r="B985" s="7" t="s">
        <v>5323</v>
      </c>
      <c r="C985" s="7" t="s">
        <v>24</v>
      </c>
      <c r="D985" s="7" t="s">
        <v>38</v>
      </c>
      <c r="E985" s="7" t="s">
        <v>5196</v>
      </c>
      <c r="F985" s="7" t="s">
        <v>5324</v>
      </c>
      <c r="G985" s="7" t="s">
        <v>5325</v>
      </c>
      <c r="H985" s="7" t="s">
        <v>5326</v>
      </c>
      <c r="I985" s="7" t="s">
        <v>5327</v>
      </c>
      <c r="J985" s="7" t="s">
        <v>51</v>
      </c>
      <c r="K985" s="7" t="s">
        <v>1521</v>
      </c>
      <c r="L985" s="2">
        <f t="shared" si="15"/>
        <v>-30761.13597810729</v>
      </c>
      <c r="M985" s="7" t="s">
        <v>38</v>
      </c>
      <c r="N985" s="7" t="s">
        <v>5328</v>
      </c>
    </row>
    <row r="986" spans="2:14" hidden="1" outlineLevel="1">
      <c r="B986" s="7" t="s">
        <v>5335</v>
      </c>
      <c r="C986" s="7" t="s">
        <v>24</v>
      </c>
      <c r="D986" s="7" t="s">
        <v>38</v>
      </c>
      <c r="E986" s="7"/>
      <c r="F986" s="7" t="s">
        <v>5336</v>
      </c>
      <c r="G986" s="7" t="s">
        <v>5337</v>
      </c>
      <c r="H986" s="7" t="s">
        <v>5338</v>
      </c>
      <c r="I986" s="7" t="s">
        <v>2801</v>
      </c>
      <c r="J986" s="7" t="s">
        <v>51</v>
      </c>
      <c r="K986" s="7" t="s">
        <v>1393</v>
      </c>
      <c r="L986" s="2">
        <f t="shared" si="15"/>
        <v>41014.847970809722</v>
      </c>
      <c r="M986" s="7" t="s">
        <v>38</v>
      </c>
      <c r="N986" s="7" t="s">
        <v>5339</v>
      </c>
    </row>
    <row r="987" spans="2:14" hidden="1" outlineLevel="1">
      <c r="B987" s="7" t="s">
        <v>5340</v>
      </c>
      <c r="C987" s="7" t="s">
        <v>24</v>
      </c>
      <c r="D987" s="7" t="s">
        <v>38</v>
      </c>
      <c r="E987" s="7" t="s">
        <v>120</v>
      </c>
      <c r="F987" s="7" t="s">
        <v>5341</v>
      </c>
      <c r="G987" s="7" t="s">
        <v>5342</v>
      </c>
      <c r="H987" s="7" t="s">
        <v>5343</v>
      </c>
      <c r="I987" s="7" t="s">
        <v>4584</v>
      </c>
      <c r="J987" s="7" t="s">
        <v>51</v>
      </c>
      <c r="K987" s="7" t="s">
        <v>2315</v>
      </c>
      <c r="L987" s="2">
        <f t="shared" si="15"/>
        <v>-15380.567989053645</v>
      </c>
      <c r="M987" s="7" t="s">
        <v>38</v>
      </c>
      <c r="N987" s="7" t="s">
        <v>5344</v>
      </c>
    </row>
    <row r="988" spans="2:14" hidden="1" outlineLevel="1">
      <c r="B988" s="1" t="s">
        <v>26</v>
      </c>
      <c r="C988" s="1" t="s">
        <v>27</v>
      </c>
      <c r="D988" s="1" t="s">
        <v>4</v>
      </c>
      <c r="E988" s="1" t="s">
        <v>28</v>
      </c>
      <c r="F988" s="1" t="s">
        <v>29</v>
      </c>
      <c r="G988" s="1" t="s">
        <v>30</v>
      </c>
      <c r="H988" s="1" t="s">
        <v>31</v>
      </c>
      <c r="I988" s="1" t="s">
        <v>32</v>
      </c>
      <c r="J988" s="1" t="s">
        <v>33</v>
      </c>
      <c r="K988" s="1" t="s">
        <v>3</v>
      </c>
      <c r="L988" s="2" t="e">
        <f t="shared" si="15"/>
        <v>#VALUE!</v>
      </c>
      <c r="M988" s="1" t="s">
        <v>34</v>
      </c>
      <c r="N988" s="1" t="s">
        <v>35</v>
      </c>
    </row>
    <row r="989" spans="2:14" hidden="1" outlineLevel="1">
      <c r="B989" s="7" t="s">
        <v>1400</v>
      </c>
      <c r="C989" s="7" t="s">
        <v>24</v>
      </c>
      <c r="D989" s="7" t="s">
        <v>38</v>
      </c>
      <c r="E989" s="7"/>
      <c r="F989" s="7" t="s">
        <v>6463</v>
      </c>
      <c r="G989" s="7" t="s">
        <v>6464</v>
      </c>
      <c r="H989" s="7" t="s">
        <v>1403</v>
      </c>
      <c r="I989" s="7" t="s">
        <v>881</v>
      </c>
      <c r="J989" s="7" t="s">
        <v>51</v>
      </c>
      <c r="K989" s="7" t="s">
        <v>68</v>
      </c>
      <c r="L989" s="2">
        <f t="shared" si="15"/>
        <v>97410.263930673085</v>
      </c>
      <c r="M989" s="7" t="s">
        <v>38</v>
      </c>
      <c r="N989" s="7" t="s">
        <v>1051</v>
      </c>
    </row>
    <row r="990" spans="2:14" hidden="1" outlineLevel="1">
      <c r="B990" s="7" t="s">
        <v>1406</v>
      </c>
      <c r="C990" s="7" t="s">
        <v>24</v>
      </c>
      <c r="D990" s="7" t="s">
        <v>55</v>
      </c>
      <c r="E990" s="7"/>
      <c r="F990" s="7" t="s">
        <v>6465</v>
      </c>
      <c r="G990" s="7" t="s">
        <v>6466</v>
      </c>
      <c r="H990" s="7" t="s">
        <v>1409</v>
      </c>
      <c r="I990" s="7" t="s">
        <v>124</v>
      </c>
      <c r="J990" s="7" t="s">
        <v>51</v>
      </c>
      <c r="K990" s="7" t="s">
        <v>1410</v>
      </c>
      <c r="L990" s="2">
        <f t="shared" si="15"/>
        <v>73484.935947700753</v>
      </c>
      <c r="M990" s="7" t="s">
        <v>38</v>
      </c>
      <c r="N990" s="7" t="s">
        <v>6467</v>
      </c>
    </row>
    <row r="991" spans="2:14" hidden="1" outlineLevel="1">
      <c r="B991" s="7" t="s">
        <v>6471</v>
      </c>
      <c r="C991" s="7" t="s">
        <v>24</v>
      </c>
      <c r="D991" s="7" t="s">
        <v>55</v>
      </c>
      <c r="E991" s="7"/>
      <c r="F991" s="7" t="s">
        <v>6472</v>
      </c>
      <c r="G991" s="7" t="s">
        <v>6473</v>
      </c>
      <c r="H991" s="7" t="s">
        <v>6474</v>
      </c>
      <c r="I991" s="7" t="s">
        <v>2302</v>
      </c>
      <c r="J991" s="7" t="s">
        <v>51</v>
      </c>
      <c r="K991" s="7" t="s">
        <v>167</v>
      </c>
      <c r="L991" s="2">
        <f t="shared" si="15"/>
        <v>92283.407934321876</v>
      </c>
      <c r="M991" s="7" t="s">
        <v>38</v>
      </c>
      <c r="N991" s="7" t="s">
        <v>6475</v>
      </c>
    </row>
    <row r="992" spans="2:14" hidden="1" outlineLevel="1">
      <c r="B992" s="7" t="s">
        <v>1448</v>
      </c>
      <c r="C992" s="7" t="s">
        <v>24</v>
      </c>
      <c r="D992" s="7" t="s">
        <v>38</v>
      </c>
      <c r="E992" s="7"/>
      <c r="F992" s="7" t="s">
        <v>6488</v>
      </c>
      <c r="G992" s="7" t="s">
        <v>6489</v>
      </c>
      <c r="H992" s="7" t="s">
        <v>1451</v>
      </c>
      <c r="I992" s="7" t="s">
        <v>3759</v>
      </c>
      <c r="J992" s="7" t="s">
        <v>38</v>
      </c>
      <c r="K992" s="7" t="s">
        <v>853</v>
      </c>
      <c r="L992" s="2">
        <f t="shared" si="15"/>
        <v>44432.751968377197</v>
      </c>
      <c r="M992" s="7" t="s">
        <v>38</v>
      </c>
      <c r="N992" s="7" t="s">
        <v>2275</v>
      </c>
    </row>
    <row r="993" spans="2:14" hidden="1" outlineLevel="1">
      <c r="B993" s="7" t="s">
        <v>1465</v>
      </c>
      <c r="C993" s="7" t="s">
        <v>24</v>
      </c>
      <c r="D993" s="7" t="s">
        <v>38</v>
      </c>
      <c r="E993" s="7"/>
      <c r="F993" s="7" t="s">
        <v>6493</v>
      </c>
      <c r="G993" s="7" t="s">
        <v>6494</v>
      </c>
      <c r="H993" s="7" t="s">
        <v>1468</v>
      </c>
      <c r="I993" s="7" t="s">
        <v>4169</v>
      </c>
      <c r="J993" s="7" t="s">
        <v>38</v>
      </c>
      <c r="K993" s="7" t="s">
        <v>324</v>
      </c>
      <c r="L993" s="2">
        <f t="shared" si="15"/>
        <v>71775.983948917012</v>
      </c>
      <c r="M993" s="7" t="s">
        <v>38</v>
      </c>
      <c r="N993" s="7" t="s">
        <v>6495</v>
      </c>
    </row>
    <row r="994" spans="2:14" hidden="1" outlineLevel="1">
      <c r="B994" s="7" t="s">
        <v>1471</v>
      </c>
      <c r="C994" s="7" t="s">
        <v>24</v>
      </c>
      <c r="D994" s="7" t="s">
        <v>55</v>
      </c>
      <c r="E994" s="7" t="s">
        <v>162</v>
      </c>
      <c r="F994" s="7" t="s">
        <v>6496</v>
      </c>
      <c r="G994" s="7" t="s">
        <v>6497</v>
      </c>
      <c r="H994" s="7" t="s">
        <v>1474</v>
      </c>
      <c r="I994" s="7" t="s">
        <v>1846</v>
      </c>
      <c r="J994" s="7" t="s">
        <v>51</v>
      </c>
      <c r="K994" s="7" t="s">
        <v>2286</v>
      </c>
      <c r="L994" s="2">
        <f t="shared" si="15"/>
        <v>32470.087976891027</v>
      </c>
      <c r="M994" s="7" t="s">
        <v>38</v>
      </c>
      <c r="N994" s="7" t="s">
        <v>6498</v>
      </c>
    </row>
    <row r="995" spans="2:14" hidden="1" outlineLevel="1">
      <c r="B995" s="7" t="s">
        <v>1494</v>
      </c>
      <c r="C995" s="7" t="s">
        <v>24</v>
      </c>
      <c r="D995" s="7" t="s">
        <v>55</v>
      </c>
      <c r="E995" s="7"/>
      <c r="F995" s="7" t="s">
        <v>6510</v>
      </c>
      <c r="G995" s="7" t="s">
        <v>6511</v>
      </c>
      <c r="H995" s="7" t="s">
        <v>1497</v>
      </c>
      <c r="I995" s="7" t="s">
        <v>131</v>
      </c>
      <c r="J995" s="7" t="s">
        <v>51</v>
      </c>
      <c r="K995" s="7" t="s">
        <v>893</v>
      </c>
      <c r="L995" s="2">
        <f t="shared" si="15"/>
        <v>93992.359933105618</v>
      </c>
      <c r="M995" s="7" t="s">
        <v>38</v>
      </c>
      <c r="N995" s="7" t="s">
        <v>6512</v>
      </c>
    </row>
    <row r="996" spans="2:14" hidden="1" outlineLevel="1">
      <c r="B996" s="7" t="s">
        <v>1499</v>
      </c>
      <c r="C996" s="7" t="s">
        <v>24</v>
      </c>
      <c r="D996" s="7" t="s">
        <v>38</v>
      </c>
      <c r="E996" s="7"/>
      <c r="F996" s="7" t="s">
        <v>6513</v>
      </c>
      <c r="G996" s="7" t="s">
        <v>6514</v>
      </c>
      <c r="H996" s="7" t="s">
        <v>1502</v>
      </c>
      <c r="I996" s="7" t="s">
        <v>3838</v>
      </c>
      <c r="J996" s="7" t="s">
        <v>51</v>
      </c>
      <c r="K996" s="7" t="s">
        <v>252</v>
      </c>
      <c r="L996" s="2">
        <f t="shared" si="15"/>
        <v>29052.183979323552</v>
      </c>
      <c r="M996" s="7" t="s">
        <v>38</v>
      </c>
      <c r="N996" s="7" t="s">
        <v>6515</v>
      </c>
    </row>
    <row r="997" spans="2:14" hidden="1" outlineLevel="1">
      <c r="B997" s="7" t="s">
        <v>1505</v>
      </c>
      <c r="C997" s="7" t="s">
        <v>24</v>
      </c>
      <c r="D997" s="7" t="s">
        <v>55</v>
      </c>
      <c r="E997" s="7"/>
      <c r="F997" s="7" t="s">
        <v>6516</v>
      </c>
      <c r="G997" s="7" t="s">
        <v>6517</v>
      </c>
      <c r="H997" s="7" t="s">
        <v>1508</v>
      </c>
      <c r="I997" s="7" t="s">
        <v>4054</v>
      </c>
      <c r="J997" s="7" t="s">
        <v>51</v>
      </c>
      <c r="K997" s="7" t="s">
        <v>1620</v>
      </c>
      <c r="L997" s="2">
        <f t="shared" si="15"/>
        <v>75193.887946484494</v>
      </c>
      <c r="M997" s="7" t="s">
        <v>38</v>
      </c>
      <c r="N997" s="7" t="s">
        <v>6518</v>
      </c>
    </row>
    <row r="998" spans="2:14" hidden="1" outlineLevel="1">
      <c r="B998" s="7" t="s">
        <v>1510</v>
      </c>
      <c r="C998" s="7" t="s">
        <v>24</v>
      </c>
      <c r="D998" s="7" t="s">
        <v>55</v>
      </c>
      <c r="E998" s="7"/>
      <c r="F998" s="7" t="s">
        <v>6519</v>
      </c>
      <c r="G998" s="7" t="s">
        <v>6520</v>
      </c>
      <c r="H998" s="7" t="s">
        <v>1513</v>
      </c>
      <c r="I998" s="7" t="s">
        <v>6521</v>
      </c>
      <c r="J998" s="7" t="s">
        <v>51</v>
      </c>
      <c r="K998" s="7" t="s">
        <v>208</v>
      </c>
      <c r="L998" s="2">
        <f t="shared" si="15"/>
        <v>87156.551937970667</v>
      </c>
      <c r="M998" s="7" t="s">
        <v>38</v>
      </c>
      <c r="N998" s="7" t="s">
        <v>6522</v>
      </c>
    </row>
    <row r="999" spans="2:14" hidden="1" outlineLevel="1">
      <c r="B999" s="7" t="s">
        <v>1516</v>
      </c>
      <c r="C999" s="7" t="s">
        <v>24</v>
      </c>
      <c r="D999" s="7" t="s">
        <v>55</v>
      </c>
      <c r="E999" s="7"/>
      <c r="F999" s="7" t="s">
        <v>6523</v>
      </c>
      <c r="G999" s="7" t="s">
        <v>6524</v>
      </c>
      <c r="H999" s="7" t="s">
        <v>1519</v>
      </c>
      <c r="I999" s="7" t="s">
        <v>4897</v>
      </c>
      <c r="J999" s="7" t="s">
        <v>51</v>
      </c>
      <c r="K999" s="7" t="s">
        <v>43</v>
      </c>
      <c r="L999" s="2">
        <f t="shared" si="15"/>
        <v>51268.559963512154</v>
      </c>
      <c r="M999" s="7" t="s">
        <v>38</v>
      </c>
      <c r="N999" s="7" t="s">
        <v>6525</v>
      </c>
    </row>
    <row r="1000" spans="2:14" hidden="1" outlineLevel="1">
      <c r="B1000" s="7" t="s">
        <v>1516</v>
      </c>
      <c r="C1000" s="7" t="s">
        <v>24</v>
      </c>
      <c r="D1000" s="7" t="s">
        <v>38</v>
      </c>
      <c r="E1000" s="7"/>
      <c r="F1000" s="7" t="s">
        <v>6526</v>
      </c>
      <c r="G1000" s="7" t="s">
        <v>6527</v>
      </c>
      <c r="H1000" s="7" t="s">
        <v>1519</v>
      </c>
      <c r="I1000" s="7" t="s">
        <v>6528</v>
      </c>
      <c r="J1000" s="7" t="s">
        <v>51</v>
      </c>
      <c r="K1000" s="7" t="s">
        <v>612</v>
      </c>
      <c r="L1000" s="2">
        <f t="shared" si="15"/>
        <v>-46141.703967160938</v>
      </c>
      <c r="M1000" s="7" t="s">
        <v>38</v>
      </c>
      <c r="N1000" s="7" t="s">
        <v>6529</v>
      </c>
    </row>
    <row r="1001" spans="2:14" hidden="1" outlineLevel="1">
      <c r="B1001" s="7" t="s">
        <v>1537</v>
      </c>
      <c r="C1001" s="7" t="s">
        <v>24</v>
      </c>
      <c r="D1001" s="7" t="s">
        <v>55</v>
      </c>
      <c r="E1001" s="7"/>
      <c r="F1001" s="7" t="s">
        <v>6537</v>
      </c>
      <c r="G1001" s="7" t="s">
        <v>6538</v>
      </c>
      <c r="H1001" s="7" t="s">
        <v>1540</v>
      </c>
      <c r="I1001" s="7" t="s">
        <v>3151</v>
      </c>
      <c r="J1001" s="7" t="s">
        <v>51</v>
      </c>
      <c r="K1001" s="7" t="s">
        <v>871</v>
      </c>
      <c r="L1001" s="2">
        <f t="shared" si="15"/>
        <v>-97410.263930673085</v>
      </c>
      <c r="M1001" s="7" t="s">
        <v>38</v>
      </c>
      <c r="N1001" s="7" t="s">
        <v>6539</v>
      </c>
    </row>
    <row r="1002" spans="2:14" hidden="1" outlineLevel="1">
      <c r="B1002" s="7" t="s">
        <v>1543</v>
      </c>
      <c r="C1002" s="7" t="s">
        <v>24</v>
      </c>
      <c r="D1002" s="7" t="s">
        <v>63</v>
      </c>
      <c r="E1002" s="7"/>
      <c r="F1002" s="7" t="s">
        <v>6540</v>
      </c>
      <c r="G1002" s="7" t="s">
        <v>6541</v>
      </c>
      <c r="H1002" s="7" t="s">
        <v>1546</v>
      </c>
      <c r="I1002" s="7" t="s">
        <v>6398</v>
      </c>
      <c r="J1002" s="7" t="s">
        <v>51</v>
      </c>
      <c r="K1002" s="7" t="s">
        <v>452</v>
      </c>
      <c r="L1002" s="2">
        <f t="shared" si="15"/>
        <v>119626.63991486171</v>
      </c>
      <c r="M1002" s="7" t="s">
        <v>38</v>
      </c>
      <c r="N1002" s="7" t="s">
        <v>6542</v>
      </c>
    </row>
    <row r="1003" spans="2:14" hidden="1" outlineLevel="1">
      <c r="B1003" s="7" t="s">
        <v>1564</v>
      </c>
      <c r="C1003" s="7" t="s">
        <v>24</v>
      </c>
      <c r="D1003" s="7" t="s">
        <v>63</v>
      </c>
      <c r="E1003" s="7"/>
      <c r="F1003" s="7" t="s">
        <v>6551</v>
      </c>
      <c r="G1003" s="7" t="s">
        <v>6552</v>
      </c>
      <c r="H1003" s="7" t="s">
        <v>1567</v>
      </c>
      <c r="I1003" s="7" t="s">
        <v>3487</v>
      </c>
      <c r="J1003" s="7" t="s">
        <v>51</v>
      </c>
      <c r="K1003" s="7" t="s">
        <v>188</v>
      </c>
      <c r="L1003" s="2">
        <f t="shared" si="15"/>
        <v>80320.743942835703</v>
      </c>
      <c r="M1003" s="7" t="s">
        <v>38</v>
      </c>
      <c r="N1003" s="7" t="s">
        <v>6553</v>
      </c>
    </row>
    <row r="1004" spans="2:14" hidden="1" outlineLevel="1">
      <c r="B1004" s="7" t="s">
        <v>1570</v>
      </c>
      <c r="C1004" s="7" t="s">
        <v>24</v>
      </c>
      <c r="D1004" s="7" t="s">
        <v>142</v>
      </c>
      <c r="E1004" s="7"/>
      <c r="F1004" s="7" t="s">
        <v>6554</v>
      </c>
      <c r="G1004" s="7" t="s">
        <v>6555</v>
      </c>
      <c r="H1004" s="7" t="s">
        <v>1573</v>
      </c>
      <c r="I1004" s="7" t="s">
        <v>214</v>
      </c>
      <c r="J1004" s="7" t="s">
        <v>51</v>
      </c>
      <c r="K1004" s="7" t="s">
        <v>379</v>
      </c>
      <c r="L1004" s="2">
        <f t="shared" si="15"/>
        <v>99119.215929456841</v>
      </c>
      <c r="M1004" s="7" t="s">
        <v>38</v>
      </c>
      <c r="N1004" s="7" t="s">
        <v>6556</v>
      </c>
    </row>
    <row r="1005" spans="2:14" hidden="1" outlineLevel="1">
      <c r="B1005" s="7" t="s">
        <v>1575</v>
      </c>
      <c r="C1005" s="7" t="s">
        <v>24</v>
      </c>
      <c r="D1005" s="7" t="s">
        <v>46</v>
      </c>
      <c r="E1005" s="7"/>
      <c r="F1005" s="7" t="s">
        <v>6557</v>
      </c>
      <c r="G1005" s="7" t="s">
        <v>6558</v>
      </c>
      <c r="H1005" s="7" t="s">
        <v>1578</v>
      </c>
      <c r="I1005" s="7" t="s">
        <v>152</v>
      </c>
      <c r="J1005" s="7" t="s">
        <v>38</v>
      </c>
      <c r="K1005" s="7" t="s">
        <v>259</v>
      </c>
      <c r="L1005" s="2">
        <f t="shared" si="15"/>
        <v>76902.839945268221</v>
      </c>
      <c r="M1005" s="7" t="s">
        <v>38</v>
      </c>
      <c r="N1005" s="7" t="s">
        <v>6559</v>
      </c>
    </row>
    <row r="1006" spans="2:14" hidden="1" outlineLevel="1">
      <c r="B1006" s="7" t="s">
        <v>1575</v>
      </c>
      <c r="C1006" s="7" t="s">
        <v>24</v>
      </c>
      <c r="D1006" s="7" t="s">
        <v>55</v>
      </c>
      <c r="E1006" s="7"/>
      <c r="F1006" s="7" t="s">
        <v>6560</v>
      </c>
      <c r="G1006" s="7" t="s">
        <v>6561</v>
      </c>
      <c r="H1006" s="7" t="s">
        <v>1578</v>
      </c>
      <c r="I1006" s="7" t="s">
        <v>592</v>
      </c>
      <c r="J1006" s="7" t="s">
        <v>38</v>
      </c>
      <c r="K1006" s="7" t="s">
        <v>294</v>
      </c>
      <c r="L1006" s="2">
        <f t="shared" si="15"/>
        <v>-70067.031950133271</v>
      </c>
      <c r="M1006" s="7" t="s">
        <v>38</v>
      </c>
      <c r="N1006" s="7" t="s">
        <v>6562</v>
      </c>
    </row>
    <row r="1007" spans="2:14" hidden="1" outlineLevel="1">
      <c r="B1007" s="7" t="s">
        <v>1585</v>
      </c>
      <c r="C1007" s="7" t="s">
        <v>24</v>
      </c>
      <c r="D1007" s="7" t="s">
        <v>55</v>
      </c>
      <c r="E1007" s="7"/>
      <c r="F1007" s="7" t="s">
        <v>6563</v>
      </c>
      <c r="G1007" s="7" t="s">
        <v>6564</v>
      </c>
      <c r="H1007" s="7" t="s">
        <v>1588</v>
      </c>
      <c r="I1007" s="7" t="s">
        <v>3226</v>
      </c>
      <c r="J1007" s="7" t="s">
        <v>51</v>
      </c>
      <c r="K1007" s="7" t="s">
        <v>68</v>
      </c>
      <c r="L1007" s="2">
        <f t="shared" si="15"/>
        <v>97410.263930673085</v>
      </c>
      <c r="M1007" s="7" t="s">
        <v>38</v>
      </c>
      <c r="N1007" s="7" t="s">
        <v>6565</v>
      </c>
    </row>
    <row r="1008" spans="2:14" hidden="1" outlineLevel="1">
      <c r="B1008" s="7" t="s">
        <v>6576</v>
      </c>
      <c r="C1008" s="7" t="s">
        <v>24</v>
      </c>
      <c r="D1008" s="7" t="s">
        <v>55</v>
      </c>
      <c r="E1008" s="7"/>
      <c r="F1008" s="7" t="s">
        <v>6577</v>
      </c>
      <c r="G1008" s="7" t="s">
        <v>6578</v>
      </c>
      <c r="H1008" s="7" t="s">
        <v>6579</v>
      </c>
      <c r="I1008" s="7" t="s">
        <v>470</v>
      </c>
      <c r="J1008" s="7" t="s">
        <v>51</v>
      </c>
      <c r="K1008" s="7" t="s">
        <v>350</v>
      </c>
      <c r="L1008" s="2">
        <f t="shared" si="15"/>
        <v>83738.647940403185</v>
      </c>
      <c r="M1008" s="7" t="s">
        <v>38</v>
      </c>
      <c r="N1008" s="7" t="s">
        <v>6580</v>
      </c>
    </row>
    <row r="1009" spans="2:14" hidden="1" outlineLevel="1">
      <c r="B1009" s="7" t="s">
        <v>1606</v>
      </c>
      <c r="C1009" s="7" t="s">
        <v>24</v>
      </c>
      <c r="D1009" s="7" t="s">
        <v>46</v>
      </c>
      <c r="E1009" s="7"/>
      <c r="F1009" s="7" t="s">
        <v>6581</v>
      </c>
      <c r="G1009" s="7" t="s">
        <v>6582</v>
      </c>
      <c r="H1009" s="7" t="s">
        <v>1609</v>
      </c>
      <c r="I1009" s="7" t="s">
        <v>2366</v>
      </c>
      <c r="J1009" s="7" t="s">
        <v>51</v>
      </c>
      <c r="K1009" s="7" t="s">
        <v>1870</v>
      </c>
      <c r="L1009" s="2">
        <f t="shared" si="15"/>
        <v>-78611.791944051976</v>
      </c>
      <c r="M1009" s="7" t="s">
        <v>38</v>
      </c>
      <c r="N1009" s="7" t="s">
        <v>6583</v>
      </c>
    </row>
    <row r="1010" spans="2:14" hidden="1" outlineLevel="1">
      <c r="B1010" s="7" t="s">
        <v>1606</v>
      </c>
      <c r="C1010" s="7" t="s">
        <v>24</v>
      </c>
      <c r="D1010" s="7" t="s">
        <v>55</v>
      </c>
      <c r="E1010" s="7"/>
      <c r="F1010" s="7" t="s">
        <v>6584</v>
      </c>
      <c r="G1010" s="7" t="s">
        <v>6585</v>
      </c>
      <c r="H1010" s="7" t="s">
        <v>1609</v>
      </c>
      <c r="I1010" s="7" t="s">
        <v>642</v>
      </c>
      <c r="J1010" s="7" t="s">
        <v>51</v>
      </c>
      <c r="K1010" s="7" t="s">
        <v>1613</v>
      </c>
      <c r="L1010" s="2">
        <f t="shared" si="15"/>
        <v>126462.44790999666</v>
      </c>
      <c r="M1010" s="7" t="s">
        <v>38</v>
      </c>
      <c r="N1010" s="7" t="s">
        <v>4722</v>
      </c>
    </row>
    <row r="1011" spans="2:14" hidden="1" outlineLevel="1">
      <c r="B1011" s="7" t="s">
        <v>1615</v>
      </c>
      <c r="C1011" s="7" t="s">
        <v>24</v>
      </c>
      <c r="D1011" s="7" t="s">
        <v>46</v>
      </c>
      <c r="E1011" s="7"/>
      <c r="F1011" s="7" t="s">
        <v>6586</v>
      </c>
      <c r="G1011" s="7" t="s">
        <v>6587</v>
      </c>
      <c r="H1011" s="7" t="s">
        <v>1618</v>
      </c>
      <c r="I1011" s="7" t="s">
        <v>2389</v>
      </c>
      <c r="J1011" s="7" t="s">
        <v>38</v>
      </c>
      <c r="K1011" s="7" t="s">
        <v>350</v>
      </c>
      <c r="L1011" s="2">
        <f t="shared" si="15"/>
        <v>83738.647940403185</v>
      </c>
      <c r="M1011" s="7" t="s">
        <v>38</v>
      </c>
      <c r="N1011" s="7" t="s">
        <v>4091</v>
      </c>
    </row>
    <row r="1012" spans="2:14" hidden="1" outlineLevel="1">
      <c r="B1012" s="7" t="s">
        <v>1615</v>
      </c>
      <c r="C1012" s="7" t="s">
        <v>24</v>
      </c>
      <c r="D1012" s="7" t="s">
        <v>55</v>
      </c>
      <c r="E1012" s="7"/>
      <c r="F1012" s="7" t="s">
        <v>6588</v>
      </c>
      <c r="G1012" s="7" t="s">
        <v>6589</v>
      </c>
      <c r="H1012" s="7" t="s">
        <v>1618</v>
      </c>
      <c r="I1012" s="7" t="s">
        <v>124</v>
      </c>
      <c r="J1012" s="7" t="s">
        <v>38</v>
      </c>
      <c r="K1012" s="7" t="s">
        <v>799</v>
      </c>
      <c r="L1012" s="2">
        <f t="shared" si="15"/>
        <v>-42723.799969593463</v>
      </c>
      <c r="M1012" s="7" t="s">
        <v>38</v>
      </c>
      <c r="N1012" s="7" t="s">
        <v>6590</v>
      </c>
    </row>
    <row r="1013" spans="2:14" hidden="1" outlineLevel="1">
      <c r="B1013" s="5" t="s">
        <v>2628</v>
      </c>
      <c r="C1013" s="5" t="s">
        <v>37</v>
      </c>
      <c r="D1013" s="5" t="s">
        <v>55</v>
      </c>
      <c r="E1013" s="5"/>
      <c r="F1013" s="5" t="s">
        <v>7272</v>
      </c>
      <c r="G1013" s="5" t="s">
        <v>7273</v>
      </c>
      <c r="H1013" s="5" t="s">
        <v>2631</v>
      </c>
      <c r="I1013" s="5" t="s">
        <v>1242</v>
      </c>
      <c r="J1013" s="5" t="s">
        <v>51</v>
      </c>
      <c r="K1013" s="5" t="s">
        <v>452</v>
      </c>
      <c r="L1013" s="2">
        <f t="shared" si="15"/>
        <v>119626.63991486171</v>
      </c>
      <c r="M1013" s="5" t="s">
        <v>38</v>
      </c>
      <c r="N1013" s="5" t="s">
        <v>7274</v>
      </c>
    </row>
    <row r="1014" spans="2:14" hidden="1" outlineLevel="1">
      <c r="B1014" s="5" t="s">
        <v>2633</v>
      </c>
      <c r="C1014" s="5" t="s">
        <v>37</v>
      </c>
      <c r="D1014" s="5" t="s">
        <v>142</v>
      </c>
      <c r="E1014" s="5" t="s">
        <v>120</v>
      </c>
      <c r="F1014" s="5" t="s">
        <v>7275</v>
      </c>
      <c r="G1014" s="5" t="s">
        <v>7276</v>
      </c>
      <c r="H1014" s="5" t="s">
        <v>2636</v>
      </c>
      <c r="I1014" s="5" t="s">
        <v>4379</v>
      </c>
      <c r="J1014" s="5" t="s">
        <v>51</v>
      </c>
      <c r="K1014" s="5" t="s">
        <v>317</v>
      </c>
      <c r="L1014" s="2">
        <f t="shared" si="15"/>
        <v>-58104.367958647104</v>
      </c>
      <c r="M1014" s="5" t="s">
        <v>38</v>
      </c>
      <c r="N1014" s="5" t="s">
        <v>7277</v>
      </c>
    </row>
    <row r="1015" spans="2:14" hidden="1" outlineLevel="1">
      <c r="B1015" s="7" t="s">
        <v>2638</v>
      </c>
      <c r="C1015" s="7" t="s">
        <v>24</v>
      </c>
      <c r="D1015" s="7" t="s">
        <v>55</v>
      </c>
      <c r="E1015" s="7"/>
      <c r="F1015" s="7" t="s">
        <v>6603</v>
      </c>
      <c r="G1015" s="7" t="s">
        <v>6604</v>
      </c>
      <c r="H1015" s="7" t="s">
        <v>1645</v>
      </c>
      <c r="I1015" s="7" t="s">
        <v>859</v>
      </c>
      <c r="J1015" s="7" t="s">
        <v>51</v>
      </c>
      <c r="K1015" s="7" t="s">
        <v>526</v>
      </c>
      <c r="L1015" s="2">
        <f t="shared" si="15"/>
        <v>109372.92792215926</v>
      </c>
      <c r="M1015" s="7" t="s">
        <v>38</v>
      </c>
      <c r="N1015" s="7" t="s">
        <v>6605</v>
      </c>
    </row>
    <row r="1016" spans="2:14" hidden="1" outlineLevel="1">
      <c r="B1016" s="5" t="s">
        <v>2639</v>
      </c>
      <c r="C1016" s="5" t="s">
        <v>37</v>
      </c>
      <c r="D1016" s="5" t="s">
        <v>63</v>
      </c>
      <c r="E1016" s="5"/>
      <c r="F1016" s="5" t="s">
        <v>7278</v>
      </c>
      <c r="G1016" s="5" t="s">
        <v>7279</v>
      </c>
      <c r="H1016" s="5" t="s">
        <v>2642</v>
      </c>
      <c r="I1016" s="5" t="s">
        <v>1480</v>
      </c>
      <c r="J1016" s="5" t="s">
        <v>51</v>
      </c>
      <c r="K1016" s="5" t="s">
        <v>4354</v>
      </c>
      <c r="L1016" s="2">
        <f t="shared" si="15"/>
        <v>131589.30390634786</v>
      </c>
      <c r="M1016" s="5" t="s">
        <v>38</v>
      </c>
      <c r="N1016" s="5" t="s">
        <v>3749</v>
      </c>
    </row>
    <row r="1017" spans="2:14" hidden="1" outlineLevel="1">
      <c r="B1017" s="7" t="s">
        <v>1677</v>
      </c>
      <c r="C1017" s="7" t="s">
        <v>24</v>
      </c>
      <c r="D1017" s="7" t="s">
        <v>55</v>
      </c>
      <c r="E1017" s="7"/>
      <c r="F1017" s="7" t="s">
        <v>6612</v>
      </c>
      <c r="G1017" s="7" t="s">
        <v>6613</v>
      </c>
      <c r="H1017" s="7" t="s">
        <v>1679</v>
      </c>
      <c r="I1017" s="7" t="s">
        <v>335</v>
      </c>
      <c r="J1017" s="7" t="s">
        <v>51</v>
      </c>
      <c r="K1017" s="7" t="s">
        <v>1620</v>
      </c>
      <c r="L1017" s="2">
        <f t="shared" si="15"/>
        <v>75193.887946484494</v>
      </c>
      <c r="M1017" s="7" t="s">
        <v>38</v>
      </c>
      <c r="N1017" s="7" t="s">
        <v>6614</v>
      </c>
    </row>
    <row r="1018" spans="2:14" hidden="1" outlineLevel="1">
      <c r="B1018" s="7" t="s">
        <v>1682</v>
      </c>
      <c r="C1018" s="7" t="s">
        <v>24</v>
      </c>
      <c r="D1018" s="7" t="s">
        <v>55</v>
      </c>
      <c r="E1018" s="7"/>
      <c r="F1018" s="7" t="s">
        <v>6625</v>
      </c>
      <c r="G1018" s="7" t="s">
        <v>6626</v>
      </c>
      <c r="H1018" s="7" t="s">
        <v>1685</v>
      </c>
      <c r="I1018" s="7" t="s">
        <v>3596</v>
      </c>
      <c r="J1018" s="7" t="s">
        <v>38</v>
      </c>
      <c r="K1018" s="7" t="s">
        <v>139</v>
      </c>
      <c r="L1018" s="2">
        <f t="shared" si="15"/>
        <v>64940.175953782054</v>
      </c>
      <c r="M1018" s="7" t="s">
        <v>38</v>
      </c>
      <c r="N1018" s="7" t="s">
        <v>6627</v>
      </c>
    </row>
    <row r="1019" spans="2:14" hidden="1" outlineLevel="1">
      <c r="B1019" s="7" t="s">
        <v>1682</v>
      </c>
      <c r="C1019" s="7" t="s">
        <v>24</v>
      </c>
      <c r="D1019" s="7" t="s">
        <v>55</v>
      </c>
      <c r="E1019" s="7"/>
      <c r="F1019" s="7" t="s">
        <v>1687</v>
      </c>
      <c r="G1019" s="7" t="s">
        <v>1688</v>
      </c>
      <c r="H1019" s="7" t="s">
        <v>1685</v>
      </c>
      <c r="I1019" s="7" t="s">
        <v>1012</v>
      </c>
      <c r="J1019" s="7" t="s">
        <v>38</v>
      </c>
      <c r="K1019" s="7" t="s">
        <v>612</v>
      </c>
      <c r="L1019" s="2">
        <f t="shared" si="15"/>
        <v>-46141.703967160938</v>
      </c>
      <c r="M1019" s="7" t="s">
        <v>38</v>
      </c>
      <c r="N1019" s="7" t="s">
        <v>6628</v>
      </c>
    </row>
    <row r="1020" spans="2:14" hidden="1" outlineLevel="1">
      <c r="B1020" s="7" t="s">
        <v>6629</v>
      </c>
      <c r="C1020" s="7" t="s">
        <v>24</v>
      </c>
      <c r="D1020" s="7" t="s">
        <v>55</v>
      </c>
      <c r="E1020" s="7"/>
      <c r="F1020" s="7" t="s">
        <v>6630</v>
      </c>
      <c r="G1020" s="7" t="s">
        <v>6631</v>
      </c>
      <c r="H1020" s="7" t="s">
        <v>6632</v>
      </c>
      <c r="I1020" s="7" t="s">
        <v>6633</v>
      </c>
      <c r="J1020" s="7" t="s">
        <v>51</v>
      </c>
      <c r="K1020" s="7" t="s">
        <v>967</v>
      </c>
      <c r="L1020" s="2">
        <f t="shared" si="15"/>
        <v>124753.49591121291</v>
      </c>
      <c r="M1020" s="7" t="s">
        <v>38</v>
      </c>
      <c r="N1020" s="7" t="s">
        <v>6634</v>
      </c>
    </row>
    <row r="1021" spans="2:14" hidden="1" outlineLevel="1">
      <c r="B1021" s="7" t="s">
        <v>1690</v>
      </c>
      <c r="C1021" s="7" t="s">
        <v>24</v>
      </c>
      <c r="D1021" s="7" t="s">
        <v>55</v>
      </c>
      <c r="E1021" s="7"/>
      <c r="F1021" s="7" t="s">
        <v>6635</v>
      </c>
      <c r="G1021" s="7" t="s">
        <v>6636</v>
      </c>
      <c r="H1021" s="7" t="s">
        <v>1693</v>
      </c>
      <c r="I1021" s="7" t="s">
        <v>921</v>
      </c>
      <c r="J1021" s="7" t="s">
        <v>51</v>
      </c>
      <c r="K1021" s="7" t="s">
        <v>1695</v>
      </c>
      <c r="L1021" s="2">
        <f t="shared" si="15"/>
        <v>111081.879920943</v>
      </c>
      <c r="M1021" s="7" t="s">
        <v>38</v>
      </c>
      <c r="N1021" s="7" t="s">
        <v>6637</v>
      </c>
    </row>
    <row r="1022" spans="2:14" hidden="1" outlineLevel="1">
      <c r="B1022" s="7" t="s">
        <v>1690</v>
      </c>
      <c r="C1022" s="7" t="s">
        <v>24</v>
      </c>
      <c r="D1022" s="7" t="s">
        <v>55</v>
      </c>
      <c r="E1022" s="7"/>
      <c r="F1022" s="7" t="s">
        <v>6638</v>
      </c>
      <c r="G1022" s="7" t="s">
        <v>6639</v>
      </c>
      <c r="H1022" s="7" t="s">
        <v>1693</v>
      </c>
      <c r="I1022" s="7" t="s">
        <v>361</v>
      </c>
      <c r="J1022" s="7" t="s">
        <v>51</v>
      </c>
      <c r="K1022" s="7" t="s">
        <v>995</v>
      </c>
      <c r="L1022" s="2">
        <f t="shared" si="15"/>
        <v>-64940.175953782054</v>
      </c>
      <c r="M1022" s="7" t="s">
        <v>38</v>
      </c>
      <c r="N1022" s="7" t="s">
        <v>6640</v>
      </c>
    </row>
    <row r="1023" spans="2:14" hidden="1" outlineLevel="1">
      <c r="B1023" s="7" t="s">
        <v>1701</v>
      </c>
      <c r="C1023" s="7" t="s">
        <v>24</v>
      </c>
      <c r="D1023" s="7" t="s">
        <v>374</v>
      </c>
      <c r="E1023" s="7"/>
      <c r="F1023" s="7" t="s">
        <v>6641</v>
      </c>
      <c r="G1023" s="7" t="s">
        <v>6642</v>
      </c>
      <c r="H1023" s="7" t="s">
        <v>1704</v>
      </c>
      <c r="I1023" s="7" t="s">
        <v>1865</v>
      </c>
      <c r="J1023" s="7" t="s">
        <v>51</v>
      </c>
      <c r="K1023" s="7" t="s">
        <v>659</v>
      </c>
      <c r="L1023" s="2">
        <f t="shared" si="15"/>
        <v>121335.59191364543</v>
      </c>
      <c r="M1023" s="7" t="s">
        <v>38</v>
      </c>
      <c r="N1023" s="7" t="s">
        <v>6643</v>
      </c>
    </row>
    <row r="1024" spans="2:14" hidden="1" outlineLevel="1">
      <c r="B1024" s="7" t="s">
        <v>1706</v>
      </c>
      <c r="C1024" s="7" t="s">
        <v>24</v>
      </c>
      <c r="D1024" s="7" t="s">
        <v>38</v>
      </c>
      <c r="E1024" s="7"/>
      <c r="F1024" s="7" t="s">
        <v>6644</v>
      </c>
      <c r="G1024" s="7" t="s">
        <v>6645</v>
      </c>
      <c r="H1024" s="7" t="s">
        <v>1709</v>
      </c>
      <c r="I1024" s="7" t="s">
        <v>3717</v>
      </c>
      <c r="J1024" s="7" t="s">
        <v>51</v>
      </c>
      <c r="K1024" s="7" t="s">
        <v>1780</v>
      </c>
      <c r="L1024" s="2">
        <f t="shared" si="15"/>
        <v>-51268.559963512154</v>
      </c>
      <c r="M1024" s="7" t="s">
        <v>38</v>
      </c>
      <c r="N1024" s="7" t="s">
        <v>6646</v>
      </c>
    </row>
    <row r="1025" spans="2:14" hidden="1" outlineLevel="1">
      <c r="B1025" s="7" t="s">
        <v>1706</v>
      </c>
      <c r="C1025" s="7" t="s">
        <v>24</v>
      </c>
      <c r="D1025" s="7" t="s">
        <v>46</v>
      </c>
      <c r="E1025" s="7"/>
      <c r="F1025" s="7" t="s">
        <v>6647</v>
      </c>
      <c r="G1025" s="7" t="s">
        <v>6648</v>
      </c>
      <c r="H1025" s="7" t="s">
        <v>1709</v>
      </c>
      <c r="I1025" s="7" t="s">
        <v>686</v>
      </c>
      <c r="J1025" s="7" t="s">
        <v>51</v>
      </c>
      <c r="K1025" s="7" t="s">
        <v>1905</v>
      </c>
      <c r="L1025" s="2">
        <f t="shared" si="15"/>
        <v>158932.53588688766</v>
      </c>
      <c r="M1025" s="7" t="s">
        <v>38</v>
      </c>
      <c r="N1025" s="7" t="s">
        <v>6649</v>
      </c>
    </row>
    <row r="1026" spans="2:14" hidden="1" outlineLevel="1">
      <c r="B1026" s="7" t="s">
        <v>6660</v>
      </c>
      <c r="C1026" s="7" t="s">
        <v>24</v>
      </c>
      <c r="D1026" s="7" t="s">
        <v>55</v>
      </c>
      <c r="E1026" s="7"/>
      <c r="F1026" s="7" t="s">
        <v>6661</v>
      </c>
      <c r="G1026" s="7" t="s">
        <v>6662</v>
      </c>
      <c r="H1026" s="7" t="s">
        <v>6663</v>
      </c>
      <c r="I1026" s="7" t="s">
        <v>1135</v>
      </c>
      <c r="J1026" s="7" t="s">
        <v>51</v>
      </c>
      <c r="K1026" s="7" t="s">
        <v>1405</v>
      </c>
      <c r="L1026" s="2">
        <f t="shared" si="15"/>
        <v>117917.68791607795</v>
      </c>
      <c r="M1026" s="7" t="s">
        <v>38</v>
      </c>
      <c r="N1026" s="7" t="s">
        <v>6664</v>
      </c>
    </row>
    <row r="1027" spans="2:14" hidden="1" outlineLevel="1">
      <c r="B1027" s="7" t="s">
        <v>6660</v>
      </c>
      <c r="C1027" s="7" t="s">
        <v>24</v>
      </c>
      <c r="D1027" s="7" t="s">
        <v>55</v>
      </c>
      <c r="E1027" s="7"/>
      <c r="F1027" s="7" t="s">
        <v>6665</v>
      </c>
      <c r="G1027" s="7" t="s">
        <v>6666</v>
      </c>
      <c r="H1027" s="7" t="s">
        <v>6663</v>
      </c>
      <c r="I1027" s="7" t="s">
        <v>3383</v>
      </c>
      <c r="J1027" s="7" t="s">
        <v>51</v>
      </c>
      <c r="K1027" s="7" t="s">
        <v>962</v>
      </c>
      <c r="L1027" s="2">
        <f t="shared" ref="L1027:L1090" si="16">K1027/$K$2361*100</f>
        <v>-73484.935947700753</v>
      </c>
      <c r="M1027" s="7" t="s">
        <v>38</v>
      </c>
      <c r="N1027" s="7" t="s">
        <v>6667</v>
      </c>
    </row>
    <row r="1028" spans="2:14" hidden="1" outlineLevel="1">
      <c r="B1028" s="7" t="s">
        <v>1719</v>
      </c>
      <c r="C1028" s="7" t="s">
        <v>24</v>
      </c>
      <c r="D1028" s="7" t="s">
        <v>55</v>
      </c>
      <c r="E1028" s="7" t="s">
        <v>162</v>
      </c>
      <c r="F1028" s="7" t="s">
        <v>6668</v>
      </c>
      <c r="G1028" s="7" t="s">
        <v>6669</v>
      </c>
      <c r="H1028" s="7" t="s">
        <v>1722</v>
      </c>
      <c r="I1028" s="7" t="s">
        <v>4114</v>
      </c>
      <c r="J1028" s="7" t="s">
        <v>51</v>
      </c>
      <c r="K1028" s="7" t="s">
        <v>5910</v>
      </c>
      <c r="L1028" s="2">
        <f t="shared" si="16"/>
        <v>-131589.30390634786</v>
      </c>
      <c r="M1028" s="7" t="s">
        <v>38</v>
      </c>
      <c r="N1028" s="7" t="s">
        <v>6670</v>
      </c>
    </row>
    <row r="1029" spans="2:14" hidden="1" outlineLevel="1">
      <c r="B1029" s="7" t="s">
        <v>1725</v>
      </c>
      <c r="C1029" s="7" t="s">
        <v>24</v>
      </c>
      <c r="D1029" s="7" t="s">
        <v>374</v>
      </c>
      <c r="E1029" s="7"/>
      <c r="F1029" s="7" t="s">
        <v>6671</v>
      </c>
      <c r="G1029" s="7" t="s">
        <v>6672</v>
      </c>
      <c r="H1029" s="7" t="s">
        <v>1728</v>
      </c>
      <c r="I1029" s="7" t="s">
        <v>180</v>
      </c>
      <c r="J1029" s="7" t="s">
        <v>38</v>
      </c>
      <c r="K1029" s="7" t="s">
        <v>4807</v>
      </c>
      <c r="L1029" s="2">
        <f t="shared" si="16"/>
        <v>160641.48788567141</v>
      </c>
      <c r="M1029" s="7" t="s">
        <v>38</v>
      </c>
      <c r="N1029" s="7" t="s">
        <v>6673</v>
      </c>
    </row>
    <row r="1030" spans="2:14" hidden="1" outlineLevel="1">
      <c r="B1030" s="7" t="s">
        <v>1725</v>
      </c>
      <c r="C1030" s="7" t="s">
        <v>24</v>
      </c>
      <c r="D1030" s="7" t="s">
        <v>540</v>
      </c>
      <c r="E1030" s="7"/>
      <c r="F1030" s="7" t="s">
        <v>6674</v>
      </c>
      <c r="G1030" s="7" t="s">
        <v>6675</v>
      </c>
      <c r="H1030" s="7" t="s">
        <v>1728</v>
      </c>
      <c r="I1030" s="7" t="s">
        <v>2626</v>
      </c>
      <c r="J1030" s="7" t="s">
        <v>38</v>
      </c>
      <c r="K1030" s="7" t="s">
        <v>6676</v>
      </c>
      <c r="L1030" s="2">
        <f t="shared" si="16"/>
        <v>-129880.35190756411</v>
      </c>
      <c r="M1030" s="7" t="s">
        <v>38</v>
      </c>
      <c r="N1030" s="7" t="s">
        <v>6677</v>
      </c>
    </row>
    <row r="1031" spans="2:14" hidden="1" outlineLevel="1">
      <c r="B1031" s="7" t="s">
        <v>1735</v>
      </c>
      <c r="C1031" s="7" t="s">
        <v>24</v>
      </c>
      <c r="D1031" s="7" t="s">
        <v>63</v>
      </c>
      <c r="E1031" s="7"/>
      <c r="F1031" s="7" t="s">
        <v>6678</v>
      </c>
      <c r="G1031" s="7" t="s">
        <v>6679</v>
      </c>
      <c r="H1031" s="7" t="s">
        <v>1738</v>
      </c>
      <c r="I1031" s="7" t="s">
        <v>642</v>
      </c>
      <c r="J1031" s="7" t="s">
        <v>51</v>
      </c>
      <c r="K1031" s="7" t="s">
        <v>3774</v>
      </c>
      <c r="L1031" s="2">
        <f t="shared" si="16"/>
        <v>-136716.15990269909</v>
      </c>
      <c r="M1031" s="7" t="s">
        <v>38</v>
      </c>
      <c r="N1031" s="7" t="s">
        <v>6680</v>
      </c>
    </row>
    <row r="1032" spans="2:14" hidden="1" outlineLevel="1">
      <c r="B1032" s="7" t="s">
        <v>1735</v>
      </c>
      <c r="C1032" s="7" t="s">
        <v>24</v>
      </c>
      <c r="D1032" s="7" t="s">
        <v>46</v>
      </c>
      <c r="E1032" s="7"/>
      <c r="F1032" s="7" t="s">
        <v>6681</v>
      </c>
      <c r="G1032" s="7" t="s">
        <v>6682</v>
      </c>
      <c r="H1032" s="7" t="s">
        <v>1738</v>
      </c>
      <c r="I1032" s="7" t="s">
        <v>1231</v>
      </c>
      <c r="J1032" s="7" t="s">
        <v>51</v>
      </c>
      <c r="K1032" s="7" t="s">
        <v>1870</v>
      </c>
      <c r="L1032" s="2">
        <f t="shared" si="16"/>
        <v>-78611.791944051976</v>
      </c>
      <c r="M1032" s="7" t="s">
        <v>38</v>
      </c>
      <c r="N1032" s="7" t="s">
        <v>6683</v>
      </c>
    </row>
    <row r="1033" spans="2:14" hidden="1" outlineLevel="1">
      <c r="B1033" s="7" t="s">
        <v>1745</v>
      </c>
      <c r="C1033" s="7" t="s">
        <v>24</v>
      </c>
      <c r="D1033" s="7" t="s">
        <v>477</v>
      </c>
      <c r="E1033" s="7" t="s">
        <v>120</v>
      </c>
      <c r="F1033" s="7" t="s">
        <v>6684</v>
      </c>
      <c r="G1033" s="7" t="s">
        <v>6685</v>
      </c>
      <c r="H1033" s="7" t="s">
        <v>1748</v>
      </c>
      <c r="I1033" s="7" t="s">
        <v>3151</v>
      </c>
      <c r="J1033" s="7" t="s">
        <v>51</v>
      </c>
      <c r="K1033" s="7" t="s">
        <v>607</v>
      </c>
      <c r="L1033" s="2">
        <f t="shared" si="16"/>
        <v>143551.96789783402</v>
      </c>
      <c r="M1033" s="7" t="s">
        <v>38</v>
      </c>
      <c r="N1033" s="7" t="s">
        <v>6686</v>
      </c>
    </row>
    <row r="1034" spans="2:14" hidden="1" outlineLevel="1">
      <c r="B1034" s="7" t="s">
        <v>6687</v>
      </c>
      <c r="C1034" s="7" t="s">
        <v>24</v>
      </c>
      <c r="D1034" s="7" t="s">
        <v>38</v>
      </c>
      <c r="E1034" s="7"/>
      <c r="F1034" s="7" t="s">
        <v>6688</v>
      </c>
      <c r="G1034" s="7" t="s">
        <v>6689</v>
      </c>
      <c r="H1034" s="7" t="s">
        <v>6690</v>
      </c>
      <c r="I1034" s="7" t="s">
        <v>767</v>
      </c>
      <c r="J1034" s="7" t="s">
        <v>51</v>
      </c>
      <c r="K1034" s="7" t="s">
        <v>1410</v>
      </c>
      <c r="L1034" s="2">
        <f t="shared" si="16"/>
        <v>73484.935947700753</v>
      </c>
      <c r="M1034" s="7" t="s">
        <v>38</v>
      </c>
      <c r="N1034" s="7" t="s">
        <v>6691</v>
      </c>
    </row>
    <row r="1035" spans="2:14" hidden="1" outlineLevel="1">
      <c r="B1035" s="7" t="s">
        <v>6687</v>
      </c>
      <c r="C1035" s="7" t="s">
        <v>24</v>
      </c>
      <c r="D1035" s="7" t="s">
        <v>38</v>
      </c>
      <c r="E1035" s="7"/>
      <c r="F1035" s="7" t="s">
        <v>6692</v>
      </c>
      <c r="G1035" s="7" t="s">
        <v>6693</v>
      </c>
      <c r="H1035" s="7" t="s">
        <v>6690</v>
      </c>
      <c r="I1035" s="7" t="s">
        <v>4600</v>
      </c>
      <c r="J1035" s="7" t="s">
        <v>51</v>
      </c>
      <c r="K1035" s="7" t="s">
        <v>1521</v>
      </c>
      <c r="L1035" s="2">
        <f t="shared" si="16"/>
        <v>-30761.13597810729</v>
      </c>
      <c r="M1035" s="7" t="s">
        <v>38</v>
      </c>
      <c r="N1035" s="7" t="s">
        <v>6694</v>
      </c>
    </row>
    <row r="1036" spans="2:14" hidden="1" outlineLevel="1">
      <c r="B1036" s="7" t="s">
        <v>1764</v>
      </c>
      <c r="C1036" s="7" t="s">
        <v>24</v>
      </c>
      <c r="D1036" s="7" t="s">
        <v>38</v>
      </c>
      <c r="E1036" s="7"/>
      <c r="F1036" s="7" t="s">
        <v>6704</v>
      </c>
      <c r="G1036" s="7" t="s">
        <v>6705</v>
      </c>
      <c r="H1036" s="7" t="s">
        <v>1767</v>
      </c>
      <c r="I1036" s="7" t="s">
        <v>3471</v>
      </c>
      <c r="J1036" s="7" t="s">
        <v>51</v>
      </c>
      <c r="K1036" s="7" t="s">
        <v>3900</v>
      </c>
      <c r="L1036" s="2">
        <f t="shared" si="16"/>
        <v>179439.95987229256</v>
      </c>
      <c r="M1036" s="7" t="s">
        <v>38</v>
      </c>
      <c r="N1036" s="7" t="s">
        <v>6706</v>
      </c>
    </row>
    <row r="1037" spans="2:14" hidden="1" outlineLevel="1">
      <c r="B1037" s="7" t="s">
        <v>1764</v>
      </c>
      <c r="C1037" s="7" t="s">
        <v>24</v>
      </c>
      <c r="D1037" s="7" t="s">
        <v>38</v>
      </c>
      <c r="E1037" s="7"/>
      <c r="F1037" s="7" t="s">
        <v>6707</v>
      </c>
      <c r="G1037" s="7" t="s">
        <v>6708</v>
      </c>
      <c r="H1037" s="7" t="s">
        <v>1767</v>
      </c>
      <c r="I1037" s="7" t="s">
        <v>6709</v>
      </c>
      <c r="J1037" s="7" t="s">
        <v>51</v>
      </c>
      <c r="K1037" s="7" t="s">
        <v>995</v>
      </c>
      <c r="L1037" s="2">
        <f t="shared" si="16"/>
        <v>-64940.175953782054</v>
      </c>
      <c r="M1037" s="7" t="s">
        <v>38</v>
      </c>
      <c r="N1037" s="7" t="s">
        <v>6710</v>
      </c>
    </row>
    <row r="1038" spans="2:14" hidden="1" outlineLevel="1">
      <c r="B1038" s="7" t="s">
        <v>1776</v>
      </c>
      <c r="C1038" s="7" t="s">
        <v>24</v>
      </c>
      <c r="D1038" s="7" t="s">
        <v>55</v>
      </c>
      <c r="E1038" s="7"/>
      <c r="F1038" s="7" t="s">
        <v>6722</v>
      </c>
      <c r="G1038" s="7" t="s">
        <v>6723</v>
      </c>
      <c r="H1038" s="7" t="s">
        <v>1779</v>
      </c>
      <c r="I1038" s="7" t="s">
        <v>4071</v>
      </c>
      <c r="J1038" s="7" t="s">
        <v>38</v>
      </c>
      <c r="K1038" s="7" t="s">
        <v>222</v>
      </c>
      <c r="L1038" s="2">
        <f t="shared" si="16"/>
        <v>-61522.271956214579</v>
      </c>
      <c r="M1038" s="7" t="s">
        <v>38</v>
      </c>
      <c r="N1038" s="7" t="s">
        <v>6724</v>
      </c>
    </row>
    <row r="1039" spans="2:14" hidden="1" outlineLevel="1">
      <c r="B1039" s="7" t="s">
        <v>1776</v>
      </c>
      <c r="C1039" s="7" t="s">
        <v>24</v>
      </c>
      <c r="D1039" s="7" t="s">
        <v>46</v>
      </c>
      <c r="E1039" s="7"/>
      <c r="F1039" s="7" t="s">
        <v>6725</v>
      </c>
      <c r="G1039" s="7" t="s">
        <v>6726</v>
      </c>
      <c r="H1039" s="7" t="s">
        <v>1779</v>
      </c>
      <c r="I1039" s="7" t="s">
        <v>4234</v>
      </c>
      <c r="J1039" s="7" t="s">
        <v>38</v>
      </c>
      <c r="K1039" s="7" t="s">
        <v>324</v>
      </c>
      <c r="L1039" s="2">
        <f t="shared" si="16"/>
        <v>71775.983948917012</v>
      </c>
      <c r="M1039" s="7" t="s">
        <v>38</v>
      </c>
      <c r="N1039" s="7" t="s">
        <v>6727</v>
      </c>
    </row>
    <row r="1040" spans="2:14" hidden="1" outlineLevel="1">
      <c r="B1040" s="5" t="s">
        <v>2645</v>
      </c>
      <c r="C1040" s="5" t="s">
        <v>37</v>
      </c>
      <c r="D1040" s="5" t="s">
        <v>38</v>
      </c>
      <c r="E1040" s="5"/>
      <c r="F1040" s="5" t="s">
        <v>7280</v>
      </c>
      <c r="G1040" s="5" t="s">
        <v>7281</v>
      </c>
      <c r="H1040" s="5" t="s">
        <v>2648</v>
      </c>
      <c r="I1040" s="5" t="s">
        <v>554</v>
      </c>
      <c r="J1040" s="5" t="s">
        <v>51</v>
      </c>
      <c r="K1040" s="5" t="s">
        <v>1579</v>
      </c>
      <c r="L1040" s="2">
        <f t="shared" si="16"/>
        <v>-52977.511962295888</v>
      </c>
      <c r="M1040" s="5" t="s">
        <v>38</v>
      </c>
      <c r="N1040" s="5" t="s">
        <v>7282</v>
      </c>
    </row>
    <row r="1041" spans="2:14" hidden="1" outlineLevel="1">
      <c r="B1041" s="5" t="s">
        <v>2645</v>
      </c>
      <c r="C1041" s="5" t="s">
        <v>37</v>
      </c>
      <c r="D1041" s="5" t="s">
        <v>38</v>
      </c>
      <c r="E1041" s="5"/>
      <c r="F1041" s="5" t="s">
        <v>7283</v>
      </c>
      <c r="G1041" s="5" t="s">
        <v>7284</v>
      </c>
      <c r="H1041" s="5" t="s">
        <v>2648</v>
      </c>
      <c r="I1041" s="5" t="s">
        <v>841</v>
      </c>
      <c r="J1041" s="5" t="s">
        <v>51</v>
      </c>
      <c r="K1041" s="5" t="s">
        <v>550</v>
      </c>
      <c r="L1041" s="2">
        <f t="shared" si="16"/>
        <v>100828.16792824057</v>
      </c>
      <c r="M1041" s="5" t="s">
        <v>38</v>
      </c>
      <c r="N1041" s="5" t="s">
        <v>7285</v>
      </c>
    </row>
    <row r="1042" spans="2:14" hidden="1" outlineLevel="1">
      <c r="B1042" s="7" t="s">
        <v>1795</v>
      </c>
      <c r="C1042" s="7" t="s">
        <v>24</v>
      </c>
      <c r="D1042" s="7" t="s">
        <v>38</v>
      </c>
      <c r="E1042" s="7"/>
      <c r="F1042" s="7" t="s">
        <v>6736</v>
      </c>
      <c r="G1042" s="7" t="s">
        <v>6737</v>
      </c>
      <c r="H1042" s="7" t="s">
        <v>1798</v>
      </c>
      <c r="I1042" s="7" t="s">
        <v>6738</v>
      </c>
      <c r="J1042" s="7" t="s">
        <v>55</v>
      </c>
      <c r="K1042" s="7" t="s">
        <v>1337</v>
      </c>
      <c r="L1042" s="2">
        <f t="shared" si="16"/>
        <v>-11962.66399148617</v>
      </c>
      <c r="M1042" s="7" t="s">
        <v>38</v>
      </c>
      <c r="N1042" s="7" t="s">
        <v>6739</v>
      </c>
    </row>
    <row r="1043" spans="2:14" hidden="1" outlineLevel="1">
      <c r="B1043" s="7" t="s">
        <v>1795</v>
      </c>
      <c r="C1043" s="7" t="s">
        <v>24</v>
      </c>
      <c r="D1043" s="7" t="s">
        <v>55</v>
      </c>
      <c r="E1043" s="7"/>
      <c r="F1043" s="7" t="s">
        <v>6740</v>
      </c>
      <c r="G1043" s="7" t="s">
        <v>6741</v>
      </c>
      <c r="H1043" s="7" t="s">
        <v>1798</v>
      </c>
      <c r="I1043" s="7" t="s">
        <v>1180</v>
      </c>
      <c r="J1043" s="7" t="s">
        <v>55</v>
      </c>
      <c r="K1043" s="7" t="s">
        <v>4542</v>
      </c>
      <c r="L1043" s="2">
        <f t="shared" si="16"/>
        <v>-20507.423985404861</v>
      </c>
      <c r="M1043" s="7" t="s">
        <v>38</v>
      </c>
      <c r="N1043" s="7" t="s">
        <v>3223</v>
      </c>
    </row>
    <row r="1044" spans="2:14" hidden="1" outlineLevel="1">
      <c r="B1044" s="7" t="s">
        <v>1795</v>
      </c>
      <c r="C1044" s="7" t="s">
        <v>24</v>
      </c>
      <c r="D1044" s="7" t="s">
        <v>63</v>
      </c>
      <c r="E1044" s="7"/>
      <c r="F1044" s="7" t="s">
        <v>6742</v>
      </c>
      <c r="G1044" s="7" t="s">
        <v>6743</v>
      </c>
      <c r="H1044" s="7" t="s">
        <v>1798</v>
      </c>
      <c r="I1044" s="7" t="s">
        <v>686</v>
      </c>
      <c r="J1044" s="7" t="s">
        <v>55</v>
      </c>
      <c r="K1044" s="7" t="s">
        <v>301</v>
      </c>
      <c r="L1044" s="2">
        <f t="shared" si="16"/>
        <v>54686.463961079629</v>
      </c>
      <c r="M1044" s="7" t="s">
        <v>38</v>
      </c>
      <c r="N1044" s="7" t="s">
        <v>6744</v>
      </c>
    </row>
    <row r="1045" spans="2:14" hidden="1" outlineLevel="1">
      <c r="B1045" s="7" t="s">
        <v>6768</v>
      </c>
      <c r="C1045" s="7" t="s">
        <v>24</v>
      </c>
      <c r="D1045" s="7" t="s">
        <v>55</v>
      </c>
      <c r="E1045" s="7"/>
      <c r="F1045" s="7" t="s">
        <v>6769</v>
      </c>
      <c r="G1045" s="7" t="s">
        <v>6770</v>
      </c>
      <c r="H1045" s="7" t="s">
        <v>6771</v>
      </c>
      <c r="I1045" s="7" t="s">
        <v>4820</v>
      </c>
      <c r="J1045" s="7" t="s">
        <v>38</v>
      </c>
      <c r="K1045" s="7" t="s">
        <v>125</v>
      </c>
      <c r="L1045" s="2">
        <f t="shared" si="16"/>
        <v>-47850.655965944679</v>
      </c>
      <c r="M1045" s="7" t="s">
        <v>38</v>
      </c>
      <c r="N1045" s="7" t="s">
        <v>6772</v>
      </c>
    </row>
    <row r="1046" spans="2:14" hidden="1" outlineLevel="1">
      <c r="B1046" s="7" t="s">
        <v>6768</v>
      </c>
      <c r="C1046" s="7" t="s">
        <v>24</v>
      </c>
      <c r="D1046" s="7" t="s">
        <v>38</v>
      </c>
      <c r="E1046" s="7"/>
      <c r="F1046" s="7" t="s">
        <v>6773</v>
      </c>
      <c r="G1046" s="7" t="s">
        <v>6774</v>
      </c>
      <c r="H1046" s="7" t="s">
        <v>6771</v>
      </c>
      <c r="I1046" s="7" t="s">
        <v>6775</v>
      </c>
      <c r="J1046" s="7" t="s">
        <v>38</v>
      </c>
      <c r="K1046" s="7" t="s">
        <v>324</v>
      </c>
      <c r="L1046" s="2">
        <f t="shared" si="16"/>
        <v>71775.983948917012</v>
      </c>
      <c r="M1046" s="7" t="s">
        <v>38</v>
      </c>
      <c r="N1046" s="7" t="s">
        <v>6776</v>
      </c>
    </row>
    <row r="1047" spans="2:14" hidden="1" outlineLevel="1">
      <c r="B1047" s="7" t="s">
        <v>6777</v>
      </c>
      <c r="C1047" s="7" t="s">
        <v>24</v>
      </c>
      <c r="D1047" s="7" t="s">
        <v>55</v>
      </c>
      <c r="E1047" s="7"/>
      <c r="F1047" s="7" t="s">
        <v>6778</v>
      </c>
      <c r="G1047" s="7" t="s">
        <v>6779</v>
      </c>
      <c r="H1047" s="7" t="s">
        <v>6780</v>
      </c>
      <c r="I1047" s="7" t="s">
        <v>984</v>
      </c>
      <c r="J1047" s="7" t="s">
        <v>38</v>
      </c>
      <c r="K1047" s="7" t="s">
        <v>2097</v>
      </c>
      <c r="L1047" s="2">
        <f t="shared" si="16"/>
        <v>30761.13597810729</v>
      </c>
      <c r="M1047" s="7" t="s">
        <v>38</v>
      </c>
      <c r="N1047" s="7" t="s">
        <v>6781</v>
      </c>
    </row>
    <row r="1048" spans="2:14" hidden="1" outlineLevel="1">
      <c r="B1048" s="7" t="s">
        <v>6799</v>
      </c>
      <c r="C1048" s="7" t="s">
        <v>24</v>
      </c>
      <c r="D1048" s="7" t="s">
        <v>38</v>
      </c>
      <c r="E1048" s="7" t="s">
        <v>120</v>
      </c>
      <c r="F1048" s="7" t="s">
        <v>6800</v>
      </c>
      <c r="G1048" s="7" t="s">
        <v>6801</v>
      </c>
      <c r="H1048" s="7" t="s">
        <v>6802</v>
      </c>
      <c r="I1048" s="7" t="s">
        <v>624</v>
      </c>
      <c r="J1048" s="7" t="s">
        <v>51</v>
      </c>
      <c r="K1048" s="7" t="s">
        <v>540</v>
      </c>
      <c r="L1048" s="2">
        <f t="shared" si="16"/>
        <v>11962.66399148617</v>
      </c>
      <c r="M1048" s="7" t="s">
        <v>38</v>
      </c>
      <c r="N1048" s="7" t="s">
        <v>6803</v>
      </c>
    </row>
    <row r="1049" spans="2:14" hidden="1" outlineLevel="1">
      <c r="B1049" s="7" t="s">
        <v>1828</v>
      </c>
      <c r="C1049" s="7" t="s">
        <v>24</v>
      </c>
      <c r="D1049" s="7" t="s">
        <v>55</v>
      </c>
      <c r="E1049" s="7"/>
      <c r="F1049" s="7" t="s">
        <v>6810</v>
      </c>
      <c r="G1049" s="7" t="s">
        <v>6811</v>
      </c>
      <c r="H1049" s="7" t="s">
        <v>1831</v>
      </c>
      <c r="I1049" s="7" t="s">
        <v>1997</v>
      </c>
      <c r="J1049" s="7" t="s">
        <v>51</v>
      </c>
      <c r="K1049" s="7" t="s">
        <v>1136</v>
      </c>
      <c r="L1049" s="2">
        <f t="shared" si="16"/>
        <v>-119626.63991486171</v>
      </c>
      <c r="M1049" s="7" t="s">
        <v>38</v>
      </c>
      <c r="N1049" s="7" t="s">
        <v>6812</v>
      </c>
    </row>
    <row r="1050" spans="2:14" hidden="1" outlineLevel="1">
      <c r="B1050" s="7" t="s">
        <v>1828</v>
      </c>
      <c r="C1050" s="7" t="s">
        <v>24</v>
      </c>
      <c r="D1050" s="7" t="s">
        <v>46</v>
      </c>
      <c r="E1050" s="7"/>
      <c r="F1050" s="7" t="s">
        <v>6813</v>
      </c>
      <c r="G1050" s="7" t="s">
        <v>6814</v>
      </c>
      <c r="H1050" s="7" t="s">
        <v>1831</v>
      </c>
      <c r="I1050" s="7" t="s">
        <v>6815</v>
      </c>
      <c r="J1050" s="7" t="s">
        <v>51</v>
      </c>
      <c r="K1050" s="7" t="s">
        <v>600</v>
      </c>
      <c r="L1050" s="2">
        <f t="shared" si="16"/>
        <v>186275.76786742749</v>
      </c>
      <c r="M1050" s="7" t="s">
        <v>38</v>
      </c>
      <c r="N1050" s="7" t="s">
        <v>6816</v>
      </c>
    </row>
    <row r="1051" spans="2:14" hidden="1" outlineLevel="1">
      <c r="B1051" s="7" t="s">
        <v>1842</v>
      </c>
      <c r="C1051" s="7" t="s">
        <v>24</v>
      </c>
      <c r="D1051" s="7" t="s">
        <v>55</v>
      </c>
      <c r="E1051" s="7" t="s">
        <v>120</v>
      </c>
      <c r="F1051" s="7" t="s">
        <v>6817</v>
      </c>
      <c r="G1051" s="7" t="s">
        <v>6818</v>
      </c>
      <c r="H1051" s="7" t="s">
        <v>1845</v>
      </c>
      <c r="I1051" s="7" t="s">
        <v>3415</v>
      </c>
      <c r="J1051" s="7" t="s">
        <v>51</v>
      </c>
      <c r="K1051" s="7" t="s">
        <v>343</v>
      </c>
      <c r="L1051" s="2">
        <f t="shared" si="16"/>
        <v>-80320.743942835703</v>
      </c>
      <c r="M1051" s="7" t="s">
        <v>38</v>
      </c>
      <c r="N1051" s="7" t="s">
        <v>6819</v>
      </c>
    </row>
    <row r="1052" spans="2:14" hidden="1" outlineLevel="1">
      <c r="B1052" s="7" t="s">
        <v>1842</v>
      </c>
      <c r="C1052" s="7" t="s">
        <v>24</v>
      </c>
      <c r="D1052" s="7" t="s">
        <v>540</v>
      </c>
      <c r="E1052" s="7" t="s">
        <v>120</v>
      </c>
      <c r="F1052" s="7" t="s">
        <v>6820</v>
      </c>
      <c r="G1052" s="7" t="s">
        <v>6821</v>
      </c>
      <c r="H1052" s="7" t="s">
        <v>1845</v>
      </c>
      <c r="I1052" s="7" t="s">
        <v>6822</v>
      </c>
      <c r="J1052" s="7" t="s">
        <v>51</v>
      </c>
      <c r="K1052" s="7" t="s">
        <v>6823</v>
      </c>
      <c r="L1052" s="2">
        <f t="shared" si="16"/>
        <v>-174313.10387594133</v>
      </c>
      <c r="M1052" s="7" t="s">
        <v>38</v>
      </c>
      <c r="N1052" s="7" t="s">
        <v>6824</v>
      </c>
    </row>
    <row r="1053" spans="2:14" hidden="1" outlineLevel="1">
      <c r="B1053" s="5" t="s">
        <v>7286</v>
      </c>
      <c r="C1053" s="5" t="s">
        <v>37</v>
      </c>
      <c r="D1053" s="5" t="s">
        <v>46</v>
      </c>
      <c r="E1053" s="5"/>
      <c r="F1053" s="5" t="s">
        <v>7287</v>
      </c>
      <c r="G1053" s="5" t="s">
        <v>7288</v>
      </c>
      <c r="H1053" s="5" t="s">
        <v>7289</v>
      </c>
      <c r="I1053" s="5" t="s">
        <v>7290</v>
      </c>
      <c r="J1053" s="5" t="s">
        <v>38</v>
      </c>
      <c r="K1053" s="5" t="s">
        <v>195</v>
      </c>
      <c r="L1053" s="2">
        <f t="shared" si="16"/>
        <v>95701.311931889359</v>
      </c>
      <c r="M1053" s="5" t="s">
        <v>38</v>
      </c>
      <c r="N1053" s="5" t="s">
        <v>7291</v>
      </c>
    </row>
    <row r="1054" spans="2:14" hidden="1" outlineLevel="1">
      <c r="B1054" s="7" t="s">
        <v>6877</v>
      </c>
      <c r="C1054" s="7" t="s">
        <v>24</v>
      </c>
      <c r="D1054" s="7" t="s">
        <v>55</v>
      </c>
      <c r="E1054" s="7"/>
      <c r="F1054" s="7" t="s">
        <v>6878</v>
      </c>
      <c r="G1054" s="7" t="s">
        <v>6879</v>
      </c>
      <c r="H1054" s="7" t="s">
        <v>6880</v>
      </c>
      <c r="I1054" s="7" t="s">
        <v>565</v>
      </c>
      <c r="J1054" s="7" t="s">
        <v>51</v>
      </c>
      <c r="K1054" s="7" t="s">
        <v>5661</v>
      </c>
      <c r="L1054" s="2">
        <f t="shared" si="16"/>
        <v>-153805.67989053644</v>
      </c>
      <c r="M1054" s="7" t="s">
        <v>38</v>
      </c>
      <c r="N1054" s="7" t="s">
        <v>6881</v>
      </c>
    </row>
    <row r="1055" spans="2:14" hidden="1" outlineLevel="1">
      <c r="B1055" s="7" t="s">
        <v>6877</v>
      </c>
      <c r="C1055" s="7" t="s">
        <v>24</v>
      </c>
      <c r="D1055" s="7" t="s">
        <v>38</v>
      </c>
      <c r="E1055" s="7"/>
      <c r="F1055" s="7" t="s">
        <v>6882</v>
      </c>
      <c r="G1055" s="7" t="s">
        <v>6883</v>
      </c>
      <c r="H1055" s="7" t="s">
        <v>6880</v>
      </c>
      <c r="I1055" s="7" t="s">
        <v>532</v>
      </c>
      <c r="J1055" s="7" t="s">
        <v>51</v>
      </c>
      <c r="K1055" s="7" t="s">
        <v>502</v>
      </c>
      <c r="L1055" s="2">
        <f t="shared" si="16"/>
        <v>157223.58388810395</v>
      </c>
      <c r="M1055" s="7" t="s">
        <v>38</v>
      </c>
      <c r="N1055" s="7" t="s">
        <v>6884</v>
      </c>
    </row>
    <row r="1056" spans="2:14" hidden="1" outlineLevel="1">
      <c r="B1056" s="7" t="s">
        <v>6890</v>
      </c>
      <c r="C1056" s="7" t="s">
        <v>24</v>
      </c>
      <c r="D1056" s="7" t="s">
        <v>55</v>
      </c>
      <c r="E1056" s="7" t="s">
        <v>120</v>
      </c>
      <c r="F1056" s="7" t="s">
        <v>6891</v>
      </c>
      <c r="G1056" s="7" t="s">
        <v>6892</v>
      </c>
      <c r="H1056" s="7" t="s">
        <v>6893</v>
      </c>
      <c r="I1056" s="7" t="s">
        <v>6894</v>
      </c>
      <c r="J1056" s="7" t="s">
        <v>51</v>
      </c>
      <c r="K1056" s="7" t="s">
        <v>1243</v>
      </c>
      <c r="L1056" s="2">
        <f t="shared" si="16"/>
        <v>-126462.44790999666</v>
      </c>
      <c r="M1056" s="7" t="s">
        <v>38</v>
      </c>
      <c r="N1056" s="7" t="s">
        <v>6895</v>
      </c>
    </row>
    <row r="1057" spans="1:14" hidden="1" outlineLevel="1">
      <c r="B1057" s="5" t="s">
        <v>7292</v>
      </c>
      <c r="C1057" s="5" t="s">
        <v>37</v>
      </c>
      <c r="D1057" s="5" t="s">
        <v>38</v>
      </c>
      <c r="E1057" s="5"/>
      <c r="F1057" s="5" t="s">
        <v>7293</v>
      </c>
      <c r="G1057" s="5" t="s">
        <v>7294</v>
      </c>
      <c r="H1057" s="5" t="s">
        <v>7295</v>
      </c>
      <c r="I1057" s="5" t="s">
        <v>818</v>
      </c>
      <c r="J1057" s="5" t="s">
        <v>38</v>
      </c>
      <c r="K1057" s="5" t="s">
        <v>1410</v>
      </c>
      <c r="L1057" s="2">
        <f t="shared" si="16"/>
        <v>73484.935947700753</v>
      </c>
      <c r="M1057" s="5" t="s">
        <v>38</v>
      </c>
      <c r="N1057" s="5" t="s">
        <v>7296</v>
      </c>
    </row>
    <row r="1058" spans="1:14" collapsed="1">
      <c r="A1058" s="3" t="s">
        <v>2650</v>
      </c>
      <c r="B1058" s="2" t="s">
        <v>2651</v>
      </c>
      <c r="C1058" s="2" t="s">
        <v>2652</v>
      </c>
      <c r="D1058" s="2" t="s">
        <v>7297</v>
      </c>
      <c r="E1058" s="2" t="s">
        <v>7298</v>
      </c>
      <c r="F1058" s="2" t="s">
        <v>7299</v>
      </c>
      <c r="G1058" s="2" t="s">
        <v>7300</v>
      </c>
      <c r="H1058" s="2" t="s">
        <v>7301</v>
      </c>
      <c r="I1058" s="3" t="s">
        <v>2658</v>
      </c>
      <c r="K1058" s="2">
        <f>166/C1058</f>
        <v>8.7024445481281875E-4</v>
      </c>
      <c r="L1058" s="2">
        <f t="shared" si="16"/>
        <v>1.4872060004828314</v>
      </c>
      <c r="M1058" s="2">
        <v>-0.25700000000000001</v>
      </c>
      <c r="N1058" s="2">
        <v>6.06</v>
      </c>
    </row>
    <row r="1059" spans="1:14" hidden="1" outlineLevel="1">
      <c r="B1059" s="1" t="s">
        <v>26</v>
      </c>
      <c r="C1059" s="1" t="s">
        <v>27</v>
      </c>
      <c r="D1059" s="1" t="s">
        <v>4</v>
      </c>
      <c r="E1059" s="1" t="s">
        <v>28</v>
      </c>
      <c r="F1059" s="1" t="s">
        <v>29</v>
      </c>
      <c r="G1059" s="1" t="s">
        <v>30</v>
      </c>
      <c r="H1059" s="1" t="s">
        <v>31</v>
      </c>
      <c r="I1059" s="1" t="s">
        <v>32</v>
      </c>
      <c r="J1059" s="1" t="s">
        <v>33</v>
      </c>
      <c r="K1059" s="1" t="s">
        <v>3</v>
      </c>
      <c r="L1059" s="2" t="e">
        <f t="shared" si="16"/>
        <v>#VALUE!</v>
      </c>
      <c r="M1059" s="1" t="s">
        <v>34</v>
      </c>
      <c r="N1059" s="1" t="s">
        <v>35</v>
      </c>
    </row>
    <row r="1060" spans="1:14" hidden="1" outlineLevel="1">
      <c r="B1060" s="5" t="s">
        <v>2659</v>
      </c>
      <c r="C1060" s="5" t="s">
        <v>37</v>
      </c>
      <c r="D1060" s="5" t="s">
        <v>38</v>
      </c>
      <c r="E1060" s="5"/>
      <c r="F1060" s="5" t="s">
        <v>7302</v>
      </c>
      <c r="G1060" s="5" t="s">
        <v>7303</v>
      </c>
      <c r="H1060" s="5" t="s">
        <v>2662</v>
      </c>
      <c r="I1060" s="5" t="s">
        <v>966</v>
      </c>
      <c r="J1060" s="5" t="s">
        <v>51</v>
      </c>
      <c r="K1060" s="5" t="s">
        <v>110</v>
      </c>
      <c r="L1060" s="2">
        <f t="shared" si="16"/>
        <v>27343.231980539815</v>
      </c>
      <c r="M1060" s="5" t="s">
        <v>38</v>
      </c>
      <c r="N1060" s="5" t="s">
        <v>181</v>
      </c>
    </row>
    <row r="1061" spans="1:14" hidden="1" outlineLevel="1">
      <c r="B1061" s="5" t="s">
        <v>2663</v>
      </c>
      <c r="C1061" s="5" t="s">
        <v>37</v>
      </c>
      <c r="D1061" s="5" t="s">
        <v>38</v>
      </c>
      <c r="E1061" s="5"/>
      <c r="F1061" s="5" t="s">
        <v>2664</v>
      </c>
      <c r="G1061" s="5" t="s">
        <v>7304</v>
      </c>
      <c r="H1061" s="5" t="s">
        <v>2666</v>
      </c>
      <c r="I1061" s="5" t="s">
        <v>1152</v>
      </c>
      <c r="J1061" s="5" t="s">
        <v>51</v>
      </c>
      <c r="K1061" s="5" t="s">
        <v>583</v>
      </c>
      <c r="L1061" s="2">
        <f t="shared" si="16"/>
        <v>20507.423985404861</v>
      </c>
      <c r="M1061" s="5" t="s">
        <v>38</v>
      </c>
      <c r="N1061" s="5" t="s">
        <v>1388</v>
      </c>
    </row>
    <row r="1062" spans="1:14" hidden="1" outlineLevel="1">
      <c r="B1062" s="5" t="s">
        <v>2672</v>
      </c>
      <c r="C1062" s="5" t="s">
        <v>37</v>
      </c>
      <c r="D1062" s="5" t="s">
        <v>38</v>
      </c>
      <c r="E1062" s="5"/>
      <c r="F1062" s="5" t="s">
        <v>7305</v>
      </c>
      <c r="G1062" s="5" t="s">
        <v>7306</v>
      </c>
      <c r="H1062" s="5" t="s">
        <v>2675</v>
      </c>
      <c r="I1062" s="5" t="s">
        <v>847</v>
      </c>
      <c r="J1062" s="5" t="s">
        <v>51</v>
      </c>
      <c r="K1062" s="5" t="s">
        <v>1164</v>
      </c>
      <c r="L1062" s="2">
        <f t="shared" si="16"/>
        <v>39305.895972025988</v>
      </c>
      <c r="M1062" s="5" t="s">
        <v>38</v>
      </c>
      <c r="N1062" s="5" t="s">
        <v>7307</v>
      </c>
    </row>
    <row r="1063" spans="1:14" hidden="1" outlineLevel="1">
      <c r="B1063" s="5" t="s">
        <v>7308</v>
      </c>
      <c r="C1063" s="5" t="s">
        <v>37</v>
      </c>
      <c r="D1063" s="5" t="s">
        <v>55</v>
      </c>
      <c r="E1063" s="5"/>
      <c r="F1063" s="5" t="s">
        <v>7309</v>
      </c>
      <c r="G1063" s="5" t="s">
        <v>7310</v>
      </c>
      <c r="H1063" s="5" t="s">
        <v>7311</v>
      </c>
      <c r="I1063" s="5" t="s">
        <v>270</v>
      </c>
      <c r="J1063" s="5" t="s">
        <v>51</v>
      </c>
      <c r="K1063" s="5" t="s">
        <v>550</v>
      </c>
      <c r="L1063" s="2">
        <f t="shared" si="16"/>
        <v>100828.16792824057</v>
      </c>
      <c r="M1063" s="5" t="s">
        <v>38</v>
      </c>
      <c r="N1063" s="5" t="s">
        <v>7312</v>
      </c>
    </row>
    <row r="1064" spans="1:14" hidden="1" outlineLevel="1">
      <c r="B1064" s="5" t="s">
        <v>2677</v>
      </c>
      <c r="C1064" s="5" t="s">
        <v>37</v>
      </c>
      <c r="D1064" s="5" t="s">
        <v>46</v>
      </c>
      <c r="E1064" s="5"/>
      <c r="F1064" s="5" t="s">
        <v>7313</v>
      </c>
      <c r="G1064" s="5" t="s">
        <v>7314</v>
      </c>
      <c r="H1064" s="5" t="s">
        <v>2680</v>
      </c>
      <c r="I1064" s="5" t="s">
        <v>2327</v>
      </c>
      <c r="J1064" s="5" t="s">
        <v>51</v>
      </c>
      <c r="K1064" s="5" t="s">
        <v>75</v>
      </c>
      <c r="L1064" s="2">
        <f t="shared" si="16"/>
        <v>46141.703967160938</v>
      </c>
      <c r="M1064" s="5" t="s">
        <v>38</v>
      </c>
      <c r="N1064" s="5" t="s">
        <v>7315</v>
      </c>
    </row>
    <row r="1065" spans="1:14" hidden="1" outlineLevel="1">
      <c r="B1065" s="5" t="s">
        <v>2682</v>
      </c>
      <c r="C1065" s="5" t="s">
        <v>37</v>
      </c>
      <c r="D1065" s="5" t="s">
        <v>38</v>
      </c>
      <c r="E1065" s="5"/>
      <c r="F1065" s="5" t="s">
        <v>7316</v>
      </c>
      <c r="G1065" s="5" t="s">
        <v>7317</v>
      </c>
      <c r="H1065" s="5" t="s">
        <v>2685</v>
      </c>
      <c r="I1065" s="5" t="s">
        <v>7318</v>
      </c>
      <c r="J1065" s="5" t="s">
        <v>51</v>
      </c>
      <c r="K1065" s="5" t="s">
        <v>1164</v>
      </c>
      <c r="L1065" s="2">
        <f t="shared" si="16"/>
        <v>39305.895972025988</v>
      </c>
      <c r="M1065" s="5" t="s">
        <v>38</v>
      </c>
      <c r="N1065" s="5" t="s">
        <v>7319</v>
      </c>
    </row>
    <row r="1066" spans="1:14" hidden="1" outlineLevel="1">
      <c r="B1066" s="5" t="s">
        <v>7320</v>
      </c>
      <c r="C1066" s="5" t="s">
        <v>37</v>
      </c>
      <c r="D1066" s="5" t="s">
        <v>38</v>
      </c>
      <c r="E1066" s="5"/>
      <c r="F1066" s="5" t="s">
        <v>7321</v>
      </c>
      <c r="G1066" s="5" t="s">
        <v>7322</v>
      </c>
      <c r="H1066" s="5" t="s">
        <v>7323</v>
      </c>
      <c r="I1066" s="5" t="s">
        <v>152</v>
      </c>
      <c r="J1066" s="5" t="s">
        <v>51</v>
      </c>
      <c r="K1066" s="5" t="s">
        <v>82</v>
      </c>
      <c r="L1066" s="2">
        <f t="shared" si="16"/>
        <v>58104.367958647104</v>
      </c>
      <c r="M1066" s="5" t="s">
        <v>38</v>
      </c>
      <c r="N1066" s="5" t="s">
        <v>7324</v>
      </c>
    </row>
    <row r="1067" spans="1:14" hidden="1" outlineLevel="1">
      <c r="B1067" s="5" t="s">
        <v>2687</v>
      </c>
      <c r="C1067" s="5" t="s">
        <v>37</v>
      </c>
      <c r="D1067" s="5" t="s">
        <v>55</v>
      </c>
      <c r="E1067" s="5"/>
      <c r="F1067" s="5" t="s">
        <v>7325</v>
      </c>
      <c r="G1067" s="5" t="s">
        <v>7326</v>
      </c>
      <c r="H1067" s="5" t="s">
        <v>2690</v>
      </c>
      <c r="I1067" s="5" t="s">
        <v>7327</v>
      </c>
      <c r="J1067" s="5" t="s">
        <v>51</v>
      </c>
      <c r="K1067" s="5" t="s">
        <v>52</v>
      </c>
      <c r="L1067" s="2">
        <f t="shared" si="16"/>
        <v>61522.271956214579</v>
      </c>
      <c r="M1067" s="5" t="s">
        <v>38</v>
      </c>
      <c r="N1067" s="5" t="s">
        <v>7328</v>
      </c>
    </row>
    <row r="1068" spans="1:14" hidden="1" outlineLevel="1">
      <c r="B1068" s="5" t="s">
        <v>2692</v>
      </c>
      <c r="C1068" s="5" t="s">
        <v>37</v>
      </c>
      <c r="D1068" s="5" t="s">
        <v>63</v>
      </c>
      <c r="E1068" s="5"/>
      <c r="F1068" s="5" t="s">
        <v>7329</v>
      </c>
      <c r="G1068" s="5" t="s">
        <v>7330</v>
      </c>
      <c r="H1068" s="5" t="s">
        <v>2695</v>
      </c>
      <c r="I1068" s="5" t="s">
        <v>1910</v>
      </c>
      <c r="J1068" s="5" t="s">
        <v>51</v>
      </c>
      <c r="K1068" s="5" t="s">
        <v>208</v>
      </c>
      <c r="L1068" s="2">
        <f t="shared" si="16"/>
        <v>87156.551937970667</v>
      </c>
      <c r="M1068" s="5" t="s">
        <v>38</v>
      </c>
      <c r="N1068" s="5" t="s">
        <v>7331</v>
      </c>
    </row>
    <row r="1069" spans="1:14" hidden="1" outlineLevel="1">
      <c r="B1069" s="5" t="s">
        <v>2697</v>
      </c>
      <c r="C1069" s="5" t="s">
        <v>37</v>
      </c>
      <c r="D1069" s="5" t="s">
        <v>38</v>
      </c>
      <c r="E1069" s="5"/>
      <c r="F1069" s="5" t="s">
        <v>7332</v>
      </c>
      <c r="G1069" s="5" t="s">
        <v>7333</v>
      </c>
      <c r="H1069" s="5" t="s">
        <v>2700</v>
      </c>
      <c r="I1069" s="5" t="s">
        <v>4897</v>
      </c>
      <c r="J1069" s="5" t="s">
        <v>51</v>
      </c>
      <c r="K1069" s="5" t="s">
        <v>289</v>
      </c>
      <c r="L1069" s="2">
        <f t="shared" si="16"/>
        <v>82029.695941619444</v>
      </c>
      <c r="M1069" s="5" t="s">
        <v>38</v>
      </c>
      <c r="N1069" s="5" t="s">
        <v>7334</v>
      </c>
    </row>
    <row r="1070" spans="1:14" hidden="1" outlineLevel="1">
      <c r="B1070" s="5" t="s">
        <v>2702</v>
      </c>
      <c r="C1070" s="5" t="s">
        <v>37</v>
      </c>
      <c r="D1070" s="5" t="s">
        <v>55</v>
      </c>
      <c r="E1070" s="5"/>
      <c r="F1070" s="5" t="s">
        <v>7335</v>
      </c>
      <c r="G1070" s="5" t="s">
        <v>7336</v>
      </c>
      <c r="H1070" s="5" t="s">
        <v>2705</v>
      </c>
      <c r="I1070" s="5" t="s">
        <v>538</v>
      </c>
      <c r="J1070" s="5" t="s">
        <v>51</v>
      </c>
      <c r="K1070" s="5" t="s">
        <v>43</v>
      </c>
      <c r="L1070" s="2">
        <f t="shared" si="16"/>
        <v>51268.559963512154</v>
      </c>
      <c r="M1070" s="5" t="s">
        <v>38</v>
      </c>
      <c r="N1070" s="5" t="s">
        <v>7337</v>
      </c>
    </row>
    <row r="1071" spans="1:14" hidden="1" outlineLevel="1">
      <c r="B1071" s="5" t="s">
        <v>2708</v>
      </c>
      <c r="C1071" s="5" t="s">
        <v>37</v>
      </c>
      <c r="D1071" s="5" t="s">
        <v>55</v>
      </c>
      <c r="E1071" s="5"/>
      <c r="F1071" s="5" t="s">
        <v>7338</v>
      </c>
      <c r="G1071" s="5" t="s">
        <v>7339</v>
      </c>
      <c r="H1071" s="5" t="s">
        <v>2711</v>
      </c>
      <c r="I1071" s="5" t="s">
        <v>5552</v>
      </c>
      <c r="J1071" s="5" t="s">
        <v>51</v>
      </c>
      <c r="K1071" s="5" t="s">
        <v>1423</v>
      </c>
      <c r="L1071" s="2">
        <f t="shared" si="16"/>
        <v>68358.079951349544</v>
      </c>
      <c r="M1071" s="5" t="s">
        <v>38</v>
      </c>
      <c r="N1071" s="5" t="s">
        <v>7340</v>
      </c>
    </row>
    <row r="1072" spans="1:14" hidden="1" outlineLevel="1">
      <c r="B1072" s="5" t="s">
        <v>2713</v>
      </c>
      <c r="C1072" s="5" t="s">
        <v>37</v>
      </c>
      <c r="D1072" s="5" t="s">
        <v>55</v>
      </c>
      <c r="E1072" s="5"/>
      <c r="F1072" s="5" t="s">
        <v>7341</v>
      </c>
      <c r="G1072" s="5" t="s">
        <v>7342</v>
      </c>
      <c r="H1072" s="5" t="s">
        <v>2716</v>
      </c>
      <c r="I1072" s="5" t="s">
        <v>1675</v>
      </c>
      <c r="J1072" s="5" t="s">
        <v>51</v>
      </c>
      <c r="K1072" s="5" t="s">
        <v>324</v>
      </c>
      <c r="L1072" s="2">
        <f t="shared" si="16"/>
        <v>71775.983948917012</v>
      </c>
      <c r="M1072" s="5" t="s">
        <v>38</v>
      </c>
      <c r="N1072" s="5" t="s">
        <v>7343</v>
      </c>
    </row>
    <row r="1073" spans="2:14" hidden="1" outlineLevel="1">
      <c r="B1073" s="5" t="s">
        <v>2718</v>
      </c>
      <c r="C1073" s="5" t="s">
        <v>37</v>
      </c>
      <c r="D1073" s="5" t="s">
        <v>46</v>
      </c>
      <c r="E1073" s="5"/>
      <c r="F1073" s="5" t="s">
        <v>7344</v>
      </c>
      <c r="G1073" s="5" t="s">
        <v>7345</v>
      </c>
      <c r="H1073" s="5" t="s">
        <v>2721</v>
      </c>
      <c r="I1073" s="5" t="s">
        <v>74</v>
      </c>
      <c r="J1073" s="5" t="s">
        <v>51</v>
      </c>
      <c r="K1073" s="5" t="s">
        <v>132</v>
      </c>
      <c r="L1073" s="2">
        <f t="shared" si="16"/>
        <v>56395.415959863371</v>
      </c>
      <c r="M1073" s="5" t="s">
        <v>38</v>
      </c>
      <c r="N1073" s="5" t="s">
        <v>7346</v>
      </c>
    </row>
    <row r="1074" spans="2:14" hidden="1" outlineLevel="1">
      <c r="B1074" s="5" t="s">
        <v>7347</v>
      </c>
      <c r="C1074" s="5" t="s">
        <v>37</v>
      </c>
      <c r="D1074" s="5" t="s">
        <v>55</v>
      </c>
      <c r="E1074" s="5"/>
      <c r="F1074" s="5" t="s">
        <v>7348</v>
      </c>
      <c r="G1074" s="5" t="s">
        <v>7349</v>
      </c>
      <c r="H1074" s="5" t="s">
        <v>7350</v>
      </c>
      <c r="I1074" s="5" t="s">
        <v>3077</v>
      </c>
      <c r="J1074" s="5" t="s">
        <v>51</v>
      </c>
      <c r="K1074" s="5" t="s">
        <v>82</v>
      </c>
      <c r="L1074" s="2">
        <f t="shared" si="16"/>
        <v>58104.367958647104</v>
      </c>
      <c r="M1074" s="5" t="s">
        <v>38</v>
      </c>
      <c r="N1074" s="5" t="s">
        <v>7351</v>
      </c>
    </row>
    <row r="1075" spans="2:14" hidden="1" outlineLevel="1">
      <c r="B1075" s="5" t="s">
        <v>2723</v>
      </c>
      <c r="C1075" s="5" t="s">
        <v>37</v>
      </c>
      <c r="D1075" s="5" t="s">
        <v>55</v>
      </c>
      <c r="E1075" s="5"/>
      <c r="F1075" s="5" t="s">
        <v>7352</v>
      </c>
      <c r="G1075" s="5" t="s">
        <v>7353</v>
      </c>
      <c r="H1075" s="5" t="s">
        <v>2726</v>
      </c>
      <c r="I1075" s="5" t="s">
        <v>275</v>
      </c>
      <c r="J1075" s="5" t="s">
        <v>38</v>
      </c>
      <c r="K1075" s="5" t="s">
        <v>60</v>
      </c>
      <c r="L1075" s="2">
        <f t="shared" si="16"/>
        <v>70067.031950133271</v>
      </c>
      <c r="M1075" s="5" t="s">
        <v>38</v>
      </c>
      <c r="N1075" s="5" t="s">
        <v>2297</v>
      </c>
    </row>
    <row r="1076" spans="2:14" hidden="1" outlineLevel="1">
      <c r="B1076" s="5" t="s">
        <v>7354</v>
      </c>
      <c r="C1076" s="5" t="s">
        <v>37</v>
      </c>
      <c r="D1076" s="5" t="s">
        <v>38</v>
      </c>
      <c r="E1076" s="5"/>
      <c r="F1076" s="5" t="s">
        <v>7355</v>
      </c>
      <c r="G1076" s="5" t="s">
        <v>7356</v>
      </c>
      <c r="H1076" s="5" t="s">
        <v>7357</v>
      </c>
      <c r="I1076" s="5" t="s">
        <v>2977</v>
      </c>
      <c r="J1076" s="5" t="s">
        <v>51</v>
      </c>
      <c r="K1076" s="5" t="s">
        <v>132</v>
      </c>
      <c r="L1076" s="2">
        <f t="shared" si="16"/>
        <v>56395.415959863371</v>
      </c>
      <c r="M1076" s="5" t="s">
        <v>38</v>
      </c>
      <c r="N1076" s="5" t="s">
        <v>7358</v>
      </c>
    </row>
    <row r="1077" spans="2:14" hidden="1" outlineLevel="1">
      <c r="B1077" s="5" t="s">
        <v>2729</v>
      </c>
      <c r="C1077" s="5" t="s">
        <v>37</v>
      </c>
      <c r="D1077" s="5" t="s">
        <v>55</v>
      </c>
      <c r="E1077" s="5"/>
      <c r="F1077" s="5" t="s">
        <v>7359</v>
      </c>
      <c r="G1077" s="5" t="s">
        <v>7360</v>
      </c>
      <c r="H1077" s="5" t="s">
        <v>2732</v>
      </c>
      <c r="I1077" s="5" t="s">
        <v>4004</v>
      </c>
      <c r="J1077" s="5" t="s">
        <v>51</v>
      </c>
      <c r="K1077" s="5" t="s">
        <v>117</v>
      </c>
      <c r="L1077" s="2">
        <f t="shared" si="16"/>
        <v>59813.319957430853</v>
      </c>
      <c r="M1077" s="5" t="s">
        <v>38</v>
      </c>
      <c r="N1077" s="5" t="s">
        <v>7361</v>
      </c>
    </row>
    <row r="1078" spans="2:14" hidden="1" outlineLevel="1">
      <c r="B1078" s="5" t="s">
        <v>2741</v>
      </c>
      <c r="C1078" s="5" t="s">
        <v>37</v>
      </c>
      <c r="D1078" s="5" t="s">
        <v>38</v>
      </c>
      <c r="E1078" s="5"/>
      <c r="F1078" s="5" t="s">
        <v>2742</v>
      </c>
      <c r="G1078" s="5" t="s">
        <v>7362</v>
      </c>
      <c r="H1078" s="5" t="s">
        <v>2744</v>
      </c>
      <c r="I1078" s="5" t="s">
        <v>1469</v>
      </c>
      <c r="J1078" s="5" t="s">
        <v>38</v>
      </c>
      <c r="K1078" s="5" t="s">
        <v>1164</v>
      </c>
      <c r="L1078" s="2">
        <f t="shared" si="16"/>
        <v>39305.895972025988</v>
      </c>
      <c r="M1078" s="5" t="s">
        <v>38</v>
      </c>
      <c r="N1078" s="5" t="s">
        <v>7363</v>
      </c>
    </row>
    <row r="1079" spans="2:14" hidden="1" outlineLevel="1">
      <c r="B1079" s="5" t="s">
        <v>2741</v>
      </c>
      <c r="C1079" s="5" t="s">
        <v>37</v>
      </c>
      <c r="D1079" s="5" t="s">
        <v>38</v>
      </c>
      <c r="E1079" s="5"/>
      <c r="F1079" s="5" t="s">
        <v>278</v>
      </c>
      <c r="G1079" s="5" t="s">
        <v>7364</v>
      </c>
      <c r="H1079" s="5" t="s">
        <v>2744</v>
      </c>
      <c r="I1079" s="5" t="s">
        <v>7365</v>
      </c>
      <c r="J1079" s="5" t="s">
        <v>38</v>
      </c>
      <c r="K1079" s="5" t="s">
        <v>941</v>
      </c>
      <c r="L1079" s="2">
        <f t="shared" si="16"/>
        <v>-25634.279981756077</v>
      </c>
      <c r="M1079" s="5" t="s">
        <v>38</v>
      </c>
      <c r="N1079" s="5" t="s">
        <v>7366</v>
      </c>
    </row>
    <row r="1080" spans="2:14" hidden="1" outlineLevel="1">
      <c r="B1080" s="5" t="s">
        <v>7367</v>
      </c>
      <c r="C1080" s="5" t="s">
        <v>37</v>
      </c>
      <c r="D1080" s="5" t="s">
        <v>38</v>
      </c>
      <c r="E1080" s="5"/>
      <c r="F1080" s="5" t="s">
        <v>7368</v>
      </c>
      <c r="G1080" s="5" t="s">
        <v>7369</v>
      </c>
      <c r="H1080" s="5" t="s">
        <v>7370</v>
      </c>
      <c r="I1080" s="5" t="s">
        <v>1910</v>
      </c>
      <c r="J1080" s="5" t="s">
        <v>51</v>
      </c>
      <c r="K1080" s="5" t="s">
        <v>52</v>
      </c>
      <c r="L1080" s="2">
        <f t="shared" si="16"/>
        <v>61522.271956214579</v>
      </c>
      <c r="M1080" s="5" t="s">
        <v>38</v>
      </c>
      <c r="N1080" s="5" t="s">
        <v>7371</v>
      </c>
    </row>
    <row r="1081" spans="2:14" hidden="1" outlineLevel="1">
      <c r="B1081" s="5" t="s">
        <v>2747</v>
      </c>
      <c r="C1081" s="5" t="s">
        <v>37</v>
      </c>
      <c r="D1081" s="5" t="s">
        <v>55</v>
      </c>
      <c r="E1081" s="5"/>
      <c r="F1081" s="5" t="s">
        <v>2748</v>
      </c>
      <c r="G1081" s="5" t="s">
        <v>7372</v>
      </c>
      <c r="H1081" s="5" t="s">
        <v>2750</v>
      </c>
      <c r="I1081" s="5" t="s">
        <v>951</v>
      </c>
      <c r="J1081" s="5" t="s">
        <v>51</v>
      </c>
      <c r="K1081" s="5" t="s">
        <v>1013</v>
      </c>
      <c r="L1081" s="2">
        <f t="shared" si="16"/>
        <v>85447.599939186926</v>
      </c>
      <c r="M1081" s="5" t="s">
        <v>38</v>
      </c>
      <c r="N1081" s="5" t="s">
        <v>7373</v>
      </c>
    </row>
    <row r="1082" spans="2:14" hidden="1" outlineLevel="1">
      <c r="B1082" s="5" t="s">
        <v>7374</v>
      </c>
      <c r="C1082" s="5" t="s">
        <v>37</v>
      </c>
      <c r="D1082" s="5" t="s">
        <v>38</v>
      </c>
      <c r="E1082" s="5" t="s">
        <v>120</v>
      </c>
      <c r="F1082" s="5" t="s">
        <v>7375</v>
      </c>
      <c r="G1082" s="5" t="s">
        <v>7376</v>
      </c>
      <c r="H1082" s="5" t="s">
        <v>7377</v>
      </c>
      <c r="I1082" s="5" t="s">
        <v>7378</v>
      </c>
      <c r="J1082" s="5" t="s">
        <v>51</v>
      </c>
      <c r="K1082" s="5" t="s">
        <v>676</v>
      </c>
      <c r="L1082" s="2">
        <f t="shared" si="16"/>
        <v>-1708.9519987837384</v>
      </c>
      <c r="M1082" s="5" t="s">
        <v>38</v>
      </c>
      <c r="N1082" s="5" t="s">
        <v>7379</v>
      </c>
    </row>
    <row r="1083" spans="2:14" hidden="1" outlineLevel="1">
      <c r="B1083" s="5" t="s">
        <v>2752</v>
      </c>
      <c r="C1083" s="5" t="s">
        <v>37</v>
      </c>
      <c r="D1083" s="5" t="s">
        <v>55</v>
      </c>
      <c r="E1083" s="5"/>
      <c r="F1083" s="5" t="s">
        <v>7380</v>
      </c>
      <c r="G1083" s="5" t="s">
        <v>7381</v>
      </c>
      <c r="H1083" s="5" t="s">
        <v>2755</v>
      </c>
      <c r="I1083" s="5" t="s">
        <v>2435</v>
      </c>
      <c r="J1083" s="5" t="s">
        <v>51</v>
      </c>
      <c r="K1083" s="5" t="s">
        <v>1423</v>
      </c>
      <c r="L1083" s="2">
        <f t="shared" si="16"/>
        <v>68358.079951349544</v>
      </c>
      <c r="M1083" s="5" t="s">
        <v>38</v>
      </c>
      <c r="N1083" s="5" t="s">
        <v>7382</v>
      </c>
    </row>
    <row r="1084" spans="2:14" hidden="1" outlineLevel="1">
      <c r="B1084" s="5" t="s">
        <v>2757</v>
      </c>
      <c r="C1084" s="5" t="s">
        <v>37</v>
      </c>
      <c r="D1084" s="5" t="s">
        <v>38</v>
      </c>
      <c r="E1084" s="5"/>
      <c r="F1084" s="5" t="s">
        <v>7383</v>
      </c>
      <c r="G1084" s="5" t="s">
        <v>7384</v>
      </c>
      <c r="H1084" s="5" t="s">
        <v>2760</v>
      </c>
      <c r="I1084" s="5" t="s">
        <v>402</v>
      </c>
      <c r="J1084" s="5" t="s">
        <v>51</v>
      </c>
      <c r="K1084" s="5" t="s">
        <v>132</v>
      </c>
      <c r="L1084" s="2">
        <f t="shared" si="16"/>
        <v>56395.415959863371</v>
      </c>
      <c r="M1084" s="5" t="s">
        <v>38</v>
      </c>
      <c r="N1084" s="5" t="s">
        <v>7385</v>
      </c>
    </row>
    <row r="1085" spans="2:14" hidden="1" outlineLevel="1">
      <c r="B1085" s="5" t="s">
        <v>2762</v>
      </c>
      <c r="C1085" s="5" t="s">
        <v>37</v>
      </c>
      <c r="D1085" s="5" t="s">
        <v>46</v>
      </c>
      <c r="E1085" s="5"/>
      <c r="F1085" s="5" t="s">
        <v>7386</v>
      </c>
      <c r="G1085" s="5" t="s">
        <v>7387</v>
      </c>
      <c r="H1085" s="5" t="s">
        <v>2765</v>
      </c>
      <c r="I1085" s="5" t="s">
        <v>611</v>
      </c>
      <c r="J1085" s="5" t="s">
        <v>51</v>
      </c>
      <c r="K1085" s="5" t="s">
        <v>484</v>
      </c>
      <c r="L1085" s="2">
        <f t="shared" si="16"/>
        <v>102537.11992702431</v>
      </c>
      <c r="M1085" s="5" t="s">
        <v>38</v>
      </c>
      <c r="N1085" s="5" t="s">
        <v>7388</v>
      </c>
    </row>
    <row r="1086" spans="2:14" hidden="1" outlineLevel="1">
      <c r="B1086" s="5" t="s">
        <v>2767</v>
      </c>
      <c r="C1086" s="5" t="s">
        <v>37</v>
      </c>
      <c r="D1086" s="5" t="s">
        <v>55</v>
      </c>
      <c r="E1086" s="5"/>
      <c r="F1086" s="5" t="s">
        <v>7389</v>
      </c>
      <c r="G1086" s="5" t="s">
        <v>7390</v>
      </c>
      <c r="H1086" s="5" t="s">
        <v>2770</v>
      </c>
      <c r="I1086" s="5" t="s">
        <v>1503</v>
      </c>
      <c r="J1086" s="5" t="s">
        <v>38</v>
      </c>
      <c r="K1086" s="5" t="s">
        <v>2459</v>
      </c>
      <c r="L1086" s="2">
        <f t="shared" si="16"/>
        <v>-59813.319957430853</v>
      </c>
      <c r="M1086" s="5" t="s">
        <v>38</v>
      </c>
      <c r="N1086" s="5" t="s">
        <v>7391</v>
      </c>
    </row>
    <row r="1087" spans="2:14" hidden="1" outlineLevel="1">
      <c r="B1087" s="5" t="s">
        <v>2767</v>
      </c>
      <c r="C1087" s="5" t="s">
        <v>37</v>
      </c>
      <c r="D1087" s="5" t="s">
        <v>46</v>
      </c>
      <c r="E1087" s="5"/>
      <c r="F1087" s="5" t="s">
        <v>7392</v>
      </c>
      <c r="G1087" s="5" t="s">
        <v>7393</v>
      </c>
      <c r="H1087" s="5" t="s">
        <v>2770</v>
      </c>
      <c r="I1087" s="5" t="s">
        <v>1226</v>
      </c>
      <c r="J1087" s="5" t="s">
        <v>38</v>
      </c>
      <c r="K1087" s="5" t="s">
        <v>1013</v>
      </c>
      <c r="L1087" s="2">
        <f t="shared" si="16"/>
        <v>85447.599939186926</v>
      </c>
      <c r="M1087" s="5" t="s">
        <v>38</v>
      </c>
      <c r="N1087" s="5" t="s">
        <v>7394</v>
      </c>
    </row>
    <row r="1088" spans="2:14" hidden="1" outlineLevel="1">
      <c r="B1088" s="5" t="s">
        <v>2783</v>
      </c>
      <c r="C1088" s="5" t="s">
        <v>37</v>
      </c>
      <c r="D1088" s="5" t="s">
        <v>46</v>
      </c>
      <c r="E1088" s="5"/>
      <c r="F1088" s="5" t="s">
        <v>7395</v>
      </c>
      <c r="G1088" s="5" t="s">
        <v>7396</v>
      </c>
      <c r="H1088" s="5" t="s">
        <v>2786</v>
      </c>
      <c r="I1088" s="5" t="s">
        <v>1441</v>
      </c>
      <c r="J1088" s="5" t="s">
        <v>51</v>
      </c>
      <c r="K1088" s="5" t="s">
        <v>5123</v>
      </c>
      <c r="L1088" s="2">
        <f t="shared" si="16"/>
        <v>-104246.07192580804</v>
      </c>
      <c r="M1088" s="5" t="s">
        <v>38</v>
      </c>
      <c r="N1088" s="5" t="s">
        <v>7397</v>
      </c>
    </row>
    <row r="1089" spans="2:14" hidden="1" outlineLevel="1">
      <c r="B1089" s="5" t="s">
        <v>2783</v>
      </c>
      <c r="C1089" s="5" t="s">
        <v>37</v>
      </c>
      <c r="D1089" s="5" t="s">
        <v>46</v>
      </c>
      <c r="E1089" s="5"/>
      <c r="F1089" s="5" t="s">
        <v>2788</v>
      </c>
      <c r="G1089" s="5" t="s">
        <v>7398</v>
      </c>
      <c r="H1089" s="5" t="s">
        <v>2786</v>
      </c>
      <c r="I1089" s="5" t="s">
        <v>2070</v>
      </c>
      <c r="J1089" s="5" t="s">
        <v>51</v>
      </c>
      <c r="K1089" s="5" t="s">
        <v>2643</v>
      </c>
      <c r="L1089" s="2">
        <f t="shared" si="16"/>
        <v>128171.39990878038</v>
      </c>
      <c r="M1089" s="5" t="s">
        <v>38</v>
      </c>
      <c r="N1089" s="5" t="s">
        <v>7399</v>
      </c>
    </row>
    <row r="1090" spans="2:14" hidden="1" outlineLevel="1">
      <c r="B1090" s="5" t="s">
        <v>7400</v>
      </c>
      <c r="C1090" s="5" t="s">
        <v>37</v>
      </c>
      <c r="D1090" s="5" t="s">
        <v>55</v>
      </c>
      <c r="E1090" s="5"/>
      <c r="F1090" s="5" t="s">
        <v>7401</v>
      </c>
      <c r="G1090" s="5" t="s">
        <v>7402</v>
      </c>
      <c r="H1090" s="5" t="s">
        <v>7403</v>
      </c>
      <c r="I1090" s="5" t="s">
        <v>7404</v>
      </c>
      <c r="J1090" s="5" t="s">
        <v>51</v>
      </c>
      <c r="K1090" s="5" t="s">
        <v>1013</v>
      </c>
      <c r="L1090" s="2">
        <f t="shared" si="16"/>
        <v>85447.599939186926</v>
      </c>
      <c r="M1090" s="5" t="s">
        <v>38</v>
      </c>
      <c r="N1090" s="5" t="s">
        <v>7405</v>
      </c>
    </row>
    <row r="1091" spans="2:14" hidden="1" outlineLevel="1">
      <c r="B1091" s="5" t="s">
        <v>2792</v>
      </c>
      <c r="C1091" s="5" t="s">
        <v>37</v>
      </c>
      <c r="D1091" s="5" t="s">
        <v>55</v>
      </c>
      <c r="E1091" s="5"/>
      <c r="F1091" s="5" t="s">
        <v>7406</v>
      </c>
      <c r="G1091" s="5" t="s">
        <v>7407</v>
      </c>
      <c r="H1091" s="5" t="s">
        <v>2795</v>
      </c>
      <c r="I1091" s="5" t="s">
        <v>984</v>
      </c>
      <c r="J1091" s="5" t="s">
        <v>51</v>
      </c>
      <c r="K1091" s="5" t="s">
        <v>379</v>
      </c>
      <c r="L1091" s="2">
        <f t="shared" ref="L1091:L1154" si="17">K1091/$K$2361*100</f>
        <v>99119.215929456841</v>
      </c>
      <c r="M1091" s="5" t="s">
        <v>38</v>
      </c>
      <c r="N1091" s="5" t="s">
        <v>7408</v>
      </c>
    </row>
    <row r="1092" spans="2:14" hidden="1" outlineLevel="1">
      <c r="B1092" s="6" t="s">
        <v>7409</v>
      </c>
      <c r="C1092" s="6" t="s">
        <v>37</v>
      </c>
      <c r="D1092" s="6" t="s">
        <v>38</v>
      </c>
      <c r="E1092" s="6"/>
      <c r="F1092" s="6" t="s">
        <v>7410</v>
      </c>
      <c r="G1092" s="6" t="s">
        <v>7411</v>
      </c>
      <c r="H1092" s="6" t="s">
        <v>7412</v>
      </c>
      <c r="I1092" s="6" t="s">
        <v>7413</v>
      </c>
      <c r="J1092" s="6" t="s">
        <v>38</v>
      </c>
      <c r="K1092" s="6" t="s">
        <v>51</v>
      </c>
      <c r="L1092" s="2">
        <f t="shared" si="17"/>
        <v>0</v>
      </c>
      <c r="M1092" s="6" t="s">
        <v>55</v>
      </c>
      <c r="N1092" s="6" t="s">
        <v>7414</v>
      </c>
    </row>
    <row r="1093" spans="2:14" hidden="1" outlineLevel="1">
      <c r="B1093" s="5" t="s">
        <v>2797</v>
      </c>
      <c r="C1093" s="5" t="s">
        <v>37</v>
      </c>
      <c r="D1093" s="5" t="s">
        <v>63</v>
      </c>
      <c r="E1093" s="5"/>
      <c r="F1093" s="5" t="s">
        <v>7415</v>
      </c>
      <c r="G1093" s="5" t="s">
        <v>7416</v>
      </c>
      <c r="H1093" s="5" t="s">
        <v>2800</v>
      </c>
      <c r="I1093" s="5" t="s">
        <v>483</v>
      </c>
      <c r="J1093" s="5" t="s">
        <v>51</v>
      </c>
      <c r="K1093" s="5" t="s">
        <v>687</v>
      </c>
      <c r="L1093" s="2">
        <f t="shared" si="17"/>
        <v>136716.15990269909</v>
      </c>
      <c r="M1093" s="5" t="s">
        <v>38</v>
      </c>
      <c r="N1093" s="5" t="s">
        <v>7417</v>
      </c>
    </row>
    <row r="1094" spans="2:14" hidden="1" outlineLevel="1">
      <c r="B1094" s="5" t="s">
        <v>7418</v>
      </c>
      <c r="C1094" s="5" t="s">
        <v>37</v>
      </c>
      <c r="D1094" s="5" t="s">
        <v>38</v>
      </c>
      <c r="E1094" s="5"/>
      <c r="F1094" s="5" t="s">
        <v>7419</v>
      </c>
      <c r="G1094" s="5" t="s">
        <v>7420</v>
      </c>
      <c r="H1094" s="5" t="s">
        <v>7421</v>
      </c>
      <c r="I1094" s="5" t="s">
        <v>4665</v>
      </c>
      <c r="J1094" s="5" t="s">
        <v>51</v>
      </c>
      <c r="K1094" s="5" t="s">
        <v>38</v>
      </c>
      <c r="L1094" s="2">
        <f t="shared" si="17"/>
        <v>1708.9519987837384</v>
      </c>
      <c r="M1094" s="5" t="s">
        <v>38</v>
      </c>
      <c r="N1094" s="5" t="s">
        <v>7422</v>
      </c>
    </row>
    <row r="1095" spans="2:14" hidden="1" outlineLevel="1">
      <c r="B1095" s="5" t="s">
        <v>2803</v>
      </c>
      <c r="C1095" s="5" t="s">
        <v>37</v>
      </c>
      <c r="D1095" s="5" t="s">
        <v>55</v>
      </c>
      <c r="E1095" s="5"/>
      <c r="F1095" s="5" t="s">
        <v>7423</v>
      </c>
      <c r="G1095" s="5" t="s">
        <v>7424</v>
      </c>
      <c r="H1095" s="5" t="s">
        <v>2806</v>
      </c>
      <c r="I1095" s="5" t="s">
        <v>116</v>
      </c>
      <c r="J1095" s="5" t="s">
        <v>51</v>
      </c>
      <c r="K1095" s="5" t="s">
        <v>1040</v>
      </c>
      <c r="L1095" s="2">
        <f t="shared" si="17"/>
        <v>135007.20790391532</v>
      </c>
      <c r="M1095" s="5" t="s">
        <v>38</v>
      </c>
      <c r="N1095" s="5" t="s">
        <v>2067</v>
      </c>
    </row>
    <row r="1096" spans="2:14" hidden="1" outlineLevel="1">
      <c r="B1096" s="5" t="s">
        <v>2803</v>
      </c>
      <c r="C1096" s="5" t="s">
        <v>37</v>
      </c>
      <c r="D1096" s="5" t="s">
        <v>38</v>
      </c>
      <c r="E1096" s="5"/>
      <c r="F1096" s="5" t="s">
        <v>7425</v>
      </c>
      <c r="G1096" s="5" t="s">
        <v>7426</v>
      </c>
      <c r="H1096" s="5" t="s">
        <v>2806</v>
      </c>
      <c r="I1096" s="5" t="s">
        <v>5774</v>
      </c>
      <c r="J1096" s="5" t="s">
        <v>51</v>
      </c>
      <c r="K1096" s="5" t="s">
        <v>343</v>
      </c>
      <c r="L1096" s="2">
        <f t="shared" si="17"/>
        <v>-80320.743942835703</v>
      </c>
      <c r="M1096" s="5" t="s">
        <v>38</v>
      </c>
      <c r="N1096" s="5" t="s">
        <v>2071</v>
      </c>
    </row>
    <row r="1097" spans="2:14" hidden="1" outlineLevel="1">
      <c r="B1097" s="5" t="s">
        <v>7427</v>
      </c>
      <c r="C1097" s="5" t="s">
        <v>37</v>
      </c>
      <c r="D1097" s="5" t="s">
        <v>55</v>
      </c>
      <c r="E1097" s="5"/>
      <c r="F1097" s="5" t="s">
        <v>7428</v>
      </c>
      <c r="G1097" s="5" t="s">
        <v>7429</v>
      </c>
      <c r="H1097" s="5" t="s">
        <v>7430</v>
      </c>
      <c r="I1097" s="5" t="s">
        <v>2977</v>
      </c>
      <c r="J1097" s="5" t="s">
        <v>51</v>
      </c>
      <c r="K1097" s="5" t="s">
        <v>188</v>
      </c>
      <c r="L1097" s="2">
        <f t="shared" si="17"/>
        <v>80320.743942835703</v>
      </c>
      <c r="M1097" s="5" t="s">
        <v>38</v>
      </c>
      <c r="N1097" s="5" t="s">
        <v>7431</v>
      </c>
    </row>
    <row r="1098" spans="2:14" hidden="1" outlineLevel="1">
      <c r="B1098" s="5" t="s">
        <v>2812</v>
      </c>
      <c r="C1098" s="5" t="s">
        <v>37</v>
      </c>
      <c r="D1098" s="5" t="s">
        <v>46</v>
      </c>
      <c r="E1098" s="5"/>
      <c r="F1098" s="5" t="s">
        <v>7432</v>
      </c>
      <c r="G1098" s="5" t="s">
        <v>7433</v>
      </c>
      <c r="H1098" s="5" t="s">
        <v>2815</v>
      </c>
      <c r="I1098" s="5" t="s">
        <v>1457</v>
      </c>
      <c r="J1098" s="5" t="s">
        <v>38</v>
      </c>
      <c r="K1098" s="5" t="s">
        <v>1870</v>
      </c>
      <c r="L1098" s="2">
        <f t="shared" si="17"/>
        <v>-78611.791944051976</v>
      </c>
      <c r="M1098" s="5" t="s">
        <v>38</v>
      </c>
      <c r="N1098" s="5" t="s">
        <v>7434</v>
      </c>
    </row>
    <row r="1099" spans="2:14" hidden="1" outlineLevel="1">
      <c r="B1099" s="5" t="s">
        <v>2812</v>
      </c>
      <c r="C1099" s="5" t="s">
        <v>37</v>
      </c>
      <c r="D1099" s="5" t="s">
        <v>46</v>
      </c>
      <c r="E1099" s="5"/>
      <c r="F1099" s="5" t="s">
        <v>7435</v>
      </c>
      <c r="G1099" s="5" t="s">
        <v>7433</v>
      </c>
      <c r="H1099" s="5" t="s">
        <v>2815</v>
      </c>
      <c r="I1099" s="5" t="s">
        <v>4004</v>
      </c>
      <c r="J1099" s="5" t="s">
        <v>38</v>
      </c>
      <c r="K1099" s="5" t="s">
        <v>1695</v>
      </c>
      <c r="L1099" s="2">
        <f t="shared" si="17"/>
        <v>111081.879920943</v>
      </c>
      <c r="M1099" s="5" t="s">
        <v>38</v>
      </c>
      <c r="N1099" s="5" t="s">
        <v>7436</v>
      </c>
    </row>
    <row r="1100" spans="2:14" hidden="1" outlineLevel="1">
      <c r="B1100" s="5" t="s">
        <v>2812</v>
      </c>
      <c r="C1100" s="5" t="s">
        <v>37</v>
      </c>
      <c r="D1100" s="5" t="s">
        <v>46</v>
      </c>
      <c r="E1100" s="5"/>
      <c r="F1100" s="5" t="s">
        <v>7437</v>
      </c>
      <c r="G1100" s="5" t="s">
        <v>7438</v>
      </c>
      <c r="H1100" s="5" t="s">
        <v>2815</v>
      </c>
      <c r="I1100" s="5" t="s">
        <v>2510</v>
      </c>
      <c r="J1100" s="5" t="s">
        <v>38</v>
      </c>
      <c r="K1100" s="5" t="s">
        <v>343</v>
      </c>
      <c r="L1100" s="2">
        <f t="shared" si="17"/>
        <v>-80320.743942835703</v>
      </c>
      <c r="M1100" s="5" t="s">
        <v>38</v>
      </c>
      <c r="N1100" s="5" t="s">
        <v>7439</v>
      </c>
    </row>
    <row r="1101" spans="2:14" hidden="1" outlineLevel="1">
      <c r="B1101" s="5" t="s">
        <v>2824</v>
      </c>
      <c r="C1101" s="5" t="s">
        <v>37</v>
      </c>
      <c r="D1101" s="5" t="s">
        <v>55</v>
      </c>
      <c r="E1101" s="5"/>
      <c r="F1101" s="5" t="s">
        <v>7440</v>
      </c>
      <c r="G1101" s="5" t="s">
        <v>7441</v>
      </c>
      <c r="H1101" s="5" t="s">
        <v>2827</v>
      </c>
      <c r="I1101" s="5" t="s">
        <v>538</v>
      </c>
      <c r="J1101" s="5" t="s">
        <v>51</v>
      </c>
      <c r="K1101" s="5" t="s">
        <v>5242</v>
      </c>
      <c r="L1101" s="2">
        <f t="shared" si="17"/>
        <v>170895.19987837385</v>
      </c>
      <c r="M1101" s="5" t="s">
        <v>38</v>
      </c>
      <c r="N1101" s="5" t="s">
        <v>594</v>
      </c>
    </row>
    <row r="1102" spans="2:14" hidden="1" outlineLevel="1">
      <c r="B1102" s="5" t="s">
        <v>2824</v>
      </c>
      <c r="C1102" s="5" t="s">
        <v>37</v>
      </c>
      <c r="D1102" s="5" t="s">
        <v>55</v>
      </c>
      <c r="E1102" s="5"/>
      <c r="F1102" s="5" t="s">
        <v>7442</v>
      </c>
      <c r="G1102" s="5" t="s">
        <v>7443</v>
      </c>
      <c r="H1102" s="5" t="s">
        <v>2827</v>
      </c>
      <c r="I1102" s="5" t="s">
        <v>7444</v>
      </c>
      <c r="J1102" s="5" t="s">
        <v>51</v>
      </c>
      <c r="K1102" s="5" t="s">
        <v>1075</v>
      </c>
      <c r="L1102" s="2">
        <f t="shared" si="17"/>
        <v>-76902.839945268221</v>
      </c>
      <c r="M1102" s="5" t="s">
        <v>38</v>
      </c>
      <c r="N1102" s="5" t="s">
        <v>7445</v>
      </c>
    </row>
    <row r="1103" spans="2:14" hidden="1" outlineLevel="1">
      <c r="B1103" s="5" t="s">
        <v>2832</v>
      </c>
      <c r="C1103" s="5" t="s">
        <v>37</v>
      </c>
      <c r="D1103" s="5" t="s">
        <v>55</v>
      </c>
      <c r="E1103" s="5"/>
      <c r="F1103" s="5" t="s">
        <v>7446</v>
      </c>
      <c r="G1103" s="5" t="s">
        <v>7447</v>
      </c>
      <c r="H1103" s="5" t="s">
        <v>2835</v>
      </c>
      <c r="I1103" s="5" t="s">
        <v>7448</v>
      </c>
      <c r="J1103" s="5" t="s">
        <v>51</v>
      </c>
      <c r="K1103" s="5" t="s">
        <v>2286</v>
      </c>
      <c r="L1103" s="2">
        <f t="shared" si="17"/>
        <v>32470.087976891027</v>
      </c>
      <c r="M1103" s="5" t="s">
        <v>38</v>
      </c>
      <c r="N1103" s="5" t="s">
        <v>7449</v>
      </c>
    </row>
    <row r="1104" spans="2:14" hidden="1" outlineLevel="1">
      <c r="B1104" s="5" t="s">
        <v>2838</v>
      </c>
      <c r="C1104" s="5" t="s">
        <v>37</v>
      </c>
      <c r="D1104" s="5" t="s">
        <v>46</v>
      </c>
      <c r="E1104" s="5"/>
      <c r="F1104" s="5" t="s">
        <v>7450</v>
      </c>
      <c r="G1104" s="5" t="s">
        <v>7451</v>
      </c>
      <c r="H1104" s="5" t="s">
        <v>2841</v>
      </c>
      <c r="I1104" s="5" t="s">
        <v>6815</v>
      </c>
      <c r="J1104" s="5" t="s">
        <v>51</v>
      </c>
      <c r="K1104" s="5" t="s">
        <v>2126</v>
      </c>
      <c r="L1104" s="2">
        <f t="shared" si="17"/>
        <v>114499.78391851048</v>
      </c>
      <c r="M1104" s="5" t="s">
        <v>38</v>
      </c>
      <c r="N1104" s="5" t="s">
        <v>7452</v>
      </c>
    </row>
    <row r="1105" spans="2:14" hidden="1" outlineLevel="1">
      <c r="B1105" s="5" t="s">
        <v>2843</v>
      </c>
      <c r="C1105" s="5" t="s">
        <v>37</v>
      </c>
      <c r="D1105" s="5" t="s">
        <v>38</v>
      </c>
      <c r="E1105" s="5"/>
      <c r="F1105" s="5" t="s">
        <v>7453</v>
      </c>
      <c r="G1105" s="5" t="s">
        <v>7454</v>
      </c>
      <c r="H1105" s="5" t="s">
        <v>2846</v>
      </c>
      <c r="I1105" s="5" t="s">
        <v>3513</v>
      </c>
      <c r="J1105" s="5" t="s">
        <v>51</v>
      </c>
      <c r="K1105" s="5" t="s">
        <v>1281</v>
      </c>
      <c r="L1105" s="2">
        <f t="shared" si="17"/>
        <v>-29052.183979323552</v>
      </c>
      <c r="M1105" s="5" t="s">
        <v>38</v>
      </c>
      <c r="N1105" s="5" t="s">
        <v>7455</v>
      </c>
    </row>
    <row r="1106" spans="2:14" hidden="1" outlineLevel="1">
      <c r="B1106" s="5" t="s">
        <v>2843</v>
      </c>
      <c r="C1106" s="5" t="s">
        <v>37</v>
      </c>
      <c r="D1106" s="5" t="s">
        <v>46</v>
      </c>
      <c r="E1106" s="5"/>
      <c r="F1106" s="5" t="s">
        <v>7456</v>
      </c>
      <c r="G1106" s="5" t="s">
        <v>7457</v>
      </c>
      <c r="H1106" s="5" t="s">
        <v>2846</v>
      </c>
      <c r="I1106" s="5" t="s">
        <v>951</v>
      </c>
      <c r="J1106" s="5" t="s">
        <v>51</v>
      </c>
      <c r="K1106" s="5" t="s">
        <v>1695</v>
      </c>
      <c r="L1106" s="2">
        <f t="shared" si="17"/>
        <v>111081.879920943</v>
      </c>
      <c r="M1106" s="5" t="s">
        <v>38</v>
      </c>
      <c r="N1106" s="5" t="s">
        <v>7458</v>
      </c>
    </row>
    <row r="1107" spans="2:14" hidden="1" outlineLevel="1">
      <c r="B1107" s="5" t="s">
        <v>2848</v>
      </c>
      <c r="C1107" s="5" t="s">
        <v>37</v>
      </c>
      <c r="D1107" s="5" t="s">
        <v>46</v>
      </c>
      <c r="E1107" s="5"/>
      <c r="F1107" s="5" t="s">
        <v>7459</v>
      </c>
      <c r="G1107" s="5" t="s">
        <v>7460</v>
      </c>
      <c r="H1107" s="5" t="s">
        <v>2851</v>
      </c>
      <c r="I1107" s="5" t="s">
        <v>3596</v>
      </c>
      <c r="J1107" s="5" t="s">
        <v>51</v>
      </c>
      <c r="K1107" s="5" t="s">
        <v>5847</v>
      </c>
      <c r="L1107" s="2">
        <f t="shared" si="17"/>
        <v>165768.34388202263</v>
      </c>
      <c r="M1107" s="5" t="s">
        <v>38</v>
      </c>
      <c r="N1107" s="5" t="s">
        <v>2533</v>
      </c>
    </row>
    <row r="1108" spans="2:14" hidden="1" outlineLevel="1">
      <c r="B1108" s="5" t="s">
        <v>7461</v>
      </c>
      <c r="C1108" s="5" t="s">
        <v>37</v>
      </c>
      <c r="D1108" s="5" t="s">
        <v>46</v>
      </c>
      <c r="E1108" s="5"/>
      <c r="F1108" s="5" t="s">
        <v>7462</v>
      </c>
      <c r="G1108" s="5" t="s">
        <v>7463</v>
      </c>
      <c r="H1108" s="5" t="s">
        <v>7464</v>
      </c>
      <c r="I1108" s="5" t="s">
        <v>630</v>
      </c>
      <c r="J1108" s="5" t="s">
        <v>51</v>
      </c>
      <c r="K1108" s="5" t="s">
        <v>733</v>
      </c>
      <c r="L1108" s="2">
        <f t="shared" si="17"/>
        <v>152096.72789175273</v>
      </c>
      <c r="M1108" s="5" t="s">
        <v>38</v>
      </c>
      <c r="N1108" s="5" t="s">
        <v>7465</v>
      </c>
    </row>
    <row r="1109" spans="2:14" hidden="1" outlineLevel="1">
      <c r="B1109" s="5" t="s">
        <v>7461</v>
      </c>
      <c r="C1109" s="5" t="s">
        <v>37</v>
      </c>
      <c r="D1109" s="5" t="s">
        <v>55</v>
      </c>
      <c r="E1109" s="5"/>
      <c r="F1109" s="5" t="s">
        <v>7466</v>
      </c>
      <c r="G1109" s="5" t="s">
        <v>7467</v>
      </c>
      <c r="H1109" s="5" t="s">
        <v>7464</v>
      </c>
      <c r="I1109" s="5" t="s">
        <v>465</v>
      </c>
      <c r="J1109" s="5" t="s">
        <v>51</v>
      </c>
      <c r="K1109" s="5" t="s">
        <v>2580</v>
      </c>
      <c r="L1109" s="2">
        <f t="shared" si="17"/>
        <v>-112790.83191972674</v>
      </c>
      <c r="M1109" s="5" t="s">
        <v>38</v>
      </c>
      <c r="N1109" s="5" t="s">
        <v>7468</v>
      </c>
    </row>
    <row r="1110" spans="2:14" hidden="1" outlineLevel="1">
      <c r="B1110" s="5" t="s">
        <v>2853</v>
      </c>
      <c r="C1110" s="5" t="s">
        <v>37</v>
      </c>
      <c r="D1110" s="5" t="s">
        <v>46</v>
      </c>
      <c r="E1110" s="5"/>
      <c r="F1110" s="5" t="s">
        <v>5235</v>
      </c>
      <c r="G1110" s="5" t="s">
        <v>7469</v>
      </c>
      <c r="H1110" s="5" t="s">
        <v>2856</v>
      </c>
      <c r="I1110" s="5" t="s">
        <v>2308</v>
      </c>
      <c r="J1110" s="5" t="s">
        <v>51</v>
      </c>
      <c r="K1110" s="5" t="s">
        <v>2259</v>
      </c>
      <c r="L1110" s="2">
        <f t="shared" si="17"/>
        <v>153805.67989053644</v>
      </c>
      <c r="M1110" s="5" t="s">
        <v>38</v>
      </c>
      <c r="N1110" s="5" t="s">
        <v>7470</v>
      </c>
    </row>
    <row r="1111" spans="2:14" hidden="1" outlineLevel="1">
      <c r="B1111" s="5" t="s">
        <v>7471</v>
      </c>
      <c r="C1111" s="5" t="s">
        <v>37</v>
      </c>
      <c r="D1111" s="5" t="s">
        <v>38</v>
      </c>
      <c r="E1111" s="5"/>
      <c r="F1111" s="5" t="s">
        <v>7472</v>
      </c>
      <c r="G1111" s="5" t="s">
        <v>7473</v>
      </c>
      <c r="H1111" s="5" t="s">
        <v>7474</v>
      </c>
      <c r="I1111" s="5" t="s">
        <v>5127</v>
      </c>
      <c r="J1111" s="5" t="s">
        <v>38</v>
      </c>
      <c r="K1111" s="5" t="s">
        <v>51</v>
      </c>
      <c r="L1111" s="2">
        <f t="shared" si="17"/>
        <v>0</v>
      </c>
      <c r="M1111" s="5" t="s">
        <v>38</v>
      </c>
      <c r="N1111" s="5" t="s">
        <v>7475</v>
      </c>
    </row>
    <row r="1112" spans="2:14" hidden="1" outlineLevel="1">
      <c r="B1112" s="5" t="s">
        <v>2858</v>
      </c>
      <c r="C1112" s="5" t="s">
        <v>37</v>
      </c>
      <c r="D1112" s="5" t="s">
        <v>55</v>
      </c>
      <c r="E1112" s="5"/>
      <c r="F1112" s="5" t="s">
        <v>7476</v>
      </c>
      <c r="G1112" s="5" t="s">
        <v>7477</v>
      </c>
      <c r="H1112" s="5" t="s">
        <v>2861</v>
      </c>
      <c r="I1112" s="5" t="s">
        <v>3738</v>
      </c>
      <c r="J1112" s="5" t="s">
        <v>38</v>
      </c>
      <c r="K1112" s="5" t="s">
        <v>2259</v>
      </c>
      <c r="L1112" s="2">
        <f t="shared" si="17"/>
        <v>153805.67989053644</v>
      </c>
      <c r="M1112" s="5" t="s">
        <v>38</v>
      </c>
      <c r="N1112" s="5" t="s">
        <v>7478</v>
      </c>
    </row>
    <row r="1113" spans="2:14" hidden="1" outlineLevel="1">
      <c r="B1113" s="5" t="s">
        <v>2858</v>
      </c>
      <c r="C1113" s="5" t="s">
        <v>37</v>
      </c>
      <c r="D1113" s="5" t="s">
        <v>55</v>
      </c>
      <c r="E1113" s="5"/>
      <c r="F1113" s="5" t="s">
        <v>2863</v>
      </c>
      <c r="G1113" s="5" t="s">
        <v>2864</v>
      </c>
      <c r="H1113" s="5" t="s">
        <v>2861</v>
      </c>
      <c r="I1113" s="5" t="s">
        <v>1717</v>
      </c>
      <c r="J1113" s="5" t="s">
        <v>38</v>
      </c>
      <c r="K1113" s="5" t="s">
        <v>1579</v>
      </c>
      <c r="L1113" s="2">
        <f t="shared" si="17"/>
        <v>-52977.511962295888</v>
      </c>
      <c r="M1113" s="5" t="s">
        <v>38</v>
      </c>
      <c r="N1113" s="5" t="s">
        <v>7479</v>
      </c>
    </row>
    <row r="1114" spans="2:14" hidden="1" outlineLevel="1">
      <c r="B1114" s="5" t="s">
        <v>2866</v>
      </c>
      <c r="C1114" s="5" t="s">
        <v>37</v>
      </c>
      <c r="D1114" s="5" t="s">
        <v>55</v>
      </c>
      <c r="E1114" s="5"/>
      <c r="F1114" s="5" t="s">
        <v>7480</v>
      </c>
      <c r="G1114" s="5" t="s">
        <v>7481</v>
      </c>
      <c r="H1114" s="5" t="s">
        <v>2869</v>
      </c>
      <c r="I1114" s="5" t="s">
        <v>3304</v>
      </c>
      <c r="J1114" s="5" t="s">
        <v>38</v>
      </c>
      <c r="K1114" s="5" t="s">
        <v>952</v>
      </c>
      <c r="L1114" s="2">
        <f t="shared" si="17"/>
        <v>37596.943973242247</v>
      </c>
      <c r="M1114" s="5" t="s">
        <v>38</v>
      </c>
      <c r="N1114" s="5" t="s">
        <v>7482</v>
      </c>
    </row>
    <row r="1115" spans="2:14" hidden="1" outlineLevel="1">
      <c r="B1115" s="5" t="s">
        <v>7483</v>
      </c>
      <c r="C1115" s="5" t="s">
        <v>37</v>
      </c>
      <c r="D1115" s="5" t="s">
        <v>38</v>
      </c>
      <c r="E1115" s="5"/>
      <c r="F1115" s="5" t="s">
        <v>7484</v>
      </c>
      <c r="G1115" s="5" t="s">
        <v>7485</v>
      </c>
      <c r="H1115" s="5" t="s">
        <v>7486</v>
      </c>
      <c r="I1115" s="5" t="s">
        <v>7487</v>
      </c>
      <c r="J1115" s="5" t="s">
        <v>51</v>
      </c>
      <c r="K1115" s="5" t="s">
        <v>355</v>
      </c>
      <c r="L1115" s="2">
        <f t="shared" si="17"/>
        <v>-22216.375984188599</v>
      </c>
      <c r="M1115" s="5" t="s">
        <v>38</v>
      </c>
      <c r="N1115" s="5" t="s">
        <v>7488</v>
      </c>
    </row>
    <row r="1116" spans="2:14" hidden="1" outlineLevel="1">
      <c r="B1116" s="5" t="s">
        <v>7483</v>
      </c>
      <c r="C1116" s="5" t="s">
        <v>37</v>
      </c>
      <c r="D1116" s="5" t="s">
        <v>55</v>
      </c>
      <c r="E1116" s="5"/>
      <c r="F1116" s="5" t="s">
        <v>7489</v>
      </c>
      <c r="G1116" s="5" t="s">
        <v>7490</v>
      </c>
      <c r="H1116" s="5" t="s">
        <v>7486</v>
      </c>
      <c r="I1116" s="5" t="s">
        <v>7491</v>
      </c>
      <c r="J1116" s="5" t="s">
        <v>51</v>
      </c>
      <c r="K1116" s="5" t="s">
        <v>952</v>
      </c>
      <c r="L1116" s="2">
        <f t="shared" si="17"/>
        <v>37596.943973242247</v>
      </c>
      <c r="M1116" s="5" t="s">
        <v>38</v>
      </c>
      <c r="N1116" s="5" t="s">
        <v>7492</v>
      </c>
    </row>
    <row r="1117" spans="2:14" hidden="1" outlineLevel="1">
      <c r="B1117" s="5" t="s">
        <v>2871</v>
      </c>
      <c r="C1117" s="5" t="s">
        <v>37</v>
      </c>
      <c r="D1117" s="5" t="s">
        <v>46</v>
      </c>
      <c r="E1117" s="5"/>
      <c r="F1117" s="5" t="s">
        <v>7493</v>
      </c>
      <c r="G1117" s="5" t="s">
        <v>7494</v>
      </c>
      <c r="H1117" s="5" t="s">
        <v>2874</v>
      </c>
      <c r="I1117" s="5" t="s">
        <v>5067</v>
      </c>
      <c r="J1117" s="5" t="s">
        <v>38</v>
      </c>
      <c r="K1117" s="5" t="s">
        <v>2126</v>
      </c>
      <c r="L1117" s="2">
        <f t="shared" si="17"/>
        <v>114499.78391851048</v>
      </c>
      <c r="M1117" s="5" t="s">
        <v>38</v>
      </c>
      <c r="N1117" s="5" t="s">
        <v>4797</v>
      </c>
    </row>
    <row r="1118" spans="2:14" hidden="1" outlineLevel="1">
      <c r="B1118" s="5" t="s">
        <v>2871</v>
      </c>
      <c r="C1118" s="5" t="s">
        <v>37</v>
      </c>
      <c r="D1118" s="5" t="s">
        <v>46</v>
      </c>
      <c r="E1118" s="5"/>
      <c r="F1118" s="5" t="s">
        <v>7495</v>
      </c>
      <c r="G1118" s="5" t="s">
        <v>7496</v>
      </c>
      <c r="H1118" s="5" t="s">
        <v>2874</v>
      </c>
      <c r="I1118" s="5" t="s">
        <v>166</v>
      </c>
      <c r="J1118" s="5" t="s">
        <v>38</v>
      </c>
      <c r="K1118" s="5" t="s">
        <v>711</v>
      </c>
      <c r="L1118" s="2">
        <f t="shared" si="17"/>
        <v>-68358.079951349544</v>
      </c>
      <c r="M1118" s="5" t="s">
        <v>38</v>
      </c>
      <c r="N1118" s="5" t="s">
        <v>7497</v>
      </c>
    </row>
    <row r="1119" spans="2:14" hidden="1" outlineLevel="1">
      <c r="B1119" s="5" t="s">
        <v>2880</v>
      </c>
      <c r="C1119" s="5" t="s">
        <v>37</v>
      </c>
      <c r="D1119" s="5" t="s">
        <v>55</v>
      </c>
      <c r="E1119" s="5"/>
      <c r="F1119" s="5" t="s">
        <v>7498</v>
      </c>
      <c r="G1119" s="5" t="s">
        <v>7499</v>
      </c>
      <c r="H1119" s="5" t="s">
        <v>2883</v>
      </c>
      <c r="I1119" s="5" t="s">
        <v>2822</v>
      </c>
      <c r="J1119" s="5" t="s">
        <v>38</v>
      </c>
      <c r="K1119" s="5" t="s">
        <v>43</v>
      </c>
      <c r="L1119" s="2">
        <f t="shared" si="17"/>
        <v>51268.559963512154</v>
      </c>
      <c r="M1119" s="5" t="s">
        <v>38</v>
      </c>
      <c r="N1119" s="5" t="s">
        <v>7500</v>
      </c>
    </row>
    <row r="1120" spans="2:14" hidden="1" outlineLevel="1">
      <c r="B1120" s="5" t="s">
        <v>2886</v>
      </c>
      <c r="C1120" s="5" t="s">
        <v>37</v>
      </c>
      <c r="D1120" s="5" t="s">
        <v>46</v>
      </c>
      <c r="E1120" s="5"/>
      <c r="F1120" s="5" t="s">
        <v>7501</v>
      </c>
      <c r="G1120" s="5" t="s">
        <v>7502</v>
      </c>
      <c r="H1120" s="5" t="s">
        <v>2889</v>
      </c>
      <c r="I1120" s="5" t="s">
        <v>984</v>
      </c>
      <c r="J1120" s="5" t="s">
        <v>38</v>
      </c>
      <c r="K1120" s="5" t="s">
        <v>5242</v>
      </c>
      <c r="L1120" s="2">
        <f t="shared" si="17"/>
        <v>170895.19987837385</v>
      </c>
      <c r="M1120" s="5" t="s">
        <v>38</v>
      </c>
      <c r="N1120" s="5" t="s">
        <v>7503</v>
      </c>
    </row>
    <row r="1121" spans="2:14" hidden="1" outlineLevel="1">
      <c r="B1121" s="5" t="s">
        <v>2886</v>
      </c>
      <c r="C1121" s="5" t="s">
        <v>37</v>
      </c>
      <c r="D1121" s="5" t="s">
        <v>46</v>
      </c>
      <c r="E1121" s="5"/>
      <c r="F1121" s="5" t="s">
        <v>7504</v>
      </c>
      <c r="G1121" s="5" t="s">
        <v>7505</v>
      </c>
      <c r="H1121" s="5" t="s">
        <v>2889</v>
      </c>
      <c r="I1121" s="5" t="s">
        <v>5821</v>
      </c>
      <c r="J1121" s="5" t="s">
        <v>38</v>
      </c>
      <c r="K1121" s="5" t="s">
        <v>7506</v>
      </c>
      <c r="L1121" s="2">
        <f t="shared" si="17"/>
        <v>-128171.39990878038</v>
      </c>
      <c r="M1121" s="5" t="s">
        <v>38</v>
      </c>
      <c r="N1121" s="5" t="s">
        <v>7507</v>
      </c>
    </row>
    <row r="1122" spans="2:14" hidden="1" outlineLevel="1">
      <c r="B1122" s="5" t="s">
        <v>2896</v>
      </c>
      <c r="C1122" s="5" t="s">
        <v>37</v>
      </c>
      <c r="D1122" s="5" t="s">
        <v>46</v>
      </c>
      <c r="E1122" s="5"/>
      <c r="F1122" s="5" t="s">
        <v>7508</v>
      </c>
      <c r="G1122" s="5" t="s">
        <v>7509</v>
      </c>
      <c r="H1122" s="5" t="s">
        <v>2899</v>
      </c>
      <c r="I1122" s="5" t="s">
        <v>1145</v>
      </c>
      <c r="J1122" s="5" t="s">
        <v>51</v>
      </c>
      <c r="K1122" s="5" t="s">
        <v>572</v>
      </c>
      <c r="L1122" s="2">
        <f t="shared" si="17"/>
        <v>-63231.223954998328</v>
      </c>
      <c r="M1122" s="5" t="s">
        <v>38</v>
      </c>
      <c r="N1122" s="5" t="s">
        <v>7510</v>
      </c>
    </row>
    <row r="1123" spans="2:14" hidden="1" outlineLevel="1">
      <c r="B1123" s="5" t="s">
        <v>2896</v>
      </c>
      <c r="C1123" s="5" t="s">
        <v>37</v>
      </c>
      <c r="D1123" s="5" t="s">
        <v>38</v>
      </c>
      <c r="E1123" s="5"/>
      <c r="F1123" s="5" t="s">
        <v>7511</v>
      </c>
      <c r="G1123" s="5" t="s">
        <v>7512</v>
      </c>
      <c r="H1123" s="5" t="s">
        <v>2899</v>
      </c>
      <c r="I1123" s="5" t="s">
        <v>3272</v>
      </c>
      <c r="J1123" s="5" t="s">
        <v>51</v>
      </c>
      <c r="K1123" s="5" t="s">
        <v>289</v>
      </c>
      <c r="L1123" s="2">
        <f t="shared" si="17"/>
        <v>82029.695941619444</v>
      </c>
      <c r="M1123" s="5" t="s">
        <v>38</v>
      </c>
      <c r="N1123" s="5" t="s">
        <v>7513</v>
      </c>
    </row>
    <row r="1124" spans="2:14" hidden="1" outlineLevel="1">
      <c r="B1124" s="5" t="s">
        <v>7514</v>
      </c>
      <c r="C1124" s="5" t="s">
        <v>37</v>
      </c>
      <c r="D1124" s="5" t="s">
        <v>38</v>
      </c>
      <c r="E1124" s="5"/>
      <c r="F1124" s="5" t="s">
        <v>7515</v>
      </c>
      <c r="G1124" s="5" t="s">
        <v>7516</v>
      </c>
      <c r="H1124" s="5" t="s">
        <v>7517</v>
      </c>
      <c r="I1124" s="5" t="s">
        <v>7518</v>
      </c>
      <c r="J1124" s="5" t="s">
        <v>51</v>
      </c>
      <c r="K1124" s="5" t="s">
        <v>174</v>
      </c>
      <c r="L1124" s="2">
        <f t="shared" si="17"/>
        <v>-83738.647940403185</v>
      </c>
      <c r="M1124" s="5" t="s">
        <v>38</v>
      </c>
      <c r="N1124" s="5" t="s">
        <v>7519</v>
      </c>
    </row>
    <row r="1125" spans="2:14" hidden="1" outlineLevel="1">
      <c r="B1125" s="5" t="s">
        <v>7514</v>
      </c>
      <c r="C1125" s="5" t="s">
        <v>37</v>
      </c>
      <c r="D1125" s="5" t="s">
        <v>38</v>
      </c>
      <c r="E1125" s="5"/>
      <c r="F1125" s="5" t="s">
        <v>7520</v>
      </c>
      <c r="G1125" s="5" t="s">
        <v>7521</v>
      </c>
      <c r="H1125" s="5" t="s">
        <v>7517</v>
      </c>
      <c r="I1125" s="5" t="s">
        <v>2149</v>
      </c>
      <c r="J1125" s="5" t="s">
        <v>51</v>
      </c>
      <c r="K1125" s="5" t="s">
        <v>4807</v>
      </c>
      <c r="L1125" s="2">
        <f t="shared" si="17"/>
        <v>160641.48788567141</v>
      </c>
      <c r="M1125" s="5" t="s">
        <v>38</v>
      </c>
      <c r="N1125" s="5" t="s">
        <v>7522</v>
      </c>
    </row>
    <row r="1126" spans="2:14" hidden="1" outlineLevel="1">
      <c r="B1126" s="5" t="s">
        <v>2915</v>
      </c>
      <c r="C1126" s="5" t="s">
        <v>37</v>
      </c>
      <c r="D1126" s="5" t="s">
        <v>38</v>
      </c>
      <c r="E1126" s="5"/>
      <c r="F1126" s="5" t="s">
        <v>2922</v>
      </c>
      <c r="G1126" s="5" t="s">
        <v>2923</v>
      </c>
      <c r="H1126" s="5" t="s">
        <v>2918</v>
      </c>
      <c r="I1126" s="5" t="s">
        <v>1835</v>
      </c>
      <c r="J1126" s="5" t="s">
        <v>51</v>
      </c>
      <c r="K1126" s="5" t="s">
        <v>7506</v>
      </c>
      <c r="L1126" s="2">
        <f t="shared" si="17"/>
        <v>-128171.39990878038</v>
      </c>
      <c r="M1126" s="5" t="s">
        <v>38</v>
      </c>
      <c r="N1126" s="5" t="s">
        <v>7523</v>
      </c>
    </row>
    <row r="1127" spans="2:14" hidden="1" outlineLevel="1">
      <c r="B1127" s="5" t="s">
        <v>2915</v>
      </c>
      <c r="C1127" s="5" t="s">
        <v>37</v>
      </c>
      <c r="D1127" s="5" t="s">
        <v>55</v>
      </c>
      <c r="E1127" s="5"/>
      <c r="F1127" s="5" t="s">
        <v>7524</v>
      </c>
      <c r="G1127" s="5" t="s">
        <v>7525</v>
      </c>
      <c r="H1127" s="5" t="s">
        <v>2918</v>
      </c>
      <c r="I1127" s="5" t="s">
        <v>323</v>
      </c>
      <c r="J1127" s="5" t="s">
        <v>51</v>
      </c>
      <c r="K1127" s="5" t="s">
        <v>1146</v>
      </c>
      <c r="L1127" s="2">
        <f t="shared" si="17"/>
        <v>148678.82389418525</v>
      </c>
      <c r="M1127" s="5" t="s">
        <v>38</v>
      </c>
      <c r="N1127" s="5" t="s">
        <v>7526</v>
      </c>
    </row>
    <row r="1128" spans="2:14" hidden="1" outlineLevel="1">
      <c r="B1128" s="5" t="s">
        <v>7527</v>
      </c>
      <c r="C1128" s="5" t="s">
        <v>37</v>
      </c>
      <c r="D1128" s="5" t="s">
        <v>38</v>
      </c>
      <c r="E1128" s="5"/>
      <c r="F1128" s="5" t="s">
        <v>7528</v>
      </c>
      <c r="G1128" s="5" t="s">
        <v>7529</v>
      </c>
      <c r="H1128" s="5" t="s">
        <v>7530</v>
      </c>
      <c r="I1128" s="5" t="s">
        <v>7531</v>
      </c>
      <c r="J1128" s="5" t="s">
        <v>51</v>
      </c>
      <c r="K1128" s="5" t="s">
        <v>477</v>
      </c>
      <c r="L1128" s="2">
        <f t="shared" si="17"/>
        <v>15380.567989053645</v>
      </c>
      <c r="M1128" s="5" t="s">
        <v>38</v>
      </c>
      <c r="N1128" s="5" t="s">
        <v>7532</v>
      </c>
    </row>
    <row r="1129" spans="2:14" hidden="1" outlineLevel="1">
      <c r="B1129" s="5" t="s">
        <v>7533</v>
      </c>
      <c r="C1129" s="5" t="s">
        <v>37</v>
      </c>
      <c r="D1129" s="5" t="s">
        <v>55</v>
      </c>
      <c r="E1129" s="5"/>
      <c r="F1129" s="5" t="s">
        <v>7534</v>
      </c>
      <c r="G1129" s="5" t="s">
        <v>7535</v>
      </c>
      <c r="H1129" s="5" t="s">
        <v>7536</v>
      </c>
      <c r="I1129" s="5" t="s">
        <v>3415</v>
      </c>
      <c r="J1129" s="5" t="s">
        <v>51</v>
      </c>
      <c r="K1129" s="5" t="s">
        <v>853</v>
      </c>
      <c r="L1129" s="2">
        <f t="shared" si="17"/>
        <v>44432.751968377197</v>
      </c>
      <c r="M1129" s="5" t="s">
        <v>38</v>
      </c>
      <c r="N1129" s="5" t="s">
        <v>7537</v>
      </c>
    </row>
    <row r="1130" spans="2:14" hidden="1" outlineLevel="1">
      <c r="B1130" s="5" t="s">
        <v>7538</v>
      </c>
      <c r="C1130" s="5" t="s">
        <v>37</v>
      </c>
      <c r="D1130" s="5" t="s">
        <v>55</v>
      </c>
      <c r="E1130" s="5"/>
      <c r="F1130" s="5" t="s">
        <v>7539</v>
      </c>
      <c r="G1130" s="5" t="s">
        <v>7540</v>
      </c>
      <c r="H1130" s="5" t="s">
        <v>7541</v>
      </c>
      <c r="I1130" s="5" t="s">
        <v>7542</v>
      </c>
      <c r="J1130" s="5" t="s">
        <v>38</v>
      </c>
      <c r="K1130" s="5" t="s">
        <v>2286</v>
      </c>
      <c r="L1130" s="2">
        <f t="shared" si="17"/>
        <v>32470.087976891027</v>
      </c>
      <c r="M1130" s="5" t="s">
        <v>38</v>
      </c>
      <c r="N1130" s="5" t="s">
        <v>7543</v>
      </c>
    </row>
    <row r="1131" spans="2:14" hidden="1" outlineLevel="1">
      <c r="B1131" s="5" t="s">
        <v>7538</v>
      </c>
      <c r="C1131" s="5" t="s">
        <v>37</v>
      </c>
      <c r="D1131" s="5" t="s">
        <v>38</v>
      </c>
      <c r="E1131" s="5"/>
      <c r="F1131" s="5" t="s">
        <v>7544</v>
      </c>
      <c r="G1131" s="5" t="s">
        <v>7545</v>
      </c>
      <c r="H1131" s="5" t="s">
        <v>7541</v>
      </c>
      <c r="I1131" s="5" t="s">
        <v>554</v>
      </c>
      <c r="J1131" s="5" t="s">
        <v>38</v>
      </c>
      <c r="K1131" s="5" t="s">
        <v>4542</v>
      </c>
      <c r="L1131" s="2">
        <f t="shared" si="17"/>
        <v>-20507.423985404861</v>
      </c>
      <c r="M1131" s="5" t="s">
        <v>38</v>
      </c>
      <c r="N1131" s="5" t="s">
        <v>7546</v>
      </c>
    </row>
    <row r="1132" spans="2:14" hidden="1" outlineLevel="1">
      <c r="B1132" s="5" t="s">
        <v>2925</v>
      </c>
      <c r="C1132" s="5" t="s">
        <v>37</v>
      </c>
      <c r="D1132" s="5" t="s">
        <v>38</v>
      </c>
      <c r="E1132" s="5"/>
      <c r="F1132" s="5" t="s">
        <v>7547</v>
      </c>
      <c r="G1132" s="5" t="s">
        <v>7548</v>
      </c>
      <c r="H1132" s="5" t="s">
        <v>2928</v>
      </c>
      <c r="I1132" s="5" t="s">
        <v>7549</v>
      </c>
      <c r="J1132" s="5" t="s">
        <v>38</v>
      </c>
      <c r="K1132" s="5" t="s">
        <v>43</v>
      </c>
      <c r="L1132" s="2">
        <f t="shared" si="17"/>
        <v>51268.559963512154</v>
      </c>
      <c r="M1132" s="5" t="s">
        <v>38</v>
      </c>
      <c r="N1132" s="5" t="s">
        <v>7550</v>
      </c>
    </row>
    <row r="1133" spans="2:14" hidden="1" outlineLevel="1">
      <c r="B1133" s="5" t="s">
        <v>7551</v>
      </c>
      <c r="C1133" s="5" t="s">
        <v>37</v>
      </c>
      <c r="D1133" s="5" t="s">
        <v>38</v>
      </c>
      <c r="E1133" s="5"/>
      <c r="F1133" s="5" t="s">
        <v>7552</v>
      </c>
      <c r="G1133" s="5" t="s">
        <v>7553</v>
      </c>
      <c r="H1133" s="5" t="s">
        <v>7554</v>
      </c>
      <c r="I1133" s="5" t="s">
        <v>1055</v>
      </c>
      <c r="J1133" s="5" t="s">
        <v>51</v>
      </c>
      <c r="K1133" s="5" t="s">
        <v>676</v>
      </c>
      <c r="L1133" s="2">
        <f t="shared" si="17"/>
        <v>-1708.9519987837384</v>
      </c>
      <c r="M1133" s="5" t="s">
        <v>38</v>
      </c>
      <c r="N1133" s="5" t="s">
        <v>7555</v>
      </c>
    </row>
    <row r="1134" spans="2:14" hidden="1" outlineLevel="1">
      <c r="B1134" s="5" t="s">
        <v>7551</v>
      </c>
      <c r="C1134" s="5" t="s">
        <v>37</v>
      </c>
      <c r="D1134" s="5" t="s">
        <v>38</v>
      </c>
      <c r="E1134" s="5"/>
      <c r="F1134" s="5" t="s">
        <v>7556</v>
      </c>
      <c r="G1134" s="5" t="s">
        <v>7557</v>
      </c>
      <c r="H1134" s="5" t="s">
        <v>7554</v>
      </c>
      <c r="I1134" s="5" t="s">
        <v>6022</v>
      </c>
      <c r="J1134" s="5" t="s">
        <v>51</v>
      </c>
      <c r="K1134" s="5" t="s">
        <v>142</v>
      </c>
      <c r="L1134" s="2">
        <f t="shared" si="17"/>
        <v>10253.711992702431</v>
      </c>
      <c r="M1134" s="5" t="s">
        <v>38</v>
      </c>
      <c r="N1134" s="5" t="s">
        <v>7558</v>
      </c>
    </row>
    <row r="1135" spans="2:14" hidden="1" outlineLevel="1">
      <c r="B1135" s="5" t="s">
        <v>2931</v>
      </c>
      <c r="C1135" s="5" t="s">
        <v>37</v>
      </c>
      <c r="D1135" s="5" t="s">
        <v>374</v>
      </c>
      <c r="E1135" s="5"/>
      <c r="F1135" s="5" t="s">
        <v>7559</v>
      </c>
      <c r="G1135" s="5" t="s">
        <v>7560</v>
      </c>
      <c r="H1135" s="5" t="s">
        <v>2934</v>
      </c>
      <c r="I1135" s="5" t="s">
        <v>395</v>
      </c>
      <c r="J1135" s="5" t="s">
        <v>51</v>
      </c>
      <c r="K1135" s="5" t="s">
        <v>4807</v>
      </c>
      <c r="L1135" s="2">
        <f t="shared" si="17"/>
        <v>160641.48788567141</v>
      </c>
      <c r="M1135" s="5" t="s">
        <v>38</v>
      </c>
      <c r="N1135" s="5" t="s">
        <v>7561</v>
      </c>
    </row>
    <row r="1136" spans="2:14" hidden="1" outlineLevel="1">
      <c r="B1136" s="5" t="s">
        <v>2931</v>
      </c>
      <c r="C1136" s="5" t="s">
        <v>37</v>
      </c>
      <c r="D1136" s="5" t="s">
        <v>38</v>
      </c>
      <c r="E1136" s="5"/>
      <c r="F1136" s="5" t="s">
        <v>7562</v>
      </c>
      <c r="G1136" s="5" t="s">
        <v>7563</v>
      </c>
      <c r="H1136" s="5" t="s">
        <v>2934</v>
      </c>
      <c r="I1136" s="5" t="s">
        <v>5824</v>
      </c>
      <c r="J1136" s="5" t="s">
        <v>51</v>
      </c>
      <c r="K1136" s="5" t="s">
        <v>5123</v>
      </c>
      <c r="L1136" s="2">
        <f t="shared" si="17"/>
        <v>-104246.07192580804</v>
      </c>
      <c r="M1136" s="5" t="s">
        <v>38</v>
      </c>
      <c r="N1136" s="5" t="s">
        <v>7564</v>
      </c>
    </row>
    <row r="1137" spans="1:14" hidden="1" outlineLevel="1">
      <c r="B1137" s="5" t="s">
        <v>7565</v>
      </c>
      <c r="C1137" s="5" t="s">
        <v>37</v>
      </c>
      <c r="D1137" s="5" t="s">
        <v>55</v>
      </c>
      <c r="E1137" s="5"/>
      <c r="F1137" s="5" t="s">
        <v>7566</v>
      </c>
      <c r="G1137" s="5" t="s">
        <v>7567</v>
      </c>
      <c r="H1137" s="5" t="s">
        <v>7568</v>
      </c>
      <c r="I1137" s="5" t="s">
        <v>3272</v>
      </c>
      <c r="J1137" s="5" t="s">
        <v>51</v>
      </c>
      <c r="K1137" s="5" t="s">
        <v>995</v>
      </c>
      <c r="L1137" s="2">
        <f t="shared" si="17"/>
        <v>-64940.175953782054</v>
      </c>
      <c r="M1137" s="5" t="s">
        <v>38</v>
      </c>
      <c r="N1137" s="5" t="s">
        <v>7569</v>
      </c>
    </row>
    <row r="1138" spans="1:14" hidden="1" outlineLevel="1">
      <c r="B1138" s="5" t="s">
        <v>7565</v>
      </c>
      <c r="C1138" s="5" t="s">
        <v>37</v>
      </c>
      <c r="D1138" s="5" t="s">
        <v>55</v>
      </c>
      <c r="E1138" s="5"/>
      <c r="F1138" s="5" t="s">
        <v>7570</v>
      </c>
      <c r="G1138" s="5" t="s">
        <v>7571</v>
      </c>
      <c r="H1138" s="5" t="s">
        <v>7568</v>
      </c>
      <c r="I1138" s="5" t="s">
        <v>4844</v>
      </c>
      <c r="J1138" s="5" t="s">
        <v>51</v>
      </c>
      <c r="K1138" s="5" t="s">
        <v>195</v>
      </c>
      <c r="L1138" s="2">
        <f t="shared" si="17"/>
        <v>95701.311931889359</v>
      </c>
      <c r="M1138" s="5" t="s">
        <v>38</v>
      </c>
      <c r="N1138" s="5" t="s">
        <v>7572</v>
      </c>
    </row>
    <row r="1139" spans="1:14" hidden="1" outlineLevel="1">
      <c r="B1139" s="5" t="s">
        <v>7573</v>
      </c>
      <c r="C1139" s="5" t="s">
        <v>37</v>
      </c>
      <c r="D1139" s="5" t="s">
        <v>38</v>
      </c>
      <c r="E1139" s="5"/>
      <c r="F1139" s="5" t="s">
        <v>7574</v>
      </c>
      <c r="G1139" s="5" t="s">
        <v>7575</v>
      </c>
      <c r="H1139" s="5" t="s">
        <v>7576</v>
      </c>
      <c r="I1139" s="5" t="s">
        <v>7577</v>
      </c>
      <c r="J1139" s="5" t="s">
        <v>51</v>
      </c>
      <c r="K1139" s="5" t="s">
        <v>699</v>
      </c>
      <c r="L1139" s="2">
        <f t="shared" si="17"/>
        <v>196529.47986012991</v>
      </c>
      <c r="M1139" s="5" t="s">
        <v>38</v>
      </c>
      <c r="N1139" s="5" t="s">
        <v>7578</v>
      </c>
    </row>
    <row r="1140" spans="1:14" hidden="1" outlineLevel="1">
      <c r="B1140" s="5" t="s">
        <v>7579</v>
      </c>
      <c r="C1140" s="5" t="s">
        <v>37</v>
      </c>
      <c r="D1140" s="5" t="s">
        <v>46</v>
      </c>
      <c r="E1140" s="5"/>
      <c r="F1140" s="5" t="s">
        <v>7580</v>
      </c>
      <c r="G1140" s="5" t="s">
        <v>7581</v>
      </c>
      <c r="H1140" s="5" t="s">
        <v>7582</v>
      </c>
      <c r="I1140" s="5" t="s">
        <v>752</v>
      </c>
      <c r="J1140" s="5" t="s">
        <v>38</v>
      </c>
      <c r="K1140" s="5" t="s">
        <v>68</v>
      </c>
      <c r="L1140" s="2">
        <f t="shared" si="17"/>
        <v>97410.263930673085</v>
      </c>
      <c r="M1140" s="5" t="s">
        <v>38</v>
      </c>
      <c r="N1140" s="5" t="s">
        <v>7583</v>
      </c>
    </row>
    <row r="1141" spans="1:14" hidden="1" outlineLevel="1">
      <c r="B1141" s="5" t="s">
        <v>7584</v>
      </c>
      <c r="C1141" s="5" t="s">
        <v>37</v>
      </c>
      <c r="D1141" s="5" t="s">
        <v>55</v>
      </c>
      <c r="E1141" s="5" t="s">
        <v>120</v>
      </c>
      <c r="F1141" s="5" t="s">
        <v>7585</v>
      </c>
      <c r="G1141" s="5" t="s">
        <v>7586</v>
      </c>
      <c r="H1141" s="5" t="s">
        <v>7587</v>
      </c>
      <c r="I1141" s="5" t="s">
        <v>7588</v>
      </c>
      <c r="J1141" s="5" t="s">
        <v>38</v>
      </c>
      <c r="K1141" s="5" t="s">
        <v>2066</v>
      </c>
      <c r="L1141" s="2">
        <f t="shared" si="17"/>
        <v>-13671.615990269907</v>
      </c>
      <c r="M1141" s="5" t="s">
        <v>38</v>
      </c>
      <c r="N1141" s="5" t="s">
        <v>7589</v>
      </c>
    </row>
    <row r="1142" spans="1:14" hidden="1" outlineLevel="1">
      <c r="B1142" s="5" t="s">
        <v>7590</v>
      </c>
      <c r="C1142" s="5" t="s">
        <v>37</v>
      </c>
      <c r="D1142" s="5" t="s">
        <v>38</v>
      </c>
      <c r="E1142" s="5"/>
      <c r="F1142" s="5" t="s">
        <v>7591</v>
      </c>
      <c r="G1142" s="5" t="s">
        <v>7592</v>
      </c>
      <c r="H1142" s="5" t="s">
        <v>7593</v>
      </c>
      <c r="I1142" s="5" t="s">
        <v>7594</v>
      </c>
      <c r="J1142" s="5" t="s">
        <v>51</v>
      </c>
      <c r="K1142" s="5" t="s">
        <v>1521</v>
      </c>
      <c r="L1142" s="2">
        <f t="shared" si="17"/>
        <v>-30761.13597810729</v>
      </c>
      <c r="M1142" s="5" t="s">
        <v>38</v>
      </c>
      <c r="N1142" s="5" t="s">
        <v>7595</v>
      </c>
    </row>
    <row r="1143" spans="1:14" hidden="1" outlineLevel="1">
      <c r="B1143" s="5" t="s">
        <v>7596</v>
      </c>
      <c r="C1143" s="5" t="s">
        <v>37</v>
      </c>
      <c r="D1143" s="5" t="s">
        <v>38</v>
      </c>
      <c r="E1143" s="5" t="s">
        <v>120</v>
      </c>
      <c r="F1143" s="5" t="s">
        <v>7597</v>
      </c>
      <c r="G1143" s="5" t="s">
        <v>7598</v>
      </c>
      <c r="H1143" s="5" t="s">
        <v>7599</v>
      </c>
      <c r="I1143" s="5" t="s">
        <v>5327</v>
      </c>
      <c r="J1143" s="5" t="s">
        <v>51</v>
      </c>
      <c r="K1143" s="5" t="s">
        <v>195</v>
      </c>
      <c r="L1143" s="2">
        <f t="shared" si="17"/>
        <v>95701.311931889359</v>
      </c>
      <c r="M1143" s="5" t="s">
        <v>38</v>
      </c>
      <c r="N1143" s="5" t="s">
        <v>7600</v>
      </c>
    </row>
    <row r="1144" spans="1:14" hidden="1" outlineLevel="1">
      <c r="B1144" s="5" t="s">
        <v>7601</v>
      </c>
      <c r="C1144" s="5" t="s">
        <v>37</v>
      </c>
      <c r="D1144" s="5" t="s">
        <v>38</v>
      </c>
      <c r="E1144" s="5"/>
      <c r="F1144" s="5" t="s">
        <v>7602</v>
      </c>
      <c r="G1144" s="5" t="s">
        <v>7603</v>
      </c>
      <c r="H1144" s="5" t="s">
        <v>7604</v>
      </c>
      <c r="I1144" s="5" t="s">
        <v>7605</v>
      </c>
      <c r="J1144" s="5" t="s">
        <v>55</v>
      </c>
      <c r="K1144" s="5" t="s">
        <v>1159</v>
      </c>
      <c r="L1144" s="2">
        <f t="shared" si="17"/>
        <v>-8544.759993918693</v>
      </c>
      <c r="M1144" s="5" t="s">
        <v>38</v>
      </c>
      <c r="N1144" s="5" t="s">
        <v>7606</v>
      </c>
    </row>
    <row r="1145" spans="1:14" hidden="1" outlineLevel="1">
      <c r="B1145" s="5" t="s">
        <v>7601</v>
      </c>
      <c r="C1145" s="5" t="s">
        <v>37</v>
      </c>
      <c r="D1145" s="5" t="s">
        <v>38</v>
      </c>
      <c r="E1145" s="5"/>
      <c r="F1145" s="5" t="s">
        <v>7607</v>
      </c>
      <c r="G1145" s="5" t="s">
        <v>7608</v>
      </c>
      <c r="H1145" s="5" t="s">
        <v>7604</v>
      </c>
      <c r="I1145" s="5" t="s">
        <v>1881</v>
      </c>
      <c r="J1145" s="5" t="s">
        <v>55</v>
      </c>
      <c r="K1145" s="5" t="s">
        <v>252</v>
      </c>
      <c r="L1145" s="2">
        <f t="shared" si="17"/>
        <v>29052.183979323552</v>
      </c>
      <c r="M1145" s="5" t="s">
        <v>38</v>
      </c>
      <c r="N1145" s="5" t="s">
        <v>7609</v>
      </c>
    </row>
    <row r="1146" spans="1:14" collapsed="1">
      <c r="A1146" s="3" t="s">
        <v>2939</v>
      </c>
      <c r="B1146" s="2" t="s">
        <v>2940</v>
      </c>
      <c r="C1146" s="2" t="s">
        <v>2941</v>
      </c>
      <c r="D1146" s="2" t="s">
        <v>7610</v>
      </c>
      <c r="E1146" s="2" t="s">
        <v>7611</v>
      </c>
      <c r="F1146" s="2" t="s">
        <v>7612</v>
      </c>
      <c r="G1146" s="2" t="s">
        <v>7613</v>
      </c>
      <c r="H1146" s="2" t="s">
        <v>7614</v>
      </c>
      <c r="I1146" s="3" t="s">
        <v>2946</v>
      </c>
      <c r="K1146" s="2">
        <f>191/C1146</f>
        <v>4.1148717064868473E-3</v>
      </c>
      <c r="L1146" s="2">
        <f t="shared" si="17"/>
        <v>7.0321182275393506</v>
      </c>
      <c r="M1146" s="2">
        <v>-5.6000000000000001E-2</v>
      </c>
      <c r="N1146" s="2">
        <v>6.05</v>
      </c>
    </row>
    <row r="1147" spans="1:14" hidden="1" outlineLevel="1">
      <c r="B1147" s="1" t="s">
        <v>26</v>
      </c>
      <c r="C1147" s="1" t="s">
        <v>27</v>
      </c>
      <c r="D1147" s="1" t="s">
        <v>4</v>
      </c>
      <c r="E1147" s="1" t="s">
        <v>28</v>
      </c>
      <c r="F1147" s="1" t="s">
        <v>29</v>
      </c>
      <c r="G1147" s="1" t="s">
        <v>30</v>
      </c>
      <c r="H1147" s="1" t="s">
        <v>31</v>
      </c>
      <c r="I1147" s="1" t="s">
        <v>32</v>
      </c>
      <c r="J1147" s="1" t="s">
        <v>33</v>
      </c>
      <c r="K1147" s="1" t="s">
        <v>3</v>
      </c>
      <c r="L1147" s="2" t="e">
        <f t="shared" si="17"/>
        <v>#VALUE!</v>
      </c>
      <c r="M1147" s="1" t="s">
        <v>34</v>
      </c>
      <c r="N1147" s="1" t="s">
        <v>35</v>
      </c>
    </row>
    <row r="1148" spans="1:14" hidden="1" outlineLevel="1">
      <c r="B1148" s="5" t="s">
        <v>2947</v>
      </c>
      <c r="C1148" s="5" t="s">
        <v>37</v>
      </c>
      <c r="D1148" s="5" t="s">
        <v>142</v>
      </c>
      <c r="E1148" s="5"/>
      <c r="F1148" s="5" t="s">
        <v>2948</v>
      </c>
      <c r="G1148" s="5" t="s">
        <v>2949</v>
      </c>
      <c r="H1148" s="5" t="s">
        <v>2950</v>
      </c>
      <c r="I1148" s="5" t="s">
        <v>2955</v>
      </c>
      <c r="J1148" s="5" t="s">
        <v>51</v>
      </c>
      <c r="K1148" s="5" t="s">
        <v>301</v>
      </c>
      <c r="L1148" s="2">
        <f t="shared" si="17"/>
        <v>54686.463961079629</v>
      </c>
      <c r="M1148" s="5" t="s">
        <v>38</v>
      </c>
      <c r="N1148" s="5" t="s">
        <v>142</v>
      </c>
    </row>
    <row r="1149" spans="1:14" hidden="1" outlineLevel="1">
      <c r="B1149" s="5" t="s">
        <v>2951</v>
      </c>
      <c r="C1149" s="5" t="s">
        <v>37</v>
      </c>
      <c r="D1149" s="5" t="s">
        <v>55</v>
      </c>
      <c r="E1149" s="5"/>
      <c r="F1149" s="5" t="s">
        <v>7615</v>
      </c>
      <c r="G1149" s="5" t="s">
        <v>7616</v>
      </c>
      <c r="H1149" s="5" t="s">
        <v>2954</v>
      </c>
      <c r="I1149" s="5" t="s">
        <v>7365</v>
      </c>
      <c r="J1149" s="5" t="s">
        <v>51</v>
      </c>
      <c r="K1149" s="5" t="s">
        <v>125</v>
      </c>
      <c r="L1149" s="2">
        <f t="shared" si="17"/>
        <v>-47850.655965944679</v>
      </c>
      <c r="M1149" s="5" t="s">
        <v>38</v>
      </c>
      <c r="N1149" s="5" t="s">
        <v>1029</v>
      </c>
    </row>
    <row r="1150" spans="1:14" hidden="1" outlineLevel="1">
      <c r="B1150" s="5" t="s">
        <v>2957</v>
      </c>
      <c r="C1150" s="5" t="s">
        <v>37</v>
      </c>
      <c r="D1150" s="5" t="s">
        <v>374</v>
      </c>
      <c r="E1150" s="5"/>
      <c r="F1150" s="5" t="s">
        <v>7617</v>
      </c>
      <c r="G1150" s="5" t="s">
        <v>7618</v>
      </c>
      <c r="H1150" s="5" t="s">
        <v>2960</v>
      </c>
      <c r="I1150" s="5" t="s">
        <v>2280</v>
      </c>
      <c r="J1150" s="5" t="s">
        <v>51</v>
      </c>
      <c r="K1150" s="5" t="s">
        <v>1423</v>
      </c>
      <c r="L1150" s="2">
        <f t="shared" si="17"/>
        <v>68358.079951349544</v>
      </c>
      <c r="M1150" s="5" t="s">
        <v>38</v>
      </c>
      <c r="N1150" s="5" t="s">
        <v>5860</v>
      </c>
    </row>
    <row r="1151" spans="1:14" hidden="1" outlineLevel="1">
      <c r="B1151" s="5" t="s">
        <v>2969</v>
      </c>
      <c r="C1151" s="5" t="s">
        <v>37</v>
      </c>
      <c r="D1151" s="5" t="s">
        <v>63</v>
      </c>
      <c r="E1151" s="5" t="s">
        <v>120</v>
      </c>
      <c r="F1151" s="5" t="s">
        <v>7619</v>
      </c>
      <c r="G1151" s="5" t="s">
        <v>7620</v>
      </c>
      <c r="H1151" s="5" t="s">
        <v>2966</v>
      </c>
      <c r="I1151" s="5" t="s">
        <v>7621</v>
      </c>
      <c r="J1151" s="5" t="s">
        <v>51</v>
      </c>
      <c r="K1151" s="5" t="s">
        <v>82</v>
      </c>
      <c r="L1151" s="2">
        <f t="shared" si="17"/>
        <v>58104.367958647104</v>
      </c>
      <c r="M1151" s="5" t="s">
        <v>38</v>
      </c>
      <c r="N1151" s="5" t="s">
        <v>7622</v>
      </c>
    </row>
    <row r="1152" spans="1:14" hidden="1" outlineLevel="1">
      <c r="B1152" s="5" t="s">
        <v>2973</v>
      </c>
      <c r="C1152" s="5" t="s">
        <v>37</v>
      </c>
      <c r="D1152" s="5" t="s">
        <v>55</v>
      </c>
      <c r="E1152" s="5"/>
      <c r="F1152" s="5" t="s">
        <v>7623</v>
      </c>
      <c r="G1152" s="5" t="s">
        <v>7624</v>
      </c>
      <c r="H1152" s="5" t="s">
        <v>2976</v>
      </c>
      <c r="I1152" s="5" t="s">
        <v>1503</v>
      </c>
      <c r="J1152" s="5" t="s">
        <v>51</v>
      </c>
      <c r="K1152" s="5" t="s">
        <v>1423</v>
      </c>
      <c r="L1152" s="2">
        <f t="shared" si="17"/>
        <v>68358.079951349544</v>
      </c>
      <c r="M1152" s="5" t="s">
        <v>38</v>
      </c>
      <c r="N1152" s="5" t="s">
        <v>7625</v>
      </c>
    </row>
    <row r="1153" spans="2:14" hidden="1" outlineLevel="1">
      <c r="B1153" s="5" t="s">
        <v>2979</v>
      </c>
      <c r="C1153" s="5" t="s">
        <v>37</v>
      </c>
      <c r="D1153" s="5" t="s">
        <v>55</v>
      </c>
      <c r="E1153" s="5"/>
      <c r="F1153" s="5" t="s">
        <v>7626</v>
      </c>
      <c r="G1153" s="5" t="s">
        <v>7627</v>
      </c>
      <c r="H1153" s="5" t="s">
        <v>2982</v>
      </c>
      <c r="I1153" s="5" t="s">
        <v>1910</v>
      </c>
      <c r="J1153" s="5" t="s">
        <v>51</v>
      </c>
      <c r="K1153" s="5" t="s">
        <v>167</v>
      </c>
      <c r="L1153" s="2">
        <f t="shared" si="17"/>
        <v>92283.407934321876</v>
      </c>
      <c r="M1153" s="5" t="s">
        <v>38</v>
      </c>
      <c r="N1153" s="5" t="s">
        <v>7628</v>
      </c>
    </row>
    <row r="1154" spans="2:14" hidden="1" outlineLevel="1">
      <c r="B1154" s="5" t="s">
        <v>2984</v>
      </c>
      <c r="C1154" s="5" t="s">
        <v>37</v>
      </c>
      <c r="D1154" s="5" t="s">
        <v>55</v>
      </c>
      <c r="E1154" s="5"/>
      <c r="F1154" s="5" t="s">
        <v>7629</v>
      </c>
      <c r="G1154" s="5" t="s">
        <v>7630</v>
      </c>
      <c r="H1154" s="5" t="s">
        <v>2987</v>
      </c>
      <c r="I1154" s="5" t="s">
        <v>2620</v>
      </c>
      <c r="J1154" s="5" t="s">
        <v>51</v>
      </c>
      <c r="K1154" s="5" t="s">
        <v>117</v>
      </c>
      <c r="L1154" s="2">
        <f t="shared" si="17"/>
        <v>59813.319957430853</v>
      </c>
      <c r="M1154" s="5" t="s">
        <v>38</v>
      </c>
      <c r="N1154" s="5" t="s">
        <v>7631</v>
      </c>
    </row>
    <row r="1155" spans="2:14" hidden="1" outlineLevel="1">
      <c r="B1155" s="5" t="s">
        <v>2989</v>
      </c>
      <c r="C1155" s="5" t="s">
        <v>37</v>
      </c>
      <c r="D1155" s="5" t="s">
        <v>38</v>
      </c>
      <c r="E1155" s="5"/>
      <c r="F1155" s="5" t="s">
        <v>5404</v>
      </c>
      <c r="G1155" s="5" t="s">
        <v>5405</v>
      </c>
      <c r="H1155" s="5" t="s">
        <v>2992</v>
      </c>
      <c r="I1155" s="5" t="s">
        <v>408</v>
      </c>
      <c r="J1155" s="5" t="s">
        <v>51</v>
      </c>
      <c r="K1155" s="5" t="s">
        <v>932</v>
      </c>
      <c r="L1155" s="2">
        <f t="shared" ref="L1155:L1218" si="18">K1155/$K$2361*100</f>
        <v>90574.455935538135</v>
      </c>
      <c r="M1155" s="5" t="s">
        <v>38</v>
      </c>
      <c r="N1155" s="5" t="s">
        <v>7632</v>
      </c>
    </row>
    <row r="1156" spans="2:14" hidden="1" outlineLevel="1">
      <c r="B1156" s="5" t="s">
        <v>2994</v>
      </c>
      <c r="C1156" s="5" t="s">
        <v>37</v>
      </c>
      <c r="D1156" s="5" t="s">
        <v>38</v>
      </c>
      <c r="E1156" s="5"/>
      <c r="F1156" s="5" t="s">
        <v>7633</v>
      </c>
      <c r="G1156" s="5" t="s">
        <v>7634</v>
      </c>
      <c r="H1156" s="5" t="s">
        <v>2997</v>
      </c>
      <c r="I1156" s="5" t="s">
        <v>7635</v>
      </c>
      <c r="J1156" s="5" t="s">
        <v>38</v>
      </c>
      <c r="K1156" s="5" t="s">
        <v>893</v>
      </c>
      <c r="L1156" s="2">
        <f t="shared" si="18"/>
        <v>93992.359933105618</v>
      </c>
      <c r="M1156" s="5" t="s">
        <v>38</v>
      </c>
      <c r="N1156" s="5" t="s">
        <v>7636</v>
      </c>
    </row>
    <row r="1157" spans="2:14" hidden="1" outlineLevel="1">
      <c r="B1157" s="5" t="s">
        <v>2999</v>
      </c>
      <c r="C1157" s="5" t="s">
        <v>37</v>
      </c>
      <c r="D1157" s="5" t="s">
        <v>38</v>
      </c>
      <c r="E1157" s="5"/>
      <c r="F1157" s="5" t="s">
        <v>7637</v>
      </c>
      <c r="G1157" s="5" t="s">
        <v>7638</v>
      </c>
      <c r="H1157" s="5" t="s">
        <v>3002</v>
      </c>
      <c r="I1157" s="5" t="s">
        <v>1699</v>
      </c>
      <c r="J1157" s="5" t="s">
        <v>51</v>
      </c>
      <c r="K1157" s="5" t="s">
        <v>159</v>
      </c>
      <c r="L1157" s="2">
        <f t="shared" si="18"/>
        <v>42723.799969593463</v>
      </c>
      <c r="M1157" s="5" t="s">
        <v>38</v>
      </c>
      <c r="N1157" s="5" t="s">
        <v>860</v>
      </c>
    </row>
    <row r="1158" spans="2:14" hidden="1" outlineLevel="1">
      <c r="B1158" s="5" t="s">
        <v>3005</v>
      </c>
      <c r="C1158" s="5" t="s">
        <v>37</v>
      </c>
      <c r="D1158" s="5" t="s">
        <v>55</v>
      </c>
      <c r="E1158" s="5"/>
      <c r="F1158" s="5" t="s">
        <v>7639</v>
      </c>
      <c r="G1158" s="5" t="s">
        <v>7640</v>
      </c>
      <c r="H1158" s="5" t="s">
        <v>3008</v>
      </c>
      <c r="I1158" s="5" t="s">
        <v>549</v>
      </c>
      <c r="J1158" s="5" t="s">
        <v>51</v>
      </c>
      <c r="K1158" s="5" t="s">
        <v>355</v>
      </c>
      <c r="L1158" s="2">
        <f t="shared" si="18"/>
        <v>-22216.375984188599</v>
      </c>
      <c r="M1158" s="5" t="s">
        <v>38</v>
      </c>
      <c r="N1158" s="5" t="s">
        <v>7641</v>
      </c>
    </row>
    <row r="1159" spans="2:14" hidden="1" outlineLevel="1">
      <c r="B1159" s="5" t="s">
        <v>3005</v>
      </c>
      <c r="C1159" s="5" t="s">
        <v>37</v>
      </c>
      <c r="D1159" s="5" t="s">
        <v>46</v>
      </c>
      <c r="E1159" s="5"/>
      <c r="F1159" s="5" t="s">
        <v>7642</v>
      </c>
      <c r="G1159" s="5" t="s">
        <v>7643</v>
      </c>
      <c r="H1159" s="5" t="s">
        <v>3008</v>
      </c>
      <c r="I1159" s="5" t="s">
        <v>95</v>
      </c>
      <c r="J1159" s="5" t="s">
        <v>51</v>
      </c>
      <c r="K1159" s="5" t="s">
        <v>103</v>
      </c>
      <c r="L1159" s="2">
        <f t="shared" si="18"/>
        <v>66649.127952565803</v>
      </c>
      <c r="M1159" s="5" t="s">
        <v>38</v>
      </c>
      <c r="N1159" s="5" t="s">
        <v>7644</v>
      </c>
    </row>
    <row r="1160" spans="2:14" hidden="1" outlineLevel="1">
      <c r="B1160" s="5" t="s">
        <v>3014</v>
      </c>
      <c r="C1160" s="5" t="s">
        <v>37</v>
      </c>
      <c r="D1160" s="5" t="s">
        <v>38</v>
      </c>
      <c r="E1160" s="5"/>
      <c r="F1160" s="5" t="s">
        <v>7645</v>
      </c>
      <c r="G1160" s="5" t="s">
        <v>7646</v>
      </c>
      <c r="H1160" s="5" t="s">
        <v>3017</v>
      </c>
      <c r="I1160" s="5" t="s">
        <v>7647</v>
      </c>
      <c r="J1160" s="5" t="s">
        <v>55</v>
      </c>
      <c r="K1160" s="5" t="s">
        <v>1095</v>
      </c>
      <c r="L1160" s="2">
        <f t="shared" si="18"/>
        <v>-27343.231980539815</v>
      </c>
      <c r="M1160" s="5" t="s">
        <v>38</v>
      </c>
      <c r="N1160" s="5" t="s">
        <v>7648</v>
      </c>
    </row>
    <row r="1161" spans="2:14" hidden="1" outlineLevel="1">
      <c r="B1161" s="5" t="s">
        <v>3014</v>
      </c>
      <c r="C1161" s="5" t="s">
        <v>37</v>
      </c>
      <c r="D1161" s="5" t="s">
        <v>38</v>
      </c>
      <c r="E1161" s="5"/>
      <c r="F1161" s="5" t="s">
        <v>7649</v>
      </c>
      <c r="G1161" s="5" t="s">
        <v>7650</v>
      </c>
      <c r="H1161" s="5" t="s">
        <v>3017</v>
      </c>
      <c r="I1161" s="5" t="s">
        <v>7365</v>
      </c>
      <c r="J1161" s="5" t="s">
        <v>55</v>
      </c>
      <c r="K1161" s="5" t="s">
        <v>1410</v>
      </c>
      <c r="L1161" s="2">
        <f t="shared" si="18"/>
        <v>73484.935947700753</v>
      </c>
      <c r="M1161" s="5" t="s">
        <v>38</v>
      </c>
      <c r="N1161" s="5" t="s">
        <v>7651</v>
      </c>
    </row>
    <row r="1162" spans="2:14" hidden="1" outlineLevel="1">
      <c r="B1162" s="5" t="s">
        <v>3019</v>
      </c>
      <c r="C1162" s="5" t="s">
        <v>37</v>
      </c>
      <c r="D1162" s="5" t="s">
        <v>68</v>
      </c>
      <c r="E1162" s="5"/>
      <c r="F1162" s="5" t="s">
        <v>7652</v>
      </c>
      <c r="G1162" s="5" t="s">
        <v>7653</v>
      </c>
      <c r="H1162" s="5" t="s">
        <v>3022</v>
      </c>
      <c r="I1162" s="5" t="s">
        <v>342</v>
      </c>
      <c r="J1162" s="5" t="s">
        <v>51</v>
      </c>
      <c r="K1162" s="5" t="s">
        <v>512</v>
      </c>
      <c r="L1162" s="2">
        <f t="shared" si="18"/>
        <v>123044.54391242916</v>
      </c>
      <c r="M1162" s="5" t="s">
        <v>38</v>
      </c>
      <c r="N1162" s="5" t="s">
        <v>7654</v>
      </c>
    </row>
    <row r="1163" spans="2:14" hidden="1" outlineLevel="1">
      <c r="B1163" s="5" t="s">
        <v>3025</v>
      </c>
      <c r="C1163" s="5" t="s">
        <v>37</v>
      </c>
      <c r="D1163" s="5" t="s">
        <v>540</v>
      </c>
      <c r="E1163" s="5"/>
      <c r="F1163" s="5" t="s">
        <v>7655</v>
      </c>
      <c r="G1163" s="5" t="s">
        <v>7656</v>
      </c>
      <c r="H1163" s="5" t="s">
        <v>3028</v>
      </c>
      <c r="I1163" s="5" t="s">
        <v>1865</v>
      </c>
      <c r="J1163" s="5" t="s">
        <v>51</v>
      </c>
      <c r="K1163" s="5" t="s">
        <v>526</v>
      </c>
      <c r="L1163" s="2">
        <f t="shared" si="18"/>
        <v>109372.92792215926</v>
      </c>
      <c r="M1163" s="5" t="s">
        <v>38</v>
      </c>
      <c r="N1163" s="5" t="s">
        <v>7657</v>
      </c>
    </row>
    <row r="1164" spans="2:14" hidden="1" outlineLevel="1">
      <c r="B1164" s="5" t="s">
        <v>3030</v>
      </c>
      <c r="C1164" s="5" t="s">
        <v>37</v>
      </c>
      <c r="D1164" s="5" t="s">
        <v>374</v>
      </c>
      <c r="E1164" s="5"/>
      <c r="F1164" s="5" t="s">
        <v>3035</v>
      </c>
      <c r="G1164" s="5" t="s">
        <v>7658</v>
      </c>
      <c r="H1164" s="5" t="s">
        <v>3033</v>
      </c>
      <c r="I1164" s="5" t="s">
        <v>4087</v>
      </c>
      <c r="J1164" s="5" t="s">
        <v>51</v>
      </c>
      <c r="K1164" s="5" t="s">
        <v>512</v>
      </c>
      <c r="L1164" s="2">
        <f t="shared" si="18"/>
        <v>123044.54391242916</v>
      </c>
      <c r="M1164" s="5" t="s">
        <v>38</v>
      </c>
      <c r="N1164" s="5" t="s">
        <v>380</v>
      </c>
    </row>
    <row r="1165" spans="2:14" hidden="1" outlineLevel="1">
      <c r="B1165" s="5" t="s">
        <v>3030</v>
      </c>
      <c r="C1165" s="5" t="s">
        <v>37</v>
      </c>
      <c r="D1165" s="5" t="s">
        <v>142</v>
      </c>
      <c r="E1165" s="5"/>
      <c r="F1165" s="5" t="s">
        <v>7659</v>
      </c>
      <c r="G1165" s="5" t="s">
        <v>7660</v>
      </c>
      <c r="H1165" s="5" t="s">
        <v>3033</v>
      </c>
      <c r="I1165" s="5" t="s">
        <v>1226</v>
      </c>
      <c r="J1165" s="5" t="s">
        <v>51</v>
      </c>
      <c r="K1165" s="5" t="s">
        <v>711</v>
      </c>
      <c r="L1165" s="2">
        <f t="shared" si="18"/>
        <v>-68358.079951349544</v>
      </c>
      <c r="M1165" s="5" t="s">
        <v>38</v>
      </c>
      <c r="N1165" s="5" t="s">
        <v>7661</v>
      </c>
    </row>
    <row r="1166" spans="2:14" hidden="1" outlineLevel="1">
      <c r="B1166" s="5" t="s">
        <v>7662</v>
      </c>
      <c r="C1166" s="5" t="s">
        <v>37</v>
      </c>
      <c r="D1166" s="5" t="s">
        <v>63</v>
      </c>
      <c r="E1166" s="5"/>
      <c r="F1166" s="5" t="s">
        <v>7663</v>
      </c>
      <c r="G1166" s="5" t="s">
        <v>7664</v>
      </c>
      <c r="H1166" s="5" t="s">
        <v>7665</v>
      </c>
      <c r="I1166" s="5" t="s">
        <v>5114</v>
      </c>
      <c r="J1166" s="5" t="s">
        <v>38</v>
      </c>
      <c r="K1166" s="5" t="s">
        <v>289</v>
      </c>
      <c r="L1166" s="2">
        <f t="shared" si="18"/>
        <v>82029.695941619444</v>
      </c>
      <c r="M1166" s="5" t="s">
        <v>38</v>
      </c>
      <c r="N1166" s="5" t="s">
        <v>7666</v>
      </c>
    </row>
    <row r="1167" spans="2:14" hidden="1" outlineLevel="1">
      <c r="B1167" s="5" t="s">
        <v>7662</v>
      </c>
      <c r="C1167" s="5" t="s">
        <v>37</v>
      </c>
      <c r="D1167" s="5" t="s">
        <v>55</v>
      </c>
      <c r="E1167" s="5"/>
      <c r="F1167" s="5" t="s">
        <v>7667</v>
      </c>
      <c r="G1167" s="5" t="s">
        <v>7668</v>
      </c>
      <c r="H1167" s="5" t="s">
        <v>7665</v>
      </c>
      <c r="I1167" s="5" t="s">
        <v>2449</v>
      </c>
      <c r="J1167" s="5" t="s">
        <v>38</v>
      </c>
      <c r="K1167" s="5" t="s">
        <v>1075</v>
      </c>
      <c r="L1167" s="2">
        <f t="shared" si="18"/>
        <v>-76902.839945268221</v>
      </c>
      <c r="M1167" s="5" t="s">
        <v>38</v>
      </c>
      <c r="N1167" s="5" t="s">
        <v>7669</v>
      </c>
    </row>
    <row r="1168" spans="2:14" hidden="1" outlineLevel="1">
      <c r="B1168" s="5" t="s">
        <v>3038</v>
      </c>
      <c r="C1168" s="5" t="s">
        <v>37</v>
      </c>
      <c r="D1168" s="5" t="s">
        <v>38</v>
      </c>
      <c r="E1168" s="5" t="s">
        <v>120</v>
      </c>
      <c r="F1168" s="5" t="s">
        <v>7670</v>
      </c>
      <c r="G1168" s="5" t="s">
        <v>7671</v>
      </c>
      <c r="H1168" s="5" t="s">
        <v>3041</v>
      </c>
      <c r="I1168" s="5" t="s">
        <v>1012</v>
      </c>
      <c r="J1168" s="5" t="s">
        <v>38</v>
      </c>
      <c r="K1168" s="5" t="s">
        <v>409</v>
      </c>
      <c r="L1168" s="2">
        <f t="shared" si="18"/>
        <v>-35887.991974458506</v>
      </c>
      <c r="M1168" s="5" t="s">
        <v>38</v>
      </c>
      <c r="N1168" s="5" t="s">
        <v>7672</v>
      </c>
    </row>
    <row r="1169" spans="2:14" hidden="1" outlineLevel="1">
      <c r="B1169" s="5" t="s">
        <v>3038</v>
      </c>
      <c r="C1169" s="5" t="s">
        <v>37</v>
      </c>
      <c r="D1169" s="5" t="s">
        <v>38</v>
      </c>
      <c r="E1169" s="5" t="s">
        <v>120</v>
      </c>
      <c r="F1169" s="5" t="s">
        <v>7673</v>
      </c>
      <c r="G1169" s="5" t="s">
        <v>7674</v>
      </c>
      <c r="H1169" s="5" t="s">
        <v>3041</v>
      </c>
      <c r="I1169" s="5" t="s">
        <v>1044</v>
      </c>
      <c r="J1169" s="5" t="s">
        <v>38</v>
      </c>
      <c r="K1169" s="5" t="s">
        <v>676</v>
      </c>
      <c r="L1169" s="2">
        <f t="shared" si="18"/>
        <v>-1708.9519987837384</v>
      </c>
      <c r="M1169" s="5" t="s">
        <v>38</v>
      </c>
      <c r="N1169" s="5" t="s">
        <v>7675</v>
      </c>
    </row>
    <row r="1170" spans="2:14" hidden="1" outlineLevel="1">
      <c r="B1170" s="5" t="s">
        <v>3043</v>
      </c>
      <c r="C1170" s="5" t="s">
        <v>37</v>
      </c>
      <c r="D1170" s="5" t="s">
        <v>142</v>
      </c>
      <c r="E1170" s="5"/>
      <c r="F1170" s="5" t="s">
        <v>7676</v>
      </c>
      <c r="G1170" s="5" t="s">
        <v>7677</v>
      </c>
      <c r="H1170" s="5" t="s">
        <v>3046</v>
      </c>
      <c r="I1170" s="5" t="s">
        <v>476</v>
      </c>
      <c r="J1170" s="5" t="s">
        <v>51</v>
      </c>
      <c r="K1170" s="5" t="s">
        <v>208</v>
      </c>
      <c r="L1170" s="2">
        <f t="shared" si="18"/>
        <v>87156.551937970667</v>
      </c>
      <c r="M1170" s="5" t="s">
        <v>38</v>
      </c>
      <c r="N1170" s="5" t="s">
        <v>7678</v>
      </c>
    </row>
    <row r="1171" spans="2:14" hidden="1" outlineLevel="1">
      <c r="B1171" s="5" t="s">
        <v>3043</v>
      </c>
      <c r="C1171" s="5" t="s">
        <v>37</v>
      </c>
      <c r="D1171" s="5" t="s">
        <v>63</v>
      </c>
      <c r="E1171" s="5"/>
      <c r="F1171" s="5" t="s">
        <v>7679</v>
      </c>
      <c r="G1171" s="5" t="s">
        <v>7680</v>
      </c>
      <c r="H1171" s="5" t="s">
        <v>3046</v>
      </c>
      <c r="I1171" s="5" t="s">
        <v>5660</v>
      </c>
      <c r="J1171" s="5" t="s">
        <v>51</v>
      </c>
      <c r="K1171" s="5" t="s">
        <v>294</v>
      </c>
      <c r="L1171" s="2">
        <f t="shared" si="18"/>
        <v>-70067.031950133271</v>
      </c>
      <c r="M1171" s="5" t="s">
        <v>38</v>
      </c>
      <c r="N1171" s="5" t="s">
        <v>7681</v>
      </c>
    </row>
    <row r="1172" spans="2:14" hidden="1" outlineLevel="1">
      <c r="B1172" s="5" t="s">
        <v>7682</v>
      </c>
      <c r="C1172" s="5" t="s">
        <v>37</v>
      </c>
      <c r="D1172" s="5" t="s">
        <v>46</v>
      </c>
      <c r="E1172" s="5"/>
      <c r="F1172" s="5" t="s">
        <v>7683</v>
      </c>
      <c r="G1172" s="5" t="s">
        <v>7684</v>
      </c>
      <c r="H1172" s="5" t="s">
        <v>7685</v>
      </c>
      <c r="I1172" s="5" t="s">
        <v>2570</v>
      </c>
      <c r="J1172" s="5" t="s">
        <v>38</v>
      </c>
      <c r="K1172" s="5" t="s">
        <v>396</v>
      </c>
      <c r="L1172" s="2">
        <f t="shared" si="18"/>
        <v>-66649.127952565803</v>
      </c>
      <c r="M1172" s="5" t="s">
        <v>38</v>
      </c>
      <c r="N1172" s="5" t="s">
        <v>7686</v>
      </c>
    </row>
    <row r="1173" spans="2:14" hidden="1" outlineLevel="1">
      <c r="B1173" s="5" t="s">
        <v>7682</v>
      </c>
      <c r="C1173" s="5" t="s">
        <v>37</v>
      </c>
      <c r="D1173" s="5" t="s">
        <v>38</v>
      </c>
      <c r="E1173" s="5"/>
      <c r="F1173" s="5" t="s">
        <v>7687</v>
      </c>
      <c r="G1173" s="5" t="s">
        <v>7688</v>
      </c>
      <c r="H1173" s="5" t="s">
        <v>7685</v>
      </c>
      <c r="I1173" s="5" t="s">
        <v>131</v>
      </c>
      <c r="J1173" s="5" t="s">
        <v>38</v>
      </c>
      <c r="K1173" s="5" t="s">
        <v>452</v>
      </c>
      <c r="L1173" s="2">
        <f t="shared" si="18"/>
        <v>119626.63991486171</v>
      </c>
      <c r="M1173" s="5" t="s">
        <v>38</v>
      </c>
      <c r="N1173" s="5" t="s">
        <v>7689</v>
      </c>
    </row>
    <row r="1174" spans="2:14" hidden="1" outlineLevel="1">
      <c r="B1174" s="5" t="s">
        <v>3052</v>
      </c>
      <c r="C1174" s="5" t="s">
        <v>37</v>
      </c>
      <c r="D1174" s="5" t="s">
        <v>55</v>
      </c>
      <c r="E1174" s="5"/>
      <c r="F1174" s="5" t="s">
        <v>7690</v>
      </c>
      <c r="G1174" s="5" t="s">
        <v>7691</v>
      </c>
      <c r="H1174" s="5" t="s">
        <v>3055</v>
      </c>
      <c r="I1174" s="5" t="s">
        <v>1774</v>
      </c>
      <c r="J1174" s="5" t="s">
        <v>38</v>
      </c>
      <c r="K1174" s="5" t="s">
        <v>343</v>
      </c>
      <c r="L1174" s="2">
        <f t="shared" si="18"/>
        <v>-80320.743942835703</v>
      </c>
      <c r="M1174" s="5" t="s">
        <v>38</v>
      </c>
      <c r="N1174" s="5" t="s">
        <v>7692</v>
      </c>
    </row>
    <row r="1175" spans="2:14" hidden="1" outlineLevel="1">
      <c r="B1175" s="5" t="s">
        <v>3052</v>
      </c>
      <c r="C1175" s="5" t="s">
        <v>37</v>
      </c>
      <c r="D1175" s="5" t="s">
        <v>55</v>
      </c>
      <c r="E1175" s="5"/>
      <c r="F1175" s="5" t="s">
        <v>7693</v>
      </c>
      <c r="G1175" s="5" t="s">
        <v>7694</v>
      </c>
      <c r="H1175" s="5" t="s">
        <v>3055</v>
      </c>
      <c r="I1175" s="5" t="s">
        <v>6633</v>
      </c>
      <c r="J1175" s="5" t="s">
        <v>38</v>
      </c>
      <c r="K1175" s="5" t="s">
        <v>208</v>
      </c>
      <c r="L1175" s="2">
        <f t="shared" si="18"/>
        <v>87156.551937970667</v>
      </c>
      <c r="M1175" s="5" t="s">
        <v>38</v>
      </c>
      <c r="N1175" s="5" t="s">
        <v>7695</v>
      </c>
    </row>
    <row r="1176" spans="2:14" hidden="1" outlineLevel="1">
      <c r="B1176" s="5" t="s">
        <v>3060</v>
      </c>
      <c r="C1176" s="5" t="s">
        <v>37</v>
      </c>
      <c r="D1176" s="5" t="s">
        <v>46</v>
      </c>
      <c r="E1176" s="5"/>
      <c r="F1176" s="5" t="s">
        <v>7696</v>
      </c>
      <c r="G1176" s="5" t="s">
        <v>7697</v>
      </c>
      <c r="H1176" s="5" t="s">
        <v>3063</v>
      </c>
      <c r="I1176" s="5" t="s">
        <v>4725</v>
      </c>
      <c r="J1176" s="5" t="s">
        <v>51</v>
      </c>
      <c r="K1176" s="5" t="s">
        <v>484</v>
      </c>
      <c r="L1176" s="2">
        <f t="shared" si="18"/>
        <v>102537.11992702431</v>
      </c>
      <c r="M1176" s="5" t="s">
        <v>38</v>
      </c>
      <c r="N1176" s="5" t="s">
        <v>7698</v>
      </c>
    </row>
    <row r="1177" spans="2:14" hidden="1" outlineLevel="1">
      <c r="B1177" s="5" t="s">
        <v>3060</v>
      </c>
      <c r="C1177" s="5" t="s">
        <v>37</v>
      </c>
      <c r="D1177" s="5" t="s">
        <v>55</v>
      </c>
      <c r="E1177" s="5"/>
      <c r="F1177" s="5" t="s">
        <v>7699</v>
      </c>
      <c r="G1177" s="5" t="s">
        <v>7700</v>
      </c>
      <c r="H1177" s="5" t="s">
        <v>3063</v>
      </c>
      <c r="I1177" s="5" t="s">
        <v>342</v>
      </c>
      <c r="J1177" s="5" t="s">
        <v>51</v>
      </c>
      <c r="K1177" s="5" t="s">
        <v>294</v>
      </c>
      <c r="L1177" s="2">
        <f t="shared" si="18"/>
        <v>-70067.031950133271</v>
      </c>
      <c r="M1177" s="5" t="s">
        <v>38</v>
      </c>
      <c r="N1177" s="5" t="s">
        <v>7701</v>
      </c>
    </row>
    <row r="1178" spans="2:14" hidden="1" outlineLevel="1">
      <c r="B1178" s="5" t="s">
        <v>7702</v>
      </c>
      <c r="C1178" s="5" t="s">
        <v>37</v>
      </c>
      <c r="D1178" s="5" t="s">
        <v>38</v>
      </c>
      <c r="E1178" s="5"/>
      <c r="F1178" s="5" t="s">
        <v>7703</v>
      </c>
      <c r="G1178" s="5" t="s">
        <v>7704</v>
      </c>
      <c r="H1178" s="5" t="s">
        <v>7705</v>
      </c>
      <c r="I1178" s="5" t="s">
        <v>5292</v>
      </c>
      <c r="J1178" s="5" t="s">
        <v>38</v>
      </c>
      <c r="K1178" s="5" t="s">
        <v>477</v>
      </c>
      <c r="L1178" s="2">
        <f t="shared" si="18"/>
        <v>15380.567989053645</v>
      </c>
      <c r="M1178" s="5" t="s">
        <v>38</v>
      </c>
      <c r="N1178" s="5" t="s">
        <v>7706</v>
      </c>
    </row>
    <row r="1179" spans="2:14" hidden="1" outlineLevel="1">
      <c r="B1179" s="5" t="s">
        <v>7707</v>
      </c>
      <c r="C1179" s="5" t="s">
        <v>37</v>
      </c>
      <c r="D1179" s="5" t="s">
        <v>38</v>
      </c>
      <c r="E1179" s="5" t="s">
        <v>120</v>
      </c>
      <c r="F1179" s="5" t="s">
        <v>7708</v>
      </c>
      <c r="G1179" s="5" t="s">
        <v>7709</v>
      </c>
      <c r="H1179" s="5" t="s">
        <v>7710</v>
      </c>
      <c r="I1179" s="5" t="s">
        <v>909</v>
      </c>
      <c r="J1179" s="5" t="s">
        <v>51</v>
      </c>
      <c r="K1179" s="5" t="s">
        <v>612</v>
      </c>
      <c r="L1179" s="2">
        <f t="shared" si="18"/>
        <v>-46141.703967160938</v>
      </c>
      <c r="M1179" s="5" t="s">
        <v>38</v>
      </c>
      <c r="N1179" s="5" t="s">
        <v>7711</v>
      </c>
    </row>
    <row r="1180" spans="2:14" hidden="1" outlineLevel="1">
      <c r="B1180" s="5" t="s">
        <v>3069</v>
      </c>
      <c r="C1180" s="5" t="s">
        <v>37</v>
      </c>
      <c r="D1180" s="5" t="s">
        <v>46</v>
      </c>
      <c r="E1180" s="5"/>
      <c r="F1180" s="5" t="s">
        <v>3070</v>
      </c>
      <c r="G1180" s="5" t="s">
        <v>3071</v>
      </c>
      <c r="H1180" s="5" t="s">
        <v>3072</v>
      </c>
      <c r="I1180" s="5" t="s">
        <v>2065</v>
      </c>
      <c r="J1180" s="5" t="s">
        <v>51</v>
      </c>
      <c r="K1180" s="5" t="s">
        <v>1120</v>
      </c>
      <c r="L1180" s="2">
        <f t="shared" si="18"/>
        <v>-100828.16792824057</v>
      </c>
      <c r="M1180" s="5" t="s">
        <v>38</v>
      </c>
      <c r="N1180" s="5" t="s">
        <v>7712</v>
      </c>
    </row>
    <row r="1181" spans="2:14" hidden="1" outlineLevel="1">
      <c r="B1181" s="5" t="s">
        <v>3069</v>
      </c>
      <c r="C1181" s="5" t="s">
        <v>37</v>
      </c>
      <c r="D1181" s="5" t="s">
        <v>89</v>
      </c>
      <c r="E1181" s="5"/>
      <c r="F1181" s="5" t="s">
        <v>7713</v>
      </c>
      <c r="G1181" s="5" t="s">
        <v>7714</v>
      </c>
      <c r="H1181" s="5" t="s">
        <v>3072</v>
      </c>
      <c r="I1181" s="5" t="s">
        <v>2706</v>
      </c>
      <c r="J1181" s="5" t="s">
        <v>51</v>
      </c>
      <c r="K1181" s="5" t="s">
        <v>2956</v>
      </c>
      <c r="L1181" s="2">
        <f t="shared" si="18"/>
        <v>174313.10387594133</v>
      </c>
      <c r="M1181" s="5" t="s">
        <v>38</v>
      </c>
      <c r="N1181" s="5" t="s">
        <v>7715</v>
      </c>
    </row>
    <row r="1182" spans="2:14" hidden="1" outlineLevel="1">
      <c r="B1182" s="5" t="s">
        <v>7716</v>
      </c>
      <c r="C1182" s="5" t="s">
        <v>37</v>
      </c>
      <c r="D1182" s="5" t="s">
        <v>55</v>
      </c>
      <c r="E1182" s="5"/>
      <c r="F1182" s="5" t="s">
        <v>7717</v>
      </c>
      <c r="G1182" s="5" t="s">
        <v>7718</v>
      </c>
      <c r="H1182" s="5" t="s">
        <v>7719</v>
      </c>
      <c r="I1182" s="5" t="s">
        <v>7720</v>
      </c>
      <c r="J1182" s="5" t="s">
        <v>51</v>
      </c>
      <c r="K1182" s="5" t="s">
        <v>583</v>
      </c>
      <c r="L1182" s="2">
        <f t="shared" si="18"/>
        <v>20507.423985404861</v>
      </c>
      <c r="M1182" s="5" t="s">
        <v>38</v>
      </c>
      <c r="N1182" s="5" t="s">
        <v>7721</v>
      </c>
    </row>
    <row r="1183" spans="2:14" hidden="1" outlineLevel="1">
      <c r="B1183" s="5" t="s">
        <v>3080</v>
      </c>
      <c r="C1183" s="5" t="s">
        <v>37</v>
      </c>
      <c r="D1183" s="5" t="s">
        <v>46</v>
      </c>
      <c r="E1183" s="5"/>
      <c r="F1183" s="5" t="s">
        <v>7722</v>
      </c>
      <c r="G1183" s="5" t="s">
        <v>7723</v>
      </c>
      <c r="H1183" s="5" t="s">
        <v>3083</v>
      </c>
      <c r="I1183" s="5" t="s">
        <v>576</v>
      </c>
      <c r="J1183" s="5" t="s">
        <v>38</v>
      </c>
      <c r="K1183" s="5" t="s">
        <v>502</v>
      </c>
      <c r="L1183" s="2">
        <f t="shared" si="18"/>
        <v>157223.58388810395</v>
      </c>
      <c r="M1183" s="5" t="s">
        <v>38</v>
      </c>
      <c r="N1183" s="5" t="s">
        <v>7724</v>
      </c>
    </row>
    <row r="1184" spans="2:14" hidden="1" outlineLevel="1">
      <c r="B1184" s="5" t="s">
        <v>3080</v>
      </c>
      <c r="C1184" s="5" t="s">
        <v>37</v>
      </c>
      <c r="D1184" s="5" t="s">
        <v>46</v>
      </c>
      <c r="E1184" s="5"/>
      <c r="F1184" s="5" t="s">
        <v>7725</v>
      </c>
      <c r="G1184" s="5" t="s">
        <v>7726</v>
      </c>
      <c r="H1184" s="5" t="s">
        <v>3083</v>
      </c>
      <c r="I1184" s="5" t="s">
        <v>611</v>
      </c>
      <c r="J1184" s="5" t="s">
        <v>38</v>
      </c>
      <c r="K1184" s="5" t="s">
        <v>978</v>
      </c>
      <c r="L1184" s="2">
        <f t="shared" si="18"/>
        <v>-105955.02392459178</v>
      </c>
      <c r="M1184" s="5" t="s">
        <v>38</v>
      </c>
      <c r="N1184" s="5" t="s">
        <v>7727</v>
      </c>
    </row>
    <row r="1185" spans="1:14" hidden="1" outlineLevel="1">
      <c r="B1185" s="5" t="s">
        <v>3090</v>
      </c>
      <c r="C1185" s="5" t="s">
        <v>37</v>
      </c>
      <c r="D1185" s="5" t="s">
        <v>38</v>
      </c>
      <c r="E1185" s="5"/>
      <c r="F1185" s="5" t="s">
        <v>7728</v>
      </c>
      <c r="G1185" s="5" t="s">
        <v>7729</v>
      </c>
      <c r="H1185" s="5" t="s">
        <v>3093</v>
      </c>
      <c r="I1185" s="5" t="s">
        <v>1520</v>
      </c>
      <c r="J1185" s="5" t="s">
        <v>38</v>
      </c>
      <c r="K1185" s="5" t="s">
        <v>1060</v>
      </c>
      <c r="L1185" s="2">
        <f t="shared" si="18"/>
        <v>-17089.519987837386</v>
      </c>
      <c r="M1185" s="5" t="s">
        <v>38</v>
      </c>
      <c r="N1185" s="5" t="s">
        <v>7730</v>
      </c>
    </row>
    <row r="1186" spans="1:14" hidden="1" outlineLevel="1">
      <c r="B1186" s="5" t="s">
        <v>3090</v>
      </c>
      <c r="C1186" s="5" t="s">
        <v>37</v>
      </c>
      <c r="D1186" s="5" t="s">
        <v>55</v>
      </c>
      <c r="E1186" s="5"/>
      <c r="F1186" s="5" t="s">
        <v>7731</v>
      </c>
      <c r="G1186" s="5" t="s">
        <v>7732</v>
      </c>
      <c r="H1186" s="5" t="s">
        <v>3093</v>
      </c>
      <c r="I1186" s="5" t="s">
        <v>2042</v>
      </c>
      <c r="J1186" s="5" t="s">
        <v>38</v>
      </c>
      <c r="K1186" s="5" t="s">
        <v>2286</v>
      </c>
      <c r="L1186" s="2">
        <f t="shared" si="18"/>
        <v>32470.087976891027</v>
      </c>
      <c r="M1186" s="5" t="s">
        <v>38</v>
      </c>
      <c r="N1186" s="5" t="s">
        <v>7733</v>
      </c>
    </row>
    <row r="1187" spans="1:14" hidden="1" outlineLevel="1">
      <c r="B1187" s="5" t="s">
        <v>3095</v>
      </c>
      <c r="C1187" s="5" t="s">
        <v>37</v>
      </c>
      <c r="D1187" s="5" t="s">
        <v>46</v>
      </c>
      <c r="E1187" s="5"/>
      <c r="F1187" s="5" t="s">
        <v>7734</v>
      </c>
      <c r="G1187" s="5" t="s">
        <v>7735</v>
      </c>
      <c r="H1187" s="5" t="s">
        <v>3098</v>
      </c>
      <c r="I1187" s="5" t="s">
        <v>818</v>
      </c>
      <c r="J1187" s="5" t="s">
        <v>38</v>
      </c>
      <c r="K1187" s="5" t="s">
        <v>4060</v>
      </c>
      <c r="L1187" s="2">
        <f t="shared" si="18"/>
        <v>116208.73591729421</v>
      </c>
      <c r="M1187" s="5" t="s">
        <v>38</v>
      </c>
      <c r="N1187" s="5" t="s">
        <v>7736</v>
      </c>
    </row>
    <row r="1188" spans="1:14" hidden="1" outlineLevel="1">
      <c r="B1188" s="5" t="s">
        <v>3095</v>
      </c>
      <c r="C1188" s="5" t="s">
        <v>37</v>
      </c>
      <c r="D1188" s="5" t="s">
        <v>55</v>
      </c>
      <c r="E1188" s="5"/>
      <c r="F1188" s="5" t="s">
        <v>7737</v>
      </c>
      <c r="G1188" s="5" t="s">
        <v>7738</v>
      </c>
      <c r="H1188" s="5" t="s">
        <v>3098</v>
      </c>
      <c r="I1188" s="5" t="s">
        <v>458</v>
      </c>
      <c r="J1188" s="5" t="s">
        <v>38</v>
      </c>
      <c r="K1188" s="5" t="s">
        <v>396</v>
      </c>
      <c r="L1188" s="2">
        <f t="shared" si="18"/>
        <v>-66649.127952565803</v>
      </c>
      <c r="M1188" s="5" t="s">
        <v>38</v>
      </c>
      <c r="N1188" s="5" t="s">
        <v>7739</v>
      </c>
    </row>
    <row r="1189" spans="1:14" hidden="1" outlineLevel="1">
      <c r="B1189" s="5" t="s">
        <v>3095</v>
      </c>
      <c r="C1189" s="5" t="s">
        <v>37</v>
      </c>
      <c r="D1189" s="5" t="s">
        <v>38</v>
      </c>
      <c r="E1189" s="5"/>
      <c r="F1189" s="5" t="s">
        <v>7740</v>
      </c>
      <c r="G1189" s="5" t="s">
        <v>7741</v>
      </c>
      <c r="H1189" s="5" t="s">
        <v>3098</v>
      </c>
      <c r="I1189" s="5" t="s">
        <v>758</v>
      </c>
      <c r="J1189" s="5" t="s">
        <v>38</v>
      </c>
      <c r="K1189" s="5" t="s">
        <v>125</v>
      </c>
      <c r="L1189" s="2">
        <f t="shared" si="18"/>
        <v>-47850.655965944679</v>
      </c>
      <c r="M1189" s="5" t="s">
        <v>38</v>
      </c>
      <c r="N1189" s="5" t="s">
        <v>7742</v>
      </c>
    </row>
    <row r="1190" spans="1:14" hidden="1" outlineLevel="1">
      <c r="B1190" s="5" t="s">
        <v>7743</v>
      </c>
      <c r="C1190" s="5" t="s">
        <v>37</v>
      </c>
      <c r="D1190" s="5" t="s">
        <v>55</v>
      </c>
      <c r="E1190" s="5"/>
      <c r="F1190" s="5" t="s">
        <v>7744</v>
      </c>
      <c r="G1190" s="5" t="s">
        <v>7745</v>
      </c>
      <c r="H1190" s="5" t="s">
        <v>7746</v>
      </c>
      <c r="I1190" s="5" t="s">
        <v>4795</v>
      </c>
      <c r="J1190" s="5" t="s">
        <v>38</v>
      </c>
      <c r="K1190" s="5" t="s">
        <v>324</v>
      </c>
      <c r="L1190" s="2">
        <f t="shared" si="18"/>
        <v>71775.983948917012</v>
      </c>
      <c r="M1190" s="5" t="s">
        <v>38</v>
      </c>
      <c r="N1190" s="5" t="s">
        <v>7747</v>
      </c>
    </row>
    <row r="1191" spans="1:14" collapsed="1">
      <c r="A1191" s="3" t="s">
        <v>3264</v>
      </c>
      <c r="B1191" s="2" t="s">
        <v>3265</v>
      </c>
      <c r="C1191" s="2" t="s">
        <v>3266</v>
      </c>
      <c r="D1191" s="2" t="s">
        <v>7748</v>
      </c>
      <c r="E1191" s="2" t="s">
        <v>7749</v>
      </c>
      <c r="F1191" s="2" t="s">
        <v>7750</v>
      </c>
      <c r="G1191" s="2" t="s">
        <v>7751</v>
      </c>
      <c r="H1191" s="2" t="s">
        <v>1890</v>
      </c>
      <c r="I1191" s="3" t="s">
        <v>3267</v>
      </c>
      <c r="K1191" s="2">
        <f>156/C1191</f>
        <v>1.535176200832538E-3</v>
      </c>
      <c r="L1191" s="2">
        <f t="shared" si="18"/>
        <v>2.6235424368979916</v>
      </c>
      <c r="M1191" s="2">
        <v>-0.23799999999999999</v>
      </c>
      <c r="N1191" s="2">
        <v>6.25</v>
      </c>
    </row>
    <row r="1192" spans="1:14" hidden="1" outlineLevel="1">
      <c r="B1192" s="1" t="s">
        <v>26</v>
      </c>
      <c r="C1192" s="1" t="s">
        <v>27</v>
      </c>
      <c r="D1192" s="1" t="s">
        <v>4</v>
      </c>
      <c r="E1192" s="1" t="s">
        <v>28</v>
      </c>
      <c r="F1192" s="1" t="s">
        <v>29</v>
      </c>
      <c r="G1192" s="1" t="s">
        <v>30</v>
      </c>
      <c r="H1192" s="1" t="s">
        <v>31</v>
      </c>
      <c r="I1192" s="1" t="s">
        <v>32</v>
      </c>
      <c r="J1192" s="1" t="s">
        <v>33</v>
      </c>
      <c r="K1192" s="1" t="s">
        <v>3</v>
      </c>
      <c r="L1192" s="2" t="e">
        <f t="shared" si="18"/>
        <v>#VALUE!</v>
      </c>
      <c r="M1192" s="1" t="s">
        <v>34</v>
      </c>
      <c r="N1192" s="1" t="s">
        <v>35</v>
      </c>
    </row>
    <row r="1193" spans="1:14" hidden="1" outlineLevel="1">
      <c r="B1193" s="5" t="s">
        <v>3268</v>
      </c>
      <c r="C1193" s="5" t="s">
        <v>24</v>
      </c>
      <c r="D1193" s="5" t="s">
        <v>46</v>
      </c>
      <c r="E1193" s="5"/>
      <c r="F1193" s="5" t="s">
        <v>7752</v>
      </c>
      <c r="G1193" s="5" t="s">
        <v>7753</v>
      </c>
      <c r="H1193" s="5" t="s">
        <v>3271</v>
      </c>
      <c r="I1193" s="5" t="s">
        <v>532</v>
      </c>
      <c r="J1193" s="5" t="s">
        <v>51</v>
      </c>
      <c r="K1193" s="5" t="s">
        <v>68</v>
      </c>
      <c r="L1193" s="2">
        <f t="shared" si="18"/>
        <v>97410.263930673085</v>
      </c>
      <c r="M1193" s="5" t="s">
        <v>38</v>
      </c>
      <c r="N1193" s="5" t="s">
        <v>7754</v>
      </c>
    </row>
    <row r="1194" spans="1:14" hidden="1" outlineLevel="1">
      <c r="B1194" s="5" t="s">
        <v>3274</v>
      </c>
      <c r="C1194" s="5" t="s">
        <v>24</v>
      </c>
      <c r="D1194" s="5" t="s">
        <v>63</v>
      </c>
      <c r="E1194" s="5"/>
      <c r="F1194" s="5" t="s">
        <v>7755</v>
      </c>
      <c r="G1194" s="5" t="s">
        <v>7756</v>
      </c>
      <c r="H1194" s="5" t="s">
        <v>3277</v>
      </c>
      <c r="I1194" s="5" t="s">
        <v>408</v>
      </c>
      <c r="J1194" s="5" t="s">
        <v>51</v>
      </c>
      <c r="K1194" s="5" t="s">
        <v>995</v>
      </c>
      <c r="L1194" s="2">
        <f t="shared" si="18"/>
        <v>-64940.175953782054</v>
      </c>
      <c r="M1194" s="5" t="s">
        <v>38</v>
      </c>
      <c r="N1194" s="5" t="s">
        <v>4466</v>
      </c>
    </row>
    <row r="1195" spans="1:14" hidden="1" outlineLevel="1">
      <c r="B1195" s="5" t="s">
        <v>3279</v>
      </c>
      <c r="C1195" s="5" t="s">
        <v>24</v>
      </c>
      <c r="D1195" s="5" t="s">
        <v>746</v>
      </c>
      <c r="E1195" s="5" t="s">
        <v>120</v>
      </c>
      <c r="F1195" s="5" t="s">
        <v>7757</v>
      </c>
      <c r="G1195" s="5" t="s">
        <v>7758</v>
      </c>
      <c r="H1195" s="5" t="s">
        <v>3282</v>
      </c>
      <c r="I1195" s="5" t="s">
        <v>3077</v>
      </c>
      <c r="J1195" s="5" t="s">
        <v>51</v>
      </c>
      <c r="K1195" s="5" t="s">
        <v>96</v>
      </c>
      <c r="L1195" s="2">
        <f t="shared" si="18"/>
        <v>78611.791944051976</v>
      </c>
      <c r="M1195" s="5" t="s">
        <v>38</v>
      </c>
      <c r="N1195" s="5" t="s">
        <v>7759</v>
      </c>
    </row>
    <row r="1196" spans="1:14" hidden="1" outlineLevel="1">
      <c r="B1196" s="5" t="s">
        <v>3284</v>
      </c>
      <c r="C1196" s="5" t="s">
        <v>24</v>
      </c>
      <c r="D1196" s="5" t="s">
        <v>38</v>
      </c>
      <c r="E1196" s="5"/>
      <c r="F1196" s="5" t="s">
        <v>7760</v>
      </c>
      <c r="G1196" s="5" t="s">
        <v>7761</v>
      </c>
      <c r="H1196" s="5" t="s">
        <v>3287</v>
      </c>
      <c r="I1196" s="5" t="s">
        <v>7762</v>
      </c>
      <c r="J1196" s="5" t="s">
        <v>51</v>
      </c>
      <c r="K1196" s="5" t="s">
        <v>379</v>
      </c>
      <c r="L1196" s="2">
        <f t="shared" si="18"/>
        <v>99119.215929456841</v>
      </c>
      <c r="M1196" s="5" t="s">
        <v>38</v>
      </c>
      <c r="N1196" s="5" t="s">
        <v>7763</v>
      </c>
    </row>
    <row r="1197" spans="1:14" hidden="1" outlineLevel="1">
      <c r="B1197" s="5" t="s">
        <v>3289</v>
      </c>
      <c r="C1197" s="5" t="s">
        <v>24</v>
      </c>
      <c r="D1197" s="5" t="s">
        <v>55</v>
      </c>
      <c r="E1197" s="5"/>
      <c r="F1197" s="5" t="s">
        <v>7764</v>
      </c>
      <c r="G1197" s="5" t="s">
        <v>7765</v>
      </c>
      <c r="H1197" s="5" t="s">
        <v>3292</v>
      </c>
      <c r="I1197" s="5" t="s">
        <v>6509</v>
      </c>
      <c r="J1197" s="5" t="s">
        <v>51</v>
      </c>
      <c r="K1197" s="5" t="s">
        <v>117</v>
      </c>
      <c r="L1197" s="2">
        <f t="shared" si="18"/>
        <v>59813.319957430853</v>
      </c>
      <c r="M1197" s="5" t="s">
        <v>38</v>
      </c>
      <c r="N1197" s="5" t="s">
        <v>7766</v>
      </c>
    </row>
    <row r="1198" spans="1:14" hidden="1" outlineLevel="1">
      <c r="B1198" s="5" t="s">
        <v>3294</v>
      </c>
      <c r="C1198" s="5" t="s">
        <v>24</v>
      </c>
      <c r="D1198" s="5" t="s">
        <v>63</v>
      </c>
      <c r="E1198" s="5"/>
      <c r="F1198" s="5" t="s">
        <v>7767</v>
      </c>
      <c r="G1198" s="5" t="s">
        <v>7768</v>
      </c>
      <c r="H1198" s="5" t="s">
        <v>3297</v>
      </c>
      <c r="I1198" s="5" t="s">
        <v>4725</v>
      </c>
      <c r="J1198" s="5" t="s">
        <v>51</v>
      </c>
      <c r="K1198" s="5" t="s">
        <v>1393</v>
      </c>
      <c r="L1198" s="2">
        <f t="shared" si="18"/>
        <v>41014.847970809722</v>
      </c>
      <c r="M1198" s="5" t="s">
        <v>38</v>
      </c>
      <c r="N1198" s="5" t="s">
        <v>7769</v>
      </c>
    </row>
    <row r="1199" spans="1:14" hidden="1" outlineLevel="1">
      <c r="B1199" s="5" t="s">
        <v>3300</v>
      </c>
      <c r="C1199" s="5" t="s">
        <v>24</v>
      </c>
      <c r="D1199" s="5" t="s">
        <v>55</v>
      </c>
      <c r="E1199" s="5"/>
      <c r="F1199" s="5" t="s">
        <v>7770</v>
      </c>
      <c r="G1199" s="5" t="s">
        <v>7771</v>
      </c>
      <c r="H1199" s="5" t="s">
        <v>3303</v>
      </c>
      <c r="I1199" s="5" t="s">
        <v>1669</v>
      </c>
      <c r="J1199" s="5" t="s">
        <v>51</v>
      </c>
      <c r="K1199" s="5" t="s">
        <v>132</v>
      </c>
      <c r="L1199" s="2">
        <f t="shared" si="18"/>
        <v>56395.415959863371</v>
      </c>
      <c r="M1199" s="5" t="s">
        <v>38</v>
      </c>
      <c r="N1199" s="5" t="s">
        <v>7772</v>
      </c>
    </row>
    <row r="1200" spans="1:14" hidden="1" outlineLevel="1">
      <c r="B1200" s="5" t="s">
        <v>3306</v>
      </c>
      <c r="C1200" s="5" t="s">
        <v>24</v>
      </c>
      <c r="D1200" s="5" t="s">
        <v>46</v>
      </c>
      <c r="E1200" s="5"/>
      <c r="F1200" s="5" t="s">
        <v>3307</v>
      </c>
      <c r="G1200" s="5" t="s">
        <v>7773</v>
      </c>
      <c r="H1200" s="5" t="s">
        <v>3309</v>
      </c>
      <c r="I1200" s="5" t="s">
        <v>67</v>
      </c>
      <c r="J1200" s="5" t="s">
        <v>51</v>
      </c>
      <c r="K1200" s="5" t="s">
        <v>484</v>
      </c>
      <c r="L1200" s="2">
        <f t="shared" si="18"/>
        <v>102537.11992702431</v>
      </c>
      <c r="M1200" s="5" t="s">
        <v>38</v>
      </c>
      <c r="N1200" s="5" t="s">
        <v>7774</v>
      </c>
    </row>
    <row r="1201" spans="2:14" hidden="1" outlineLevel="1">
      <c r="B1201" s="5" t="s">
        <v>3311</v>
      </c>
      <c r="C1201" s="5" t="s">
        <v>24</v>
      </c>
      <c r="D1201" s="5" t="s">
        <v>55</v>
      </c>
      <c r="E1201" s="5"/>
      <c r="F1201" s="5" t="s">
        <v>7775</v>
      </c>
      <c r="G1201" s="5" t="s">
        <v>7776</v>
      </c>
      <c r="H1201" s="5" t="s">
        <v>3314</v>
      </c>
      <c r="I1201" s="5" t="s">
        <v>214</v>
      </c>
      <c r="J1201" s="5" t="s">
        <v>51</v>
      </c>
      <c r="K1201" s="5" t="s">
        <v>68</v>
      </c>
      <c r="L1201" s="2">
        <f t="shared" si="18"/>
        <v>97410.263930673085</v>
      </c>
      <c r="M1201" s="5" t="s">
        <v>38</v>
      </c>
      <c r="N1201" s="5" t="s">
        <v>7777</v>
      </c>
    </row>
    <row r="1202" spans="2:14" hidden="1" outlineLevel="1">
      <c r="B1202" s="5" t="s">
        <v>3316</v>
      </c>
      <c r="C1202" s="5" t="s">
        <v>24</v>
      </c>
      <c r="D1202" s="5" t="s">
        <v>55</v>
      </c>
      <c r="E1202" s="5"/>
      <c r="F1202" s="5" t="s">
        <v>7778</v>
      </c>
      <c r="G1202" s="5" t="s">
        <v>7779</v>
      </c>
      <c r="H1202" s="5" t="s">
        <v>3319</v>
      </c>
      <c r="I1202" s="5" t="s">
        <v>3759</v>
      </c>
      <c r="J1202" s="5" t="s">
        <v>51</v>
      </c>
      <c r="K1202" s="5" t="s">
        <v>215</v>
      </c>
      <c r="L1202" s="2">
        <f t="shared" si="18"/>
        <v>63231.223954998328</v>
      </c>
      <c r="M1202" s="5" t="s">
        <v>38</v>
      </c>
      <c r="N1202" s="5" t="s">
        <v>7780</v>
      </c>
    </row>
    <row r="1203" spans="2:14" hidden="1" outlineLevel="1">
      <c r="B1203" s="5" t="s">
        <v>7781</v>
      </c>
      <c r="C1203" s="5" t="s">
        <v>24</v>
      </c>
      <c r="D1203" s="5" t="s">
        <v>55</v>
      </c>
      <c r="E1203" s="5" t="s">
        <v>120</v>
      </c>
      <c r="F1203" s="5" t="s">
        <v>7782</v>
      </c>
      <c r="G1203" s="5" t="s">
        <v>7783</v>
      </c>
      <c r="H1203" s="5" t="s">
        <v>7784</v>
      </c>
      <c r="I1203" s="5" t="s">
        <v>7785</v>
      </c>
      <c r="J1203" s="5" t="s">
        <v>51</v>
      </c>
      <c r="K1203" s="5" t="s">
        <v>1008</v>
      </c>
      <c r="L1203" s="2">
        <f t="shared" si="18"/>
        <v>-75193.887946484494</v>
      </c>
      <c r="M1203" s="5" t="s">
        <v>38</v>
      </c>
      <c r="N1203" s="5" t="s">
        <v>7786</v>
      </c>
    </row>
    <row r="1204" spans="2:14" hidden="1" outlineLevel="1">
      <c r="B1204" s="6" t="s">
        <v>3322</v>
      </c>
      <c r="C1204" s="6" t="s">
        <v>24</v>
      </c>
      <c r="D1204" s="6" t="s">
        <v>55</v>
      </c>
      <c r="E1204" s="6"/>
      <c r="F1204" s="6" t="s">
        <v>7787</v>
      </c>
      <c r="G1204" s="6" t="s">
        <v>7788</v>
      </c>
      <c r="H1204" s="6" t="s">
        <v>3325</v>
      </c>
      <c r="I1204" s="6" t="s">
        <v>4240</v>
      </c>
      <c r="J1204" s="6" t="s">
        <v>51</v>
      </c>
      <c r="K1204" s="6" t="s">
        <v>55</v>
      </c>
      <c r="L1204" s="2">
        <f t="shared" si="18"/>
        <v>3417.9039975674768</v>
      </c>
      <c r="M1204" s="6" t="s">
        <v>55</v>
      </c>
      <c r="N1204" s="6" t="s">
        <v>7789</v>
      </c>
    </row>
    <row r="1205" spans="2:14" hidden="1" outlineLevel="1">
      <c r="B1205" s="5" t="s">
        <v>3327</v>
      </c>
      <c r="C1205" s="5" t="s">
        <v>24</v>
      </c>
      <c r="D1205" s="5" t="s">
        <v>55</v>
      </c>
      <c r="E1205" s="5"/>
      <c r="F1205" s="5" t="s">
        <v>7790</v>
      </c>
      <c r="G1205" s="5" t="s">
        <v>7791</v>
      </c>
      <c r="H1205" s="5" t="s">
        <v>3330</v>
      </c>
      <c r="I1205" s="5" t="s">
        <v>1910</v>
      </c>
      <c r="J1205" s="5" t="s">
        <v>51</v>
      </c>
      <c r="K1205" s="5" t="s">
        <v>893</v>
      </c>
      <c r="L1205" s="2">
        <f t="shared" si="18"/>
        <v>93992.359933105618</v>
      </c>
      <c r="M1205" s="5" t="s">
        <v>38</v>
      </c>
      <c r="N1205" s="5" t="s">
        <v>7792</v>
      </c>
    </row>
    <row r="1206" spans="2:14" hidden="1" outlineLevel="1">
      <c r="B1206" s="5" t="s">
        <v>3333</v>
      </c>
      <c r="C1206" s="5" t="s">
        <v>24</v>
      </c>
      <c r="D1206" s="5" t="s">
        <v>63</v>
      </c>
      <c r="E1206" s="5"/>
      <c r="F1206" s="5" t="s">
        <v>7793</v>
      </c>
      <c r="G1206" s="5" t="s">
        <v>7794</v>
      </c>
      <c r="H1206" s="5" t="s">
        <v>3336</v>
      </c>
      <c r="I1206" s="5" t="s">
        <v>6574</v>
      </c>
      <c r="J1206" s="5" t="s">
        <v>51</v>
      </c>
      <c r="K1206" s="5" t="s">
        <v>1013</v>
      </c>
      <c r="L1206" s="2">
        <f t="shared" si="18"/>
        <v>85447.599939186926</v>
      </c>
      <c r="M1206" s="5" t="s">
        <v>38</v>
      </c>
      <c r="N1206" s="5" t="s">
        <v>7795</v>
      </c>
    </row>
    <row r="1207" spans="2:14" hidden="1" outlineLevel="1">
      <c r="B1207" s="5" t="s">
        <v>3333</v>
      </c>
      <c r="C1207" s="5" t="s">
        <v>24</v>
      </c>
      <c r="D1207" s="5" t="s">
        <v>55</v>
      </c>
      <c r="E1207" s="5"/>
      <c r="F1207" s="5" t="s">
        <v>7796</v>
      </c>
      <c r="G1207" s="5" t="s">
        <v>7797</v>
      </c>
      <c r="H1207" s="5" t="s">
        <v>3336</v>
      </c>
      <c r="I1207" s="5" t="s">
        <v>354</v>
      </c>
      <c r="J1207" s="5" t="s">
        <v>51</v>
      </c>
      <c r="K1207" s="5" t="s">
        <v>294</v>
      </c>
      <c r="L1207" s="2">
        <f t="shared" si="18"/>
        <v>-70067.031950133271</v>
      </c>
      <c r="M1207" s="5" t="s">
        <v>38</v>
      </c>
      <c r="N1207" s="5" t="s">
        <v>7798</v>
      </c>
    </row>
    <row r="1208" spans="2:14" hidden="1" outlineLevel="1">
      <c r="B1208" s="5" t="s">
        <v>3338</v>
      </c>
      <c r="C1208" s="5" t="s">
        <v>24</v>
      </c>
      <c r="D1208" s="5" t="s">
        <v>63</v>
      </c>
      <c r="E1208" s="5"/>
      <c r="F1208" s="5" t="s">
        <v>7799</v>
      </c>
      <c r="G1208" s="5" t="s">
        <v>7800</v>
      </c>
      <c r="H1208" s="5" t="s">
        <v>3341</v>
      </c>
      <c r="I1208" s="5" t="s">
        <v>5713</v>
      </c>
      <c r="J1208" s="5" t="s">
        <v>51</v>
      </c>
      <c r="K1208" s="5" t="s">
        <v>336</v>
      </c>
      <c r="L1208" s="2">
        <f t="shared" si="18"/>
        <v>105955.02392459178</v>
      </c>
      <c r="M1208" s="5" t="s">
        <v>38</v>
      </c>
      <c r="N1208" s="5" t="s">
        <v>7801</v>
      </c>
    </row>
    <row r="1209" spans="2:14" hidden="1" outlineLevel="1">
      <c r="B1209" s="5" t="s">
        <v>3344</v>
      </c>
      <c r="C1209" s="5" t="s">
        <v>24</v>
      </c>
      <c r="D1209" s="5" t="s">
        <v>55</v>
      </c>
      <c r="E1209" s="5"/>
      <c r="F1209" s="5" t="s">
        <v>7802</v>
      </c>
      <c r="G1209" s="5" t="s">
        <v>7803</v>
      </c>
      <c r="H1209" s="5" t="s">
        <v>3347</v>
      </c>
      <c r="I1209" s="5" t="s">
        <v>2201</v>
      </c>
      <c r="J1209" s="5" t="s">
        <v>51</v>
      </c>
      <c r="K1209" s="5" t="s">
        <v>1521</v>
      </c>
      <c r="L1209" s="2">
        <f t="shared" si="18"/>
        <v>-30761.13597810729</v>
      </c>
      <c r="M1209" s="5" t="s">
        <v>38</v>
      </c>
      <c r="N1209" s="5" t="s">
        <v>7804</v>
      </c>
    </row>
    <row r="1210" spans="2:14" hidden="1" outlineLevel="1">
      <c r="B1210" s="5" t="s">
        <v>3344</v>
      </c>
      <c r="C1210" s="5" t="s">
        <v>24</v>
      </c>
      <c r="D1210" s="5" t="s">
        <v>55</v>
      </c>
      <c r="E1210" s="5"/>
      <c r="F1210" s="5" t="s">
        <v>7805</v>
      </c>
      <c r="G1210" s="5" t="s">
        <v>7806</v>
      </c>
      <c r="H1210" s="5" t="s">
        <v>3347</v>
      </c>
      <c r="I1210" s="5" t="s">
        <v>1180</v>
      </c>
      <c r="J1210" s="5" t="s">
        <v>51</v>
      </c>
      <c r="K1210" s="5" t="s">
        <v>324</v>
      </c>
      <c r="L1210" s="2">
        <f t="shared" si="18"/>
        <v>71775.983948917012</v>
      </c>
      <c r="M1210" s="5" t="s">
        <v>38</v>
      </c>
      <c r="N1210" s="5" t="s">
        <v>7807</v>
      </c>
    </row>
    <row r="1211" spans="2:14" hidden="1" outlineLevel="1">
      <c r="B1211" s="5" t="s">
        <v>3352</v>
      </c>
      <c r="C1211" s="5" t="s">
        <v>24</v>
      </c>
      <c r="D1211" s="5" t="s">
        <v>63</v>
      </c>
      <c r="E1211" s="5" t="s">
        <v>120</v>
      </c>
      <c r="F1211" s="5" t="s">
        <v>7808</v>
      </c>
      <c r="G1211" s="5" t="s">
        <v>7809</v>
      </c>
      <c r="H1211" s="5" t="s">
        <v>3355</v>
      </c>
      <c r="I1211" s="5" t="s">
        <v>1503</v>
      </c>
      <c r="J1211" s="5" t="s">
        <v>51</v>
      </c>
      <c r="K1211" s="5" t="s">
        <v>426</v>
      </c>
      <c r="L1211" s="2">
        <f t="shared" si="18"/>
        <v>-71775.983948917012</v>
      </c>
      <c r="M1211" s="5" t="s">
        <v>38</v>
      </c>
      <c r="N1211" s="5" t="s">
        <v>7810</v>
      </c>
    </row>
    <row r="1212" spans="2:14" hidden="1" outlineLevel="1">
      <c r="B1212" s="5" t="s">
        <v>3357</v>
      </c>
      <c r="C1212" s="5" t="s">
        <v>24</v>
      </c>
      <c r="D1212" s="5" t="s">
        <v>46</v>
      </c>
      <c r="E1212" s="5"/>
      <c r="F1212" s="5" t="s">
        <v>7811</v>
      </c>
      <c r="G1212" s="5" t="s">
        <v>7812</v>
      </c>
      <c r="H1212" s="5" t="s">
        <v>3360</v>
      </c>
      <c r="I1212" s="5" t="s">
        <v>1762</v>
      </c>
      <c r="J1212" s="5" t="s">
        <v>51</v>
      </c>
      <c r="K1212" s="5" t="s">
        <v>222</v>
      </c>
      <c r="L1212" s="2">
        <f t="shared" si="18"/>
        <v>-61522.271956214579</v>
      </c>
      <c r="M1212" s="5" t="s">
        <v>38</v>
      </c>
      <c r="N1212" s="5" t="s">
        <v>7813</v>
      </c>
    </row>
    <row r="1213" spans="2:14" hidden="1" outlineLevel="1">
      <c r="B1213" s="5" t="s">
        <v>3357</v>
      </c>
      <c r="C1213" s="5" t="s">
        <v>24</v>
      </c>
      <c r="D1213" s="5" t="s">
        <v>46</v>
      </c>
      <c r="E1213" s="5"/>
      <c r="F1213" s="5" t="s">
        <v>7814</v>
      </c>
      <c r="G1213" s="5" t="s">
        <v>7815</v>
      </c>
      <c r="H1213" s="5" t="s">
        <v>3360</v>
      </c>
      <c r="I1213" s="5" t="s">
        <v>7816</v>
      </c>
      <c r="J1213" s="5" t="s">
        <v>51</v>
      </c>
      <c r="K1213" s="5" t="s">
        <v>60</v>
      </c>
      <c r="L1213" s="2">
        <f t="shared" si="18"/>
        <v>70067.031950133271</v>
      </c>
      <c r="M1213" s="5" t="s">
        <v>38</v>
      </c>
      <c r="N1213" s="5" t="s">
        <v>7817</v>
      </c>
    </row>
    <row r="1214" spans="2:14" hidden="1" outlineLevel="1">
      <c r="B1214" s="5" t="s">
        <v>3363</v>
      </c>
      <c r="C1214" s="5" t="s">
        <v>24</v>
      </c>
      <c r="D1214" s="5" t="s">
        <v>63</v>
      </c>
      <c r="E1214" s="5"/>
      <c r="F1214" s="5" t="s">
        <v>7818</v>
      </c>
      <c r="G1214" s="5" t="s">
        <v>7819</v>
      </c>
      <c r="H1214" s="5" t="s">
        <v>3366</v>
      </c>
      <c r="I1214" s="5" t="s">
        <v>1480</v>
      </c>
      <c r="J1214" s="5" t="s">
        <v>51</v>
      </c>
      <c r="K1214" s="5" t="s">
        <v>324</v>
      </c>
      <c r="L1214" s="2">
        <f t="shared" si="18"/>
        <v>71775.983948917012</v>
      </c>
      <c r="M1214" s="5" t="s">
        <v>38</v>
      </c>
      <c r="N1214" s="5" t="s">
        <v>7820</v>
      </c>
    </row>
    <row r="1215" spans="2:14" hidden="1" outlineLevel="1">
      <c r="B1215" s="5" t="s">
        <v>7821</v>
      </c>
      <c r="C1215" s="5" t="s">
        <v>24</v>
      </c>
      <c r="D1215" s="5" t="s">
        <v>38</v>
      </c>
      <c r="E1215" s="5" t="s">
        <v>120</v>
      </c>
      <c r="F1215" s="5" t="s">
        <v>7822</v>
      </c>
      <c r="G1215" s="5" t="s">
        <v>7823</v>
      </c>
      <c r="H1215" s="5" t="s">
        <v>7824</v>
      </c>
      <c r="I1215" s="5" t="s">
        <v>1900</v>
      </c>
      <c r="J1215" s="5" t="s">
        <v>51</v>
      </c>
      <c r="K1215" s="5" t="s">
        <v>561</v>
      </c>
      <c r="L1215" s="2">
        <f t="shared" si="18"/>
        <v>-41014.847970809722</v>
      </c>
      <c r="M1215" s="5" t="s">
        <v>38</v>
      </c>
      <c r="N1215" s="5" t="s">
        <v>7825</v>
      </c>
    </row>
    <row r="1216" spans="2:14" hidden="1" outlineLevel="1">
      <c r="B1216" s="5" t="s">
        <v>3368</v>
      </c>
      <c r="C1216" s="5" t="s">
        <v>24</v>
      </c>
      <c r="D1216" s="5" t="s">
        <v>55</v>
      </c>
      <c r="E1216" s="5"/>
      <c r="F1216" s="5" t="s">
        <v>7826</v>
      </c>
      <c r="G1216" s="5" t="s">
        <v>7827</v>
      </c>
      <c r="H1216" s="5" t="s">
        <v>3371</v>
      </c>
      <c r="I1216" s="5" t="s">
        <v>74</v>
      </c>
      <c r="J1216" s="5" t="s">
        <v>51</v>
      </c>
      <c r="K1216" s="5" t="s">
        <v>43</v>
      </c>
      <c r="L1216" s="2">
        <f t="shared" si="18"/>
        <v>51268.559963512154</v>
      </c>
      <c r="M1216" s="5" t="s">
        <v>38</v>
      </c>
      <c r="N1216" s="5" t="s">
        <v>7828</v>
      </c>
    </row>
    <row r="1217" spans="2:14" hidden="1" outlineLevel="1">
      <c r="B1217" s="5" t="s">
        <v>3368</v>
      </c>
      <c r="C1217" s="5" t="s">
        <v>24</v>
      </c>
      <c r="D1217" s="5" t="s">
        <v>46</v>
      </c>
      <c r="E1217" s="5"/>
      <c r="F1217" s="5" t="s">
        <v>7829</v>
      </c>
      <c r="G1217" s="5" t="s">
        <v>7830</v>
      </c>
      <c r="H1217" s="5" t="s">
        <v>3371</v>
      </c>
      <c r="I1217" s="5" t="s">
        <v>2327</v>
      </c>
      <c r="J1217" s="5" t="s">
        <v>51</v>
      </c>
      <c r="K1217" s="5" t="s">
        <v>1780</v>
      </c>
      <c r="L1217" s="2">
        <f t="shared" si="18"/>
        <v>-51268.559963512154</v>
      </c>
      <c r="M1217" s="5" t="s">
        <v>38</v>
      </c>
      <c r="N1217" s="5" t="s">
        <v>7831</v>
      </c>
    </row>
    <row r="1218" spans="2:14" hidden="1" outlineLevel="1">
      <c r="B1218" s="5" t="s">
        <v>3376</v>
      </c>
      <c r="C1218" s="5" t="s">
        <v>24</v>
      </c>
      <c r="D1218" s="5" t="s">
        <v>46</v>
      </c>
      <c r="E1218" s="5"/>
      <c r="F1218" s="5" t="s">
        <v>7832</v>
      </c>
      <c r="G1218" s="5" t="s">
        <v>7833</v>
      </c>
      <c r="H1218" s="5" t="s">
        <v>3379</v>
      </c>
      <c r="I1218" s="5" t="s">
        <v>2733</v>
      </c>
      <c r="J1218" s="5" t="s">
        <v>38</v>
      </c>
      <c r="K1218" s="5" t="s">
        <v>1209</v>
      </c>
      <c r="L1218" s="2">
        <f t="shared" si="18"/>
        <v>88865.503936754394</v>
      </c>
      <c r="M1218" s="5" t="s">
        <v>38</v>
      </c>
      <c r="N1218" s="5" t="s">
        <v>7834</v>
      </c>
    </row>
    <row r="1219" spans="2:14" hidden="1" outlineLevel="1">
      <c r="B1219" s="5" t="s">
        <v>3376</v>
      </c>
      <c r="C1219" s="5" t="s">
        <v>24</v>
      </c>
      <c r="D1219" s="5" t="s">
        <v>55</v>
      </c>
      <c r="E1219" s="5"/>
      <c r="F1219" s="5" t="s">
        <v>7835</v>
      </c>
      <c r="G1219" s="5" t="s">
        <v>7836</v>
      </c>
      <c r="H1219" s="5" t="s">
        <v>3379</v>
      </c>
      <c r="I1219" s="5" t="s">
        <v>501</v>
      </c>
      <c r="J1219" s="5" t="s">
        <v>38</v>
      </c>
      <c r="K1219" s="5" t="s">
        <v>1579</v>
      </c>
      <c r="L1219" s="2">
        <f t="shared" ref="L1219:L1282" si="19">K1219/$K$2361*100</f>
        <v>-52977.511962295888</v>
      </c>
      <c r="M1219" s="5" t="s">
        <v>38</v>
      </c>
      <c r="N1219" s="5" t="s">
        <v>7837</v>
      </c>
    </row>
    <row r="1220" spans="2:14" hidden="1" outlineLevel="1">
      <c r="B1220" s="5" t="s">
        <v>3385</v>
      </c>
      <c r="C1220" s="5" t="s">
        <v>24</v>
      </c>
      <c r="D1220" s="5" t="s">
        <v>46</v>
      </c>
      <c r="E1220" s="5"/>
      <c r="F1220" s="5" t="s">
        <v>7838</v>
      </c>
      <c r="G1220" s="5" t="s">
        <v>7839</v>
      </c>
      <c r="H1220" s="5" t="s">
        <v>3388</v>
      </c>
      <c r="I1220" s="5" t="s">
        <v>1699</v>
      </c>
      <c r="J1220" s="5" t="s">
        <v>51</v>
      </c>
      <c r="K1220" s="5" t="s">
        <v>1040</v>
      </c>
      <c r="L1220" s="2">
        <f t="shared" si="19"/>
        <v>135007.20790391532</v>
      </c>
      <c r="M1220" s="5" t="s">
        <v>38</v>
      </c>
      <c r="N1220" s="5" t="s">
        <v>7840</v>
      </c>
    </row>
    <row r="1221" spans="2:14" hidden="1" outlineLevel="1">
      <c r="B1221" s="5" t="s">
        <v>3390</v>
      </c>
      <c r="C1221" s="5" t="s">
        <v>37</v>
      </c>
      <c r="D1221" s="5" t="s">
        <v>374</v>
      </c>
      <c r="E1221" s="5"/>
      <c r="F1221" s="5" t="s">
        <v>3391</v>
      </c>
      <c r="G1221" s="5" t="s">
        <v>3392</v>
      </c>
      <c r="H1221" s="5" t="s">
        <v>3393</v>
      </c>
      <c r="I1221" s="5" t="s">
        <v>1416</v>
      </c>
      <c r="J1221" s="5" t="s">
        <v>51</v>
      </c>
      <c r="K1221" s="5" t="s">
        <v>452</v>
      </c>
      <c r="L1221" s="2">
        <f t="shared" si="19"/>
        <v>119626.63991486171</v>
      </c>
      <c r="M1221" s="5" t="s">
        <v>38</v>
      </c>
      <c r="N1221" s="5" t="s">
        <v>7841</v>
      </c>
    </row>
    <row r="1222" spans="2:14" hidden="1" outlineLevel="1">
      <c r="B1222" s="5" t="s">
        <v>3395</v>
      </c>
      <c r="C1222" s="5" t="s">
        <v>24</v>
      </c>
      <c r="D1222" s="5" t="s">
        <v>38</v>
      </c>
      <c r="E1222" s="5"/>
      <c r="F1222" s="5" t="s">
        <v>7842</v>
      </c>
      <c r="G1222" s="5" t="s">
        <v>7843</v>
      </c>
      <c r="H1222" s="5" t="s">
        <v>3398</v>
      </c>
      <c r="I1222" s="5" t="s">
        <v>2264</v>
      </c>
      <c r="J1222" s="5" t="s">
        <v>51</v>
      </c>
      <c r="K1222" s="5" t="s">
        <v>117</v>
      </c>
      <c r="L1222" s="2">
        <f t="shared" si="19"/>
        <v>59813.319957430853</v>
      </c>
      <c r="M1222" s="5" t="s">
        <v>38</v>
      </c>
      <c r="N1222" s="5" t="s">
        <v>7844</v>
      </c>
    </row>
    <row r="1223" spans="2:14" hidden="1" outlineLevel="1">
      <c r="B1223" s="5" t="s">
        <v>3400</v>
      </c>
      <c r="C1223" s="5" t="s">
        <v>24</v>
      </c>
      <c r="D1223" s="5" t="s">
        <v>55</v>
      </c>
      <c r="E1223" s="5"/>
      <c r="F1223" s="5" t="s">
        <v>7845</v>
      </c>
      <c r="G1223" s="5" t="s">
        <v>7846</v>
      </c>
      <c r="H1223" s="5" t="s">
        <v>3403</v>
      </c>
      <c r="I1223" s="5" t="s">
        <v>5327</v>
      </c>
      <c r="J1223" s="5" t="s">
        <v>51</v>
      </c>
      <c r="K1223" s="5" t="s">
        <v>1613</v>
      </c>
      <c r="L1223" s="2">
        <f t="shared" si="19"/>
        <v>126462.44790999666</v>
      </c>
      <c r="M1223" s="5" t="s">
        <v>38</v>
      </c>
      <c r="N1223" s="5" t="s">
        <v>7847</v>
      </c>
    </row>
    <row r="1224" spans="2:14" hidden="1" outlineLevel="1">
      <c r="B1224" s="5" t="s">
        <v>3406</v>
      </c>
      <c r="C1224" s="5" t="s">
        <v>24</v>
      </c>
      <c r="D1224" s="5" t="s">
        <v>46</v>
      </c>
      <c r="E1224" s="5"/>
      <c r="F1224" s="5" t="s">
        <v>7848</v>
      </c>
      <c r="G1224" s="5" t="s">
        <v>7849</v>
      </c>
      <c r="H1224" s="5" t="s">
        <v>3409</v>
      </c>
      <c r="I1224" s="5" t="s">
        <v>1231</v>
      </c>
      <c r="J1224" s="5" t="s">
        <v>38</v>
      </c>
      <c r="K1224" s="5" t="s">
        <v>4060</v>
      </c>
      <c r="L1224" s="2">
        <f t="shared" si="19"/>
        <v>116208.73591729421</v>
      </c>
      <c r="M1224" s="5" t="s">
        <v>38</v>
      </c>
      <c r="N1224" s="5" t="s">
        <v>7850</v>
      </c>
    </row>
    <row r="1225" spans="2:14" hidden="1" outlineLevel="1">
      <c r="B1225" s="5" t="s">
        <v>3406</v>
      </c>
      <c r="C1225" s="5" t="s">
        <v>24</v>
      </c>
      <c r="D1225" s="5" t="s">
        <v>55</v>
      </c>
      <c r="E1225" s="5"/>
      <c r="F1225" s="5" t="s">
        <v>7851</v>
      </c>
      <c r="G1225" s="5" t="s">
        <v>7852</v>
      </c>
      <c r="H1225" s="5" t="s">
        <v>3409</v>
      </c>
      <c r="I1225" s="5" t="s">
        <v>611</v>
      </c>
      <c r="J1225" s="5" t="s">
        <v>38</v>
      </c>
      <c r="K1225" s="5" t="s">
        <v>1521</v>
      </c>
      <c r="L1225" s="2">
        <f t="shared" si="19"/>
        <v>-30761.13597810729</v>
      </c>
      <c r="M1225" s="5" t="s">
        <v>38</v>
      </c>
      <c r="N1225" s="5" t="s">
        <v>7853</v>
      </c>
    </row>
    <row r="1226" spans="2:14" hidden="1" outlineLevel="1">
      <c r="B1226" s="5" t="s">
        <v>3411</v>
      </c>
      <c r="C1226" s="5" t="s">
        <v>24</v>
      </c>
      <c r="D1226" s="5" t="s">
        <v>4796</v>
      </c>
      <c r="E1226" s="5"/>
      <c r="F1226" s="5" t="s">
        <v>7854</v>
      </c>
      <c r="G1226" s="5" t="s">
        <v>7855</v>
      </c>
      <c r="H1226" s="5" t="s">
        <v>3414</v>
      </c>
      <c r="I1226" s="5" t="s">
        <v>7856</v>
      </c>
      <c r="J1226" s="5" t="s">
        <v>51</v>
      </c>
      <c r="K1226" s="5" t="s">
        <v>967</v>
      </c>
      <c r="L1226" s="2">
        <f t="shared" si="19"/>
        <v>124753.49591121291</v>
      </c>
      <c r="M1226" s="5" t="s">
        <v>38</v>
      </c>
      <c r="N1226" s="5" t="s">
        <v>7857</v>
      </c>
    </row>
    <row r="1227" spans="2:14" hidden="1" outlineLevel="1">
      <c r="B1227" s="5" t="s">
        <v>3411</v>
      </c>
      <c r="C1227" s="5" t="s">
        <v>24</v>
      </c>
      <c r="D1227" s="5" t="s">
        <v>55</v>
      </c>
      <c r="E1227" s="5"/>
      <c r="F1227" s="5" t="s">
        <v>7858</v>
      </c>
      <c r="G1227" s="5" t="s">
        <v>7859</v>
      </c>
      <c r="H1227" s="5" t="s">
        <v>3414</v>
      </c>
      <c r="I1227" s="5" t="s">
        <v>5883</v>
      </c>
      <c r="J1227" s="5" t="s">
        <v>51</v>
      </c>
      <c r="K1227" s="5" t="s">
        <v>1136</v>
      </c>
      <c r="L1227" s="2">
        <f t="shared" si="19"/>
        <v>-119626.63991486171</v>
      </c>
      <c r="M1227" s="5" t="s">
        <v>38</v>
      </c>
      <c r="N1227" s="5" t="s">
        <v>7860</v>
      </c>
    </row>
    <row r="1228" spans="2:14" hidden="1" outlineLevel="1">
      <c r="B1228" s="5" t="s">
        <v>3421</v>
      </c>
      <c r="C1228" s="5" t="s">
        <v>24</v>
      </c>
      <c r="D1228" s="5" t="s">
        <v>38</v>
      </c>
      <c r="E1228" s="5"/>
      <c r="F1228" s="5" t="s">
        <v>7861</v>
      </c>
      <c r="G1228" s="5" t="s">
        <v>7862</v>
      </c>
      <c r="H1228" s="5" t="s">
        <v>3424</v>
      </c>
      <c r="I1228" s="5" t="s">
        <v>1568</v>
      </c>
      <c r="J1228" s="5" t="s">
        <v>38</v>
      </c>
      <c r="K1228" s="5" t="s">
        <v>350</v>
      </c>
      <c r="L1228" s="2">
        <f t="shared" si="19"/>
        <v>83738.647940403185</v>
      </c>
      <c r="M1228" s="5" t="s">
        <v>38</v>
      </c>
      <c r="N1228" s="5" t="s">
        <v>7863</v>
      </c>
    </row>
    <row r="1229" spans="2:14" hidden="1" outlineLevel="1">
      <c r="B1229" s="5" t="s">
        <v>3426</v>
      </c>
      <c r="C1229" s="5" t="s">
        <v>24</v>
      </c>
      <c r="D1229" s="5" t="s">
        <v>63</v>
      </c>
      <c r="E1229" s="5"/>
      <c r="F1229" s="5" t="s">
        <v>7864</v>
      </c>
      <c r="G1229" s="5" t="s">
        <v>7865</v>
      </c>
      <c r="H1229" s="5" t="s">
        <v>3429</v>
      </c>
      <c r="I1229" s="5" t="s">
        <v>3513</v>
      </c>
      <c r="J1229" s="5" t="s">
        <v>38</v>
      </c>
      <c r="K1229" s="5" t="s">
        <v>5847</v>
      </c>
      <c r="L1229" s="2">
        <f t="shared" si="19"/>
        <v>165768.34388202263</v>
      </c>
      <c r="M1229" s="5" t="s">
        <v>38</v>
      </c>
      <c r="N1229" s="5" t="s">
        <v>7866</v>
      </c>
    </row>
    <row r="1230" spans="2:14" hidden="1" outlineLevel="1">
      <c r="B1230" s="5" t="s">
        <v>3426</v>
      </c>
      <c r="C1230" s="5" t="s">
        <v>24</v>
      </c>
      <c r="D1230" s="5" t="s">
        <v>46</v>
      </c>
      <c r="E1230" s="5"/>
      <c r="F1230" s="5" t="s">
        <v>7867</v>
      </c>
      <c r="G1230" s="5" t="s">
        <v>7868</v>
      </c>
      <c r="H1230" s="5" t="s">
        <v>3429</v>
      </c>
      <c r="I1230" s="5" t="s">
        <v>7869</v>
      </c>
      <c r="J1230" s="5" t="s">
        <v>38</v>
      </c>
      <c r="K1230" s="5" t="s">
        <v>718</v>
      </c>
      <c r="L1230" s="2">
        <f t="shared" si="19"/>
        <v>-99119.215929456841</v>
      </c>
      <c r="M1230" s="5" t="s">
        <v>38</v>
      </c>
      <c r="N1230" s="5" t="s">
        <v>7870</v>
      </c>
    </row>
    <row r="1231" spans="2:14" hidden="1" outlineLevel="1">
      <c r="B1231" s="5" t="s">
        <v>3434</v>
      </c>
      <c r="C1231" s="5" t="s">
        <v>24</v>
      </c>
      <c r="D1231" s="5" t="s">
        <v>55</v>
      </c>
      <c r="E1231" s="5"/>
      <c r="F1231" s="5" t="s">
        <v>7871</v>
      </c>
      <c r="G1231" s="5" t="s">
        <v>7872</v>
      </c>
      <c r="H1231" s="5" t="s">
        <v>3437</v>
      </c>
      <c r="I1231" s="5" t="s">
        <v>3738</v>
      </c>
      <c r="J1231" s="5" t="s">
        <v>51</v>
      </c>
      <c r="K1231" s="5" t="s">
        <v>1040</v>
      </c>
      <c r="L1231" s="2">
        <f t="shared" si="19"/>
        <v>135007.20790391532</v>
      </c>
      <c r="M1231" s="5" t="s">
        <v>38</v>
      </c>
      <c r="N1231" s="5" t="s">
        <v>7873</v>
      </c>
    </row>
    <row r="1232" spans="2:14" hidden="1" outlineLevel="1">
      <c r="B1232" s="5" t="s">
        <v>7874</v>
      </c>
      <c r="C1232" s="5" t="s">
        <v>24</v>
      </c>
      <c r="D1232" s="5" t="s">
        <v>46</v>
      </c>
      <c r="E1232" s="5"/>
      <c r="F1232" s="5" t="s">
        <v>7875</v>
      </c>
      <c r="G1232" s="5" t="s">
        <v>7876</v>
      </c>
      <c r="H1232" s="5" t="s">
        <v>7877</v>
      </c>
      <c r="I1232" s="5" t="s">
        <v>4665</v>
      </c>
      <c r="J1232" s="5" t="s">
        <v>38</v>
      </c>
      <c r="K1232" s="5" t="s">
        <v>159</v>
      </c>
      <c r="L1232" s="2">
        <f t="shared" si="19"/>
        <v>42723.799969593463</v>
      </c>
      <c r="M1232" s="5" t="s">
        <v>38</v>
      </c>
      <c r="N1232" s="5" t="s">
        <v>7878</v>
      </c>
    </row>
    <row r="1233" spans="1:14" hidden="1" outlineLevel="1">
      <c r="B1233" s="5" t="s">
        <v>7874</v>
      </c>
      <c r="C1233" s="5" t="s">
        <v>24</v>
      </c>
      <c r="D1233" s="5" t="s">
        <v>38</v>
      </c>
      <c r="E1233" s="5"/>
      <c r="F1233" s="5" t="s">
        <v>7879</v>
      </c>
      <c r="G1233" s="5" t="s">
        <v>7880</v>
      </c>
      <c r="H1233" s="5" t="s">
        <v>7877</v>
      </c>
      <c r="I1233" s="5" t="s">
        <v>1835</v>
      </c>
      <c r="J1233" s="5" t="s">
        <v>38</v>
      </c>
      <c r="K1233" s="5" t="s">
        <v>1281</v>
      </c>
      <c r="L1233" s="2">
        <f t="shared" si="19"/>
        <v>-29052.183979323552</v>
      </c>
      <c r="M1233" s="5" t="s">
        <v>38</v>
      </c>
      <c r="N1233" s="5" t="s">
        <v>7881</v>
      </c>
    </row>
    <row r="1234" spans="1:14" hidden="1" outlineLevel="1">
      <c r="B1234" s="5" t="s">
        <v>7874</v>
      </c>
      <c r="C1234" s="5" t="s">
        <v>24</v>
      </c>
      <c r="D1234" s="5" t="s">
        <v>55</v>
      </c>
      <c r="E1234" s="5"/>
      <c r="F1234" s="5" t="s">
        <v>7882</v>
      </c>
      <c r="G1234" s="5" t="s">
        <v>7883</v>
      </c>
      <c r="H1234" s="5" t="s">
        <v>7877</v>
      </c>
      <c r="I1234" s="5" t="s">
        <v>323</v>
      </c>
      <c r="J1234" s="5" t="s">
        <v>38</v>
      </c>
      <c r="K1234" s="5" t="s">
        <v>271</v>
      </c>
      <c r="L1234" s="2">
        <f t="shared" si="19"/>
        <v>-37596.943973242247</v>
      </c>
      <c r="M1234" s="5" t="s">
        <v>38</v>
      </c>
      <c r="N1234" s="5" t="s">
        <v>7884</v>
      </c>
    </row>
    <row r="1235" spans="1:14" hidden="1" outlineLevel="1">
      <c r="B1235" s="5" t="s">
        <v>7885</v>
      </c>
      <c r="C1235" s="5" t="s">
        <v>24</v>
      </c>
      <c r="D1235" s="5" t="s">
        <v>55</v>
      </c>
      <c r="E1235" s="5" t="s">
        <v>120</v>
      </c>
      <c r="F1235" s="5" t="s">
        <v>7886</v>
      </c>
      <c r="G1235" s="5" t="s">
        <v>7887</v>
      </c>
      <c r="H1235" s="5" t="s">
        <v>7888</v>
      </c>
      <c r="I1235" s="5" t="s">
        <v>316</v>
      </c>
      <c r="J1235" s="5" t="s">
        <v>38</v>
      </c>
      <c r="K1235" s="5" t="s">
        <v>409</v>
      </c>
      <c r="L1235" s="2">
        <f t="shared" si="19"/>
        <v>-35887.991974458506</v>
      </c>
      <c r="M1235" s="5" t="s">
        <v>38</v>
      </c>
      <c r="N1235" s="5" t="s">
        <v>7889</v>
      </c>
    </row>
    <row r="1236" spans="1:14" hidden="1" outlineLevel="1">
      <c r="B1236" s="5" t="s">
        <v>7885</v>
      </c>
      <c r="C1236" s="5" t="s">
        <v>24</v>
      </c>
      <c r="D1236" s="5" t="s">
        <v>142</v>
      </c>
      <c r="E1236" s="5" t="s">
        <v>120</v>
      </c>
      <c r="F1236" s="5" t="s">
        <v>7890</v>
      </c>
      <c r="G1236" s="5" t="s">
        <v>7891</v>
      </c>
      <c r="H1236" s="5" t="s">
        <v>7888</v>
      </c>
      <c r="I1236" s="5" t="s">
        <v>2893</v>
      </c>
      <c r="J1236" s="5" t="s">
        <v>38</v>
      </c>
      <c r="K1236" s="5" t="s">
        <v>1294</v>
      </c>
      <c r="L1236" s="2">
        <f t="shared" si="19"/>
        <v>-32470.087976891027</v>
      </c>
      <c r="M1236" s="5" t="s">
        <v>38</v>
      </c>
      <c r="N1236" s="5" t="s">
        <v>7892</v>
      </c>
    </row>
    <row r="1237" spans="1:14" hidden="1" outlineLevel="1">
      <c r="B1237" s="5" t="s">
        <v>3442</v>
      </c>
      <c r="C1237" s="5" t="s">
        <v>37</v>
      </c>
      <c r="D1237" s="5" t="s">
        <v>142</v>
      </c>
      <c r="E1237" s="5"/>
      <c r="F1237" s="5" t="s">
        <v>7893</v>
      </c>
      <c r="G1237" s="5" t="s">
        <v>7894</v>
      </c>
      <c r="H1237" s="5" t="s">
        <v>3445</v>
      </c>
      <c r="I1237" s="5" t="s">
        <v>4460</v>
      </c>
      <c r="J1237" s="5" t="s">
        <v>38</v>
      </c>
      <c r="K1237" s="5" t="s">
        <v>5057</v>
      </c>
      <c r="L1237" s="2">
        <f t="shared" si="19"/>
        <v>150387.77589296899</v>
      </c>
      <c r="M1237" s="5" t="s">
        <v>38</v>
      </c>
      <c r="N1237" s="5" t="s">
        <v>7895</v>
      </c>
    </row>
    <row r="1238" spans="1:14" hidden="1" outlineLevel="1">
      <c r="B1238" s="5" t="s">
        <v>3442</v>
      </c>
      <c r="C1238" s="5" t="s">
        <v>37</v>
      </c>
      <c r="D1238" s="5" t="s">
        <v>540</v>
      </c>
      <c r="E1238" s="5"/>
      <c r="F1238" s="5" t="s">
        <v>3447</v>
      </c>
      <c r="G1238" s="5" t="s">
        <v>3444</v>
      </c>
      <c r="H1238" s="5" t="s">
        <v>3445</v>
      </c>
      <c r="I1238" s="5" t="s">
        <v>1429</v>
      </c>
      <c r="J1238" s="5" t="s">
        <v>38</v>
      </c>
      <c r="K1238" s="5" t="s">
        <v>3774</v>
      </c>
      <c r="L1238" s="2">
        <f t="shared" si="19"/>
        <v>-136716.15990269909</v>
      </c>
      <c r="M1238" s="5" t="s">
        <v>38</v>
      </c>
      <c r="N1238" s="5" t="s">
        <v>7896</v>
      </c>
    </row>
    <row r="1239" spans="1:14" hidden="1" outlineLevel="1">
      <c r="B1239" s="5" t="s">
        <v>7897</v>
      </c>
      <c r="C1239" s="5" t="s">
        <v>24</v>
      </c>
      <c r="D1239" s="5" t="s">
        <v>55</v>
      </c>
      <c r="E1239" s="5"/>
      <c r="F1239" s="5" t="s">
        <v>7898</v>
      </c>
      <c r="G1239" s="5" t="s">
        <v>7899</v>
      </c>
      <c r="H1239" s="5" t="s">
        <v>7900</v>
      </c>
      <c r="I1239" s="5" t="s">
        <v>1231</v>
      </c>
      <c r="J1239" s="5" t="s">
        <v>55</v>
      </c>
      <c r="K1239" s="5" t="s">
        <v>631</v>
      </c>
      <c r="L1239" s="2">
        <f t="shared" si="19"/>
        <v>34179.039975674772</v>
      </c>
      <c r="M1239" s="5" t="s">
        <v>38</v>
      </c>
      <c r="N1239" s="5" t="s">
        <v>7901</v>
      </c>
    </row>
    <row r="1240" spans="1:14" hidden="1" outlineLevel="1">
      <c r="B1240" s="5" t="s">
        <v>7902</v>
      </c>
      <c r="C1240" s="5" t="s">
        <v>24</v>
      </c>
      <c r="D1240" s="5" t="s">
        <v>63</v>
      </c>
      <c r="E1240" s="5"/>
      <c r="F1240" s="5" t="s">
        <v>7903</v>
      </c>
      <c r="G1240" s="5" t="s">
        <v>7904</v>
      </c>
      <c r="H1240" s="5" t="s">
        <v>7905</v>
      </c>
      <c r="I1240" s="5" t="s">
        <v>1525</v>
      </c>
      <c r="J1240" s="5" t="s">
        <v>51</v>
      </c>
      <c r="K1240" s="5" t="s">
        <v>2580</v>
      </c>
      <c r="L1240" s="2">
        <f t="shared" si="19"/>
        <v>-112790.83191972674</v>
      </c>
      <c r="M1240" s="5" t="s">
        <v>38</v>
      </c>
      <c r="N1240" s="5" t="s">
        <v>7906</v>
      </c>
    </row>
    <row r="1241" spans="1:14" hidden="1" outlineLevel="1">
      <c r="B1241" s="5" t="s">
        <v>7902</v>
      </c>
      <c r="C1241" s="5" t="s">
        <v>24</v>
      </c>
      <c r="D1241" s="5" t="s">
        <v>46</v>
      </c>
      <c r="E1241" s="5"/>
      <c r="F1241" s="5" t="s">
        <v>7907</v>
      </c>
      <c r="G1241" s="5" t="s">
        <v>7908</v>
      </c>
      <c r="H1241" s="5" t="s">
        <v>7905</v>
      </c>
      <c r="I1241" s="5" t="s">
        <v>109</v>
      </c>
      <c r="J1241" s="5" t="s">
        <v>51</v>
      </c>
      <c r="K1241" s="5" t="s">
        <v>1029</v>
      </c>
      <c r="L1241" s="2">
        <f t="shared" si="19"/>
        <v>167477.29588080637</v>
      </c>
      <c r="M1241" s="5" t="s">
        <v>38</v>
      </c>
      <c r="N1241" s="5" t="s">
        <v>7909</v>
      </c>
    </row>
    <row r="1242" spans="1:14" hidden="1" outlineLevel="1">
      <c r="B1242" s="5" t="s">
        <v>7910</v>
      </c>
      <c r="C1242" s="5" t="s">
        <v>37</v>
      </c>
      <c r="D1242" s="5" t="s">
        <v>38</v>
      </c>
      <c r="E1242" s="5"/>
      <c r="F1242" s="5" t="s">
        <v>7911</v>
      </c>
      <c r="G1242" s="5" t="s">
        <v>7912</v>
      </c>
      <c r="H1242" s="5" t="s">
        <v>7913</v>
      </c>
      <c r="I1242" s="5" t="s">
        <v>7914</v>
      </c>
      <c r="J1242" s="5" t="s">
        <v>51</v>
      </c>
      <c r="K1242" s="5" t="s">
        <v>2097</v>
      </c>
      <c r="L1242" s="2">
        <f t="shared" si="19"/>
        <v>30761.13597810729</v>
      </c>
      <c r="M1242" s="5" t="s">
        <v>38</v>
      </c>
      <c r="N1242" s="5" t="s">
        <v>7915</v>
      </c>
    </row>
    <row r="1243" spans="1:14" collapsed="1">
      <c r="A1243" s="3" t="s">
        <v>7916</v>
      </c>
      <c r="B1243" s="2" t="s">
        <v>7917</v>
      </c>
      <c r="C1243" s="2" t="s">
        <v>7918</v>
      </c>
      <c r="D1243" s="2" t="s">
        <v>7919</v>
      </c>
      <c r="E1243" s="2" t="s">
        <v>7920</v>
      </c>
      <c r="F1243" s="2" t="s">
        <v>7921</v>
      </c>
      <c r="G1243" s="2" t="s">
        <v>7922</v>
      </c>
      <c r="H1243" s="2" t="s">
        <v>7923</v>
      </c>
      <c r="I1243" s="3" t="s">
        <v>7924</v>
      </c>
      <c r="K1243" s="2">
        <f>141/C1243</f>
        <v>4.6599246480269682E-3</v>
      </c>
      <c r="L1243" s="2">
        <f t="shared" si="19"/>
        <v>7.9635875414272954</v>
      </c>
      <c r="M1243" s="2">
        <v>-0.61899999999999999</v>
      </c>
      <c r="N1243" s="2">
        <v>5.71</v>
      </c>
    </row>
    <row r="1244" spans="1:14" hidden="1" outlineLevel="1">
      <c r="A1244" s="3" t="s">
        <v>7925</v>
      </c>
      <c r="B1244" s="4" t="s">
        <v>7926</v>
      </c>
      <c r="C1244" s="4" t="s">
        <v>7918</v>
      </c>
      <c r="D1244" s="4" t="s">
        <v>7919</v>
      </c>
      <c r="E1244" s="4" t="s">
        <v>7920</v>
      </c>
      <c r="F1244" s="4" t="s">
        <v>7921</v>
      </c>
      <c r="G1244" s="4" t="s">
        <v>24</v>
      </c>
      <c r="H1244" s="4" t="s">
        <v>7923</v>
      </c>
      <c r="I1244" s="3" t="s">
        <v>7927</v>
      </c>
      <c r="L1244" s="2">
        <f t="shared" si="19"/>
        <v>0</v>
      </c>
    </row>
    <row r="1245" spans="1:14" hidden="1" outlineLevel="1">
      <c r="B1245" s="1" t="s">
        <v>26</v>
      </c>
      <c r="C1245" s="1" t="s">
        <v>27</v>
      </c>
      <c r="D1245" s="1" t="s">
        <v>4</v>
      </c>
      <c r="E1245" s="1" t="s">
        <v>28</v>
      </c>
      <c r="F1245" s="1" t="s">
        <v>29</v>
      </c>
      <c r="G1245" s="1" t="s">
        <v>30</v>
      </c>
      <c r="H1245" s="1" t="s">
        <v>31</v>
      </c>
      <c r="I1245" s="1" t="s">
        <v>32</v>
      </c>
      <c r="J1245" s="1" t="s">
        <v>33</v>
      </c>
      <c r="K1245" s="1" t="s">
        <v>3</v>
      </c>
      <c r="L1245" s="2" t="e">
        <f t="shared" si="19"/>
        <v>#VALUE!</v>
      </c>
      <c r="M1245" s="1" t="s">
        <v>34</v>
      </c>
      <c r="N1245" s="1" t="s">
        <v>35</v>
      </c>
    </row>
    <row r="1246" spans="1:14" hidden="1" outlineLevel="1">
      <c r="B1246" s="5" t="s">
        <v>7928</v>
      </c>
      <c r="C1246" s="5" t="s">
        <v>37</v>
      </c>
      <c r="D1246" s="5" t="s">
        <v>38</v>
      </c>
      <c r="E1246" s="5"/>
      <c r="F1246" s="5" t="s">
        <v>7929</v>
      </c>
      <c r="G1246" s="5" t="s">
        <v>7930</v>
      </c>
      <c r="H1246" s="5" t="s">
        <v>7931</v>
      </c>
      <c r="I1246" s="5" t="s">
        <v>5660</v>
      </c>
      <c r="J1246" s="5" t="s">
        <v>51</v>
      </c>
      <c r="K1246" s="5" t="s">
        <v>631</v>
      </c>
      <c r="L1246" s="2">
        <f t="shared" si="19"/>
        <v>34179.039975674772</v>
      </c>
      <c r="M1246" s="5" t="s">
        <v>38</v>
      </c>
      <c r="N1246" s="5" t="s">
        <v>7932</v>
      </c>
    </row>
    <row r="1247" spans="1:14" hidden="1" outlineLevel="1">
      <c r="B1247" s="5" t="s">
        <v>7933</v>
      </c>
      <c r="C1247" s="5" t="s">
        <v>37</v>
      </c>
      <c r="D1247" s="5" t="s">
        <v>63</v>
      </c>
      <c r="E1247" s="5"/>
      <c r="F1247" s="5" t="s">
        <v>7934</v>
      </c>
      <c r="G1247" s="5" t="s">
        <v>7935</v>
      </c>
      <c r="H1247" s="5" t="s">
        <v>7936</v>
      </c>
      <c r="I1247" s="5" t="s">
        <v>1503</v>
      </c>
      <c r="J1247" s="5" t="s">
        <v>51</v>
      </c>
      <c r="K1247" s="5" t="s">
        <v>188</v>
      </c>
      <c r="L1247" s="2">
        <f t="shared" si="19"/>
        <v>80320.743942835703</v>
      </c>
      <c r="M1247" s="5" t="s">
        <v>38</v>
      </c>
      <c r="N1247" s="5" t="s">
        <v>7937</v>
      </c>
    </row>
    <row r="1248" spans="1:14" hidden="1" outlineLevel="1">
      <c r="B1248" s="5" t="s">
        <v>7938</v>
      </c>
      <c r="C1248" s="5" t="s">
        <v>37</v>
      </c>
      <c r="D1248" s="5" t="s">
        <v>46</v>
      </c>
      <c r="E1248" s="5"/>
      <c r="F1248" s="5" t="s">
        <v>7939</v>
      </c>
      <c r="G1248" s="5" t="s">
        <v>7940</v>
      </c>
      <c r="H1248" s="5" t="s">
        <v>7941</v>
      </c>
      <c r="I1248" s="5" t="s">
        <v>2435</v>
      </c>
      <c r="J1248" s="5" t="s">
        <v>51</v>
      </c>
      <c r="K1248" s="5" t="s">
        <v>379</v>
      </c>
      <c r="L1248" s="2">
        <f t="shared" si="19"/>
        <v>99119.215929456841</v>
      </c>
      <c r="M1248" s="5" t="s">
        <v>38</v>
      </c>
      <c r="N1248" s="5" t="s">
        <v>7942</v>
      </c>
    </row>
    <row r="1249" spans="2:14" hidden="1" outlineLevel="1">
      <c r="B1249" s="5" t="s">
        <v>7943</v>
      </c>
      <c r="C1249" s="5" t="s">
        <v>37</v>
      </c>
      <c r="D1249" s="5" t="s">
        <v>55</v>
      </c>
      <c r="E1249" s="5"/>
      <c r="F1249" s="5" t="s">
        <v>7944</v>
      </c>
      <c r="G1249" s="5" t="s">
        <v>7945</v>
      </c>
      <c r="H1249" s="5" t="s">
        <v>7946</v>
      </c>
      <c r="I1249" s="5" t="s">
        <v>1110</v>
      </c>
      <c r="J1249" s="5" t="s">
        <v>51</v>
      </c>
      <c r="K1249" s="5" t="s">
        <v>1423</v>
      </c>
      <c r="L1249" s="2">
        <f t="shared" si="19"/>
        <v>68358.079951349544</v>
      </c>
      <c r="M1249" s="5" t="s">
        <v>38</v>
      </c>
      <c r="N1249" s="5" t="s">
        <v>7947</v>
      </c>
    </row>
    <row r="1250" spans="2:14" hidden="1" outlineLevel="1">
      <c r="B1250" s="5" t="s">
        <v>7948</v>
      </c>
      <c r="C1250" s="5" t="s">
        <v>37</v>
      </c>
      <c r="D1250" s="5" t="s">
        <v>55</v>
      </c>
      <c r="E1250" s="5"/>
      <c r="F1250" s="5" t="s">
        <v>7949</v>
      </c>
      <c r="G1250" s="5" t="s">
        <v>7950</v>
      </c>
      <c r="H1250" s="5" t="s">
        <v>7951</v>
      </c>
      <c r="I1250" s="5" t="s">
        <v>316</v>
      </c>
      <c r="J1250" s="5" t="s">
        <v>38</v>
      </c>
      <c r="K1250" s="5" t="s">
        <v>301</v>
      </c>
      <c r="L1250" s="2">
        <f t="shared" si="19"/>
        <v>54686.463961079629</v>
      </c>
      <c r="M1250" s="5" t="s">
        <v>38</v>
      </c>
      <c r="N1250" s="5" t="s">
        <v>7952</v>
      </c>
    </row>
    <row r="1251" spans="2:14" hidden="1" outlineLevel="1">
      <c r="B1251" s="5" t="s">
        <v>7953</v>
      </c>
      <c r="C1251" s="5" t="s">
        <v>37</v>
      </c>
      <c r="D1251" s="5" t="s">
        <v>38</v>
      </c>
      <c r="E1251" s="5" t="s">
        <v>162</v>
      </c>
      <c r="F1251" s="5" t="s">
        <v>7954</v>
      </c>
      <c r="G1251" s="5" t="s">
        <v>7955</v>
      </c>
      <c r="H1251" s="5" t="s">
        <v>7956</v>
      </c>
      <c r="I1251" s="5" t="s">
        <v>226</v>
      </c>
      <c r="J1251" s="5" t="s">
        <v>38</v>
      </c>
      <c r="K1251" s="5" t="s">
        <v>324</v>
      </c>
      <c r="L1251" s="2">
        <f t="shared" si="19"/>
        <v>71775.983948917012</v>
      </c>
      <c r="M1251" s="5" t="s">
        <v>38</v>
      </c>
      <c r="N1251" s="5" t="s">
        <v>7957</v>
      </c>
    </row>
    <row r="1252" spans="2:14" hidden="1" outlineLevel="1">
      <c r="B1252" s="5" t="s">
        <v>7958</v>
      </c>
      <c r="C1252" s="5" t="s">
        <v>37</v>
      </c>
      <c r="D1252" s="5" t="s">
        <v>38</v>
      </c>
      <c r="E1252" s="5"/>
      <c r="F1252" s="5" t="s">
        <v>7959</v>
      </c>
      <c r="G1252" s="5" t="s">
        <v>7960</v>
      </c>
      <c r="H1252" s="5" t="s">
        <v>7961</v>
      </c>
      <c r="I1252" s="5" t="s">
        <v>3640</v>
      </c>
      <c r="J1252" s="5" t="s">
        <v>38</v>
      </c>
      <c r="K1252" s="5" t="s">
        <v>583</v>
      </c>
      <c r="L1252" s="2">
        <f t="shared" si="19"/>
        <v>20507.423985404861</v>
      </c>
      <c r="M1252" s="5" t="s">
        <v>38</v>
      </c>
      <c r="N1252" s="5" t="s">
        <v>7962</v>
      </c>
    </row>
    <row r="1253" spans="2:14" hidden="1" outlineLevel="1">
      <c r="B1253" s="5" t="s">
        <v>7963</v>
      </c>
      <c r="C1253" s="5" t="s">
        <v>37</v>
      </c>
      <c r="D1253" s="5" t="s">
        <v>38</v>
      </c>
      <c r="E1253" s="5" t="s">
        <v>162</v>
      </c>
      <c r="F1253" s="5" t="s">
        <v>7964</v>
      </c>
      <c r="G1253" s="5" t="s">
        <v>7965</v>
      </c>
      <c r="H1253" s="5" t="s">
        <v>7966</v>
      </c>
      <c r="I1253" s="5" t="s">
        <v>788</v>
      </c>
      <c r="J1253" s="5" t="s">
        <v>51</v>
      </c>
      <c r="K1253" s="5" t="s">
        <v>355</v>
      </c>
      <c r="L1253" s="2">
        <f t="shared" si="19"/>
        <v>-22216.375984188599</v>
      </c>
      <c r="M1253" s="5" t="s">
        <v>38</v>
      </c>
      <c r="N1253" s="5" t="s">
        <v>7967</v>
      </c>
    </row>
    <row r="1254" spans="2:14" hidden="1" outlineLevel="1">
      <c r="B1254" s="5" t="s">
        <v>7968</v>
      </c>
      <c r="C1254" s="5" t="s">
        <v>37</v>
      </c>
      <c r="D1254" s="5" t="s">
        <v>55</v>
      </c>
      <c r="E1254" s="5"/>
      <c r="F1254" s="5" t="s">
        <v>7969</v>
      </c>
      <c r="G1254" s="5" t="s">
        <v>7970</v>
      </c>
      <c r="H1254" s="5" t="s">
        <v>7971</v>
      </c>
      <c r="I1254" s="5" t="s">
        <v>1273</v>
      </c>
      <c r="J1254" s="5" t="s">
        <v>51</v>
      </c>
      <c r="K1254" s="5" t="s">
        <v>379</v>
      </c>
      <c r="L1254" s="2">
        <f t="shared" si="19"/>
        <v>99119.215929456841</v>
      </c>
      <c r="M1254" s="5" t="s">
        <v>38</v>
      </c>
      <c r="N1254" s="5" t="s">
        <v>7972</v>
      </c>
    </row>
    <row r="1255" spans="2:14" hidden="1" outlineLevel="1">
      <c r="B1255" s="5" t="s">
        <v>7973</v>
      </c>
      <c r="C1255" s="5" t="s">
        <v>37</v>
      </c>
      <c r="D1255" s="5" t="s">
        <v>55</v>
      </c>
      <c r="E1255" s="5"/>
      <c r="F1255" s="5" t="s">
        <v>7974</v>
      </c>
      <c r="G1255" s="5" t="s">
        <v>7975</v>
      </c>
      <c r="H1255" s="5" t="s">
        <v>7976</v>
      </c>
      <c r="I1255" s="5" t="s">
        <v>1997</v>
      </c>
      <c r="J1255" s="5" t="s">
        <v>51</v>
      </c>
      <c r="K1255" s="5" t="s">
        <v>2643</v>
      </c>
      <c r="L1255" s="2">
        <f t="shared" si="19"/>
        <v>128171.39990878038</v>
      </c>
      <c r="M1255" s="5" t="s">
        <v>38</v>
      </c>
      <c r="N1255" s="5" t="s">
        <v>7977</v>
      </c>
    </row>
    <row r="1256" spans="2:14" hidden="1" outlineLevel="1">
      <c r="B1256" s="5" t="s">
        <v>7978</v>
      </c>
      <c r="C1256" s="5" t="s">
        <v>37</v>
      </c>
      <c r="D1256" s="5" t="s">
        <v>38</v>
      </c>
      <c r="E1256" s="5"/>
      <c r="F1256" s="5" t="s">
        <v>7979</v>
      </c>
      <c r="G1256" s="5" t="s">
        <v>7980</v>
      </c>
      <c r="H1256" s="5" t="s">
        <v>7981</v>
      </c>
      <c r="I1256" s="5" t="s">
        <v>7982</v>
      </c>
      <c r="J1256" s="5" t="s">
        <v>51</v>
      </c>
      <c r="K1256" s="5" t="s">
        <v>4060</v>
      </c>
      <c r="L1256" s="2">
        <f t="shared" si="19"/>
        <v>116208.73591729421</v>
      </c>
      <c r="M1256" s="5" t="s">
        <v>38</v>
      </c>
      <c r="N1256" s="5" t="s">
        <v>7983</v>
      </c>
    </row>
    <row r="1257" spans="2:14" hidden="1" outlineLevel="1">
      <c r="B1257" s="5" t="s">
        <v>7978</v>
      </c>
      <c r="C1257" s="5" t="s">
        <v>37</v>
      </c>
      <c r="D1257" s="5" t="s">
        <v>38</v>
      </c>
      <c r="E1257" s="5"/>
      <c r="F1257" s="5" t="s">
        <v>7984</v>
      </c>
      <c r="G1257" s="5" t="s">
        <v>7985</v>
      </c>
      <c r="H1257" s="5" t="s">
        <v>7981</v>
      </c>
      <c r="I1257" s="5" t="s">
        <v>7986</v>
      </c>
      <c r="J1257" s="5" t="s">
        <v>51</v>
      </c>
      <c r="K1257" s="5" t="s">
        <v>222</v>
      </c>
      <c r="L1257" s="2">
        <f t="shared" si="19"/>
        <v>-61522.271956214579</v>
      </c>
      <c r="M1257" s="5" t="s">
        <v>38</v>
      </c>
      <c r="N1257" s="5" t="s">
        <v>7987</v>
      </c>
    </row>
    <row r="1258" spans="2:14" hidden="1" outlineLevel="1">
      <c r="B1258" s="5" t="s">
        <v>7988</v>
      </c>
      <c r="C1258" s="5" t="s">
        <v>37</v>
      </c>
      <c r="D1258" s="5" t="s">
        <v>55</v>
      </c>
      <c r="E1258" s="5"/>
      <c r="F1258" s="5" t="s">
        <v>7989</v>
      </c>
      <c r="G1258" s="5" t="s">
        <v>7990</v>
      </c>
      <c r="H1258" s="5" t="s">
        <v>7991</v>
      </c>
      <c r="I1258" s="5" t="s">
        <v>1007</v>
      </c>
      <c r="J1258" s="5" t="s">
        <v>51</v>
      </c>
      <c r="K1258" s="5" t="s">
        <v>893</v>
      </c>
      <c r="L1258" s="2">
        <f t="shared" si="19"/>
        <v>93992.359933105618</v>
      </c>
      <c r="M1258" s="5" t="s">
        <v>38</v>
      </c>
      <c r="N1258" s="5" t="s">
        <v>7992</v>
      </c>
    </row>
    <row r="1259" spans="2:14" hidden="1" outlineLevel="1">
      <c r="B1259" s="5" t="s">
        <v>7993</v>
      </c>
      <c r="C1259" s="5" t="s">
        <v>37</v>
      </c>
      <c r="D1259" s="5" t="s">
        <v>746</v>
      </c>
      <c r="E1259" s="5"/>
      <c r="F1259" s="5" t="s">
        <v>7994</v>
      </c>
      <c r="G1259" s="5" t="s">
        <v>7995</v>
      </c>
      <c r="H1259" s="5" t="s">
        <v>7996</v>
      </c>
      <c r="I1259" s="5" t="s">
        <v>4437</v>
      </c>
      <c r="J1259" s="5" t="s">
        <v>51</v>
      </c>
      <c r="K1259" s="5" t="s">
        <v>396</v>
      </c>
      <c r="L1259" s="2">
        <f t="shared" si="19"/>
        <v>-66649.127952565803</v>
      </c>
      <c r="M1259" s="5" t="s">
        <v>38</v>
      </c>
      <c r="N1259" s="5" t="s">
        <v>7997</v>
      </c>
    </row>
    <row r="1260" spans="2:14" hidden="1" outlineLevel="1">
      <c r="B1260" s="5" t="s">
        <v>7993</v>
      </c>
      <c r="C1260" s="5" t="s">
        <v>37</v>
      </c>
      <c r="D1260" s="5" t="s">
        <v>583</v>
      </c>
      <c r="E1260" s="5"/>
      <c r="F1260" s="5" t="s">
        <v>7998</v>
      </c>
      <c r="G1260" s="5" t="s">
        <v>7999</v>
      </c>
      <c r="H1260" s="5" t="s">
        <v>7996</v>
      </c>
      <c r="I1260" s="5" t="s">
        <v>2347</v>
      </c>
      <c r="J1260" s="5" t="s">
        <v>51</v>
      </c>
      <c r="K1260" s="5" t="s">
        <v>1620</v>
      </c>
      <c r="L1260" s="2">
        <f t="shared" si="19"/>
        <v>75193.887946484494</v>
      </c>
      <c r="M1260" s="5" t="s">
        <v>38</v>
      </c>
      <c r="N1260" s="5" t="s">
        <v>8000</v>
      </c>
    </row>
    <row r="1261" spans="2:14" hidden="1" outlineLevel="1">
      <c r="B1261" s="5" t="s">
        <v>8001</v>
      </c>
      <c r="C1261" s="5" t="s">
        <v>37</v>
      </c>
      <c r="D1261" s="5" t="s">
        <v>46</v>
      </c>
      <c r="E1261" s="5"/>
      <c r="F1261" s="5" t="s">
        <v>8002</v>
      </c>
      <c r="G1261" s="5" t="s">
        <v>8003</v>
      </c>
      <c r="H1261" s="5" t="s">
        <v>8004</v>
      </c>
      <c r="I1261" s="5" t="s">
        <v>6270</v>
      </c>
      <c r="J1261" s="5" t="s">
        <v>51</v>
      </c>
      <c r="K1261" s="5" t="s">
        <v>132</v>
      </c>
      <c r="L1261" s="2">
        <f t="shared" si="19"/>
        <v>56395.415959863371</v>
      </c>
      <c r="M1261" s="5" t="s">
        <v>38</v>
      </c>
      <c r="N1261" s="5" t="s">
        <v>8005</v>
      </c>
    </row>
    <row r="1262" spans="2:14" hidden="1" outlineLevel="1">
      <c r="B1262" s="5" t="s">
        <v>8006</v>
      </c>
      <c r="C1262" s="5" t="s">
        <v>37</v>
      </c>
      <c r="D1262" s="5" t="s">
        <v>38</v>
      </c>
      <c r="E1262" s="5"/>
      <c r="F1262" s="5" t="s">
        <v>8007</v>
      </c>
      <c r="G1262" s="5" t="s">
        <v>8008</v>
      </c>
      <c r="H1262" s="5" t="s">
        <v>8009</v>
      </c>
      <c r="I1262" s="5" t="s">
        <v>5660</v>
      </c>
      <c r="J1262" s="5" t="s">
        <v>38</v>
      </c>
      <c r="K1262" s="5" t="s">
        <v>2526</v>
      </c>
      <c r="L1262" s="2">
        <f t="shared" si="19"/>
        <v>-107663.97592337553</v>
      </c>
      <c r="M1262" s="5" t="s">
        <v>38</v>
      </c>
      <c r="N1262" s="5" t="s">
        <v>8010</v>
      </c>
    </row>
    <row r="1263" spans="2:14" hidden="1" outlineLevel="1">
      <c r="B1263" s="5" t="s">
        <v>8006</v>
      </c>
      <c r="C1263" s="5" t="s">
        <v>37</v>
      </c>
      <c r="D1263" s="5" t="s">
        <v>38</v>
      </c>
      <c r="E1263" s="5"/>
      <c r="F1263" s="5" t="s">
        <v>8011</v>
      </c>
      <c r="G1263" s="5" t="s">
        <v>8012</v>
      </c>
      <c r="H1263" s="5" t="s">
        <v>8009</v>
      </c>
      <c r="I1263" s="5" t="s">
        <v>1101</v>
      </c>
      <c r="J1263" s="5" t="s">
        <v>38</v>
      </c>
      <c r="K1263" s="5" t="s">
        <v>2126</v>
      </c>
      <c r="L1263" s="2">
        <f t="shared" si="19"/>
        <v>114499.78391851048</v>
      </c>
      <c r="M1263" s="5" t="s">
        <v>38</v>
      </c>
      <c r="N1263" s="5" t="s">
        <v>8013</v>
      </c>
    </row>
    <row r="1264" spans="2:14" hidden="1" outlineLevel="1">
      <c r="B1264" s="5" t="s">
        <v>8014</v>
      </c>
      <c r="C1264" s="5" t="s">
        <v>37</v>
      </c>
      <c r="D1264" s="5" t="s">
        <v>46</v>
      </c>
      <c r="E1264" s="5" t="s">
        <v>162</v>
      </c>
      <c r="F1264" s="5" t="s">
        <v>8015</v>
      </c>
      <c r="G1264" s="5" t="s">
        <v>8016</v>
      </c>
      <c r="H1264" s="5" t="s">
        <v>8017</v>
      </c>
      <c r="I1264" s="5" t="s">
        <v>1457</v>
      </c>
      <c r="J1264" s="5" t="s">
        <v>51</v>
      </c>
      <c r="K1264" s="5" t="s">
        <v>2459</v>
      </c>
      <c r="L1264" s="2">
        <f t="shared" si="19"/>
        <v>-59813.319957430853</v>
      </c>
      <c r="M1264" s="5" t="s">
        <v>38</v>
      </c>
      <c r="N1264" s="5" t="s">
        <v>8018</v>
      </c>
    </row>
    <row r="1265" spans="2:14" hidden="1" outlineLevel="1">
      <c r="B1265" s="5" t="s">
        <v>8019</v>
      </c>
      <c r="C1265" s="5" t="s">
        <v>37</v>
      </c>
      <c r="D1265" s="5" t="s">
        <v>55</v>
      </c>
      <c r="E1265" s="5"/>
      <c r="F1265" s="5" t="s">
        <v>8020</v>
      </c>
      <c r="G1265" s="5" t="s">
        <v>8021</v>
      </c>
      <c r="H1265" s="5" t="s">
        <v>8022</v>
      </c>
      <c r="I1265" s="5" t="s">
        <v>330</v>
      </c>
      <c r="J1265" s="5" t="s">
        <v>38</v>
      </c>
      <c r="K1265" s="5" t="s">
        <v>941</v>
      </c>
      <c r="L1265" s="2">
        <f t="shared" si="19"/>
        <v>-25634.279981756077</v>
      </c>
      <c r="M1265" s="5" t="s">
        <v>38</v>
      </c>
      <c r="N1265" s="5" t="s">
        <v>8023</v>
      </c>
    </row>
    <row r="1266" spans="2:14" hidden="1" outlineLevel="1">
      <c r="B1266" s="5" t="s">
        <v>8019</v>
      </c>
      <c r="C1266" s="5" t="s">
        <v>37</v>
      </c>
      <c r="D1266" s="5" t="s">
        <v>55</v>
      </c>
      <c r="E1266" s="5"/>
      <c r="F1266" s="5" t="s">
        <v>8024</v>
      </c>
      <c r="G1266" s="5" t="s">
        <v>8025</v>
      </c>
      <c r="H1266" s="5" t="s">
        <v>8022</v>
      </c>
      <c r="I1266" s="5" t="s">
        <v>4004</v>
      </c>
      <c r="J1266" s="5" t="s">
        <v>38</v>
      </c>
      <c r="K1266" s="5" t="s">
        <v>631</v>
      </c>
      <c r="L1266" s="2">
        <f t="shared" si="19"/>
        <v>34179.039975674772</v>
      </c>
      <c r="M1266" s="5" t="s">
        <v>38</v>
      </c>
      <c r="N1266" s="5" t="s">
        <v>8026</v>
      </c>
    </row>
    <row r="1267" spans="2:14" hidden="1" outlineLevel="1">
      <c r="B1267" s="5" t="s">
        <v>8027</v>
      </c>
      <c r="C1267" s="5" t="s">
        <v>37</v>
      </c>
      <c r="D1267" s="5" t="s">
        <v>374</v>
      </c>
      <c r="E1267" s="5"/>
      <c r="F1267" s="5" t="s">
        <v>8028</v>
      </c>
      <c r="G1267" s="5" t="s">
        <v>8029</v>
      </c>
      <c r="H1267" s="5" t="s">
        <v>8030</v>
      </c>
      <c r="I1267" s="5" t="s">
        <v>2532</v>
      </c>
      <c r="J1267" s="5" t="s">
        <v>51</v>
      </c>
      <c r="K1267" s="5" t="s">
        <v>526</v>
      </c>
      <c r="L1267" s="2">
        <f t="shared" si="19"/>
        <v>109372.92792215926</v>
      </c>
      <c r="M1267" s="5" t="s">
        <v>38</v>
      </c>
      <c r="N1267" s="5" t="s">
        <v>8031</v>
      </c>
    </row>
    <row r="1268" spans="2:14" hidden="1" outlineLevel="1">
      <c r="B1268" s="5" t="s">
        <v>8032</v>
      </c>
      <c r="C1268" s="5" t="s">
        <v>37</v>
      </c>
      <c r="D1268" s="5" t="s">
        <v>46</v>
      </c>
      <c r="E1268" s="5"/>
      <c r="F1268" s="5" t="s">
        <v>8033</v>
      </c>
      <c r="G1268" s="5" t="s">
        <v>8034</v>
      </c>
      <c r="H1268" s="5" t="s">
        <v>8035</v>
      </c>
      <c r="I1268" s="5" t="s">
        <v>152</v>
      </c>
      <c r="J1268" s="5" t="s">
        <v>38</v>
      </c>
      <c r="K1268" s="5" t="s">
        <v>3073</v>
      </c>
      <c r="L1268" s="2">
        <f t="shared" si="19"/>
        <v>-102537.11992702431</v>
      </c>
      <c r="M1268" s="5" t="s">
        <v>38</v>
      </c>
      <c r="N1268" s="5" t="s">
        <v>8036</v>
      </c>
    </row>
    <row r="1269" spans="2:14" hidden="1" outlineLevel="1">
      <c r="B1269" s="5" t="s">
        <v>8032</v>
      </c>
      <c r="C1269" s="5" t="s">
        <v>37</v>
      </c>
      <c r="D1269" s="5" t="s">
        <v>46</v>
      </c>
      <c r="E1269" s="5"/>
      <c r="F1269" s="5" t="s">
        <v>8037</v>
      </c>
      <c r="G1269" s="5" t="s">
        <v>8038</v>
      </c>
      <c r="H1269" s="5" t="s">
        <v>8035</v>
      </c>
      <c r="I1269" s="5" t="s">
        <v>7621</v>
      </c>
      <c r="J1269" s="5" t="s">
        <v>38</v>
      </c>
      <c r="K1269" s="5" t="s">
        <v>1905</v>
      </c>
      <c r="L1269" s="2">
        <f t="shared" si="19"/>
        <v>158932.53588688766</v>
      </c>
      <c r="M1269" s="5" t="s">
        <v>38</v>
      </c>
      <c r="N1269" s="5" t="s">
        <v>8039</v>
      </c>
    </row>
    <row r="1270" spans="2:14" hidden="1" outlineLevel="1">
      <c r="B1270" s="5" t="s">
        <v>8040</v>
      </c>
      <c r="C1270" s="5" t="s">
        <v>37</v>
      </c>
      <c r="D1270" s="5" t="s">
        <v>38</v>
      </c>
      <c r="E1270" s="5"/>
      <c r="F1270" s="5" t="s">
        <v>8041</v>
      </c>
      <c r="G1270" s="5" t="s">
        <v>8042</v>
      </c>
      <c r="H1270" s="5" t="s">
        <v>8043</v>
      </c>
      <c r="I1270" s="5" t="s">
        <v>8044</v>
      </c>
      <c r="J1270" s="5" t="s">
        <v>38</v>
      </c>
      <c r="K1270" s="5" t="s">
        <v>1060</v>
      </c>
      <c r="L1270" s="2">
        <f t="shared" si="19"/>
        <v>-17089.519987837386</v>
      </c>
      <c r="M1270" s="5" t="s">
        <v>38</v>
      </c>
      <c r="N1270" s="5" t="s">
        <v>8045</v>
      </c>
    </row>
    <row r="1271" spans="2:14" hidden="1" outlineLevel="1">
      <c r="B1271" s="5" t="s">
        <v>8040</v>
      </c>
      <c r="C1271" s="5" t="s">
        <v>37</v>
      </c>
      <c r="D1271" s="5" t="s">
        <v>38</v>
      </c>
      <c r="E1271" s="5"/>
      <c r="F1271" s="5" t="s">
        <v>8046</v>
      </c>
      <c r="G1271" s="5" t="s">
        <v>8047</v>
      </c>
      <c r="H1271" s="5" t="s">
        <v>8043</v>
      </c>
      <c r="I1271" s="5" t="s">
        <v>152</v>
      </c>
      <c r="J1271" s="5" t="s">
        <v>38</v>
      </c>
      <c r="K1271" s="5" t="s">
        <v>60</v>
      </c>
      <c r="L1271" s="2">
        <f t="shared" si="19"/>
        <v>70067.031950133271</v>
      </c>
      <c r="M1271" s="5" t="s">
        <v>38</v>
      </c>
      <c r="N1271" s="5" t="s">
        <v>8048</v>
      </c>
    </row>
    <row r="1272" spans="2:14" hidden="1" outlineLevel="1">
      <c r="B1272" s="5" t="s">
        <v>8049</v>
      </c>
      <c r="C1272" s="5" t="s">
        <v>37</v>
      </c>
      <c r="D1272" s="5" t="s">
        <v>38</v>
      </c>
      <c r="E1272" s="5"/>
      <c r="F1272" s="5" t="s">
        <v>8050</v>
      </c>
      <c r="G1272" s="5" t="s">
        <v>8051</v>
      </c>
      <c r="H1272" s="5" t="s">
        <v>8052</v>
      </c>
      <c r="I1272" s="5" t="s">
        <v>8053</v>
      </c>
      <c r="J1272" s="5" t="s">
        <v>38</v>
      </c>
      <c r="K1272" s="5" t="s">
        <v>583</v>
      </c>
      <c r="L1272" s="2">
        <f t="shared" si="19"/>
        <v>20507.423985404861</v>
      </c>
      <c r="M1272" s="5" t="s">
        <v>38</v>
      </c>
      <c r="N1272" s="5" t="s">
        <v>8054</v>
      </c>
    </row>
    <row r="1273" spans="2:14" hidden="1" outlineLevel="1">
      <c r="B1273" s="5" t="s">
        <v>8055</v>
      </c>
      <c r="C1273" s="5" t="s">
        <v>37</v>
      </c>
      <c r="D1273" s="5" t="s">
        <v>46</v>
      </c>
      <c r="E1273" s="5"/>
      <c r="F1273" s="5" t="s">
        <v>8056</v>
      </c>
      <c r="G1273" s="5" t="s">
        <v>8057</v>
      </c>
      <c r="H1273" s="5" t="s">
        <v>8058</v>
      </c>
      <c r="I1273" s="5" t="s">
        <v>4108</v>
      </c>
      <c r="J1273" s="5" t="s">
        <v>38</v>
      </c>
      <c r="K1273" s="5" t="s">
        <v>282</v>
      </c>
      <c r="L1273" s="2">
        <f t="shared" si="19"/>
        <v>-54686.463961079629</v>
      </c>
      <c r="M1273" s="5" t="s">
        <v>38</v>
      </c>
      <c r="N1273" s="5" t="s">
        <v>8059</v>
      </c>
    </row>
    <row r="1274" spans="2:14" hidden="1" outlineLevel="1">
      <c r="B1274" s="5" t="s">
        <v>8055</v>
      </c>
      <c r="C1274" s="5" t="s">
        <v>37</v>
      </c>
      <c r="D1274" s="5" t="s">
        <v>46</v>
      </c>
      <c r="E1274" s="5"/>
      <c r="F1274" s="5" t="s">
        <v>8060</v>
      </c>
      <c r="G1274" s="5" t="s">
        <v>8061</v>
      </c>
      <c r="H1274" s="5" t="s">
        <v>8058</v>
      </c>
      <c r="I1274" s="5" t="s">
        <v>3112</v>
      </c>
      <c r="J1274" s="5" t="s">
        <v>38</v>
      </c>
      <c r="K1274" s="5" t="s">
        <v>1410</v>
      </c>
      <c r="L1274" s="2">
        <f t="shared" si="19"/>
        <v>73484.935947700753</v>
      </c>
      <c r="M1274" s="5" t="s">
        <v>38</v>
      </c>
      <c r="N1274" s="5" t="s">
        <v>8062</v>
      </c>
    </row>
    <row r="1275" spans="2:14" hidden="1" outlineLevel="1">
      <c r="B1275" s="5" t="s">
        <v>8063</v>
      </c>
      <c r="C1275" s="5" t="s">
        <v>37</v>
      </c>
      <c r="D1275" s="5" t="s">
        <v>374</v>
      </c>
      <c r="E1275" s="5"/>
      <c r="F1275" s="5" t="s">
        <v>8064</v>
      </c>
      <c r="G1275" s="5" t="s">
        <v>8065</v>
      </c>
      <c r="H1275" s="5" t="s">
        <v>8066</v>
      </c>
      <c r="I1275" s="5" t="s">
        <v>2775</v>
      </c>
      <c r="J1275" s="5" t="s">
        <v>51</v>
      </c>
      <c r="K1275" s="5" t="s">
        <v>659</v>
      </c>
      <c r="L1275" s="2">
        <f t="shared" si="19"/>
        <v>121335.59191364543</v>
      </c>
      <c r="M1275" s="5" t="s">
        <v>38</v>
      </c>
      <c r="N1275" s="5" t="s">
        <v>8067</v>
      </c>
    </row>
    <row r="1276" spans="2:14" hidden="1" outlineLevel="1">
      <c r="B1276" s="5" t="s">
        <v>8068</v>
      </c>
      <c r="C1276" s="5" t="s">
        <v>37</v>
      </c>
      <c r="D1276" s="5" t="s">
        <v>55</v>
      </c>
      <c r="E1276" s="5"/>
      <c r="F1276" s="5" t="s">
        <v>8069</v>
      </c>
      <c r="G1276" s="5" t="s">
        <v>8070</v>
      </c>
      <c r="H1276" s="5" t="s">
        <v>8071</v>
      </c>
      <c r="I1276" s="5" t="s">
        <v>2357</v>
      </c>
      <c r="J1276" s="5" t="s">
        <v>38</v>
      </c>
      <c r="K1276" s="5" t="s">
        <v>188</v>
      </c>
      <c r="L1276" s="2">
        <f t="shared" si="19"/>
        <v>80320.743942835703</v>
      </c>
      <c r="M1276" s="5" t="s">
        <v>38</v>
      </c>
      <c r="N1276" s="5" t="s">
        <v>8072</v>
      </c>
    </row>
    <row r="1277" spans="2:14" hidden="1" outlineLevel="1">
      <c r="B1277" s="5" t="s">
        <v>8068</v>
      </c>
      <c r="C1277" s="5" t="s">
        <v>37</v>
      </c>
      <c r="D1277" s="5" t="s">
        <v>55</v>
      </c>
      <c r="E1277" s="5"/>
      <c r="F1277" s="5" t="s">
        <v>8073</v>
      </c>
      <c r="G1277" s="5" t="s">
        <v>8074</v>
      </c>
      <c r="H1277" s="5" t="s">
        <v>8071</v>
      </c>
      <c r="I1277" s="5" t="s">
        <v>7487</v>
      </c>
      <c r="J1277" s="5" t="s">
        <v>38</v>
      </c>
      <c r="K1277" s="5" t="s">
        <v>125</v>
      </c>
      <c r="L1277" s="2">
        <f t="shared" si="19"/>
        <v>-47850.655965944679</v>
      </c>
      <c r="M1277" s="5" t="s">
        <v>38</v>
      </c>
      <c r="N1277" s="5" t="s">
        <v>8075</v>
      </c>
    </row>
    <row r="1278" spans="2:14" hidden="1" outlineLevel="1">
      <c r="B1278" s="5" t="s">
        <v>8076</v>
      </c>
      <c r="C1278" s="5" t="s">
        <v>37</v>
      </c>
      <c r="D1278" s="5" t="s">
        <v>55</v>
      </c>
      <c r="E1278" s="5"/>
      <c r="F1278" s="5" t="s">
        <v>8077</v>
      </c>
      <c r="G1278" s="5" t="s">
        <v>8078</v>
      </c>
      <c r="H1278" s="5" t="s">
        <v>8079</v>
      </c>
      <c r="I1278" s="5" t="s">
        <v>4071</v>
      </c>
      <c r="J1278" s="5" t="s">
        <v>38</v>
      </c>
      <c r="K1278" s="5" t="s">
        <v>484</v>
      </c>
      <c r="L1278" s="2">
        <f t="shared" si="19"/>
        <v>102537.11992702431</v>
      </c>
      <c r="M1278" s="5" t="s">
        <v>38</v>
      </c>
      <c r="N1278" s="5" t="s">
        <v>8080</v>
      </c>
    </row>
    <row r="1279" spans="2:14" hidden="1" outlineLevel="1">
      <c r="B1279" s="5" t="s">
        <v>8076</v>
      </c>
      <c r="C1279" s="5" t="s">
        <v>37</v>
      </c>
      <c r="D1279" s="5" t="s">
        <v>46</v>
      </c>
      <c r="E1279" s="5"/>
      <c r="F1279" s="5" t="s">
        <v>8081</v>
      </c>
      <c r="G1279" s="5" t="s">
        <v>8082</v>
      </c>
      <c r="H1279" s="5" t="s">
        <v>8079</v>
      </c>
      <c r="I1279" s="5" t="s">
        <v>611</v>
      </c>
      <c r="J1279" s="5" t="s">
        <v>38</v>
      </c>
      <c r="K1279" s="5" t="s">
        <v>572</v>
      </c>
      <c r="L1279" s="2">
        <f t="shared" si="19"/>
        <v>-63231.223954998328</v>
      </c>
      <c r="M1279" s="5" t="s">
        <v>38</v>
      </c>
      <c r="N1279" s="5" t="s">
        <v>8083</v>
      </c>
    </row>
    <row r="1280" spans="2:14" hidden="1" outlineLevel="1">
      <c r="B1280" s="5" t="s">
        <v>8084</v>
      </c>
      <c r="C1280" s="5" t="s">
        <v>37</v>
      </c>
      <c r="D1280" s="5" t="s">
        <v>38</v>
      </c>
      <c r="E1280" s="5" t="s">
        <v>162</v>
      </c>
      <c r="F1280" s="5" t="s">
        <v>8085</v>
      </c>
      <c r="G1280" s="5" t="s">
        <v>8086</v>
      </c>
      <c r="H1280" s="5" t="s">
        <v>8087</v>
      </c>
      <c r="I1280" s="5" t="s">
        <v>1242</v>
      </c>
      <c r="J1280" s="5" t="s">
        <v>38</v>
      </c>
      <c r="K1280" s="5" t="s">
        <v>1294</v>
      </c>
      <c r="L1280" s="2">
        <f t="shared" si="19"/>
        <v>-32470.087976891027</v>
      </c>
      <c r="M1280" s="5" t="s">
        <v>38</v>
      </c>
      <c r="N1280" s="5" t="s">
        <v>8088</v>
      </c>
    </row>
    <row r="1281" spans="2:14" hidden="1" outlineLevel="1">
      <c r="B1281" s="5" t="s">
        <v>8089</v>
      </c>
      <c r="C1281" s="5" t="s">
        <v>37</v>
      </c>
      <c r="D1281" s="5" t="s">
        <v>38</v>
      </c>
      <c r="E1281" s="5"/>
      <c r="F1281" s="5" t="s">
        <v>8090</v>
      </c>
      <c r="G1281" s="5" t="s">
        <v>8091</v>
      </c>
      <c r="H1281" s="5" t="s">
        <v>8092</v>
      </c>
      <c r="I1281" s="5" t="s">
        <v>251</v>
      </c>
      <c r="J1281" s="5" t="s">
        <v>51</v>
      </c>
      <c r="K1281" s="5" t="s">
        <v>871</v>
      </c>
      <c r="L1281" s="2">
        <f t="shared" si="19"/>
        <v>-97410.263930673085</v>
      </c>
      <c r="M1281" s="5" t="s">
        <v>38</v>
      </c>
      <c r="N1281" s="5" t="s">
        <v>8093</v>
      </c>
    </row>
    <row r="1282" spans="2:14" hidden="1" outlineLevel="1">
      <c r="B1282" s="5" t="s">
        <v>8089</v>
      </c>
      <c r="C1282" s="5" t="s">
        <v>37</v>
      </c>
      <c r="D1282" s="5" t="s">
        <v>55</v>
      </c>
      <c r="E1282" s="5"/>
      <c r="F1282" s="5" t="s">
        <v>8094</v>
      </c>
      <c r="G1282" s="5" t="s">
        <v>8095</v>
      </c>
      <c r="H1282" s="5" t="s">
        <v>8092</v>
      </c>
      <c r="I1282" s="5" t="s">
        <v>5267</v>
      </c>
      <c r="J1282" s="5" t="s">
        <v>51</v>
      </c>
      <c r="K1282" s="5" t="s">
        <v>3900</v>
      </c>
      <c r="L1282" s="2">
        <f t="shared" si="19"/>
        <v>179439.95987229256</v>
      </c>
      <c r="M1282" s="5" t="s">
        <v>38</v>
      </c>
      <c r="N1282" s="5" t="s">
        <v>8096</v>
      </c>
    </row>
    <row r="1283" spans="2:14" hidden="1" outlineLevel="1">
      <c r="B1283" s="5" t="s">
        <v>8097</v>
      </c>
      <c r="C1283" s="5" t="s">
        <v>37</v>
      </c>
      <c r="D1283" s="5" t="s">
        <v>55</v>
      </c>
      <c r="E1283" s="5"/>
      <c r="F1283" s="5" t="s">
        <v>8098</v>
      </c>
      <c r="G1283" s="5" t="s">
        <v>8099</v>
      </c>
      <c r="H1283" s="5" t="s">
        <v>8100</v>
      </c>
      <c r="I1283" s="5" t="s">
        <v>2048</v>
      </c>
      <c r="J1283" s="5" t="s">
        <v>38</v>
      </c>
      <c r="K1283" s="5" t="s">
        <v>52</v>
      </c>
      <c r="L1283" s="2">
        <f t="shared" ref="L1283:L1346" si="20">K1283/$K$2361*100</f>
        <v>61522.271956214579</v>
      </c>
      <c r="M1283" s="5" t="s">
        <v>38</v>
      </c>
      <c r="N1283" s="5" t="s">
        <v>8101</v>
      </c>
    </row>
    <row r="1284" spans="2:14" hidden="1" outlineLevel="1">
      <c r="B1284" s="5" t="s">
        <v>8097</v>
      </c>
      <c r="C1284" s="5" t="s">
        <v>37</v>
      </c>
      <c r="D1284" s="5" t="s">
        <v>55</v>
      </c>
      <c r="E1284" s="5"/>
      <c r="F1284" s="5" t="s">
        <v>8102</v>
      </c>
      <c r="G1284" s="5" t="s">
        <v>8103</v>
      </c>
      <c r="H1284" s="5" t="s">
        <v>8100</v>
      </c>
      <c r="I1284" s="5" t="s">
        <v>385</v>
      </c>
      <c r="J1284" s="5" t="s">
        <v>38</v>
      </c>
      <c r="K1284" s="5" t="s">
        <v>1194</v>
      </c>
      <c r="L1284" s="2">
        <f t="shared" si="20"/>
        <v>-49559.60796472842</v>
      </c>
      <c r="M1284" s="5" t="s">
        <v>38</v>
      </c>
      <c r="N1284" s="5" t="s">
        <v>8104</v>
      </c>
    </row>
    <row r="1285" spans="2:14" hidden="1" outlineLevel="1">
      <c r="B1285" s="5" t="s">
        <v>8105</v>
      </c>
      <c r="C1285" s="5" t="s">
        <v>37</v>
      </c>
      <c r="D1285" s="5" t="s">
        <v>38</v>
      </c>
      <c r="E1285" s="5"/>
      <c r="F1285" s="5" t="s">
        <v>8106</v>
      </c>
      <c r="G1285" s="5" t="s">
        <v>8107</v>
      </c>
      <c r="H1285" s="5" t="s">
        <v>8108</v>
      </c>
      <c r="I1285" s="5" t="s">
        <v>7102</v>
      </c>
      <c r="J1285" s="5" t="s">
        <v>55</v>
      </c>
      <c r="K1285" s="5" t="s">
        <v>540</v>
      </c>
      <c r="L1285" s="2">
        <f t="shared" si="20"/>
        <v>11962.66399148617</v>
      </c>
      <c r="M1285" s="5" t="s">
        <v>38</v>
      </c>
      <c r="N1285" s="5" t="s">
        <v>8109</v>
      </c>
    </row>
    <row r="1286" spans="2:14" hidden="1" outlineLevel="1">
      <c r="B1286" s="5" t="s">
        <v>8110</v>
      </c>
      <c r="C1286" s="5" t="s">
        <v>37</v>
      </c>
      <c r="D1286" s="5" t="s">
        <v>38</v>
      </c>
      <c r="E1286" s="5" t="s">
        <v>162</v>
      </c>
      <c r="F1286" s="5" t="s">
        <v>8111</v>
      </c>
      <c r="G1286" s="5" t="s">
        <v>8112</v>
      </c>
      <c r="H1286" s="5" t="s">
        <v>8113</v>
      </c>
      <c r="I1286" s="5" t="s">
        <v>1933</v>
      </c>
      <c r="J1286" s="5" t="s">
        <v>55</v>
      </c>
      <c r="K1286" s="5" t="s">
        <v>956</v>
      </c>
      <c r="L1286" s="2">
        <f t="shared" si="20"/>
        <v>-34179.039975674772</v>
      </c>
      <c r="M1286" s="5" t="s">
        <v>38</v>
      </c>
      <c r="N1286" s="5" t="s">
        <v>8114</v>
      </c>
    </row>
    <row r="1287" spans="2:14" hidden="1" outlineLevel="1">
      <c r="B1287" s="5" t="s">
        <v>8115</v>
      </c>
      <c r="C1287" s="5" t="s">
        <v>37</v>
      </c>
      <c r="D1287" s="5" t="s">
        <v>55</v>
      </c>
      <c r="E1287" s="5"/>
      <c r="F1287" s="5" t="s">
        <v>8116</v>
      </c>
      <c r="G1287" s="5" t="s">
        <v>8117</v>
      </c>
      <c r="H1287" s="5" t="s">
        <v>8118</v>
      </c>
      <c r="I1287" s="5" t="s">
        <v>5014</v>
      </c>
      <c r="J1287" s="5" t="s">
        <v>38</v>
      </c>
      <c r="K1287" s="5" t="s">
        <v>871</v>
      </c>
      <c r="L1287" s="2">
        <f t="shared" si="20"/>
        <v>-97410.263930673085</v>
      </c>
      <c r="M1287" s="5" t="s">
        <v>38</v>
      </c>
      <c r="N1287" s="5" t="s">
        <v>8119</v>
      </c>
    </row>
    <row r="1288" spans="2:14" hidden="1" outlineLevel="1">
      <c r="B1288" s="5" t="s">
        <v>8115</v>
      </c>
      <c r="C1288" s="5" t="s">
        <v>37</v>
      </c>
      <c r="D1288" s="5" t="s">
        <v>46</v>
      </c>
      <c r="E1288" s="5"/>
      <c r="F1288" s="5" t="s">
        <v>8120</v>
      </c>
      <c r="G1288" s="5" t="s">
        <v>8121</v>
      </c>
      <c r="H1288" s="5" t="s">
        <v>8118</v>
      </c>
      <c r="I1288" s="5" t="s">
        <v>5200</v>
      </c>
      <c r="J1288" s="5" t="s">
        <v>38</v>
      </c>
      <c r="K1288" s="5" t="s">
        <v>1299</v>
      </c>
      <c r="L1288" s="2">
        <f t="shared" si="20"/>
        <v>133298.25590513161</v>
      </c>
      <c r="M1288" s="5" t="s">
        <v>38</v>
      </c>
      <c r="N1288" s="5" t="s">
        <v>8122</v>
      </c>
    </row>
    <row r="1289" spans="2:14" hidden="1" outlineLevel="1">
      <c r="B1289" s="5" t="s">
        <v>8123</v>
      </c>
      <c r="C1289" s="5" t="s">
        <v>37</v>
      </c>
      <c r="D1289" s="5" t="s">
        <v>38</v>
      </c>
      <c r="E1289" s="5"/>
      <c r="F1289" s="5" t="s">
        <v>8124</v>
      </c>
      <c r="G1289" s="5" t="s">
        <v>8125</v>
      </c>
      <c r="H1289" s="5" t="s">
        <v>8126</v>
      </c>
      <c r="I1289" s="5" t="s">
        <v>6532</v>
      </c>
      <c r="J1289" s="5" t="s">
        <v>55</v>
      </c>
      <c r="K1289" s="5" t="s">
        <v>2066</v>
      </c>
      <c r="L1289" s="2">
        <f t="shared" si="20"/>
        <v>-13671.615990269907</v>
      </c>
      <c r="M1289" s="5" t="s">
        <v>38</v>
      </c>
      <c r="N1289" s="5" t="s">
        <v>8127</v>
      </c>
    </row>
    <row r="1290" spans="2:14" hidden="1" outlineLevel="1">
      <c r="B1290" s="5" t="s">
        <v>8123</v>
      </c>
      <c r="C1290" s="5" t="s">
        <v>37</v>
      </c>
      <c r="D1290" s="5" t="s">
        <v>55</v>
      </c>
      <c r="E1290" s="5"/>
      <c r="F1290" s="5" t="s">
        <v>8128</v>
      </c>
      <c r="G1290" s="5" t="s">
        <v>8129</v>
      </c>
      <c r="H1290" s="5" t="s">
        <v>8126</v>
      </c>
      <c r="I1290" s="5" t="s">
        <v>5208</v>
      </c>
      <c r="J1290" s="5" t="s">
        <v>55</v>
      </c>
      <c r="K1290" s="5" t="s">
        <v>181</v>
      </c>
      <c r="L1290" s="2">
        <f t="shared" si="20"/>
        <v>52977.511962295888</v>
      </c>
      <c r="M1290" s="5" t="s">
        <v>38</v>
      </c>
      <c r="N1290" s="5" t="s">
        <v>8130</v>
      </c>
    </row>
    <row r="1291" spans="2:14" hidden="1" outlineLevel="1">
      <c r="B1291" s="5" t="s">
        <v>8131</v>
      </c>
      <c r="C1291" s="5" t="s">
        <v>37</v>
      </c>
      <c r="D1291" s="5" t="s">
        <v>55</v>
      </c>
      <c r="E1291" s="5"/>
      <c r="F1291" s="5" t="s">
        <v>8132</v>
      </c>
      <c r="G1291" s="5" t="s">
        <v>8133</v>
      </c>
      <c r="H1291" s="5" t="s">
        <v>8134</v>
      </c>
      <c r="I1291" s="5" t="s">
        <v>2775</v>
      </c>
      <c r="J1291" s="5" t="s">
        <v>38</v>
      </c>
      <c r="K1291" s="5" t="s">
        <v>932</v>
      </c>
      <c r="L1291" s="2">
        <f t="shared" si="20"/>
        <v>90574.455935538135</v>
      </c>
      <c r="M1291" s="5" t="s">
        <v>38</v>
      </c>
      <c r="N1291" s="5" t="s">
        <v>8135</v>
      </c>
    </row>
    <row r="1292" spans="2:14" hidden="1" outlineLevel="1">
      <c r="B1292" s="5" t="s">
        <v>8131</v>
      </c>
      <c r="C1292" s="5" t="s">
        <v>37</v>
      </c>
      <c r="D1292" s="5" t="s">
        <v>38</v>
      </c>
      <c r="E1292" s="5"/>
      <c r="F1292" s="5" t="s">
        <v>8136</v>
      </c>
      <c r="G1292" s="5" t="s">
        <v>8137</v>
      </c>
      <c r="H1292" s="5" t="s">
        <v>8134</v>
      </c>
      <c r="I1292" s="5" t="s">
        <v>554</v>
      </c>
      <c r="J1292" s="5" t="s">
        <v>38</v>
      </c>
      <c r="K1292" s="5" t="s">
        <v>396</v>
      </c>
      <c r="L1292" s="2">
        <f t="shared" si="20"/>
        <v>-66649.127952565803</v>
      </c>
      <c r="M1292" s="5" t="s">
        <v>38</v>
      </c>
      <c r="N1292" s="5" t="s">
        <v>8138</v>
      </c>
    </row>
    <row r="1293" spans="2:14" hidden="1" outlineLevel="1">
      <c r="B1293" s="5" t="s">
        <v>8139</v>
      </c>
      <c r="C1293" s="5" t="s">
        <v>37</v>
      </c>
      <c r="D1293" s="5" t="s">
        <v>55</v>
      </c>
      <c r="E1293" s="5"/>
      <c r="F1293" s="5" t="s">
        <v>8140</v>
      </c>
      <c r="G1293" s="5" t="s">
        <v>8141</v>
      </c>
      <c r="H1293" s="5" t="s">
        <v>8142</v>
      </c>
      <c r="I1293" s="5" t="s">
        <v>2366</v>
      </c>
      <c r="J1293" s="5" t="s">
        <v>38</v>
      </c>
      <c r="K1293" s="5" t="s">
        <v>871</v>
      </c>
      <c r="L1293" s="2">
        <f t="shared" si="20"/>
        <v>-97410.263930673085</v>
      </c>
      <c r="M1293" s="5" t="s">
        <v>38</v>
      </c>
      <c r="N1293" s="5" t="s">
        <v>8143</v>
      </c>
    </row>
    <row r="1294" spans="2:14" hidden="1" outlineLevel="1">
      <c r="B1294" s="5" t="s">
        <v>8139</v>
      </c>
      <c r="C1294" s="5" t="s">
        <v>37</v>
      </c>
      <c r="D1294" s="5" t="s">
        <v>55</v>
      </c>
      <c r="E1294" s="5"/>
      <c r="F1294" s="5" t="s">
        <v>8144</v>
      </c>
      <c r="G1294" s="5" t="s">
        <v>8145</v>
      </c>
      <c r="H1294" s="5" t="s">
        <v>8142</v>
      </c>
      <c r="I1294" s="5" t="s">
        <v>74</v>
      </c>
      <c r="J1294" s="5" t="s">
        <v>38</v>
      </c>
      <c r="K1294" s="5" t="s">
        <v>2920</v>
      </c>
      <c r="L1294" s="2">
        <f t="shared" si="20"/>
        <v>155514.63188932021</v>
      </c>
      <c r="M1294" s="5" t="s">
        <v>38</v>
      </c>
      <c r="N1294" s="5" t="s">
        <v>8146</v>
      </c>
    </row>
    <row r="1295" spans="2:14" hidden="1" outlineLevel="1">
      <c r="B1295" s="5" t="s">
        <v>8147</v>
      </c>
      <c r="C1295" s="5" t="s">
        <v>37</v>
      </c>
      <c r="D1295" s="5" t="s">
        <v>55</v>
      </c>
      <c r="E1295" s="5"/>
      <c r="F1295" s="5" t="s">
        <v>8148</v>
      </c>
      <c r="G1295" s="5" t="s">
        <v>8149</v>
      </c>
      <c r="H1295" s="5" t="s">
        <v>8150</v>
      </c>
      <c r="I1295" s="5" t="s">
        <v>2510</v>
      </c>
      <c r="J1295" s="5" t="s">
        <v>38</v>
      </c>
      <c r="K1295" s="5" t="s">
        <v>871</v>
      </c>
      <c r="L1295" s="2">
        <f t="shared" si="20"/>
        <v>-97410.263930673085</v>
      </c>
      <c r="M1295" s="5" t="s">
        <v>38</v>
      </c>
      <c r="N1295" s="5" t="s">
        <v>8151</v>
      </c>
    </row>
    <row r="1296" spans="2:14" hidden="1" outlineLevel="1">
      <c r="B1296" s="5" t="s">
        <v>8147</v>
      </c>
      <c r="C1296" s="5" t="s">
        <v>37</v>
      </c>
      <c r="D1296" s="5" t="s">
        <v>55</v>
      </c>
      <c r="E1296" s="5"/>
      <c r="F1296" s="5" t="s">
        <v>8152</v>
      </c>
      <c r="G1296" s="5" t="s">
        <v>8153</v>
      </c>
      <c r="H1296" s="5" t="s">
        <v>8150</v>
      </c>
      <c r="I1296" s="5" t="s">
        <v>8154</v>
      </c>
      <c r="J1296" s="5" t="s">
        <v>38</v>
      </c>
      <c r="K1296" s="5" t="s">
        <v>4807</v>
      </c>
      <c r="L1296" s="2">
        <f t="shared" si="20"/>
        <v>160641.48788567141</v>
      </c>
      <c r="M1296" s="5" t="s">
        <v>38</v>
      </c>
      <c r="N1296" s="5" t="s">
        <v>8155</v>
      </c>
    </row>
    <row r="1297" spans="1:14" hidden="1" outlineLevel="1">
      <c r="B1297" s="5" t="s">
        <v>8156</v>
      </c>
      <c r="C1297" s="5" t="s">
        <v>37</v>
      </c>
      <c r="D1297" s="5" t="s">
        <v>55</v>
      </c>
      <c r="E1297" s="5"/>
      <c r="F1297" s="5" t="s">
        <v>8157</v>
      </c>
      <c r="G1297" s="5" t="s">
        <v>8158</v>
      </c>
      <c r="H1297" s="5" t="s">
        <v>8159</v>
      </c>
      <c r="I1297" s="5" t="s">
        <v>2347</v>
      </c>
      <c r="J1297" s="5" t="s">
        <v>55</v>
      </c>
      <c r="K1297" s="5" t="s">
        <v>1856</v>
      </c>
      <c r="L1297" s="2">
        <f t="shared" si="20"/>
        <v>-44432.751968377197</v>
      </c>
      <c r="M1297" s="5" t="s">
        <v>38</v>
      </c>
      <c r="N1297" s="5" t="s">
        <v>8160</v>
      </c>
    </row>
    <row r="1298" spans="1:14" hidden="1" outlineLevel="1">
      <c r="B1298" s="5" t="s">
        <v>8156</v>
      </c>
      <c r="C1298" s="5" t="s">
        <v>37</v>
      </c>
      <c r="D1298" s="5" t="s">
        <v>55</v>
      </c>
      <c r="E1298" s="5"/>
      <c r="F1298" s="5" t="s">
        <v>8161</v>
      </c>
      <c r="G1298" s="5" t="s">
        <v>8162</v>
      </c>
      <c r="H1298" s="5" t="s">
        <v>8159</v>
      </c>
      <c r="I1298" s="5" t="s">
        <v>1369</v>
      </c>
      <c r="J1298" s="5" t="s">
        <v>55</v>
      </c>
      <c r="K1298" s="5" t="s">
        <v>967</v>
      </c>
      <c r="L1298" s="2">
        <f t="shared" si="20"/>
        <v>124753.49591121291</v>
      </c>
      <c r="M1298" s="5" t="s">
        <v>38</v>
      </c>
      <c r="N1298" s="5" t="s">
        <v>8163</v>
      </c>
    </row>
    <row r="1299" spans="1:14" hidden="1" outlineLevel="1">
      <c r="B1299" s="5" t="s">
        <v>8156</v>
      </c>
      <c r="C1299" s="5" t="s">
        <v>37</v>
      </c>
      <c r="D1299" s="5" t="s">
        <v>38</v>
      </c>
      <c r="E1299" s="5"/>
      <c r="F1299" s="5" t="s">
        <v>8164</v>
      </c>
      <c r="G1299" s="5" t="s">
        <v>8165</v>
      </c>
      <c r="H1299" s="5" t="s">
        <v>8159</v>
      </c>
      <c r="I1299" s="5" t="s">
        <v>8166</v>
      </c>
      <c r="J1299" s="5" t="s">
        <v>55</v>
      </c>
      <c r="K1299" s="5" t="s">
        <v>174</v>
      </c>
      <c r="L1299" s="2">
        <f t="shared" si="20"/>
        <v>-83738.647940403185</v>
      </c>
      <c r="M1299" s="5" t="s">
        <v>38</v>
      </c>
      <c r="N1299" s="5" t="s">
        <v>8167</v>
      </c>
    </row>
    <row r="1300" spans="1:14" hidden="1" outlineLevel="1">
      <c r="B1300" s="5" t="s">
        <v>8168</v>
      </c>
      <c r="C1300" s="5" t="s">
        <v>37</v>
      </c>
      <c r="D1300" s="5" t="s">
        <v>38</v>
      </c>
      <c r="E1300" s="5"/>
      <c r="F1300" s="5" t="s">
        <v>8169</v>
      </c>
      <c r="G1300" s="5" t="s">
        <v>8170</v>
      </c>
      <c r="H1300" s="5" t="s">
        <v>8171</v>
      </c>
      <c r="I1300" s="5" t="s">
        <v>2308</v>
      </c>
      <c r="J1300" s="5" t="s">
        <v>51</v>
      </c>
      <c r="K1300" s="5" t="s">
        <v>612</v>
      </c>
      <c r="L1300" s="2">
        <f t="shared" si="20"/>
        <v>-46141.703967160938</v>
      </c>
      <c r="M1300" s="5" t="s">
        <v>38</v>
      </c>
      <c r="N1300" s="5" t="s">
        <v>8172</v>
      </c>
    </row>
    <row r="1301" spans="1:14" hidden="1" outlineLevel="1">
      <c r="B1301" s="5" t="s">
        <v>8168</v>
      </c>
      <c r="C1301" s="5" t="s">
        <v>37</v>
      </c>
      <c r="D1301" s="5" t="s">
        <v>38</v>
      </c>
      <c r="E1301" s="5"/>
      <c r="F1301" s="5" t="s">
        <v>8173</v>
      </c>
      <c r="G1301" s="5" t="s">
        <v>8174</v>
      </c>
      <c r="H1301" s="5" t="s">
        <v>8171</v>
      </c>
      <c r="I1301" s="5" t="s">
        <v>560</v>
      </c>
      <c r="J1301" s="5" t="s">
        <v>51</v>
      </c>
      <c r="K1301" s="5" t="s">
        <v>1040</v>
      </c>
      <c r="L1301" s="2">
        <f t="shared" si="20"/>
        <v>135007.20790391532</v>
      </c>
      <c r="M1301" s="5" t="s">
        <v>38</v>
      </c>
      <c r="N1301" s="5" t="s">
        <v>1827</v>
      </c>
    </row>
    <row r="1302" spans="1:14" hidden="1" outlineLevel="1">
      <c r="B1302" s="5" t="s">
        <v>8175</v>
      </c>
      <c r="C1302" s="5" t="s">
        <v>37</v>
      </c>
      <c r="D1302" s="5" t="s">
        <v>38</v>
      </c>
      <c r="E1302" s="5"/>
      <c r="F1302" s="5" t="s">
        <v>8176</v>
      </c>
      <c r="G1302" s="5" t="s">
        <v>8177</v>
      </c>
      <c r="H1302" s="5" t="s">
        <v>8178</v>
      </c>
      <c r="I1302" s="5" t="s">
        <v>395</v>
      </c>
      <c r="J1302" s="5" t="s">
        <v>55</v>
      </c>
      <c r="K1302" s="5" t="s">
        <v>63</v>
      </c>
      <c r="L1302" s="2">
        <f t="shared" si="20"/>
        <v>6835.8079951349537</v>
      </c>
      <c r="M1302" s="5" t="s">
        <v>38</v>
      </c>
      <c r="N1302" s="5" t="s">
        <v>8179</v>
      </c>
    </row>
    <row r="1303" spans="1:14" hidden="1" outlineLevel="1">
      <c r="B1303" s="5" t="s">
        <v>8180</v>
      </c>
      <c r="C1303" s="5" t="s">
        <v>37</v>
      </c>
      <c r="D1303" s="5" t="s">
        <v>55</v>
      </c>
      <c r="E1303" s="5" t="s">
        <v>162</v>
      </c>
      <c r="F1303" s="5" t="s">
        <v>8181</v>
      </c>
      <c r="G1303" s="5" t="s">
        <v>8182</v>
      </c>
      <c r="H1303" s="5" t="s">
        <v>8183</v>
      </c>
      <c r="I1303" s="5" t="s">
        <v>3717</v>
      </c>
      <c r="J1303" s="5" t="s">
        <v>55</v>
      </c>
      <c r="K1303" s="5" t="s">
        <v>317</v>
      </c>
      <c r="L1303" s="2">
        <f t="shared" si="20"/>
        <v>-58104.367958647104</v>
      </c>
      <c r="M1303" s="5" t="s">
        <v>38</v>
      </c>
      <c r="N1303" s="5" t="s">
        <v>8184</v>
      </c>
    </row>
    <row r="1304" spans="1:14" hidden="1" outlineLevel="1">
      <c r="B1304" s="5" t="s">
        <v>8185</v>
      </c>
      <c r="C1304" s="5" t="s">
        <v>37</v>
      </c>
      <c r="D1304" s="5" t="s">
        <v>38</v>
      </c>
      <c r="E1304" s="5"/>
      <c r="F1304" s="5" t="s">
        <v>8186</v>
      </c>
      <c r="G1304" s="5" t="s">
        <v>8187</v>
      </c>
      <c r="H1304" s="5" t="s">
        <v>8188</v>
      </c>
      <c r="I1304" s="5" t="s">
        <v>847</v>
      </c>
      <c r="J1304" s="5" t="s">
        <v>55</v>
      </c>
      <c r="K1304" s="5" t="s">
        <v>379</v>
      </c>
      <c r="L1304" s="2">
        <f t="shared" si="20"/>
        <v>99119.215929456841</v>
      </c>
      <c r="M1304" s="5" t="s">
        <v>38</v>
      </c>
      <c r="N1304" s="5" t="s">
        <v>8189</v>
      </c>
    </row>
    <row r="1305" spans="1:14" hidden="1" outlineLevel="1">
      <c r="B1305" s="5" t="s">
        <v>8185</v>
      </c>
      <c r="C1305" s="5" t="s">
        <v>37</v>
      </c>
      <c r="D1305" s="5" t="s">
        <v>55</v>
      </c>
      <c r="E1305" s="5"/>
      <c r="F1305" s="5" t="s">
        <v>8190</v>
      </c>
      <c r="G1305" s="5" t="s">
        <v>8191</v>
      </c>
      <c r="H1305" s="5" t="s">
        <v>8188</v>
      </c>
      <c r="I1305" s="5" t="s">
        <v>2048</v>
      </c>
      <c r="J1305" s="5" t="s">
        <v>55</v>
      </c>
      <c r="K1305" s="5" t="s">
        <v>1008</v>
      </c>
      <c r="L1305" s="2">
        <f t="shared" si="20"/>
        <v>-75193.887946484494</v>
      </c>
      <c r="M1305" s="5" t="s">
        <v>38</v>
      </c>
      <c r="N1305" s="5" t="s">
        <v>8192</v>
      </c>
    </row>
    <row r="1306" spans="1:14" hidden="1" outlineLevel="1">
      <c r="B1306" s="5" t="s">
        <v>8193</v>
      </c>
      <c r="C1306" s="5" t="s">
        <v>37</v>
      </c>
      <c r="D1306" s="5" t="s">
        <v>46</v>
      </c>
      <c r="E1306" s="5"/>
      <c r="F1306" s="5" t="s">
        <v>8194</v>
      </c>
      <c r="G1306" s="5" t="s">
        <v>8195</v>
      </c>
      <c r="H1306" s="5" t="s">
        <v>8196</v>
      </c>
      <c r="I1306" s="5" t="s">
        <v>549</v>
      </c>
      <c r="J1306" s="5" t="s">
        <v>55</v>
      </c>
      <c r="K1306" s="5" t="s">
        <v>181</v>
      </c>
      <c r="L1306" s="2">
        <f t="shared" si="20"/>
        <v>52977.511962295888</v>
      </c>
      <c r="M1306" s="5" t="s">
        <v>38</v>
      </c>
      <c r="N1306" s="5" t="s">
        <v>8197</v>
      </c>
    </row>
    <row r="1307" spans="1:14" hidden="1" outlineLevel="1">
      <c r="B1307" s="5" t="s">
        <v>8198</v>
      </c>
      <c r="C1307" s="5" t="s">
        <v>37</v>
      </c>
      <c r="D1307" s="5" t="s">
        <v>38</v>
      </c>
      <c r="E1307" s="5"/>
      <c r="F1307" s="5" t="s">
        <v>8199</v>
      </c>
      <c r="G1307" s="5" t="s">
        <v>8200</v>
      </c>
      <c r="H1307" s="5" t="s">
        <v>8201</v>
      </c>
      <c r="I1307" s="5" t="s">
        <v>1492</v>
      </c>
      <c r="J1307" s="5" t="s">
        <v>38</v>
      </c>
      <c r="K1307" s="5" t="s">
        <v>379</v>
      </c>
      <c r="L1307" s="2">
        <f t="shared" si="20"/>
        <v>99119.215929456841</v>
      </c>
      <c r="M1307" s="5" t="s">
        <v>38</v>
      </c>
      <c r="N1307" s="5" t="s">
        <v>8202</v>
      </c>
    </row>
    <row r="1308" spans="1:14" hidden="1" outlineLevel="1">
      <c r="B1308" s="5" t="s">
        <v>8198</v>
      </c>
      <c r="C1308" s="5" t="s">
        <v>37</v>
      </c>
      <c r="D1308" s="5" t="s">
        <v>46</v>
      </c>
      <c r="E1308" s="5"/>
      <c r="F1308" s="5" t="s">
        <v>8203</v>
      </c>
      <c r="G1308" s="5" t="s">
        <v>8204</v>
      </c>
      <c r="H1308" s="5" t="s">
        <v>8201</v>
      </c>
      <c r="I1308" s="5" t="s">
        <v>3487</v>
      </c>
      <c r="J1308" s="5" t="s">
        <v>38</v>
      </c>
      <c r="K1308" s="5" t="s">
        <v>2423</v>
      </c>
      <c r="L1308" s="2">
        <f t="shared" si="20"/>
        <v>-95701.311931889359</v>
      </c>
      <c r="M1308" s="5" t="s">
        <v>38</v>
      </c>
      <c r="N1308" s="5" t="s">
        <v>8205</v>
      </c>
    </row>
    <row r="1309" spans="1:14" hidden="1" outlineLevel="1">
      <c r="B1309" s="5" t="s">
        <v>8206</v>
      </c>
      <c r="C1309" s="5" t="s">
        <v>37</v>
      </c>
      <c r="D1309" s="5" t="s">
        <v>38</v>
      </c>
      <c r="E1309" s="5"/>
      <c r="F1309" s="5" t="s">
        <v>8207</v>
      </c>
      <c r="G1309" s="5" t="s">
        <v>8208</v>
      </c>
      <c r="H1309" s="5" t="s">
        <v>8209</v>
      </c>
      <c r="I1309" s="5" t="s">
        <v>5274</v>
      </c>
      <c r="J1309" s="5" t="s">
        <v>38</v>
      </c>
      <c r="K1309" s="5" t="s">
        <v>75</v>
      </c>
      <c r="L1309" s="2">
        <f t="shared" si="20"/>
        <v>46141.703967160938</v>
      </c>
      <c r="M1309" s="5" t="s">
        <v>38</v>
      </c>
      <c r="N1309" s="5" t="s">
        <v>8210</v>
      </c>
    </row>
    <row r="1310" spans="1:14" hidden="1" outlineLevel="1">
      <c r="A1310" s="3" t="s">
        <v>4626</v>
      </c>
      <c r="B1310" s="4" t="s">
        <v>4627</v>
      </c>
      <c r="C1310" s="4" t="s">
        <v>4628</v>
      </c>
      <c r="D1310" s="4" t="s">
        <v>8211</v>
      </c>
      <c r="E1310" s="4" t="s">
        <v>8212</v>
      </c>
      <c r="F1310" s="4" t="s">
        <v>7256</v>
      </c>
      <c r="G1310" s="4" t="s">
        <v>24</v>
      </c>
      <c r="H1310" s="4" t="s">
        <v>8213</v>
      </c>
      <c r="I1310" s="3" t="s">
        <v>4633</v>
      </c>
      <c r="L1310" s="2">
        <f t="shared" si="20"/>
        <v>0</v>
      </c>
    </row>
    <row r="1311" spans="1:14" hidden="1" outlineLevel="1">
      <c r="B1311" s="1" t="s">
        <v>26</v>
      </c>
      <c r="C1311" s="1" t="s">
        <v>27</v>
      </c>
      <c r="D1311" s="1" t="s">
        <v>4</v>
      </c>
      <c r="E1311" s="1" t="s">
        <v>28</v>
      </c>
      <c r="F1311" s="1" t="s">
        <v>29</v>
      </c>
      <c r="G1311" s="1" t="s">
        <v>30</v>
      </c>
      <c r="H1311" s="1" t="s">
        <v>31</v>
      </c>
      <c r="I1311" s="1" t="s">
        <v>32</v>
      </c>
      <c r="J1311" s="1" t="s">
        <v>33</v>
      </c>
      <c r="K1311" s="1" t="s">
        <v>3</v>
      </c>
      <c r="L1311" s="2" t="e">
        <f t="shared" si="20"/>
        <v>#VALUE!</v>
      </c>
      <c r="M1311" s="1" t="s">
        <v>34</v>
      </c>
      <c r="N1311" s="1" t="s">
        <v>35</v>
      </c>
    </row>
    <row r="1312" spans="1:14" hidden="1" outlineLevel="1">
      <c r="B1312" s="7" t="s">
        <v>4634</v>
      </c>
      <c r="C1312" s="7" t="s">
        <v>24</v>
      </c>
      <c r="D1312" s="7" t="s">
        <v>374</v>
      </c>
      <c r="E1312" s="7"/>
      <c r="F1312" s="7" t="s">
        <v>2958</v>
      </c>
      <c r="G1312" s="7" t="s">
        <v>4843</v>
      </c>
      <c r="H1312" s="7" t="s">
        <v>1909</v>
      </c>
      <c r="I1312" s="7" t="s">
        <v>4844</v>
      </c>
      <c r="J1312" s="7" t="s">
        <v>51</v>
      </c>
      <c r="K1312" s="7" t="s">
        <v>324</v>
      </c>
      <c r="L1312" s="2">
        <f t="shared" si="20"/>
        <v>71775.983948917012</v>
      </c>
      <c r="M1312" s="7" t="s">
        <v>38</v>
      </c>
      <c r="N1312" s="7" t="s">
        <v>600</v>
      </c>
    </row>
    <row r="1313" spans="2:14" hidden="1" outlineLevel="1">
      <c r="B1313" s="5" t="s">
        <v>4636</v>
      </c>
      <c r="C1313" s="5" t="s">
        <v>37</v>
      </c>
      <c r="D1313" s="5" t="s">
        <v>46</v>
      </c>
      <c r="E1313" s="5"/>
      <c r="F1313" s="5" t="s">
        <v>8214</v>
      </c>
      <c r="G1313" s="5" t="s">
        <v>8215</v>
      </c>
      <c r="H1313" s="5" t="s">
        <v>4639</v>
      </c>
      <c r="I1313" s="5" t="s">
        <v>511</v>
      </c>
      <c r="J1313" s="5" t="s">
        <v>51</v>
      </c>
      <c r="K1313" s="5" t="s">
        <v>89</v>
      </c>
      <c r="L1313" s="2">
        <f t="shared" si="20"/>
        <v>47850.655965944679</v>
      </c>
      <c r="M1313" s="5" t="s">
        <v>38</v>
      </c>
      <c r="N1313" s="5" t="s">
        <v>7168</v>
      </c>
    </row>
    <row r="1314" spans="2:14" hidden="1" outlineLevel="1">
      <c r="B1314" s="7" t="s">
        <v>1912</v>
      </c>
      <c r="C1314" s="7" t="s">
        <v>24</v>
      </c>
      <c r="D1314" s="7" t="s">
        <v>63</v>
      </c>
      <c r="E1314" s="7"/>
      <c r="F1314" s="7" t="s">
        <v>4845</v>
      </c>
      <c r="G1314" s="7" t="s">
        <v>4846</v>
      </c>
      <c r="H1314" s="7" t="s">
        <v>1915</v>
      </c>
      <c r="I1314" s="7" t="s">
        <v>881</v>
      </c>
      <c r="J1314" s="7" t="s">
        <v>51</v>
      </c>
      <c r="K1314" s="7" t="s">
        <v>103</v>
      </c>
      <c r="L1314" s="2">
        <f t="shared" si="20"/>
        <v>66649.127952565803</v>
      </c>
      <c r="M1314" s="7" t="s">
        <v>38</v>
      </c>
      <c r="N1314" s="7" t="s">
        <v>2265</v>
      </c>
    </row>
    <row r="1315" spans="2:14" hidden="1" outlineLevel="1">
      <c r="B1315" s="5" t="s">
        <v>8216</v>
      </c>
      <c r="C1315" s="5" t="s">
        <v>37</v>
      </c>
      <c r="D1315" s="5" t="s">
        <v>38</v>
      </c>
      <c r="E1315" s="5"/>
      <c r="F1315" s="5" t="s">
        <v>8217</v>
      </c>
      <c r="G1315" s="5" t="s">
        <v>8218</v>
      </c>
      <c r="H1315" s="5" t="s">
        <v>8219</v>
      </c>
      <c r="I1315" s="5" t="s">
        <v>4228</v>
      </c>
      <c r="J1315" s="5" t="s">
        <v>51</v>
      </c>
      <c r="K1315" s="5" t="s">
        <v>46</v>
      </c>
      <c r="L1315" s="2">
        <f t="shared" si="20"/>
        <v>5126.8559963512153</v>
      </c>
      <c r="M1315" s="5" t="s">
        <v>38</v>
      </c>
      <c r="N1315" s="5" t="s">
        <v>8220</v>
      </c>
    </row>
    <row r="1316" spans="2:14" hidden="1" outlineLevel="1">
      <c r="B1316" s="5" t="s">
        <v>8221</v>
      </c>
      <c r="C1316" s="5" t="s">
        <v>37</v>
      </c>
      <c r="D1316" s="5" t="s">
        <v>55</v>
      </c>
      <c r="E1316" s="5"/>
      <c r="F1316" s="5" t="s">
        <v>8222</v>
      </c>
      <c r="G1316" s="5" t="s">
        <v>8223</v>
      </c>
      <c r="H1316" s="5" t="s">
        <v>8224</v>
      </c>
      <c r="I1316" s="5" t="s">
        <v>8225</v>
      </c>
      <c r="J1316" s="5" t="s">
        <v>51</v>
      </c>
      <c r="K1316" s="5" t="s">
        <v>447</v>
      </c>
      <c r="L1316" s="2">
        <f t="shared" si="20"/>
        <v>49559.60796472842</v>
      </c>
      <c r="M1316" s="5" t="s">
        <v>38</v>
      </c>
      <c r="N1316" s="5" t="s">
        <v>8226</v>
      </c>
    </row>
    <row r="1317" spans="2:14" hidden="1" outlineLevel="1">
      <c r="B1317" s="5" t="s">
        <v>4643</v>
      </c>
      <c r="C1317" s="5" t="s">
        <v>37</v>
      </c>
      <c r="D1317" s="5" t="s">
        <v>46</v>
      </c>
      <c r="E1317" s="5"/>
      <c r="F1317" s="5" t="s">
        <v>8227</v>
      </c>
      <c r="G1317" s="5" t="s">
        <v>8228</v>
      </c>
      <c r="H1317" s="5" t="s">
        <v>4646</v>
      </c>
      <c r="I1317" s="5" t="s">
        <v>1583</v>
      </c>
      <c r="J1317" s="5" t="s">
        <v>51</v>
      </c>
      <c r="K1317" s="5" t="s">
        <v>1423</v>
      </c>
      <c r="L1317" s="2">
        <f t="shared" si="20"/>
        <v>68358.079951349544</v>
      </c>
      <c r="M1317" s="5" t="s">
        <v>38</v>
      </c>
      <c r="N1317" s="5" t="s">
        <v>8229</v>
      </c>
    </row>
    <row r="1318" spans="2:14" hidden="1" outlineLevel="1">
      <c r="B1318" s="5" t="s">
        <v>4649</v>
      </c>
      <c r="C1318" s="5" t="s">
        <v>37</v>
      </c>
      <c r="D1318" s="5" t="s">
        <v>46</v>
      </c>
      <c r="E1318" s="5"/>
      <c r="F1318" s="5" t="s">
        <v>8230</v>
      </c>
      <c r="G1318" s="5" t="s">
        <v>8231</v>
      </c>
      <c r="H1318" s="5" t="s">
        <v>4652</v>
      </c>
      <c r="I1318" s="5" t="s">
        <v>3166</v>
      </c>
      <c r="J1318" s="5" t="s">
        <v>51</v>
      </c>
      <c r="K1318" s="5" t="s">
        <v>60</v>
      </c>
      <c r="L1318" s="2">
        <f t="shared" si="20"/>
        <v>70067.031950133271</v>
      </c>
      <c r="M1318" s="5" t="s">
        <v>38</v>
      </c>
      <c r="N1318" s="5" t="s">
        <v>8232</v>
      </c>
    </row>
    <row r="1319" spans="2:14" hidden="1" outlineLevel="1">
      <c r="B1319" s="5" t="s">
        <v>4655</v>
      </c>
      <c r="C1319" s="5" t="s">
        <v>37</v>
      </c>
      <c r="D1319" s="5" t="s">
        <v>38</v>
      </c>
      <c r="E1319" s="5"/>
      <c r="F1319" s="5" t="s">
        <v>8233</v>
      </c>
      <c r="G1319" s="5" t="s">
        <v>8234</v>
      </c>
      <c r="H1319" s="5" t="s">
        <v>4658</v>
      </c>
      <c r="I1319" s="5" t="s">
        <v>8235</v>
      </c>
      <c r="J1319" s="5" t="s">
        <v>55</v>
      </c>
      <c r="K1319" s="5" t="s">
        <v>2286</v>
      </c>
      <c r="L1319" s="2">
        <f t="shared" si="20"/>
        <v>32470.087976891027</v>
      </c>
      <c r="M1319" s="5" t="s">
        <v>38</v>
      </c>
      <c r="N1319" s="5" t="s">
        <v>8236</v>
      </c>
    </row>
    <row r="1320" spans="2:14" hidden="1" outlineLevel="1">
      <c r="B1320" s="5" t="s">
        <v>4661</v>
      </c>
      <c r="C1320" s="5" t="s">
        <v>37</v>
      </c>
      <c r="D1320" s="5" t="s">
        <v>38</v>
      </c>
      <c r="E1320" s="5"/>
      <c r="F1320" s="5" t="s">
        <v>8237</v>
      </c>
      <c r="G1320" s="5" t="s">
        <v>8238</v>
      </c>
      <c r="H1320" s="5" t="s">
        <v>4664</v>
      </c>
      <c r="I1320" s="5" t="s">
        <v>6074</v>
      </c>
      <c r="J1320" s="5" t="s">
        <v>51</v>
      </c>
      <c r="K1320" s="5" t="s">
        <v>1423</v>
      </c>
      <c r="L1320" s="2">
        <f t="shared" si="20"/>
        <v>68358.079951349544</v>
      </c>
      <c r="M1320" s="5" t="s">
        <v>38</v>
      </c>
      <c r="N1320" s="5" t="s">
        <v>8239</v>
      </c>
    </row>
    <row r="1321" spans="2:14" hidden="1" outlineLevel="1">
      <c r="B1321" s="5" t="s">
        <v>4668</v>
      </c>
      <c r="C1321" s="5" t="s">
        <v>37</v>
      </c>
      <c r="D1321" s="5" t="s">
        <v>63</v>
      </c>
      <c r="E1321" s="5"/>
      <c r="F1321" s="5" t="s">
        <v>8240</v>
      </c>
      <c r="G1321" s="5" t="s">
        <v>8241</v>
      </c>
      <c r="H1321" s="5" t="s">
        <v>4671</v>
      </c>
      <c r="I1321" s="5" t="s">
        <v>2501</v>
      </c>
      <c r="J1321" s="5" t="s">
        <v>51</v>
      </c>
      <c r="K1321" s="5" t="s">
        <v>167</v>
      </c>
      <c r="L1321" s="2">
        <f t="shared" si="20"/>
        <v>92283.407934321876</v>
      </c>
      <c r="M1321" s="5" t="s">
        <v>38</v>
      </c>
      <c r="N1321" s="5" t="s">
        <v>8242</v>
      </c>
    </row>
    <row r="1322" spans="2:14" hidden="1" outlineLevel="1">
      <c r="B1322" s="5" t="s">
        <v>8243</v>
      </c>
      <c r="C1322" s="5" t="s">
        <v>37</v>
      </c>
      <c r="D1322" s="5" t="s">
        <v>38</v>
      </c>
      <c r="E1322" s="5"/>
      <c r="F1322" s="5" t="s">
        <v>8244</v>
      </c>
      <c r="G1322" s="5" t="s">
        <v>8245</v>
      </c>
      <c r="H1322" s="5" t="s">
        <v>1485</v>
      </c>
      <c r="I1322" s="5" t="s">
        <v>1298</v>
      </c>
      <c r="J1322" s="5" t="s">
        <v>38</v>
      </c>
      <c r="K1322" s="5" t="s">
        <v>159</v>
      </c>
      <c r="L1322" s="2">
        <f t="shared" si="20"/>
        <v>42723.799969593463</v>
      </c>
      <c r="M1322" s="5" t="s">
        <v>38</v>
      </c>
      <c r="N1322" s="5" t="s">
        <v>8246</v>
      </c>
    </row>
    <row r="1323" spans="2:14" hidden="1" outlineLevel="1">
      <c r="B1323" s="5" t="s">
        <v>4674</v>
      </c>
      <c r="C1323" s="5" t="s">
        <v>37</v>
      </c>
      <c r="D1323" s="5" t="s">
        <v>63</v>
      </c>
      <c r="E1323" s="5"/>
      <c r="F1323" s="5" t="s">
        <v>8247</v>
      </c>
      <c r="G1323" s="5" t="s">
        <v>8248</v>
      </c>
      <c r="H1323" s="5" t="s">
        <v>4677</v>
      </c>
      <c r="I1323" s="5" t="s">
        <v>1869</v>
      </c>
      <c r="J1323" s="5" t="s">
        <v>51</v>
      </c>
      <c r="K1323" s="5" t="s">
        <v>181</v>
      </c>
      <c r="L1323" s="2">
        <f t="shared" si="20"/>
        <v>52977.511962295888</v>
      </c>
      <c r="M1323" s="5" t="s">
        <v>38</v>
      </c>
      <c r="N1323" s="5" t="s">
        <v>8249</v>
      </c>
    </row>
    <row r="1324" spans="2:14" hidden="1" outlineLevel="1">
      <c r="B1324" s="5" t="s">
        <v>8250</v>
      </c>
      <c r="C1324" s="5" t="s">
        <v>37</v>
      </c>
      <c r="D1324" s="5" t="s">
        <v>38</v>
      </c>
      <c r="E1324" s="5"/>
      <c r="F1324" s="5" t="s">
        <v>8251</v>
      </c>
      <c r="G1324" s="5" t="s">
        <v>8252</v>
      </c>
      <c r="H1324" s="5" t="s">
        <v>8253</v>
      </c>
      <c r="I1324" s="5" t="s">
        <v>4443</v>
      </c>
      <c r="J1324" s="5" t="s">
        <v>38</v>
      </c>
      <c r="K1324" s="5" t="s">
        <v>215</v>
      </c>
      <c r="L1324" s="2">
        <f t="shared" si="20"/>
        <v>63231.223954998328</v>
      </c>
      <c r="M1324" s="5" t="s">
        <v>38</v>
      </c>
      <c r="N1324" s="5" t="s">
        <v>8254</v>
      </c>
    </row>
    <row r="1325" spans="2:14" hidden="1" outlineLevel="1">
      <c r="B1325" s="5" t="s">
        <v>8255</v>
      </c>
      <c r="C1325" s="5" t="s">
        <v>37</v>
      </c>
      <c r="D1325" s="5" t="s">
        <v>746</v>
      </c>
      <c r="E1325" s="5" t="s">
        <v>120</v>
      </c>
      <c r="F1325" s="5" t="s">
        <v>8256</v>
      </c>
      <c r="G1325" s="5" t="s">
        <v>8257</v>
      </c>
      <c r="H1325" s="5" t="s">
        <v>8258</v>
      </c>
      <c r="I1325" s="5" t="s">
        <v>1158</v>
      </c>
      <c r="J1325" s="5" t="s">
        <v>51</v>
      </c>
      <c r="K1325" s="5" t="s">
        <v>3819</v>
      </c>
      <c r="L1325" s="2">
        <f t="shared" si="20"/>
        <v>-39305.895972025988</v>
      </c>
      <c r="M1325" s="5" t="s">
        <v>38</v>
      </c>
      <c r="N1325" s="5" t="s">
        <v>8259</v>
      </c>
    </row>
    <row r="1326" spans="2:14" hidden="1" outlineLevel="1">
      <c r="B1326" s="5" t="s">
        <v>4681</v>
      </c>
      <c r="C1326" s="5" t="s">
        <v>37</v>
      </c>
      <c r="D1326" s="5" t="s">
        <v>63</v>
      </c>
      <c r="E1326" s="5"/>
      <c r="F1326" s="5" t="s">
        <v>8260</v>
      </c>
      <c r="G1326" s="5" t="s">
        <v>8261</v>
      </c>
      <c r="H1326" s="5" t="s">
        <v>4684</v>
      </c>
      <c r="I1326" s="5" t="s">
        <v>3748</v>
      </c>
      <c r="J1326" s="5" t="s">
        <v>51</v>
      </c>
      <c r="K1326" s="5" t="s">
        <v>1209</v>
      </c>
      <c r="L1326" s="2">
        <f t="shared" si="20"/>
        <v>88865.503936754394</v>
      </c>
      <c r="M1326" s="5" t="s">
        <v>38</v>
      </c>
      <c r="N1326" s="5" t="s">
        <v>8262</v>
      </c>
    </row>
    <row r="1327" spans="2:14" hidden="1" outlineLevel="1">
      <c r="B1327" s="5" t="s">
        <v>4687</v>
      </c>
      <c r="C1327" s="5" t="s">
        <v>37</v>
      </c>
      <c r="D1327" s="5" t="s">
        <v>55</v>
      </c>
      <c r="E1327" s="5"/>
      <c r="F1327" s="5" t="s">
        <v>8263</v>
      </c>
      <c r="G1327" s="5" t="s">
        <v>8264</v>
      </c>
      <c r="H1327" s="5" t="s">
        <v>4690</v>
      </c>
      <c r="I1327" s="5" t="s">
        <v>2790</v>
      </c>
      <c r="J1327" s="5" t="s">
        <v>51</v>
      </c>
      <c r="K1327" s="5" t="s">
        <v>1620</v>
      </c>
      <c r="L1327" s="2">
        <f t="shared" si="20"/>
        <v>75193.887946484494</v>
      </c>
      <c r="M1327" s="5" t="s">
        <v>38</v>
      </c>
      <c r="N1327" s="5" t="s">
        <v>8265</v>
      </c>
    </row>
    <row r="1328" spans="2:14" hidden="1" outlineLevel="1">
      <c r="B1328" s="5" t="s">
        <v>4693</v>
      </c>
      <c r="C1328" s="5" t="s">
        <v>37</v>
      </c>
      <c r="D1328" s="5" t="s">
        <v>46</v>
      </c>
      <c r="E1328" s="5"/>
      <c r="F1328" s="5" t="s">
        <v>8266</v>
      </c>
      <c r="G1328" s="5" t="s">
        <v>8267</v>
      </c>
      <c r="H1328" s="5" t="s">
        <v>4696</v>
      </c>
      <c r="I1328" s="5" t="s">
        <v>3987</v>
      </c>
      <c r="J1328" s="5" t="s">
        <v>51</v>
      </c>
      <c r="K1328" s="5" t="s">
        <v>1410</v>
      </c>
      <c r="L1328" s="2">
        <f t="shared" si="20"/>
        <v>73484.935947700753</v>
      </c>
      <c r="M1328" s="5" t="s">
        <v>38</v>
      </c>
      <c r="N1328" s="5" t="s">
        <v>8268</v>
      </c>
    </row>
    <row r="1329" spans="2:14" hidden="1" outlineLevel="1">
      <c r="B1329" s="5" t="s">
        <v>8269</v>
      </c>
      <c r="C1329" s="5" t="s">
        <v>37</v>
      </c>
      <c r="D1329" s="5" t="s">
        <v>55</v>
      </c>
      <c r="E1329" s="5"/>
      <c r="F1329" s="5" t="s">
        <v>8270</v>
      </c>
      <c r="G1329" s="5" t="s">
        <v>8271</v>
      </c>
      <c r="H1329" s="5" t="s">
        <v>8272</v>
      </c>
      <c r="I1329" s="5" t="s">
        <v>2065</v>
      </c>
      <c r="J1329" s="5" t="s">
        <v>51</v>
      </c>
      <c r="K1329" s="5" t="s">
        <v>301</v>
      </c>
      <c r="L1329" s="2">
        <f t="shared" si="20"/>
        <v>54686.463961079629</v>
      </c>
      <c r="M1329" s="5" t="s">
        <v>38</v>
      </c>
      <c r="N1329" s="5" t="s">
        <v>1515</v>
      </c>
    </row>
    <row r="1330" spans="2:14" hidden="1" outlineLevel="1">
      <c r="B1330" s="5" t="s">
        <v>8273</v>
      </c>
      <c r="C1330" s="5" t="s">
        <v>37</v>
      </c>
      <c r="D1330" s="5" t="s">
        <v>374</v>
      </c>
      <c r="E1330" s="5"/>
      <c r="F1330" s="5" t="s">
        <v>8274</v>
      </c>
      <c r="G1330" s="5" t="s">
        <v>8275</v>
      </c>
      <c r="H1330" s="5" t="s">
        <v>8276</v>
      </c>
      <c r="I1330" s="5" t="s">
        <v>74</v>
      </c>
      <c r="J1330" s="5" t="s">
        <v>51</v>
      </c>
      <c r="K1330" s="5" t="s">
        <v>208</v>
      </c>
      <c r="L1330" s="2">
        <f t="shared" si="20"/>
        <v>87156.551937970667</v>
      </c>
      <c r="M1330" s="5" t="s">
        <v>38</v>
      </c>
      <c r="N1330" s="5" t="s">
        <v>3508</v>
      </c>
    </row>
    <row r="1331" spans="2:14" hidden="1" outlineLevel="1">
      <c r="B1331" s="5" t="s">
        <v>8277</v>
      </c>
      <c r="C1331" s="5" t="s">
        <v>37</v>
      </c>
      <c r="D1331" s="5" t="s">
        <v>55</v>
      </c>
      <c r="E1331" s="5"/>
      <c r="F1331" s="5" t="s">
        <v>8278</v>
      </c>
      <c r="G1331" s="5" t="s">
        <v>8279</v>
      </c>
      <c r="H1331" s="5" t="s">
        <v>8280</v>
      </c>
      <c r="I1331" s="5" t="s">
        <v>2003</v>
      </c>
      <c r="J1331" s="5" t="s">
        <v>51</v>
      </c>
      <c r="K1331" s="5" t="s">
        <v>409</v>
      </c>
      <c r="L1331" s="2">
        <f t="shared" si="20"/>
        <v>-35887.991974458506</v>
      </c>
      <c r="M1331" s="5" t="s">
        <v>38</v>
      </c>
      <c r="N1331" s="5" t="s">
        <v>8281</v>
      </c>
    </row>
    <row r="1332" spans="2:14" hidden="1" outlineLevel="1">
      <c r="B1332" s="5" t="s">
        <v>8277</v>
      </c>
      <c r="C1332" s="5" t="s">
        <v>37</v>
      </c>
      <c r="D1332" s="5" t="s">
        <v>55</v>
      </c>
      <c r="E1332" s="5"/>
      <c r="F1332" s="5" t="s">
        <v>8282</v>
      </c>
      <c r="G1332" s="5" t="s">
        <v>8283</v>
      </c>
      <c r="H1332" s="5" t="s">
        <v>8280</v>
      </c>
      <c r="I1332" s="5" t="s">
        <v>1710</v>
      </c>
      <c r="J1332" s="5" t="s">
        <v>51</v>
      </c>
      <c r="K1332" s="5" t="s">
        <v>132</v>
      </c>
      <c r="L1332" s="2">
        <f t="shared" si="20"/>
        <v>56395.415959863371</v>
      </c>
      <c r="M1332" s="5" t="s">
        <v>38</v>
      </c>
      <c r="N1332" s="5" t="s">
        <v>8284</v>
      </c>
    </row>
    <row r="1333" spans="2:14" hidden="1" outlineLevel="1">
      <c r="B1333" s="5" t="s">
        <v>8285</v>
      </c>
      <c r="C1333" s="5" t="s">
        <v>37</v>
      </c>
      <c r="D1333" s="5" t="s">
        <v>46</v>
      </c>
      <c r="E1333" s="5"/>
      <c r="F1333" s="5" t="s">
        <v>8286</v>
      </c>
      <c r="G1333" s="5" t="s">
        <v>8287</v>
      </c>
      <c r="H1333" s="5" t="s">
        <v>8288</v>
      </c>
      <c r="I1333" s="5" t="s">
        <v>710</v>
      </c>
      <c r="J1333" s="5" t="s">
        <v>51</v>
      </c>
      <c r="K1333" s="5" t="s">
        <v>350</v>
      </c>
      <c r="L1333" s="2">
        <f t="shared" si="20"/>
        <v>83738.647940403185</v>
      </c>
      <c r="M1333" s="5" t="s">
        <v>38</v>
      </c>
      <c r="N1333" s="5" t="s">
        <v>8289</v>
      </c>
    </row>
    <row r="1334" spans="2:14" hidden="1" outlineLevel="1">
      <c r="B1334" s="5" t="s">
        <v>4699</v>
      </c>
      <c r="C1334" s="5" t="s">
        <v>37</v>
      </c>
      <c r="D1334" s="5" t="s">
        <v>55</v>
      </c>
      <c r="E1334" s="5"/>
      <c r="F1334" s="5" t="s">
        <v>8290</v>
      </c>
      <c r="G1334" s="5" t="s">
        <v>8291</v>
      </c>
      <c r="H1334" s="5" t="s">
        <v>4702</v>
      </c>
      <c r="I1334" s="5" t="s">
        <v>798</v>
      </c>
      <c r="J1334" s="5" t="s">
        <v>51</v>
      </c>
      <c r="K1334" s="5" t="s">
        <v>893</v>
      </c>
      <c r="L1334" s="2">
        <f t="shared" si="20"/>
        <v>93992.359933105618</v>
      </c>
      <c r="M1334" s="5" t="s">
        <v>38</v>
      </c>
      <c r="N1334" s="5" t="s">
        <v>8292</v>
      </c>
    </row>
    <row r="1335" spans="2:14" hidden="1" outlineLevel="1">
      <c r="B1335" s="5" t="s">
        <v>4705</v>
      </c>
      <c r="C1335" s="5" t="s">
        <v>37</v>
      </c>
      <c r="D1335" s="5" t="s">
        <v>46</v>
      </c>
      <c r="E1335" s="5"/>
      <c r="F1335" s="5" t="s">
        <v>8293</v>
      </c>
      <c r="G1335" s="5" t="s">
        <v>8294</v>
      </c>
      <c r="H1335" s="5" t="s">
        <v>4708</v>
      </c>
      <c r="I1335" s="5" t="s">
        <v>977</v>
      </c>
      <c r="J1335" s="5" t="s">
        <v>51</v>
      </c>
      <c r="K1335" s="5" t="s">
        <v>1051</v>
      </c>
      <c r="L1335" s="2">
        <f t="shared" si="20"/>
        <v>107663.97592337553</v>
      </c>
      <c r="M1335" s="5" t="s">
        <v>38</v>
      </c>
      <c r="N1335" s="5" t="s">
        <v>8295</v>
      </c>
    </row>
    <row r="1336" spans="2:14" hidden="1" outlineLevel="1">
      <c r="B1336" s="5" t="s">
        <v>8296</v>
      </c>
      <c r="C1336" s="5" t="s">
        <v>37</v>
      </c>
      <c r="D1336" s="5" t="s">
        <v>38</v>
      </c>
      <c r="E1336" s="5"/>
      <c r="F1336" s="5" t="s">
        <v>8297</v>
      </c>
      <c r="G1336" s="5" t="s">
        <v>8298</v>
      </c>
      <c r="H1336" s="5" t="s">
        <v>8299</v>
      </c>
      <c r="I1336" s="5" t="s">
        <v>1733</v>
      </c>
      <c r="J1336" s="5" t="s">
        <v>55</v>
      </c>
      <c r="K1336" s="5" t="s">
        <v>159</v>
      </c>
      <c r="L1336" s="2">
        <f t="shared" si="20"/>
        <v>42723.799969593463</v>
      </c>
      <c r="M1336" s="5" t="s">
        <v>38</v>
      </c>
      <c r="N1336" s="5" t="s">
        <v>8300</v>
      </c>
    </row>
    <row r="1337" spans="2:14" hidden="1" outlineLevel="1">
      <c r="B1337" s="5" t="s">
        <v>8301</v>
      </c>
      <c r="C1337" s="5" t="s">
        <v>37</v>
      </c>
      <c r="D1337" s="5" t="s">
        <v>55</v>
      </c>
      <c r="E1337" s="5"/>
      <c r="F1337" s="5" t="s">
        <v>8302</v>
      </c>
      <c r="G1337" s="5" t="s">
        <v>8303</v>
      </c>
      <c r="H1337" s="5" t="s">
        <v>8304</v>
      </c>
      <c r="I1337" s="5" t="s">
        <v>8305</v>
      </c>
      <c r="J1337" s="5" t="s">
        <v>51</v>
      </c>
      <c r="K1337" s="5" t="s">
        <v>1095</v>
      </c>
      <c r="L1337" s="2">
        <f t="shared" si="20"/>
        <v>-27343.231980539815</v>
      </c>
      <c r="M1337" s="5" t="s">
        <v>38</v>
      </c>
      <c r="N1337" s="5" t="s">
        <v>8306</v>
      </c>
    </row>
    <row r="1338" spans="2:14" hidden="1" outlineLevel="1">
      <c r="B1338" s="5" t="s">
        <v>8301</v>
      </c>
      <c r="C1338" s="5" t="s">
        <v>37</v>
      </c>
      <c r="D1338" s="5" t="s">
        <v>142</v>
      </c>
      <c r="E1338" s="5"/>
      <c r="F1338" s="5" t="s">
        <v>8307</v>
      </c>
      <c r="G1338" s="5" t="s">
        <v>8308</v>
      </c>
      <c r="H1338" s="5" t="s">
        <v>8304</v>
      </c>
      <c r="I1338" s="5" t="s">
        <v>2375</v>
      </c>
      <c r="J1338" s="5" t="s">
        <v>51</v>
      </c>
      <c r="K1338" s="5" t="s">
        <v>1393</v>
      </c>
      <c r="L1338" s="2">
        <f t="shared" si="20"/>
        <v>41014.847970809722</v>
      </c>
      <c r="M1338" s="5" t="s">
        <v>38</v>
      </c>
      <c r="N1338" s="5" t="s">
        <v>8309</v>
      </c>
    </row>
    <row r="1339" spans="2:14" hidden="1" outlineLevel="1">
      <c r="B1339" s="5" t="s">
        <v>4711</v>
      </c>
      <c r="C1339" s="5" t="s">
        <v>37</v>
      </c>
      <c r="D1339" s="5" t="s">
        <v>38</v>
      </c>
      <c r="E1339" s="5"/>
      <c r="F1339" s="5" t="s">
        <v>8310</v>
      </c>
      <c r="G1339" s="5" t="s">
        <v>8311</v>
      </c>
      <c r="H1339" s="5" t="s">
        <v>4714</v>
      </c>
      <c r="I1339" s="5" t="s">
        <v>2473</v>
      </c>
      <c r="J1339" s="5" t="s">
        <v>38</v>
      </c>
      <c r="K1339" s="5" t="s">
        <v>550</v>
      </c>
      <c r="L1339" s="2">
        <f t="shared" si="20"/>
        <v>100828.16792824057</v>
      </c>
      <c r="M1339" s="5" t="s">
        <v>38</v>
      </c>
      <c r="N1339" s="5" t="s">
        <v>8312</v>
      </c>
    </row>
    <row r="1340" spans="2:14" hidden="1" outlineLevel="1">
      <c r="B1340" s="5" t="s">
        <v>4711</v>
      </c>
      <c r="C1340" s="5" t="s">
        <v>37</v>
      </c>
      <c r="D1340" s="5" t="s">
        <v>55</v>
      </c>
      <c r="E1340" s="5"/>
      <c r="F1340" s="5" t="s">
        <v>8313</v>
      </c>
      <c r="G1340" s="5" t="s">
        <v>8314</v>
      </c>
      <c r="H1340" s="5" t="s">
        <v>4714</v>
      </c>
      <c r="I1340" s="5" t="s">
        <v>8315</v>
      </c>
      <c r="J1340" s="5" t="s">
        <v>38</v>
      </c>
      <c r="K1340" s="5" t="s">
        <v>2423</v>
      </c>
      <c r="L1340" s="2">
        <f t="shared" si="20"/>
        <v>-95701.311931889359</v>
      </c>
      <c r="M1340" s="5" t="s">
        <v>38</v>
      </c>
      <c r="N1340" s="5" t="s">
        <v>8316</v>
      </c>
    </row>
    <row r="1341" spans="2:14" hidden="1" outlineLevel="1">
      <c r="B1341" s="5" t="s">
        <v>4717</v>
      </c>
      <c r="C1341" s="5" t="s">
        <v>37</v>
      </c>
      <c r="D1341" s="5" t="s">
        <v>46</v>
      </c>
      <c r="E1341" s="5"/>
      <c r="F1341" s="5" t="s">
        <v>8317</v>
      </c>
      <c r="G1341" s="5" t="s">
        <v>8318</v>
      </c>
      <c r="H1341" s="5" t="s">
        <v>4720</v>
      </c>
      <c r="I1341" s="5" t="s">
        <v>1180</v>
      </c>
      <c r="J1341" s="5" t="s">
        <v>38</v>
      </c>
      <c r="K1341" s="5" t="s">
        <v>215</v>
      </c>
      <c r="L1341" s="2">
        <f t="shared" si="20"/>
        <v>63231.223954998328</v>
      </c>
      <c r="M1341" s="5" t="s">
        <v>38</v>
      </c>
      <c r="N1341" s="5" t="s">
        <v>8319</v>
      </c>
    </row>
    <row r="1342" spans="2:14" hidden="1" outlineLevel="1">
      <c r="B1342" s="5" t="s">
        <v>4717</v>
      </c>
      <c r="C1342" s="5" t="s">
        <v>37</v>
      </c>
      <c r="D1342" s="5" t="s">
        <v>46</v>
      </c>
      <c r="E1342" s="5"/>
      <c r="F1342" s="5" t="s">
        <v>8320</v>
      </c>
      <c r="G1342" s="5" t="s">
        <v>8321</v>
      </c>
      <c r="H1342" s="5" t="s">
        <v>4720</v>
      </c>
      <c r="I1342" s="5" t="s">
        <v>465</v>
      </c>
      <c r="J1342" s="5" t="s">
        <v>38</v>
      </c>
      <c r="K1342" s="5" t="s">
        <v>125</v>
      </c>
      <c r="L1342" s="2">
        <f t="shared" si="20"/>
        <v>-47850.655965944679</v>
      </c>
      <c r="M1342" s="5" t="s">
        <v>38</v>
      </c>
      <c r="N1342" s="5" t="s">
        <v>8322</v>
      </c>
    </row>
    <row r="1343" spans="2:14" hidden="1" outlineLevel="1">
      <c r="B1343" s="5" t="s">
        <v>4728</v>
      </c>
      <c r="C1343" s="5" t="s">
        <v>37</v>
      </c>
      <c r="D1343" s="5" t="s">
        <v>55</v>
      </c>
      <c r="E1343" s="5"/>
      <c r="F1343" s="5" t="s">
        <v>8323</v>
      </c>
      <c r="G1343" s="5" t="s">
        <v>8324</v>
      </c>
      <c r="H1343" s="5" t="s">
        <v>4731</v>
      </c>
      <c r="I1343" s="5" t="s">
        <v>8325</v>
      </c>
      <c r="J1343" s="5" t="s">
        <v>38</v>
      </c>
      <c r="K1343" s="5" t="s">
        <v>1227</v>
      </c>
      <c r="L1343" s="2">
        <f t="shared" si="20"/>
        <v>112790.83191972674</v>
      </c>
      <c r="M1343" s="5" t="s">
        <v>38</v>
      </c>
      <c r="N1343" s="5" t="s">
        <v>8326</v>
      </c>
    </row>
    <row r="1344" spans="2:14" hidden="1" outlineLevel="1">
      <c r="B1344" s="5" t="s">
        <v>4728</v>
      </c>
      <c r="C1344" s="5" t="s">
        <v>37</v>
      </c>
      <c r="D1344" s="5" t="s">
        <v>55</v>
      </c>
      <c r="E1344" s="5"/>
      <c r="F1344" s="5" t="s">
        <v>8327</v>
      </c>
      <c r="G1344" s="5" t="s">
        <v>8324</v>
      </c>
      <c r="H1344" s="5" t="s">
        <v>4731</v>
      </c>
      <c r="I1344" s="5" t="s">
        <v>3012</v>
      </c>
      <c r="J1344" s="5" t="s">
        <v>38</v>
      </c>
      <c r="K1344" s="5" t="s">
        <v>222</v>
      </c>
      <c r="L1344" s="2">
        <f t="shared" si="20"/>
        <v>-61522.271956214579</v>
      </c>
      <c r="M1344" s="5" t="s">
        <v>38</v>
      </c>
      <c r="N1344" s="5" t="s">
        <v>8328</v>
      </c>
    </row>
    <row r="1345" spans="2:14" hidden="1" outlineLevel="1">
      <c r="B1345" s="5" t="s">
        <v>4738</v>
      </c>
      <c r="C1345" s="5" t="s">
        <v>37</v>
      </c>
      <c r="D1345" s="5" t="s">
        <v>38</v>
      </c>
      <c r="E1345" s="5" t="s">
        <v>120</v>
      </c>
      <c r="F1345" s="5" t="s">
        <v>8329</v>
      </c>
      <c r="G1345" s="5" t="s">
        <v>8330</v>
      </c>
      <c r="H1345" s="5" t="s">
        <v>4741</v>
      </c>
      <c r="I1345" s="5" t="s">
        <v>8331</v>
      </c>
      <c r="J1345" s="5" t="s">
        <v>38</v>
      </c>
      <c r="K1345" s="5" t="s">
        <v>2423</v>
      </c>
      <c r="L1345" s="2">
        <f t="shared" si="20"/>
        <v>-95701.311931889359</v>
      </c>
      <c r="M1345" s="5" t="s">
        <v>38</v>
      </c>
      <c r="N1345" s="5" t="s">
        <v>8332</v>
      </c>
    </row>
    <row r="1346" spans="2:14" hidden="1" outlineLevel="1">
      <c r="B1346" s="5" t="s">
        <v>4738</v>
      </c>
      <c r="C1346" s="5" t="s">
        <v>37</v>
      </c>
      <c r="D1346" s="5" t="s">
        <v>38</v>
      </c>
      <c r="E1346" s="5" t="s">
        <v>120</v>
      </c>
      <c r="F1346" s="5" t="s">
        <v>4744</v>
      </c>
      <c r="G1346" s="5" t="s">
        <v>8333</v>
      </c>
      <c r="H1346" s="5" t="s">
        <v>4741</v>
      </c>
      <c r="I1346" s="5" t="s">
        <v>8334</v>
      </c>
      <c r="J1346" s="5" t="s">
        <v>38</v>
      </c>
      <c r="K1346" s="5" t="s">
        <v>1780</v>
      </c>
      <c r="L1346" s="2">
        <f t="shared" si="20"/>
        <v>-51268.559963512154</v>
      </c>
      <c r="M1346" s="5" t="s">
        <v>38</v>
      </c>
      <c r="N1346" s="5" t="s">
        <v>8335</v>
      </c>
    </row>
    <row r="1347" spans="2:14" hidden="1" outlineLevel="1">
      <c r="B1347" s="5" t="s">
        <v>4749</v>
      </c>
      <c r="C1347" s="5" t="s">
        <v>37</v>
      </c>
      <c r="D1347" s="5" t="s">
        <v>46</v>
      </c>
      <c r="E1347" s="5"/>
      <c r="F1347" s="5" t="s">
        <v>8336</v>
      </c>
      <c r="G1347" s="5" t="s">
        <v>8337</v>
      </c>
      <c r="H1347" s="5" t="s">
        <v>4752</v>
      </c>
      <c r="I1347" s="5" t="s">
        <v>2079</v>
      </c>
      <c r="J1347" s="5" t="s">
        <v>51</v>
      </c>
      <c r="K1347" s="5" t="s">
        <v>438</v>
      </c>
      <c r="L1347" s="2">
        <f t="shared" ref="L1347:L1410" si="21">K1347/$K$2361*100</f>
        <v>129880.35190756411</v>
      </c>
      <c r="M1347" s="5" t="s">
        <v>38</v>
      </c>
      <c r="N1347" s="5" t="s">
        <v>8338</v>
      </c>
    </row>
    <row r="1348" spans="2:14" hidden="1" outlineLevel="1">
      <c r="B1348" s="5" t="s">
        <v>8339</v>
      </c>
      <c r="C1348" s="5" t="s">
        <v>37</v>
      </c>
      <c r="D1348" s="5" t="s">
        <v>38</v>
      </c>
      <c r="E1348" s="5"/>
      <c r="F1348" s="5" t="s">
        <v>8340</v>
      </c>
      <c r="G1348" s="5" t="s">
        <v>8341</v>
      </c>
      <c r="H1348" s="5" t="s">
        <v>8342</v>
      </c>
      <c r="I1348" s="5" t="s">
        <v>4344</v>
      </c>
      <c r="J1348" s="5" t="s">
        <v>51</v>
      </c>
      <c r="K1348" s="5" t="s">
        <v>208</v>
      </c>
      <c r="L1348" s="2">
        <f t="shared" si="21"/>
        <v>87156.551937970667</v>
      </c>
      <c r="M1348" s="5" t="s">
        <v>38</v>
      </c>
      <c r="N1348" s="5" t="s">
        <v>8343</v>
      </c>
    </row>
    <row r="1349" spans="2:14" hidden="1" outlineLevel="1">
      <c r="B1349" s="5" t="s">
        <v>4755</v>
      </c>
      <c r="C1349" s="5" t="s">
        <v>37</v>
      </c>
      <c r="D1349" s="5" t="s">
        <v>38</v>
      </c>
      <c r="E1349" s="5"/>
      <c r="F1349" s="5" t="s">
        <v>8344</v>
      </c>
      <c r="G1349" s="5" t="s">
        <v>8345</v>
      </c>
      <c r="H1349" s="5" t="s">
        <v>4758</v>
      </c>
      <c r="I1349" s="5" t="s">
        <v>3738</v>
      </c>
      <c r="J1349" s="5" t="s">
        <v>51</v>
      </c>
      <c r="K1349" s="5" t="s">
        <v>2126</v>
      </c>
      <c r="L1349" s="2">
        <f t="shared" si="21"/>
        <v>114499.78391851048</v>
      </c>
      <c r="M1349" s="5" t="s">
        <v>38</v>
      </c>
      <c r="N1349" s="5" t="s">
        <v>8346</v>
      </c>
    </row>
    <row r="1350" spans="2:14" hidden="1" outlineLevel="1">
      <c r="B1350" s="5" t="s">
        <v>8347</v>
      </c>
      <c r="C1350" s="5" t="s">
        <v>37</v>
      </c>
      <c r="D1350" s="5" t="s">
        <v>46</v>
      </c>
      <c r="E1350" s="5"/>
      <c r="F1350" s="5" t="s">
        <v>8348</v>
      </c>
      <c r="G1350" s="5" t="s">
        <v>8349</v>
      </c>
      <c r="H1350" s="5" t="s">
        <v>8349</v>
      </c>
      <c r="I1350" s="5" t="s">
        <v>1680</v>
      </c>
      <c r="J1350" s="5" t="s">
        <v>51</v>
      </c>
      <c r="K1350" s="5" t="s">
        <v>343</v>
      </c>
      <c r="L1350" s="2">
        <f t="shared" si="21"/>
        <v>-80320.743942835703</v>
      </c>
      <c r="M1350" s="5" t="s">
        <v>38</v>
      </c>
      <c r="N1350" s="5" t="s">
        <v>8350</v>
      </c>
    </row>
    <row r="1351" spans="2:14" hidden="1" outlineLevel="1">
      <c r="B1351" s="5" t="s">
        <v>8347</v>
      </c>
      <c r="C1351" s="5" t="s">
        <v>37</v>
      </c>
      <c r="D1351" s="5" t="s">
        <v>63</v>
      </c>
      <c r="E1351" s="5"/>
      <c r="F1351" s="5" t="s">
        <v>8351</v>
      </c>
      <c r="G1351" s="5" t="s">
        <v>8352</v>
      </c>
      <c r="H1351" s="5" t="s">
        <v>8349</v>
      </c>
      <c r="I1351" s="5" t="s">
        <v>81</v>
      </c>
      <c r="J1351" s="5" t="s">
        <v>51</v>
      </c>
      <c r="K1351" s="5" t="s">
        <v>8353</v>
      </c>
      <c r="L1351" s="2">
        <f t="shared" si="21"/>
        <v>146969.87189540151</v>
      </c>
      <c r="M1351" s="5" t="s">
        <v>38</v>
      </c>
      <c r="N1351" s="5" t="s">
        <v>8354</v>
      </c>
    </row>
    <row r="1352" spans="2:14" hidden="1" outlineLevel="1">
      <c r="B1352" s="5" t="s">
        <v>8355</v>
      </c>
      <c r="C1352" s="5" t="s">
        <v>37</v>
      </c>
      <c r="D1352" s="5" t="s">
        <v>38</v>
      </c>
      <c r="E1352" s="5"/>
      <c r="F1352" s="5" t="s">
        <v>8356</v>
      </c>
      <c r="G1352" s="5" t="s">
        <v>8357</v>
      </c>
      <c r="H1352" s="5" t="s">
        <v>8358</v>
      </c>
      <c r="I1352" s="5" t="s">
        <v>560</v>
      </c>
      <c r="J1352" s="5" t="s">
        <v>51</v>
      </c>
      <c r="K1352" s="5" t="s">
        <v>932</v>
      </c>
      <c r="L1352" s="2">
        <f t="shared" si="21"/>
        <v>90574.455935538135</v>
      </c>
      <c r="M1352" s="5" t="s">
        <v>38</v>
      </c>
      <c r="N1352" s="5" t="s">
        <v>8359</v>
      </c>
    </row>
    <row r="1353" spans="2:14" hidden="1" outlineLevel="1">
      <c r="B1353" s="5" t="s">
        <v>8360</v>
      </c>
      <c r="C1353" s="5" t="s">
        <v>37</v>
      </c>
      <c r="D1353" s="5" t="s">
        <v>38</v>
      </c>
      <c r="E1353" s="5"/>
      <c r="F1353" s="5" t="s">
        <v>8361</v>
      </c>
      <c r="G1353" s="5" t="s">
        <v>8362</v>
      </c>
      <c r="H1353" s="5" t="s">
        <v>8363</v>
      </c>
      <c r="I1353" s="5" t="s">
        <v>649</v>
      </c>
      <c r="J1353" s="5" t="s">
        <v>51</v>
      </c>
      <c r="K1353" s="5" t="s">
        <v>1620</v>
      </c>
      <c r="L1353" s="2">
        <f t="shared" si="21"/>
        <v>75193.887946484494</v>
      </c>
      <c r="M1353" s="5" t="s">
        <v>38</v>
      </c>
      <c r="N1353" s="5" t="s">
        <v>8364</v>
      </c>
    </row>
    <row r="1354" spans="2:14" hidden="1" outlineLevel="1">
      <c r="B1354" s="5" t="s">
        <v>8365</v>
      </c>
      <c r="C1354" s="5" t="s">
        <v>37</v>
      </c>
      <c r="D1354" s="5" t="s">
        <v>38</v>
      </c>
      <c r="E1354" s="5"/>
      <c r="F1354" s="5" t="s">
        <v>8366</v>
      </c>
      <c r="G1354" s="5" t="s">
        <v>8367</v>
      </c>
      <c r="H1354" s="5" t="s">
        <v>8368</v>
      </c>
      <c r="I1354" s="5" t="s">
        <v>717</v>
      </c>
      <c r="J1354" s="5" t="s">
        <v>38</v>
      </c>
      <c r="K1354" s="5" t="s">
        <v>82</v>
      </c>
      <c r="L1354" s="2">
        <f t="shared" si="21"/>
        <v>58104.367958647104</v>
      </c>
      <c r="M1354" s="5" t="s">
        <v>38</v>
      </c>
      <c r="N1354" s="5" t="s">
        <v>8369</v>
      </c>
    </row>
    <row r="1355" spans="2:14" hidden="1" outlineLevel="1">
      <c r="B1355" s="5" t="s">
        <v>4761</v>
      </c>
      <c r="C1355" s="5" t="s">
        <v>37</v>
      </c>
      <c r="D1355" s="5" t="s">
        <v>55</v>
      </c>
      <c r="E1355" s="5"/>
      <c r="F1355" s="5" t="s">
        <v>8370</v>
      </c>
      <c r="G1355" s="5" t="s">
        <v>8371</v>
      </c>
      <c r="H1355" s="5" t="s">
        <v>4764</v>
      </c>
      <c r="I1355" s="5" t="s">
        <v>782</v>
      </c>
      <c r="J1355" s="5" t="s">
        <v>51</v>
      </c>
      <c r="K1355" s="5" t="s">
        <v>2878</v>
      </c>
      <c r="L1355" s="2">
        <f t="shared" si="21"/>
        <v>-87156.551937970667</v>
      </c>
      <c r="M1355" s="5" t="s">
        <v>38</v>
      </c>
      <c r="N1355" s="5" t="s">
        <v>8372</v>
      </c>
    </row>
    <row r="1356" spans="2:14" hidden="1" outlineLevel="1">
      <c r="B1356" s="5" t="s">
        <v>4761</v>
      </c>
      <c r="C1356" s="5" t="s">
        <v>37</v>
      </c>
      <c r="D1356" s="5" t="s">
        <v>46</v>
      </c>
      <c r="E1356" s="5"/>
      <c r="F1356" s="5" t="s">
        <v>8373</v>
      </c>
      <c r="G1356" s="5" t="s">
        <v>8374</v>
      </c>
      <c r="H1356" s="5" t="s">
        <v>4764</v>
      </c>
      <c r="I1356" s="5" t="s">
        <v>951</v>
      </c>
      <c r="J1356" s="5" t="s">
        <v>51</v>
      </c>
      <c r="K1356" s="5" t="s">
        <v>5860</v>
      </c>
      <c r="L1356" s="2">
        <f t="shared" si="21"/>
        <v>187984.71986621124</v>
      </c>
      <c r="M1356" s="5" t="s">
        <v>38</v>
      </c>
      <c r="N1356" s="5" t="s">
        <v>8375</v>
      </c>
    </row>
    <row r="1357" spans="2:14" hidden="1" outlineLevel="1">
      <c r="B1357" s="5" t="s">
        <v>4767</v>
      </c>
      <c r="C1357" s="5" t="s">
        <v>37</v>
      </c>
      <c r="D1357" s="5" t="s">
        <v>38</v>
      </c>
      <c r="E1357" s="5"/>
      <c r="F1357" s="5" t="s">
        <v>8376</v>
      </c>
      <c r="G1357" s="5" t="s">
        <v>8377</v>
      </c>
      <c r="H1357" s="5" t="s">
        <v>4770</v>
      </c>
      <c r="I1357" s="5" t="s">
        <v>8378</v>
      </c>
      <c r="J1357" s="5" t="s">
        <v>38</v>
      </c>
      <c r="K1357" s="5" t="s">
        <v>561</v>
      </c>
      <c r="L1357" s="2">
        <f t="shared" si="21"/>
        <v>-41014.847970809722</v>
      </c>
      <c r="M1357" s="5" t="s">
        <v>38</v>
      </c>
      <c r="N1357" s="5" t="s">
        <v>8379</v>
      </c>
    </row>
    <row r="1358" spans="2:14" hidden="1" outlineLevel="1">
      <c r="B1358" s="5" t="s">
        <v>4767</v>
      </c>
      <c r="C1358" s="5" t="s">
        <v>37</v>
      </c>
      <c r="D1358" s="5" t="s">
        <v>46</v>
      </c>
      <c r="E1358" s="5"/>
      <c r="F1358" s="5" t="s">
        <v>8380</v>
      </c>
      <c r="G1358" s="5" t="s">
        <v>8381</v>
      </c>
      <c r="H1358" s="5" t="s">
        <v>4770</v>
      </c>
      <c r="I1358" s="5" t="s">
        <v>18</v>
      </c>
      <c r="J1358" s="5" t="s">
        <v>38</v>
      </c>
      <c r="K1358" s="5" t="s">
        <v>181</v>
      </c>
      <c r="L1358" s="2">
        <f t="shared" si="21"/>
        <v>52977.511962295888</v>
      </c>
      <c r="M1358" s="5" t="s">
        <v>38</v>
      </c>
      <c r="N1358" s="5" t="s">
        <v>8382</v>
      </c>
    </row>
    <row r="1359" spans="2:14" hidden="1" outlineLevel="1">
      <c r="B1359" s="5" t="s">
        <v>8383</v>
      </c>
      <c r="C1359" s="5" t="s">
        <v>37</v>
      </c>
      <c r="D1359" s="5" t="s">
        <v>38</v>
      </c>
      <c r="E1359" s="5"/>
      <c r="F1359" s="5" t="s">
        <v>8384</v>
      </c>
      <c r="G1359" s="5" t="s">
        <v>8385</v>
      </c>
      <c r="H1359" s="5" t="s">
        <v>8386</v>
      </c>
      <c r="I1359" s="5" t="s">
        <v>3235</v>
      </c>
      <c r="J1359" s="5" t="s">
        <v>51</v>
      </c>
      <c r="K1359" s="5" t="s">
        <v>159</v>
      </c>
      <c r="L1359" s="2">
        <f t="shared" si="21"/>
        <v>42723.799969593463</v>
      </c>
      <c r="M1359" s="5" t="s">
        <v>38</v>
      </c>
      <c r="N1359" s="5" t="s">
        <v>8387</v>
      </c>
    </row>
    <row r="1360" spans="2:14" hidden="1" outlineLevel="1">
      <c r="B1360" s="5" t="s">
        <v>8388</v>
      </c>
      <c r="C1360" s="5" t="s">
        <v>37</v>
      </c>
      <c r="D1360" s="5" t="s">
        <v>55</v>
      </c>
      <c r="E1360" s="5"/>
      <c r="F1360" s="5" t="s">
        <v>8389</v>
      </c>
      <c r="G1360" s="5" t="s">
        <v>8390</v>
      </c>
      <c r="H1360" s="5" t="s">
        <v>8391</v>
      </c>
      <c r="I1360" s="5" t="s">
        <v>6074</v>
      </c>
      <c r="J1360" s="5" t="s">
        <v>38</v>
      </c>
      <c r="K1360" s="5" t="s">
        <v>1410</v>
      </c>
      <c r="L1360" s="2">
        <f t="shared" si="21"/>
        <v>73484.935947700753</v>
      </c>
      <c r="M1360" s="5" t="s">
        <v>38</v>
      </c>
      <c r="N1360" s="5" t="s">
        <v>8392</v>
      </c>
    </row>
    <row r="1361" spans="2:14" hidden="1" outlineLevel="1">
      <c r="B1361" s="5" t="s">
        <v>4777</v>
      </c>
      <c r="C1361" s="5" t="s">
        <v>37</v>
      </c>
      <c r="D1361" s="5" t="s">
        <v>46</v>
      </c>
      <c r="E1361" s="5"/>
      <c r="F1361" s="5" t="s">
        <v>4778</v>
      </c>
      <c r="G1361" s="5" t="s">
        <v>8393</v>
      </c>
      <c r="H1361" s="5" t="s">
        <v>4780</v>
      </c>
      <c r="I1361" s="5" t="s">
        <v>2054</v>
      </c>
      <c r="J1361" s="5" t="s">
        <v>51</v>
      </c>
      <c r="K1361" s="5" t="s">
        <v>497</v>
      </c>
      <c r="L1361" s="2">
        <f t="shared" si="21"/>
        <v>-82029.695941619444</v>
      </c>
      <c r="M1361" s="5" t="s">
        <v>38</v>
      </c>
      <c r="N1361" s="5" t="s">
        <v>8394</v>
      </c>
    </row>
    <row r="1362" spans="2:14" hidden="1" outlineLevel="1">
      <c r="B1362" s="5" t="s">
        <v>4777</v>
      </c>
      <c r="C1362" s="5" t="s">
        <v>37</v>
      </c>
      <c r="D1362" s="5" t="s">
        <v>63</v>
      </c>
      <c r="E1362" s="5"/>
      <c r="F1362" s="5" t="s">
        <v>8395</v>
      </c>
      <c r="G1362" s="5" t="s">
        <v>8396</v>
      </c>
      <c r="H1362" s="5" t="s">
        <v>4780</v>
      </c>
      <c r="I1362" s="5" t="s">
        <v>201</v>
      </c>
      <c r="J1362" s="5" t="s">
        <v>51</v>
      </c>
      <c r="K1362" s="5" t="s">
        <v>167</v>
      </c>
      <c r="L1362" s="2">
        <f t="shared" si="21"/>
        <v>92283.407934321876</v>
      </c>
      <c r="M1362" s="5" t="s">
        <v>38</v>
      </c>
      <c r="N1362" s="5" t="s">
        <v>8397</v>
      </c>
    </row>
    <row r="1363" spans="2:14" hidden="1" outlineLevel="1">
      <c r="B1363" s="5" t="s">
        <v>8398</v>
      </c>
      <c r="C1363" s="5" t="s">
        <v>37</v>
      </c>
      <c r="D1363" s="5" t="s">
        <v>55</v>
      </c>
      <c r="E1363" s="5"/>
      <c r="F1363" s="5" t="s">
        <v>8399</v>
      </c>
      <c r="G1363" s="5" t="s">
        <v>8400</v>
      </c>
      <c r="H1363" s="5" t="s">
        <v>8401</v>
      </c>
      <c r="I1363" s="5" t="s">
        <v>4882</v>
      </c>
      <c r="J1363" s="5" t="s">
        <v>51</v>
      </c>
      <c r="K1363" s="5" t="s">
        <v>4354</v>
      </c>
      <c r="L1363" s="2">
        <f t="shared" si="21"/>
        <v>131589.30390634786</v>
      </c>
      <c r="M1363" s="5" t="s">
        <v>38</v>
      </c>
      <c r="N1363" s="5" t="s">
        <v>8402</v>
      </c>
    </row>
    <row r="1364" spans="2:14" hidden="1" outlineLevel="1">
      <c r="B1364" s="5" t="s">
        <v>4787</v>
      </c>
      <c r="C1364" s="5" t="s">
        <v>37</v>
      </c>
      <c r="D1364" s="5" t="s">
        <v>55</v>
      </c>
      <c r="E1364" s="5"/>
      <c r="F1364" s="5" t="s">
        <v>8403</v>
      </c>
      <c r="G1364" s="5" t="s">
        <v>8404</v>
      </c>
      <c r="H1364" s="5" t="s">
        <v>4790</v>
      </c>
      <c r="I1364" s="5" t="s">
        <v>1174</v>
      </c>
      <c r="J1364" s="5" t="s">
        <v>51</v>
      </c>
      <c r="K1364" s="5" t="s">
        <v>4354</v>
      </c>
      <c r="L1364" s="2">
        <f t="shared" si="21"/>
        <v>131589.30390634786</v>
      </c>
      <c r="M1364" s="5" t="s">
        <v>38</v>
      </c>
      <c r="N1364" s="5" t="s">
        <v>8405</v>
      </c>
    </row>
    <row r="1365" spans="2:14" hidden="1" outlineLevel="1">
      <c r="B1365" s="5" t="s">
        <v>4798</v>
      </c>
      <c r="C1365" s="5" t="s">
        <v>37</v>
      </c>
      <c r="D1365" s="5" t="s">
        <v>63</v>
      </c>
      <c r="E1365" s="5"/>
      <c r="F1365" s="5" t="s">
        <v>8406</v>
      </c>
      <c r="G1365" s="5" t="s">
        <v>8407</v>
      </c>
      <c r="H1365" s="5" t="s">
        <v>4801</v>
      </c>
      <c r="I1365" s="5" t="s">
        <v>1028</v>
      </c>
      <c r="J1365" s="5" t="s">
        <v>38</v>
      </c>
      <c r="K1365" s="5" t="s">
        <v>2956</v>
      </c>
      <c r="L1365" s="2">
        <f t="shared" si="21"/>
        <v>174313.10387594133</v>
      </c>
      <c r="M1365" s="5" t="s">
        <v>38</v>
      </c>
      <c r="N1365" s="5" t="s">
        <v>8408</v>
      </c>
    </row>
    <row r="1366" spans="2:14" hidden="1" outlineLevel="1">
      <c r="B1366" s="5" t="s">
        <v>4798</v>
      </c>
      <c r="C1366" s="5" t="s">
        <v>37</v>
      </c>
      <c r="D1366" s="5" t="s">
        <v>374</v>
      </c>
      <c r="E1366" s="5"/>
      <c r="F1366" s="5" t="s">
        <v>8409</v>
      </c>
      <c r="G1366" s="5" t="s">
        <v>8410</v>
      </c>
      <c r="H1366" s="5" t="s">
        <v>4801</v>
      </c>
      <c r="I1366" s="5" t="s">
        <v>3003</v>
      </c>
      <c r="J1366" s="5" t="s">
        <v>38</v>
      </c>
      <c r="K1366" s="5" t="s">
        <v>6237</v>
      </c>
      <c r="L1366" s="2">
        <f t="shared" si="21"/>
        <v>-145260.91989661776</v>
      </c>
      <c r="M1366" s="5" t="s">
        <v>38</v>
      </c>
      <c r="N1366" s="5" t="s">
        <v>8411</v>
      </c>
    </row>
    <row r="1367" spans="2:14" hidden="1" outlineLevel="1">
      <c r="B1367" s="5" t="s">
        <v>4810</v>
      </c>
      <c r="C1367" s="5" t="s">
        <v>37</v>
      </c>
      <c r="D1367" s="5" t="s">
        <v>55</v>
      </c>
      <c r="E1367" s="5"/>
      <c r="F1367" s="5" t="s">
        <v>8412</v>
      </c>
      <c r="G1367" s="5" t="s">
        <v>8413</v>
      </c>
      <c r="H1367" s="5" t="s">
        <v>4813</v>
      </c>
      <c r="I1367" s="5" t="s">
        <v>1441</v>
      </c>
      <c r="J1367" s="5" t="s">
        <v>38</v>
      </c>
      <c r="K1367" s="5" t="s">
        <v>195</v>
      </c>
      <c r="L1367" s="2">
        <f t="shared" si="21"/>
        <v>95701.311931889359</v>
      </c>
      <c r="M1367" s="5" t="s">
        <v>38</v>
      </c>
      <c r="N1367" s="5" t="s">
        <v>8414</v>
      </c>
    </row>
    <row r="1368" spans="2:14" hidden="1" outlineLevel="1">
      <c r="B1368" s="5" t="s">
        <v>4810</v>
      </c>
      <c r="C1368" s="5" t="s">
        <v>37</v>
      </c>
      <c r="D1368" s="5" t="s">
        <v>46</v>
      </c>
      <c r="E1368" s="5"/>
      <c r="F1368" s="5" t="s">
        <v>8415</v>
      </c>
      <c r="G1368" s="5" t="s">
        <v>8416</v>
      </c>
      <c r="H1368" s="5" t="s">
        <v>4813</v>
      </c>
      <c r="I1368" s="5" t="s">
        <v>2236</v>
      </c>
      <c r="J1368" s="5" t="s">
        <v>38</v>
      </c>
      <c r="K1368" s="5" t="s">
        <v>174</v>
      </c>
      <c r="L1368" s="2">
        <f t="shared" si="21"/>
        <v>-83738.647940403185</v>
      </c>
      <c r="M1368" s="5" t="s">
        <v>38</v>
      </c>
      <c r="N1368" s="5" t="s">
        <v>8417</v>
      </c>
    </row>
    <row r="1369" spans="2:14" hidden="1" outlineLevel="1">
      <c r="B1369" s="5" t="s">
        <v>4810</v>
      </c>
      <c r="C1369" s="5" t="s">
        <v>37</v>
      </c>
      <c r="D1369" s="5" t="s">
        <v>55</v>
      </c>
      <c r="E1369" s="5"/>
      <c r="F1369" s="5" t="s">
        <v>8418</v>
      </c>
      <c r="G1369" s="5" t="s">
        <v>8419</v>
      </c>
      <c r="H1369" s="5" t="s">
        <v>4813</v>
      </c>
      <c r="I1369" s="5" t="s">
        <v>258</v>
      </c>
      <c r="J1369" s="5" t="s">
        <v>38</v>
      </c>
      <c r="K1369" s="5" t="s">
        <v>2459</v>
      </c>
      <c r="L1369" s="2">
        <f t="shared" si="21"/>
        <v>-59813.319957430853</v>
      </c>
      <c r="M1369" s="5" t="s">
        <v>38</v>
      </c>
      <c r="N1369" s="5" t="s">
        <v>2177</v>
      </c>
    </row>
    <row r="1370" spans="2:14" hidden="1" outlineLevel="1">
      <c r="B1370" s="5" t="s">
        <v>8420</v>
      </c>
      <c r="C1370" s="5" t="s">
        <v>37</v>
      </c>
      <c r="D1370" s="5" t="s">
        <v>55</v>
      </c>
      <c r="E1370" s="5"/>
      <c r="F1370" s="5" t="s">
        <v>8421</v>
      </c>
      <c r="G1370" s="5" t="s">
        <v>8422</v>
      </c>
      <c r="H1370" s="5" t="s">
        <v>8423</v>
      </c>
      <c r="I1370" s="5" t="s">
        <v>565</v>
      </c>
      <c r="J1370" s="5" t="s">
        <v>38</v>
      </c>
      <c r="K1370" s="5" t="s">
        <v>43</v>
      </c>
      <c r="L1370" s="2">
        <f t="shared" si="21"/>
        <v>51268.559963512154</v>
      </c>
      <c r="M1370" s="5" t="s">
        <v>38</v>
      </c>
      <c r="N1370" s="5" t="s">
        <v>8424</v>
      </c>
    </row>
    <row r="1371" spans="2:14" hidden="1" outlineLevel="1">
      <c r="B1371" s="5" t="s">
        <v>8420</v>
      </c>
      <c r="C1371" s="5" t="s">
        <v>37</v>
      </c>
      <c r="D1371" s="5" t="s">
        <v>38</v>
      </c>
      <c r="E1371" s="5"/>
      <c r="F1371" s="5" t="s">
        <v>8425</v>
      </c>
      <c r="G1371" s="5" t="s">
        <v>8422</v>
      </c>
      <c r="H1371" s="5" t="s">
        <v>8423</v>
      </c>
      <c r="I1371" s="5" t="s">
        <v>3003</v>
      </c>
      <c r="J1371" s="5" t="s">
        <v>38</v>
      </c>
      <c r="K1371" s="5" t="s">
        <v>3819</v>
      </c>
      <c r="L1371" s="2">
        <f t="shared" si="21"/>
        <v>-39305.895972025988</v>
      </c>
      <c r="M1371" s="5" t="s">
        <v>38</v>
      </c>
      <c r="N1371" s="5" t="s">
        <v>8426</v>
      </c>
    </row>
    <row r="1372" spans="2:14" hidden="1" outlineLevel="1">
      <c r="B1372" s="5" t="s">
        <v>8427</v>
      </c>
      <c r="C1372" s="5" t="s">
        <v>37</v>
      </c>
      <c r="D1372" s="5" t="s">
        <v>55</v>
      </c>
      <c r="E1372" s="5"/>
      <c r="F1372" s="5" t="s">
        <v>8428</v>
      </c>
      <c r="G1372" s="5" t="s">
        <v>8429</v>
      </c>
      <c r="H1372" s="5" t="s">
        <v>8430</v>
      </c>
      <c r="I1372" s="5" t="s">
        <v>841</v>
      </c>
      <c r="J1372" s="5" t="s">
        <v>51</v>
      </c>
      <c r="K1372" s="5" t="s">
        <v>956</v>
      </c>
      <c r="L1372" s="2">
        <f t="shared" si="21"/>
        <v>-34179.039975674772</v>
      </c>
      <c r="M1372" s="5" t="s">
        <v>38</v>
      </c>
      <c r="N1372" s="5" t="s">
        <v>8431</v>
      </c>
    </row>
    <row r="1373" spans="2:14" hidden="1" outlineLevel="1">
      <c r="B1373" s="5" t="s">
        <v>8427</v>
      </c>
      <c r="C1373" s="5" t="s">
        <v>37</v>
      </c>
      <c r="D1373" s="5" t="s">
        <v>38</v>
      </c>
      <c r="E1373" s="5"/>
      <c r="F1373" s="5" t="s">
        <v>8432</v>
      </c>
      <c r="G1373" s="5" t="s">
        <v>8429</v>
      </c>
      <c r="H1373" s="5" t="s">
        <v>8430</v>
      </c>
      <c r="I1373" s="5" t="s">
        <v>8315</v>
      </c>
      <c r="J1373" s="5" t="s">
        <v>51</v>
      </c>
      <c r="K1373" s="5" t="s">
        <v>259</v>
      </c>
      <c r="L1373" s="2">
        <f t="shared" si="21"/>
        <v>76902.839945268221</v>
      </c>
      <c r="M1373" s="5" t="s">
        <v>38</v>
      </c>
      <c r="N1373" s="5" t="s">
        <v>8433</v>
      </c>
    </row>
    <row r="1374" spans="2:14" hidden="1" outlineLevel="1">
      <c r="B1374" s="5" t="s">
        <v>8434</v>
      </c>
      <c r="C1374" s="5" t="s">
        <v>37</v>
      </c>
      <c r="D1374" s="5" t="s">
        <v>46</v>
      </c>
      <c r="E1374" s="5"/>
      <c r="F1374" s="5" t="s">
        <v>8435</v>
      </c>
      <c r="G1374" s="5" t="s">
        <v>8436</v>
      </c>
      <c r="H1374" s="5" t="s">
        <v>8437</v>
      </c>
      <c r="I1374" s="5" t="s">
        <v>4379</v>
      </c>
      <c r="J1374" s="5" t="s">
        <v>38</v>
      </c>
      <c r="K1374" s="5" t="s">
        <v>103</v>
      </c>
      <c r="L1374" s="2">
        <f t="shared" si="21"/>
        <v>66649.127952565803</v>
      </c>
      <c r="M1374" s="5" t="s">
        <v>38</v>
      </c>
      <c r="N1374" s="5" t="s">
        <v>8438</v>
      </c>
    </row>
    <row r="1375" spans="2:14" hidden="1" outlineLevel="1">
      <c r="B1375" s="5" t="s">
        <v>8439</v>
      </c>
      <c r="C1375" s="5" t="s">
        <v>37</v>
      </c>
      <c r="D1375" s="5" t="s">
        <v>38</v>
      </c>
      <c r="E1375" s="5"/>
      <c r="F1375" s="5" t="s">
        <v>8440</v>
      </c>
      <c r="G1375" s="5" t="s">
        <v>8441</v>
      </c>
      <c r="H1375" s="5" t="s">
        <v>8442</v>
      </c>
      <c r="I1375" s="5" t="s">
        <v>3087</v>
      </c>
      <c r="J1375" s="5" t="s">
        <v>51</v>
      </c>
      <c r="K1375" s="5" t="s">
        <v>43</v>
      </c>
      <c r="L1375" s="2">
        <f t="shared" si="21"/>
        <v>51268.559963512154</v>
      </c>
      <c r="M1375" s="5" t="s">
        <v>38</v>
      </c>
      <c r="N1375" s="5" t="s">
        <v>8443</v>
      </c>
    </row>
    <row r="1376" spans="2:14" hidden="1" outlineLevel="1">
      <c r="B1376" s="5" t="s">
        <v>8444</v>
      </c>
      <c r="C1376" s="5" t="s">
        <v>37</v>
      </c>
      <c r="D1376" s="5" t="s">
        <v>46</v>
      </c>
      <c r="E1376" s="5"/>
      <c r="F1376" s="5" t="s">
        <v>8445</v>
      </c>
      <c r="G1376" s="5" t="s">
        <v>8446</v>
      </c>
      <c r="H1376" s="5" t="s">
        <v>8447</v>
      </c>
      <c r="I1376" s="5" t="s">
        <v>710</v>
      </c>
      <c r="J1376" s="5" t="s">
        <v>51</v>
      </c>
      <c r="K1376" s="5" t="s">
        <v>1613</v>
      </c>
      <c r="L1376" s="2">
        <f t="shared" si="21"/>
        <v>126462.44790999666</v>
      </c>
      <c r="M1376" s="5" t="s">
        <v>38</v>
      </c>
      <c r="N1376" s="5" t="s">
        <v>8448</v>
      </c>
    </row>
    <row r="1377" spans="1:14" hidden="1" outlineLevel="1">
      <c r="B1377" s="5" t="s">
        <v>8444</v>
      </c>
      <c r="C1377" s="5" t="s">
        <v>37</v>
      </c>
      <c r="D1377" s="5" t="s">
        <v>38</v>
      </c>
      <c r="E1377" s="5"/>
      <c r="F1377" s="5" t="s">
        <v>8449</v>
      </c>
      <c r="G1377" s="5" t="s">
        <v>8450</v>
      </c>
      <c r="H1377" s="5" t="s">
        <v>8447</v>
      </c>
      <c r="I1377" s="5" t="s">
        <v>2532</v>
      </c>
      <c r="J1377" s="5" t="s">
        <v>51</v>
      </c>
      <c r="K1377" s="5" t="s">
        <v>1856</v>
      </c>
      <c r="L1377" s="2">
        <f t="shared" si="21"/>
        <v>-44432.751968377197</v>
      </c>
      <c r="M1377" s="5" t="s">
        <v>38</v>
      </c>
      <c r="N1377" s="5" t="s">
        <v>8451</v>
      </c>
    </row>
    <row r="1378" spans="1:14" hidden="1" outlineLevel="1">
      <c r="B1378" s="5" t="s">
        <v>4816</v>
      </c>
      <c r="C1378" s="5" t="s">
        <v>37</v>
      </c>
      <c r="D1378" s="5" t="s">
        <v>63</v>
      </c>
      <c r="E1378" s="5"/>
      <c r="F1378" s="5" t="s">
        <v>8452</v>
      </c>
      <c r="G1378" s="5" t="s">
        <v>8453</v>
      </c>
      <c r="H1378" s="5" t="s">
        <v>4819</v>
      </c>
      <c r="I1378" s="5" t="s">
        <v>4844</v>
      </c>
      <c r="J1378" s="5" t="s">
        <v>38</v>
      </c>
      <c r="K1378" s="5" t="s">
        <v>459</v>
      </c>
      <c r="L1378" s="2">
        <f t="shared" si="21"/>
        <v>104246.07192580804</v>
      </c>
      <c r="M1378" s="5" t="s">
        <v>38</v>
      </c>
      <c r="N1378" s="5" t="s">
        <v>8454</v>
      </c>
    </row>
    <row r="1379" spans="1:14" hidden="1" outlineLevel="1">
      <c r="B1379" s="5" t="s">
        <v>4816</v>
      </c>
      <c r="C1379" s="5" t="s">
        <v>37</v>
      </c>
      <c r="D1379" s="5" t="s">
        <v>46</v>
      </c>
      <c r="E1379" s="5"/>
      <c r="F1379" s="5" t="s">
        <v>8455</v>
      </c>
      <c r="G1379" s="5" t="s">
        <v>8456</v>
      </c>
      <c r="H1379" s="5" t="s">
        <v>4819</v>
      </c>
      <c r="I1379" s="5" t="s">
        <v>4878</v>
      </c>
      <c r="J1379" s="5" t="s">
        <v>38</v>
      </c>
      <c r="K1379" s="5" t="s">
        <v>1056</v>
      </c>
      <c r="L1379" s="2">
        <f t="shared" si="21"/>
        <v>-93992.359933105618</v>
      </c>
      <c r="M1379" s="5" t="s">
        <v>38</v>
      </c>
      <c r="N1379" s="5" t="s">
        <v>8457</v>
      </c>
    </row>
    <row r="1380" spans="1:14" collapsed="1">
      <c r="A1380" s="3" t="s">
        <v>3669</v>
      </c>
      <c r="B1380" s="2" t="s">
        <v>3670</v>
      </c>
      <c r="C1380" s="2" t="s">
        <v>3671</v>
      </c>
      <c r="D1380" s="2" t="s">
        <v>8458</v>
      </c>
      <c r="E1380" s="2" t="s">
        <v>8459</v>
      </c>
      <c r="F1380" s="2" t="s">
        <v>8460</v>
      </c>
      <c r="G1380" s="2" t="s">
        <v>8461</v>
      </c>
      <c r="H1380" s="2" t="s">
        <v>8462</v>
      </c>
      <c r="I1380" s="3" t="s">
        <v>3675</v>
      </c>
      <c r="K1380" s="2">
        <f>107/C1380</f>
        <v>1.0386534392047991E-3</v>
      </c>
      <c r="L1380" s="2">
        <f t="shared" si="21"/>
        <v>1.7750088709726455</v>
      </c>
      <c r="M1380" s="2">
        <v>-0.318</v>
      </c>
      <c r="N1380" s="2">
        <v>6.15</v>
      </c>
    </row>
    <row r="1381" spans="1:14" hidden="1" outlineLevel="1">
      <c r="B1381" s="1" t="s">
        <v>26</v>
      </c>
      <c r="C1381" s="1" t="s">
        <v>27</v>
      </c>
      <c r="D1381" s="1" t="s">
        <v>4</v>
      </c>
      <c r="E1381" s="1" t="s">
        <v>28</v>
      </c>
      <c r="F1381" s="1" t="s">
        <v>29</v>
      </c>
      <c r="G1381" s="1" t="s">
        <v>30</v>
      </c>
      <c r="H1381" s="1" t="s">
        <v>31</v>
      </c>
      <c r="I1381" s="1" t="s">
        <v>32</v>
      </c>
      <c r="J1381" s="1" t="s">
        <v>33</v>
      </c>
      <c r="K1381" s="1" t="s">
        <v>3</v>
      </c>
      <c r="L1381" s="2" t="e">
        <f t="shared" si="21"/>
        <v>#VALUE!</v>
      </c>
      <c r="M1381" s="1" t="s">
        <v>34</v>
      </c>
      <c r="N1381" s="1" t="s">
        <v>35</v>
      </c>
    </row>
    <row r="1382" spans="1:14" hidden="1" outlineLevel="1">
      <c r="B1382" s="7" t="s">
        <v>1400</v>
      </c>
      <c r="C1382" s="7" t="s">
        <v>24</v>
      </c>
      <c r="D1382" s="7" t="s">
        <v>38</v>
      </c>
      <c r="E1382" s="7"/>
      <c r="F1382" s="7" t="s">
        <v>6463</v>
      </c>
      <c r="G1382" s="7" t="s">
        <v>6464</v>
      </c>
      <c r="H1382" s="7" t="s">
        <v>1403</v>
      </c>
      <c r="I1382" s="7" t="s">
        <v>881</v>
      </c>
      <c r="J1382" s="7" t="s">
        <v>51</v>
      </c>
      <c r="K1382" s="7" t="s">
        <v>68</v>
      </c>
      <c r="L1382" s="2">
        <f t="shared" si="21"/>
        <v>97410.263930673085</v>
      </c>
      <c r="M1382" s="7" t="s">
        <v>38</v>
      </c>
      <c r="N1382" s="7" t="s">
        <v>1051</v>
      </c>
    </row>
    <row r="1383" spans="1:14" hidden="1" outlineLevel="1">
      <c r="B1383" s="7" t="s">
        <v>1406</v>
      </c>
      <c r="C1383" s="7" t="s">
        <v>24</v>
      </c>
      <c r="D1383" s="7" t="s">
        <v>55</v>
      </c>
      <c r="E1383" s="7"/>
      <c r="F1383" s="7" t="s">
        <v>6465</v>
      </c>
      <c r="G1383" s="7" t="s">
        <v>6466</v>
      </c>
      <c r="H1383" s="7" t="s">
        <v>1409</v>
      </c>
      <c r="I1383" s="7" t="s">
        <v>124</v>
      </c>
      <c r="J1383" s="7" t="s">
        <v>51</v>
      </c>
      <c r="K1383" s="7" t="s">
        <v>1410</v>
      </c>
      <c r="L1383" s="2">
        <f t="shared" si="21"/>
        <v>73484.935947700753</v>
      </c>
      <c r="M1383" s="7" t="s">
        <v>38</v>
      </c>
      <c r="N1383" s="7" t="s">
        <v>6467</v>
      </c>
    </row>
    <row r="1384" spans="1:14" hidden="1" outlineLevel="1">
      <c r="B1384" s="7" t="s">
        <v>1419</v>
      </c>
      <c r="C1384" s="7" t="s">
        <v>24</v>
      </c>
      <c r="D1384" s="7" t="s">
        <v>55</v>
      </c>
      <c r="E1384" s="7"/>
      <c r="F1384" s="7" t="s">
        <v>6468</v>
      </c>
      <c r="G1384" s="7" t="s">
        <v>6469</v>
      </c>
      <c r="H1384" s="7" t="s">
        <v>1422</v>
      </c>
      <c r="I1384" s="7" t="s">
        <v>1846</v>
      </c>
      <c r="J1384" s="7" t="s">
        <v>51</v>
      </c>
      <c r="K1384" s="7" t="s">
        <v>60</v>
      </c>
      <c r="L1384" s="2">
        <f t="shared" si="21"/>
        <v>70067.031950133271</v>
      </c>
      <c r="M1384" s="7" t="s">
        <v>38</v>
      </c>
      <c r="N1384" s="7" t="s">
        <v>6470</v>
      </c>
    </row>
    <row r="1385" spans="1:14" hidden="1" outlineLevel="1">
      <c r="B1385" s="7" t="s">
        <v>1425</v>
      </c>
      <c r="C1385" s="7" t="s">
        <v>24</v>
      </c>
      <c r="D1385" s="7" t="s">
        <v>55</v>
      </c>
      <c r="E1385" s="7"/>
      <c r="F1385" s="7" t="s">
        <v>6476</v>
      </c>
      <c r="G1385" s="7" t="s">
        <v>6477</v>
      </c>
      <c r="H1385" s="7" t="s">
        <v>1428</v>
      </c>
      <c r="I1385" s="7" t="s">
        <v>2903</v>
      </c>
      <c r="J1385" s="7" t="s">
        <v>51</v>
      </c>
      <c r="K1385" s="7" t="s">
        <v>167</v>
      </c>
      <c r="L1385" s="2">
        <f t="shared" si="21"/>
        <v>92283.407934321876</v>
      </c>
      <c r="M1385" s="7" t="s">
        <v>38</v>
      </c>
      <c r="N1385" s="7" t="s">
        <v>6478</v>
      </c>
    </row>
    <row r="1386" spans="1:14" hidden="1" outlineLevel="1">
      <c r="B1386" s="7" t="s">
        <v>1437</v>
      </c>
      <c r="C1386" s="7" t="s">
        <v>24</v>
      </c>
      <c r="D1386" s="7" t="s">
        <v>55</v>
      </c>
      <c r="E1386" s="7"/>
      <c r="F1386" s="7" t="s">
        <v>6483</v>
      </c>
      <c r="G1386" s="7" t="s">
        <v>6484</v>
      </c>
      <c r="H1386" s="7" t="s">
        <v>1440</v>
      </c>
      <c r="I1386" s="7" t="s">
        <v>3304</v>
      </c>
      <c r="J1386" s="7" t="s">
        <v>51</v>
      </c>
      <c r="K1386" s="7" t="s">
        <v>103</v>
      </c>
      <c r="L1386" s="2">
        <f t="shared" si="21"/>
        <v>66649.127952565803</v>
      </c>
      <c r="M1386" s="7" t="s">
        <v>38</v>
      </c>
      <c r="N1386" s="7" t="s">
        <v>4660</v>
      </c>
    </row>
    <row r="1387" spans="1:14" hidden="1" outlineLevel="1">
      <c r="B1387" s="7" t="s">
        <v>1443</v>
      </c>
      <c r="C1387" s="7" t="s">
        <v>24</v>
      </c>
      <c r="D1387" s="7" t="s">
        <v>46</v>
      </c>
      <c r="E1387" s="7"/>
      <c r="F1387" s="7" t="s">
        <v>6485</v>
      </c>
      <c r="G1387" s="7" t="s">
        <v>6486</v>
      </c>
      <c r="H1387" s="7" t="s">
        <v>1446</v>
      </c>
      <c r="I1387" s="7" t="s">
        <v>2961</v>
      </c>
      <c r="J1387" s="7" t="s">
        <v>51</v>
      </c>
      <c r="K1387" s="7" t="s">
        <v>52</v>
      </c>
      <c r="L1387" s="2">
        <f t="shared" si="21"/>
        <v>61522.271956214579</v>
      </c>
      <c r="M1387" s="7" t="s">
        <v>38</v>
      </c>
      <c r="N1387" s="7" t="s">
        <v>6487</v>
      </c>
    </row>
    <row r="1388" spans="1:14" hidden="1" outlineLevel="1">
      <c r="B1388" s="7" t="s">
        <v>3676</v>
      </c>
      <c r="C1388" s="7" t="s">
        <v>24</v>
      </c>
      <c r="D1388" s="7" t="s">
        <v>38</v>
      </c>
      <c r="E1388" s="7"/>
      <c r="F1388" s="7" t="s">
        <v>6488</v>
      </c>
      <c r="G1388" s="7" t="s">
        <v>6489</v>
      </c>
      <c r="H1388" s="7" t="s">
        <v>1451</v>
      </c>
      <c r="I1388" s="7" t="s">
        <v>3759</v>
      </c>
      <c r="J1388" s="7" t="s">
        <v>38</v>
      </c>
      <c r="K1388" s="7" t="s">
        <v>853</v>
      </c>
      <c r="L1388" s="2">
        <f t="shared" si="21"/>
        <v>44432.751968377197</v>
      </c>
      <c r="M1388" s="7" t="s">
        <v>38</v>
      </c>
      <c r="N1388" s="7" t="s">
        <v>2275</v>
      </c>
    </row>
    <row r="1389" spans="1:14" hidden="1" outlineLevel="1">
      <c r="B1389" s="7" t="s">
        <v>1471</v>
      </c>
      <c r="C1389" s="7" t="s">
        <v>24</v>
      </c>
      <c r="D1389" s="7" t="s">
        <v>55</v>
      </c>
      <c r="E1389" s="7" t="s">
        <v>162</v>
      </c>
      <c r="F1389" s="7" t="s">
        <v>6496</v>
      </c>
      <c r="G1389" s="7" t="s">
        <v>6497</v>
      </c>
      <c r="H1389" s="7" t="s">
        <v>1474</v>
      </c>
      <c r="I1389" s="7" t="s">
        <v>1846</v>
      </c>
      <c r="J1389" s="7" t="s">
        <v>51</v>
      </c>
      <c r="K1389" s="7" t="s">
        <v>2286</v>
      </c>
      <c r="L1389" s="2">
        <f t="shared" si="21"/>
        <v>32470.087976891027</v>
      </c>
      <c r="M1389" s="7" t="s">
        <v>38</v>
      </c>
      <c r="N1389" s="7" t="s">
        <v>6498</v>
      </c>
    </row>
    <row r="1390" spans="1:14" hidden="1" outlineLevel="1">
      <c r="B1390" s="7" t="s">
        <v>1527</v>
      </c>
      <c r="C1390" s="7" t="s">
        <v>24</v>
      </c>
      <c r="D1390" s="7" t="s">
        <v>374</v>
      </c>
      <c r="E1390" s="7"/>
      <c r="F1390" s="7" t="s">
        <v>6530</v>
      </c>
      <c r="G1390" s="7" t="s">
        <v>6531</v>
      </c>
      <c r="H1390" s="7" t="s">
        <v>1530</v>
      </c>
      <c r="I1390" s="7" t="s">
        <v>6532</v>
      </c>
      <c r="J1390" s="7" t="s">
        <v>51</v>
      </c>
      <c r="K1390" s="7" t="s">
        <v>1013</v>
      </c>
      <c r="L1390" s="2">
        <f t="shared" si="21"/>
        <v>85447.599939186926</v>
      </c>
      <c r="M1390" s="7" t="s">
        <v>38</v>
      </c>
      <c r="N1390" s="7" t="s">
        <v>6533</v>
      </c>
    </row>
    <row r="1391" spans="1:14" hidden="1" outlineLevel="1">
      <c r="B1391" s="7" t="s">
        <v>1532</v>
      </c>
      <c r="C1391" s="7" t="s">
        <v>24</v>
      </c>
      <c r="D1391" s="7" t="s">
        <v>38</v>
      </c>
      <c r="E1391" s="7"/>
      <c r="F1391" s="7" t="s">
        <v>6534</v>
      </c>
      <c r="G1391" s="7" t="s">
        <v>6535</v>
      </c>
      <c r="H1391" s="7" t="s">
        <v>1535</v>
      </c>
      <c r="I1391" s="7" t="s">
        <v>1293</v>
      </c>
      <c r="J1391" s="7" t="s">
        <v>38</v>
      </c>
      <c r="K1391" s="7" t="s">
        <v>583</v>
      </c>
      <c r="L1391" s="2">
        <f t="shared" si="21"/>
        <v>20507.423985404861</v>
      </c>
      <c r="M1391" s="7" t="s">
        <v>38</v>
      </c>
      <c r="N1391" s="7" t="s">
        <v>6536</v>
      </c>
    </row>
    <row r="1392" spans="1:14" hidden="1" outlineLevel="1">
      <c r="B1392" s="7" t="s">
        <v>1537</v>
      </c>
      <c r="C1392" s="7" t="s">
        <v>24</v>
      </c>
      <c r="D1392" s="7" t="s">
        <v>55</v>
      </c>
      <c r="E1392" s="7"/>
      <c r="F1392" s="7" t="s">
        <v>6537</v>
      </c>
      <c r="G1392" s="7" t="s">
        <v>6538</v>
      </c>
      <c r="H1392" s="7" t="s">
        <v>1540</v>
      </c>
      <c r="I1392" s="7" t="s">
        <v>3151</v>
      </c>
      <c r="J1392" s="7" t="s">
        <v>51</v>
      </c>
      <c r="K1392" s="7" t="s">
        <v>871</v>
      </c>
      <c r="L1392" s="2">
        <f t="shared" si="21"/>
        <v>-97410.263930673085</v>
      </c>
      <c r="M1392" s="7" t="s">
        <v>38</v>
      </c>
      <c r="N1392" s="7" t="s">
        <v>6539</v>
      </c>
    </row>
    <row r="1393" spans="2:14" hidden="1" outlineLevel="1">
      <c r="B1393" s="7" t="s">
        <v>1548</v>
      </c>
      <c r="C1393" s="7" t="s">
        <v>24</v>
      </c>
      <c r="D1393" s="7" t="s">
        <v>55</v>
      </c>
      <c r="E1393" s="7"/>
      <c r="F1393" s="7" t="s">
        <v>6543</v>
      </c>
      <c r="G1393" s="7" t="s">
        <v>6544</v>
      </c>
      <c r="H1393" s="7" t="s">
        <v>1551</v>
      </c>
      <c r="I1393" s="7" t="s">
        <v>671</v>
      </c>
      <c r="J1393" s="7" t="s">
        <v>51</v>
      </c>
      <c r="K1393" s="7" t="s">
        <v>1013</v>
      </c>
      <c r="L1393" s="2">
        <f t="shared" si="21"/>
        <v>85447.599939186926</v>
      </c>
      <c r="M1393" s="7" t="s">
        <v>38</v>
      </c>
      <c r="N1393" s="7" t="s">
        <v>6545</v>
      </c>
    </row>
    <row r="1394" spans="2:14" hidden="1" outlineLevel="1">
      <c r="B1394" s="7" t="s">
        <v>1554</v>
      </c>
      <c r="C1394" s="7" t="s">
        <v>24</v>
      </c>
      <c r="D1394" s="7" t="s">
        <v>46</v>
      </c>
      <c r="E1394" s="7"/>
      <c r="F1394" s="7" t="s">
        <v>6546</v>
      </c>
      <c r="G1394" s="7" t="s">
        <v>6547</v>
      </c>
      <c r="H1394" s="7" t="s">
        <v>1557</v>
      </c>
      <c r="I1394" s="7" t="s">
        <v>1463</v>
      </c>
      <c r="J1394" s="7" t="s">
        <v>51</v>
      </c>
      <c r="K1394" s="7" t="s">
        <v>259</v>
      </c>
      <c r="L1394" s="2">
        <f t="shared" si="21"/>
        <v>76902.839945268221</v>
      </c>
      <c r="M1394" s="7" t="s">
        <v>38</v>
      </c>
      <c r="N1394" s="7" t="s">
        <v>6548</v>
      </c>
    </row>
    <row r="1395" spans="2:14" hidden="1" outlineLevel="1">
      <c r="B1395" s="7" t="s">
        <v>1554</v>
      </c>
      <c r="C1395" s="7" t="s">
        <v>24</v>
      </c>
      <c r="D1395" s="7" t="s">
        <v>46</v>
      </c>
      <c r="E1395" s="7"/>
      <c r="F1395" s="7" t="s">
        <v>6549</v>
      </c>
      <c r="G1395" s="7" t="s">
        <v>6550</v>
      </c>
      <c r="H1395" s="7" t="s">
        <v>1557</v>
      </c>
      <c r="I1395" s="7" t="s">
        <v>951</v>
      </c>
      <c r="J1395" s="7" t="s">
        <v>51</v>
      </c>
      <c r="K1395" s="7" t="s">
        <v>1780</v>
      </c>
      <c r="L1395" s="2">
        <f t="shared" si="21"/>
        <v>-51268.559963512154</v>
      </c>
      <c r="M1395" s="7" t="s">
        <v>38</v>
      </c>
      <c r="N1395" s="7" t="s">
        <v>1559</v>
      </c>
    </row>
    <row r="1396" spans="2:14" hidden="1" outlineLevel="1">
      <c r="B1396" s="7" t="s">
        <v>1590</v>
      </c>
      <c r="C1396" s="7" t="s">
        <v>24</v>
      </c>
      <c r="D1396" s="7" t="s">
        <v>55</v>
      </c>
      <c r="E1396" s="7"/>
      <c r="F1396" s="7" t="s">
        <v>6566</v>
      </c>
      <c r="G1396" s="7" t="s">
        <v>6567</v>
      </c>
      <c r="H1396" s="7" t="s">
        <v>1593</v>
      </c>
      <c r="I1396" s="7" t="s">
        <v>1503</v>
      </c>
      <c r="J1396" s="7" t="s">
        <v>51</v>
      </c>
      <c r="K1396" s="7" t="s">
        <v>1227</v>
      </c>
      <c r="L1396" s="2">
        <f t="shared" si="21"/>
        <v>112790.83191972674</v>
      </c>
      <c r="M1396" s="7" t="s">
        <v>38</v>
      </c>
      <c r="N1396" s="7" t="s">
        <v>6568</v>
      </c>
    </row>
    <row r="1397" spans="2:14" hidden="1" outlineLevel="1">
      <c r="B1397" s="7" t="s">
        <v>1590</v>
      </c>
      <c r="C1397" s="7" t="s">
        <v>24</v>
      </c>
      <c r="D1397" s="7" t="s">
        <v>55</v>
      </c>
      <c r="E1397" s="7"/>
      <c r="F1397" s="7" t="s">
        <v>6569</v>
      </c>
      <c r="G1397" s="7" t="s">
        <v>6570</v>
      </c>
      <c r="H1397" s="7" t="s">
        <v>1593</v>
      </c>
      <c r="I1397" s="7" t="s">
        <v>1369</v>
      </c>
      <c r="J1397" s="7" t="s">
        <v>51</v>
      </c>
      <c r="K1397" s="7" t="s">
        <v>1194</v>
      </c>
      <c r="L1397" s="2">
        <f t="shared" si="21"/>
        <v>-49559.60796472842</v>
      </c>
      <c r="M1397" s="7" t="s">
        <v>38</v>
      </c>
      <c r="N1397" s="7" t="s">
        <v>6571</v>
      </c>
    </row>
    <row r="1398" spans="2:14" hidden="1" outlineLevel="1">
      <c r="B1398" s="7" t="s">
        <v>6576</v>
      </c>
      <c r="C1398" s="7" t="s">
        <v>24</v>
      </c>
      <c r="D1398" s="7" t="s">
        <v>55</v>
      </c>
      <c r="E1398" s="7"/>
      <c r="F1398" s="7" t="s">
        <v>6577</v>
      </c>
      <c r="G1398" s="7" t="s">
        <v>6578</v>
      </c>
      <c r="H1398" s="7" t="s">
        <v>6579</v>
      </c>
      <c r="I1398" s="7" t="s">
        <v>470</v>
      </c>
      <c r="J1398" s="7" t="s">
        <v>51</v>
      </c>
      <c r="K1398" s="7" t="s">
        <v>350</v>
      </c>
      <c r="L1398" s="2">
        <f t="shared" si="21"/>
        <v>83738.647940403185</v>
      </c>
      <c r="M1398" s="7" t="s">
        <v>38</v>
      </c>
      <c r="N1398" s="7" t="s">
        <v>6580</v>
      </c>
    </row>
    <row r="1399" spans="2:14" hidden="1" outlineLevel="1">
      <c r="B1399" s="7" t="s">
        <v>1659</v>
      </c>
      <c r="C1399" s="7" t="s">
        <v>24</v>
      </c>
      <c r="D1399" s="7" t="s">
        <v>46</v>
      </c>
      <c r="E1399" s="7"/>
      <c r="F1399" s="7" t="s">
        <v>6606</v>
      </c>
      <c r="G1399" s="7" t="s">
        <v>6607</v>
      </c>
      <c r="H1399" s="7" t="s">
        <v>1662</v>
      </c>
      <c r="I1399" s="7" t="s">
        <v>5660</v>
      </c>
      <c r="J1399" s="7" t="s">
        <v>51</v>
      </c>
      <c r="K1399" s="7" t="s">
        <v>96</v>
      </c>
      <c r="L1399" s="2">
        <f t="shared" si="21"/>
        <v>78611.791944051976</v>
      </c>
      <c r="M1399" s="7" t="s">
        <v>38</v>
      </c>
      <c r="N1399" s="7" t="s">
        <v>6608</v>
      </c>
    </row>
    <row r="1400" spans="2:14" hidden="1" outlineLevel="1">
      <c r="B1400" s="7" t="s">
        <v>1671</v>
      </c>
      <c r="C1400" s="7" t="s">
        <v>24</v>
      </c>
      <c r="D1400" s="7" t="s">
        <v>55</v>
      </c>
      <c r="E1400" s="7"/>
      <c r="F1400" s="7" t="s">
        <v>6609</v>
      </c>
      <c r="G1400" s="7" t="s">
        <v>6610</v>
      </c>
      <c r="H1400" s="7" t="s">
        <v>1674</v>
      </c>
      <c r="I1400" s="7" t="s">
        <v>5833</v>
      </c>
      <c r="J1400" s="7" t="s">
        <v>38</v>
      </c>
      <c r="K1400" s="7" t="s">
        <v>887</v>
      </c>
      <c r="L1400" s="2">
        <f t="shared" si="21"/>
        <v>25634.279981756077</v>
      </c>
      <c r="M1400" s="7" t="s">
        <v>38</v>
      </c>
      <c r="N1400" s="7" t="s">
        <v>6611</v>
      </c>
    </row>
    <row r="1401" spans="2:14" hidden="1" outlineLevel="1">
      <c r="B1401" s="7" t="s">
        <v>6620</v>
      </c>
      <c r="C1401" s="7" t="s">
        <v>24</v>
      </c>
      <c r="D1401" s="7" t="s">
        <v>38</v>
      </c>
      <c r="E1401" s="7"/>
      <c r="F1401" s="7" t="s">
        <v>6621</v>
      </c>
      <c r="G1401" s="7" t="s">
        <v>6622</v>
      </c>
      <c r="H1401" s="7" t="s">
        <v>6623</v>
      </c>
      <c r="I1401" s="7" t="s">
        <v>2706</v>
      </c>
      <c r="J1401" s="7" t="s">
        <v>51</v>
      </c>
      <c r="K1401" s="7" t="s">
        <v>259</v>
      </c>
      <c r="L1401" s="2">
        <f t="shared" si="21"/>
        <v>76902.839945268221</v>
      </c>
      <c r="M1401" s="7" t="s">
        <v>38</v>
      </c>
      <c r="N1401" s="7" t="s">
        <v>6624</v>
      </c>
    </row>
    <row r="1402" spans="2:14" hidden="1" outlineLevel="1">
      <c r="B1402" s="7" t="s">
        <v>6629</v>
      </c>
      <c r="C1402" s="7" t="s">
        <v>24</v>
      </c>
      <c r="D1402" s="7" t="s">
        <v>55</v>
      </c>
      <c r="E1402" s="7"/>
      <c r="F1402" s="7" t="s">
        <v>6630</v>
      </c>
      <c r="G1402" s="7" t="s">
        <v>6631</v>
      </c>
      <c r="H1402" s="7" t="s">
        <v>6632</v>
      </c>
      <c r="I1402" s="7" t="s">
        <v>6633</v>
      </c>
      <c r="J1402" s="7" t="s">
        <v>51</v>
      </c>
      <c r="K1402" s="7" t="s">
        <v>967</v>
      </c>
      <c r="L1402" s="2">
        <f t="shared" si="21"/>
        <v>124753.49591121291</v>
      </c>
      <c r="M1402" s="7" t="s">
        <v>38</v>
      </c>
      <c r="N1402" s="7" t="s">
        <v>6634</v>
      </c>
    </row>
    <row r="1403" spans="2:14" hidden="1" outlineLevel="1">
      <c r="B1403" s="7" t="s">
        <v>1706</v>
      </c>
      <c r="C1403" s="7" t="s">
        <v>24</v>
      </c>
      <c r="D1403" s="7" t="s">
        <v>38</v>
      </c>
      <c r="E1403" s="7"/>
      <c r="F1403" s="7" t="s">
        <v>6644</v>
      </c>
      <c r="G1403" s="7" t="s">
        <v>6645</v>
      </c>
      <c r="H1403" s="7" t="s">
        <v>1709</v>
      </c>
      <c r="I1403" s="7" t="s">
        <v>3717</v>
      </c>
      <c r="J1403" s="7" t="s">
        <v>51</v>
      </c>
      <c r="K1403" s="7" t="s">
        <v>1780</v>
      </c>
      <c r="L1403" s="2">
        <f t="shared" si="21"/>
        <v>-51268.559963512154</v>
      </c>
      <c r="M1403" s="7" t="s">
        <v>38</v>
      </c>
      <c r="N1403" s="7" t="s">
        <v>6646</v>
      </c>
    </row>
    <row r="1404" spans="2:14" hidden="1" outlineLevel="1">
      <c r="B1404" s="7" t="s">
        <v>1706</v>
      </c>
      <c r="C1404" s="7" t="s">
        <v>24</v>
      </c>
      <c r="D1404" s="7" t="s">
        <v>46</v>
      </c>
      <c r="E1404" s="7"/>
      <c r="F1404" s="7" t="s">
        <v>6647</v>
      </c>
      <c r="G1404" s="7" t="s">
        <v>6648</v>
      </c>
      <c r="H1404" s="7" t="s">
        <v>1709</v>
      </c>
      <c r="I1404" s="7" t="s">
        <v>686</v>
      </c>
      <c r="J1404" s="7" t="s">
        <v>51</v>
      </c>
      <c r="K1404" s="7" t="s">
        <v>1905</v>
      </c>
      <c r="L1404" s="2">
        <f t="shared" si="21"/>
        <v>158932.53588688766</v>
      </c>
      <c r="M1404" s="7" t="s">
        <v>38</v>
      </c>
      <c r="N1404" s="7" t="s">
        <v>6649</v>
      </c>
    </row>
    <row r="1405" spans="2:14" hidden="1" outlineLevel="1">
      <c r="B1405" s="7" t="s">
        <v>6650</v>
      </c>
      <c r="C1405" s="7" t="s">
        <v>24</v>
      </c>
      <c r="D1405" s="7" t="s">
        <v>38</v>
      </c>
      <c r="E1405" s="7"/>
      <c r="F1405" s="7" t="s">
        <v>6651</v>
      </c>
      <c r="G1405" s="7" t="s">
        <v>6652</v>
      </c>
      <c r="H1405" s="7" t="s">
        <v>6653</v>
      </c>
      <c r="I1405" s="7" t="s">
        <v>6654</v>
      </c>
      <c r="J1405" s="7" t="s">
        <v>51</v>
      </c>
      <c r="K1405" s="7" t="s">
        <v>1393</v>
      </c>
      <c r="L1405" s="2">
        <f t="shared" si="21"/>
        <v>41014.847970809722</v>
      </c>
      <c r="M1405" s="7" t="s">
        <v>38</v>
      </c>
      <c r="N1405" s="7" t="s">
        <v>6655</v>
      </c>
    </row>
    <row r="1406" spans="2:14" hidden="1" outlineLevel="1">
      <c r="B1406" s="7" t="s">
        <v>1713</v>
      </c>
      <c r="C1406" s="7" t="s">
        <v>37</v>
      </c>
      <c r="D1406" s="7" t="s">
        <v>46</v>
      </c>
      <c r="E1406" s="7"/>
      <c r="F1406" s="7" t="s">
        <v>6656</v>
      </c>
      <c r="G1406" s="7" t="s">
        <v>6657</v>
      </c>
      <c r="H1406" s="7" t="s">
        <v>1716</v>
      </c>
      <c r="I1406" s="7" t="s">
        <v>6658</v>
      </c>
      <c r="J1406" s="7" t="s">
        <v>51</v>
      </c>
      <c r="K1406" s="7" t="s">
        <v>1711</v>
      </c>
      <c r="L1406" s="2">
        <f t="shared" si="21"/>
        <v>164059.39188323889</v>
      </c>
      <c r="M1406" s="7" t="s">
        <v>38</v>
      </c>
      <c r="N1406" s="7" t="s">
        <v>6659</v>
      </c>
    </row>
    <row r="1407" spans="2:14" hidden="1" outlineLevel="1">
      <c r="B1407" s="7" t="s">
        <v>6660</v>
      </c>
      <c r="C1407" s="7" t="s">
        <v>24</v>
      </c>
      <c r="D1407" s="7" t="s">
        <v>55</v>
      </c>
      <c r="E1407" s="7"/>
      <c r="F1407" s="7" t="s">
        <v>6661</v>
      </c>
      <c r="G1407" s="7" t="s">
        <v>6662</v>
      </c>
      <c r="H1407" s="7" t="s">
        <v>6663</v>
      </c>
      <c r="I1407" s="7" t="s">
        <v>1135</v>
      </c>
      <c r="J1407" s="7" t="s">
        <v>51</v>
      </c>
      <c r="K1407" s="7" t="s">
        <v>1405</v>
      </c>
      <c r="L1407" s="2">
        <f t="shared" si="21"/>
        <v>117917.68791607795</v>
      </c>
      <c r="M1407" s="7" t="s">
        <v>38</v>
      </c>
      <c r="N1407" s="7" t="s">
        <v>6664</v>
      </c>
    </row>
    <row r="1408" spans="2:14" hidden="1" outlineLevel="1">
      <c r="B1408" s="7" t="s">
        <v>6660</v>
      </c>
      <c r="C1408" s="7" t="s">
        <v>24</v>
      </c>
      <c r="D1408" s="7" t="s">
        <v>55</v>
      </c>
      <c r="E1408" s="7"/>
      <c r="F1408" s="7" t="s">
        <v>6665</v>
      </c>
      <c r="G1408" s="7" t="s">
        <v>6666</v>
      </c>
      <c r="H1408" s="7" t="s">
        <v>6663</v>
      </c>
      <c r="I1408" s="7" t="s">
        <v>3383</v>
      </c>
      <c r="J1408" s="7" t="s">
        <v>51</v>
      </c>
      <c r="K1408" s="7" t="s">
        <v>962</v>
      </c>
      <c r="L1408" s="2">
        <f t="shared" si="21"/>
        <v>-73484.935947700753</v>
      </c>
      <c r="M1408" s="7" t="s">
        <v>38</v>
      </c>
      <c r="N1408" s="7" t="s">
        <v>6667</v>
      </c>
    </row>
    <row r="1409" spans="2:14" hidden="1" outlineLevel="1">
      <c r="B1409" s="7" t="s">
        <v>1751</v>
      </c>
      <c r="C1409" s="7" t="s">
        <v>24</v>
      </c>
      <c r="D1409" s="7" t="s">
        <v>46</v>
      </c>
      <c r="E1409" s="7"/>
      <c r="F1409" s="7" t="s">
        <v>6695</v>
      </c>
      <c r="G1409" s="7" t="s">
        <v>6696</v>
      </c>
      <c r="H1409" s="7" t="s">
        <v>1754</v>
      </c>
      <c r="I1409" s="7" t="s">
        <v>238</v>
      </c>
      <c r="J1409" s="7" t="s">
        <v>51</v>
      </c>
      <c r="K1409" s="7" t="s">
        <v>301</v>
      </c>
      <c r="L1409" s="2">
        <f t="shared" si="21"/>
        <v>54686.463961079629</v>
      </c>
      <c r="M1409" s="7" t="s">
        <v>38</v>
      </c>
      <c r="N1409" s="7" t="s">
        <v>6697</v>
      </c>
    </row>
    <row r="1410" spans="2:14" hidden="1" outlineLevel="1">
      <c r="B1410" s="7" t="s">
        <v>1751</v>
      </c>
      <c r="C1410" s="7" t="s">
        <v>24</v>
      </c>
      <c r="D1410" s="7" t="s">
        <v>38</v>
      </c>
      <c r="E1410" s="7"/>
      <c r="F1410" s="7" t="s">
        <v>6698</v>
      </c>
      <c r="G1410" s="7" t="s">
        <v>6699</v>
      </c>
      <c r="H1410" s="7" t="s">
        <v>1754</v>
      </c>
      <c r="I1410" s="7" t="s">
        <v>395</v>
      </c>
      <c r="J1410" s="7" t="s">
        <v>51</v>
      </c>
      <c r="K1410" s="7" t="s">
        <v>593</v>
      </c>
      <c r="L1410" s="2">
        <f t="shared" si="21"/>
        <v>-18798.471986621124</v>
      </c>
      <c r="M1410" s="7" t="s">
        <v>38</v>
      </c>
      <c r="N1410" s="7" t="s">
        <v>6700</v>
      </c>
    </row>
    <row r="1411" spans="2:14" hidden="1" outlineLevel="1">
      <c r="B1411" s="7" t="s">
        <v>1751</v>
      </c>
      <c r="C1411" s="7" t="s">
        <v>24</v>
      </c>
      <c r="D1411" s="7" t="s">
        <v>38</v>
      </c>
      <c r="E1411" s="7"/>
      <c r="F1411" s="7" t="s">
        <v>6701</v>
      </c>
      <c r="G1411" s="7" t="s">
        <v>6702</v>
      </c>
      <c r="H1411" s="7" t="s">
        <v>1754</v>
      </c>
      <c r="I1411" s="7" t="s">
        <v>2510</v>
      </c>
      <c r="J1411" s="7" t="s">
        <v>51</v>
      </c>
      <c r="K1411" s="7" t="s">
        <v>409</v>
      </c>
      <c r="L1411" s="2">
        <f t="shared" ref="L1411:L1474" si="22">K1411/$K$2361*100</f>
        <v>-35887.991974458506</v>
      </c>
      <c r="M1411" s="7" t="s">
        <v>38</v>
      </c>
      <c r="N1411" s="7" t="s">
        <v>6703</v>
      </c>
    </row>
    <row r="1412" spans="2:14" hidden="1" outlineLevel="1">
      <c r="B1412" s="7" t="s">
        <v>1770</v>
      </c>
      <c r="C1412" s="7" t="s">
        <v>24</v>
      </c>
      <c r="D1412" s="7" t="s">
        <v>46</v>
      </c>
      <c r="E1412" s="7"/>
      <c r="F1412" s="7" t="s">
        <v>6716</v>
      </c>
      <c r="G1412" s="7" t="s">
        <v>6717</v>
      </c>
      <c r="H1412" s="7" t="s">
        <v>1773</v>
      </c>
      <c r="I1412" s="7" t="s">
        <v>6270</v>
      </c>
      <c r="J1412" s="7" t="s">
        <v>51</v>
      </c>
      <c r="K1412" s="7" t="s">
        <v>1299</v>
      </c>
      <c r="L1412" s="2">
        <f t="shared" si="22"/>
        <v>133298.25590513161</v>
      </c>
      <c r="M1412" s="7" t="s">
        <v>38</v>
      </c>
      <c r="N1412" s="7" t="s">
        <v>6718</v>
      </c>
    </row>
    <row r="1413" spans="2:14" hidden="1" outlineLevel="1">
      <c r="B1413" s="7" t="s">
        <v>1770</v>
      </c>
      <c r="C1413" s="7" t="s">
        <v>24</v>
      </c>
      <c r="D1413" s="7" t="s">
        <v>38</v>
      </c>
      <c r="E1413" s="7"/>
      <c r="F1413" s="7" t="s">
        <v>6719</v>
      </c>
      <c r="G1413" s="7" t="s">
        <v>6720</v>
      </c>
      <c r="H1413" s="7" t="s">
        <v>1773</v>
      </c>
      <c r="I1413" s="7" t="s">
        <v>5932</v>
      </c>
      <c r="J1413" s="7" t="s">
        <v>51</v>
      </c>
      <c r="K1413" s="7" t="s">
        <v>125</v>
      </c>
      <c r="L1413" s="2">
        <f t="shared" si="22"/>
        <v>-47850.655965944679</v>
      </c>
      <c r="M1413" s="7" t="s">
        <v>38</v>
      </c>
      <c r="N1413" s="7" t="s">
        <v>6721</v>
      </c>
    </row>
    <row r="1414" spans="2:14" hidden="1" outlineLevel="1">
      <c r="B1414" s="5" t="s">
        <v>3677</v>
      </c>
      <c r="C1414" s="5" t="s">
        <v>37</v>
      </c>
      <c r="D1414" s="5" t="s">
        <v>55</v>
      </c>
      <c r="E1414" s="5"/>
      <c r="F1414" s="5" t="s">
        <v>3678</v>
      </c>
      <c r="G1414" s="5" t="s">
        <v>8463</v>
      </c>
      <c r="H1414" s="5" t="s">
        <v>3680</v>
      </c>
      <c r="I1414" s="5" t="s">
        <v>767</v>
      </c>
      <c r="J1414" s="5" t="s">
        <v>51</v>
      </c>
      <c r="K1414" s="5" t="s">
        <v>2259</v>
      </c>
      <c r="L1414" s="2">
        <f t="shared" si="22"/>
        <v>153805.67989053644</v>
      </c>
      <c r="M1414" s="5" t="s">
        <v>38</v>
      </c>
      <c r="N1414" s="5" t="s">
        <v>8464</v>
      </c>
    </row>
    <row r="1415" spans="2:14" hidden="1" outlineLevel="1">
      <c r="B1415" s="7" t="s">
        <v>1790</v>
      </c>
      <c r="C1415" s="7" t="s">
        <v>24</v>
      </c>
      <c r="D1415" s="7" t="s">
        <v>38</v>
      </c>
      <c r="E1415" s="7"/>
      <c r="F1415" s="7" t="s">
        <v>6733</v>
      </c>
      <c r="G1415" s="7" t="s">
        <v>6734</v>
      </c>
      <c r="H1415" s="7" t="s">
        <v>1793</v>
      </c>
      <c r="I1415" s="7" t="s">
        <v>5821</v>
      </c>
      <c r="J1415" s="7" t="s">
        <v>51</v>
      </c>
      <c r="K1415" s="7" t="s">
        <v>195</v>
      </c>
      <c r="L1415" s="2">
        <f t="shared" si="22"/>
        <v>95701.311931889359</v>
      </c>
      <c r="M1415" s="7" t="s">
        <v>38</v>
      </c>
      <c r="N1415" s="7" t="s">
        <v>6735</v>
      </c>
    </row>
    <row r="1416" spans="2:14" hidden="1" outlineLevel="1">
      <c r="B1416" s="7" t="s">
        <v>1804</v>
      </c>
      <c r="C1416" s="7" t="s">
        <v>24</v>
      </c>
      <c r="D1416" s="7" t="s">
        <v>46</v>
      </c>
      <c r="E1416" s="7"/>
      <c r="F1416" s="7" t="s">
        <v>6745</v>
      </c>
      <c r="G1416" s="7" t="s">
        <v>6746</v>
      </c>
      <c r="H1416" s="7" t="s">
        <v>1807</v>
      </c>
      <c r="I1416" s="7" t="s">
        <v>42</v>
      </c>
      <c r="J1416" s="7" t="s">
        <v>51</v>
      </c>
      <c r="K1416" s="7" t="s">
        <v>1405</v>
      </c>
      <c r="L1416" s="2">
        <f t="shared" si="22"/>
        <v>117917.68791607795</v>
      </c>
      <c r="M1416" s="7" t="s">
        <v>38</v>
      </c>
      <c r="N1416" s="7" t="s">
        <v>6747</v>
      </c>
    </row>
    <row r="1417" spans="2:14" hidden="1" outlineLevel="1">
      <c r="B1417" s="7" t="s">
        <v>1809</v>
      </c>
      <c r="C1417" s="7" t="s">
        <v>24</v>
      </c>
      <c r="D1417" s="7" t="s">
        <v>63</v>
      </c>
      <c r="E1417" s="7"/>
      <c r="F1417" s="7" t="s">
        <v>6748</v>
      </c>
      <c r="G1417" s="7" t="s">
        <v>6749</v>
      </c>
      <c r="H1417" s="7" t="s">
        <v>1812</v>
      </c>
      <c r="I1417" s="7" t="s">
        <v>739</v>
      </c>
      <c r="J1417" s="7" t="s">
        <v>38</v>
      </c>
      <c r="K1417" s="7" t="s">
        <v>962</v>
      </c>
      <c r="L1417" s="2">
        <f t="shared" si="22"/>
        <v>-73484.935947700753</v>
      </c>
      <c r="M1417" s="7" t="s">
        <v>38</v>
      </c>
      <c r="N1417" s="7" t="s">
        <v>6750</v>
      </c>
    </row>
    <row r="1418" spans="2:14" hidden="1" outlineLevel="1">
      <c r="B1418" s="7" t="s">
        <v>1809</v>
      </c>
      <c r="C1418" s="7" t="s">
        <v>24</v>
      </c>
      <c r="D1418" s="7" t="s">
        <v>63</v>
      </c>
      <c r="E1418" s="7"/>
      <c r="F1418" s="7" t="s">
        <v>6751</v>
      </c>
      <c r="G1418" s="7" t="s">
        <v>6752</v>
      </c>
      <c r="H1418" s="7" t="s">
        <v>1812</v>
      </c>
      <c r="I1418" s="7" t="s">
        <v>6753</v>
      </c>
      <c r="J1418" s="7" t="s">
        <v>38</v>
      </c>
      <c r="K1418" s="7" t="s">
        <v>1013</v>
      </c>
      <c r="L1418" s="2">
        <f t="shared" si="22"/>
        <v>85447.599939186926</v>
      </c>
      <c r="M1418" s="7" t="s">
        <v>38</v>
      </c>
      <c r="N1418" s="7" t="s">
        <v>6754</v>
      </c>
    </row>
    <row r="1419" spans="2:14" hidden="1" outlineLevel="1">
      <c r="B1419" s="7" t="s">
        <v>1814</v>
      </c>
      <c r="C1419" s="7" t="s">
        <v>24</v>
      </c>
      <c r="D1419" s="7" t="s">
        <v>38</v>
      </c>
      <c r="E1419" s="7"/>
      <c r="F1419" s="7" t="s">
        <v>1815</v>
      </c>
      <c r="G1419" s="7" t="s">
        <v>6763</v>
      </c>
      <c r="H1419" s="7" t="s">
        <v>1817</v>
      </c>
      <c r="I1419" s="7" t="s">
        <v>2516</v>
      </c>
      <c r="J1419" s="7" t="s">
        <v>51</v>
      </c>
      <c r="K1419" s="7" t="s">
        <v>1259</v>
      </c>
      <c r="L1419" s="2">
        <f t="shared" si="22"/>
        <v>-5126.8559963512153</v>
      </c>
      <c r="M1419" s="7" t="s">
        <v>38</v>
      </c>
      <c r="N1419" s="7" t="s">
        <v>6764</v>
      </c>
    </row>
    <row r="1420" spans="2:14" hidden="1" outlineLevel="1">
      <c r="B1420" s="7" t="s">
        <v>1814</v>
      </c>
      <c r="C1420" s="7" t="s">
        <v>24</v>
      </c>
      <c r="D1420" s="7" t="s">
        <v>63</v>
      </c>
      <c r="E1420" s="7"/>
      <c r="F1420" s="7" t="s">
        <v>6765</v>
      </c>
      <c r="G1420" s="7" t="s">
        <v>6766</v>
      </c>
      <c r="H1420" s="7" t="s">
        <v>1817</v>
      </c>
      <c r="I1420" s="7" t="s">
        <v>4071</v>
      </c>
      <c r="J1420" s="7" t="s">
        <v>51</v>
      </c>
      <c r="K1420" s="7" t="s">
        <v>932</v>
      </c>
      <c r="L1420" s="2">
        <f t="shared" si="22"/>
        <v>90574.455935538135</v>
      </c>
      <c r="M1420" s="7" t="s">
        <v>38</v>
      </c>
      <c r="N1420" s="7" t="s">
        <v>6767</v>
      </c>
    </row>
    <row r="1421" spans="2:14" hidden="1" outlineLevel="1">
      <c r="B1421" s="7" t="s">
        <v>6799</v>
      </c>
      <c r="C1421" s="7" t="s">
        <v>24</v>
      </c>
      <c r="D1421" s="7" t="s">
        <v>38</v>
      </c>
      <c r="E1421" s="7" t="s">
        <v>120</v>
      </c>
      <c r="F1421" s="7" t="s">
        <v>6800</v>
      </c>
      <c r="G1421" s="7" t="s">
        <v>6801</v>
      </c>
      <c r="H1421" s="7" t="s">
        <v>6802</v>
      </c>
      <c r="I1421" s="7" t="s">
        <v>624</v>
      </c>
      <c r="J1421" s="7" t="s">
        <v>51</v>
      </c>
      <c r="K1421" s="7" t="s">
        <v>540</v>
      </c>
      <c r="L1421" s="2">
        <f t="shared" si="22"/>
        <v>11962.66399148617</v>
      </c>
      <c r="M1421" s="7" t="s">
        <v>38</v>
      </c>
      <c r="N1421" s="7" t="s">
        <v>6803</v>
      </c>
    </row>
    <row r="1422" spans="2:14" hidden="1" outlineLevel="1">
      <c r="B1422" s="8" t="s">
        <v>6804</v>
      </c>
      <c r="C1422" s="8" t="s">
        <v>24</v>
      </c>
      <c r="D1422" s="8" t="s">
        <v>38</v>
      </c>
      <c r="E1422" s="8" t="s">
        <v>120</v>
      </c>
      <c r="F1422" s="8" t="s">
        <v>6805</v>
      </c>
      <c r="G1422" s="8" t="s">
        <v>6805</v>
      </c>
      <c r="H1422" s="8" t="s">
        <v>6806</v>
      </c>
      <c r="I1422" s="8" t="s">
        <v>6808</v>
      </c>
      <c r="J1422" s="8" t="s">
        <v>55</v>
      </c>
      <c r="K1422" s="8" t="s">
        <v>38</v>
      </c>
      <c r="L1422" s="2">
        <f t="shared" si="22"/>
        <v>1708.9519987837384</v>
      </c>
      <c r="M1422" s="8" t="s">
        <v>55</v>
      </c>
      <c r="N1422" s="8" t="s">
        <v>6809</v>
      </c>
    </row>
    <row r="1423" spans="2:14" hidden="1" outlineLevel="1">
      <c r="B1423" s="7" t="s">
        <v>1851</v>
      </c>
      <c r="C1423" s="7" t="s">
        <v>24</v>
      </c>
      <c r="D1423" s="7" t="s">
        <v>46</v>
      </c>
      <c r="E1423" s="7"/>
      <c r="F1423" s="7" t="s">
        <v>6830</v>
      </c>
      <c r="G1423" s="7" t="s">
        <v>6831</v>
      </c>
      <c r="H1423" s="7" t="s">
        <v>1854</v>
      </c>
      <c r="I1423" s="7" t="s">
        <v>571</v>
      </c>
      <c r="J1423" s="7" t="s">
        <v>51</v>
      </c>
      <c r="K1423" s="7" t="s">
        <v>962</v>
      </c>
      <c r="L1423" s="2">
        <f t="shared" si="22"/>
        <v>-73484.935947700753</v>
      </c>
      <c r="M1423" s="7" t="s">
        <v>38</v>
      </c>
      <c r="N1423" s="7" t="s">
        <v>6832</v>
      </c>
    </row>
    <row r="1424" spans="2:14" hidden="1" outlineLevel="1">
      <c r="B1424" s="7" t="s">
        <v>1851</v>
      </c>
      <c r="C1424" s="7" t="s">
        <v>24</v>
      </c>
      <c r="D1424" s="7" t="s">
        <v>38</v>
      </c>
      <c r="E1424" s="7"/>
      <c r="F1424" s="7" t="s">
        <v>6833</v>
      </c>
      <c r="G1424" s="7" t="s">
        <v>6834</v>
      </c>
      <c r="H1424" s="7" t="s">
        <v>1854</v>
      </c>
      <c r="I1424" s="7" t="s">
        <v>2218</v>
      </c>
      <c r="J1424" s="7" t="s">
        <v>51</v>
      </c>
      <c r="K1424" s="7" t="s">
        <v>1405</v>
      </c>
      <c r="L1424" s="2">
        <f t="shared" si="22"/>
        <v>117917.68791607795</v>
      </c>
      <c r="M1424" s="7" t="s">
        <v>38</v>
      </c>
      <c r="N1424" s="7" t="s">
        <v>6835</v>
      </c>
    </row>
    <row r="1425" spans="1:14" hidden="1" outlineLevel="1">
      <c r="B1425" s="7" t="s">
        <v>1861</v>
      </c>
      <c r="C1425" s="7" t="s">
        <v>24</v>
      </c>
      <c r="D1425" s="7" t="s">
        <v>55</v>
      </c>
      <c r="E1425" s="7" t="s">
        <v>120</v>
      </c>
      <c r="F1425" s="7" t="s">
        <v>6836</v>
      </c>
      <c r="G1425" s="7" t="s">
        <v>6837</v>
      </c>
      <c r="H1425" s="7" t="s">
        <v>1864</v>
      </c>
      <c r="I1425" s="7" t="s">
        <v>1492</v>
      </c>
      <c r="J1425" s="7" t="s">
        <v>51</v>
      </c>
      <c r="K1425" s="7" t="s">
        <v>343</v>
      </c>
      <c r="L1425" s="2">
        <f t="shared" si="22"/>
        <v>-80320.743942835703</v>
      </c>
      <c r="M1425" s="7" t="s">
        <v>38</v>
      </c>
      <c r="N1425" s="7" t="s">
        <v>6838</v>
      </c>
    </row>
    <row r="1426" spans="1:14" hidden="1" outlineLevel="1">
      <c r="B1426" s="7" t="s">
        <v>1861</v>
      </c>
      <c r="C1426" s="7" t="s">
        <v>24</v>
      </c>
      <c r="D1426" s="7" t="s">
        <v>63</v>
      </c>
      <c r="E1426" s="7" t="s">
        <v>120</v>
      </c>
      <c r="F1426" s="7" t="s">
        <v>6839</v>
      </c>
      <c r="G1426" s="7" t="s">
        <v>6840</v>
      </c>
      <c r="H1426" s="7" t="s">
        <v>1864</v>
      </c>
      <c r="I1426" s="7" t="s">
        <v>758</v>
      </c>
      <c r="J1426" s="7" t="s">
        <v>51</v>
      </c>
      <c r="K1426" s="7" t="s">
        <v>1008</v>
      </c>
      <c r="L1426" s="2">
        <f t="shared" si="22"/>
        <v>-75193.887946484494</v>
      </c>
      <c r="M1426" s="7" t="s">
        <v>38</v>
      </c>
      <c r="N1426" s="7" t="s">
        <v>6841</v>
      </c>
    </row>
    <row r="1427" spans="1:14" hidden="1" outlineLevel="1">
      <c r="B1427" s="7" t="s">
        <v>1872</v>
      </c>
      <c r="C1427" s="7" t="s">
        <v>24</v>
      </c>
      <c r="D1427" s="7" t="s">
        <v>55</v>
      </c>
      <c r="E1427" s="7"/>
      <c r="F1427" s="7" t="s">
        <v>6842</v>
      </c>
      <c r="G1427" s="7" t="s">
        <v>6843</v>
      </c>
      <c r="H1427" s="7" t="s">
        <v>1875</v>
      </c>
      <c r="I1427" s="7" t="s">
        <v>6844</v>
      </c>
      <c r="J1427" s="7" t="s">
        <v>38</v>
      </c>
      <c r="K1427" s="7" t="s">
        <v>82</v>
      </c>
      <c r="L1427" s="2">
        <f t="shared" si="22"/>
        <v>58104.367958647104</v>
      </c>
      <c r="M1427" s="7" t="s">
        <v>38</v>
      </c>
      <c r="N1427" s="7" t="s">
        <v>6845</v>
      </c>
    </row>
    <row r="1428" spans="1:14" hidden="1" outlineLevel="1">
      <c r="B1428" s="7" t="s">
        <v>1877</v>
      </c>
      <c r="C1428" s="7" t="s">
        <v>24</v>
      </c>
      <c r="D1428" s="7" t="s">
        <v>38</v>
      </c>
      <c r="E1428" s="7" t="s">
        <v>120</v>
      </c>
      <c r="F1428" s="7" t="s">
        <v>6846</v>
      </c>
      <c r="G1428" s="7" t="s">
        <v>6847</v>
      </c>
      <c r="H1428" s="7" t="s">
        <v>1880</v>
      </c>
      <c r="I1428" s="7" t="s">
        <v>782</v>
      </c>
      <c r="J1428" s="7" t="s">
        <v>38</v>
      </c>
      <c r="K1428" s="7" t="s">
        <v>355</v>
      </c>
      <c r="L1428" s="2">
        <f t="shared" si="22"/>
        <v>-22216.375984188599</v>
      </c>
      <c r="M1428" s="7" t="s">
        <v>38</v>
      </c>
      <c r="N1428" s="7" t="s">
        <v>6848</v>
      </c>
    </row>
    <row r="1429" spans="1:14" hidden="1" outlineLevel="1">
      <c r="B1429" s="7" t="s">
        <v>6849</v>
      </c>
      <c r="C1429" s="7" t="s">
        <v>24</v>
      </c>
      <c r="D1429" s="7" t="s">
        <v>55</v>
      </c>
      <c r="E1429" s="7"/>
      <c r="F1429" s="7" t="s">
        <v>6850</v>
      </c>
      <c r="G1429" s="7" t="s">
        <v>6851</v>
      </c>
      <c r="H1429" s="7" t="s">
        <v>6852</v>
      </c>
      <c r="I1429" s="7" t="s">
        <v>794</v>
      </c>
      <c r="J1429" s="7" t="s">
        <v>38</v>
      </c>
      <c r="K1429" s="7" t="s">
        <v>484</v>
      </c>
      <c r="L1429" s="2">
        <f t="shared" si="22"/>
        <v>102537.11992702431</v>
      </c>
      <c r="M1429" s="7" t="s">
        <v>38</v>
      </c>
      <c r="N1429" s="7" t="s">
        <v>6853</v>
      </c>
    </row>
    <row r="1430" spans="1:14" hidden="1" outlineLevel="1">
      <c r="B1430" s="7" t="s">
        <v>6849</v>
      </c>
      <c r="C1430" s="7" t="s">
        <v>24</v>
      </c>
      <c r="D1430" s="7" t="s">
        <v>38</v>
      </c>
      <c r="E1430" s="7"/>
      <c r="F1430" s="7" t="s">
        <v>6854</v>
      </c>
      <c r="G1430" s="7" t="s">
        <v>6855</v>
      </c>
      <c r="H1430" s="7" t="s">
        <v>6852</v>
      </c>
      <c r="I1430" s="7" t="s">
        <v>2771</v>
      </c>
      <c r="J1430" s="7" t="s">
        <v>38</v>
      </c>
      <c r="K1430" s="7" t="s">
        <v>871</v>
      </c>
      <c r="L1430" s="2">
        <f t="shared" si="22"/>
        <v>-97410.263930673085</v>
      </c>
      <c r="M1430" s="7" t="s">
        <v>38</v>
      </c>
      <c r="N1430" s="7" t="s">
        <v>6856</v>
      </c>
    </row>
    <row r="1431" spans="1:14" hidden="1" outlineLevel="1">
      <c r="B1431" s="7" t="s">
        <v>6857</v>
      </c>
      <c r="C1431" s="7" t="s">
        <v>24</v>
      </c>
      <c r="D1431" s="7" t="s">
        <v>38</v>
      </c>
      <c r="E1431" s="7"/>
      <c r="F1431" s="7" t="s">
        <v>6858</v>
      </c>
      <c r="G1431" s="7" t="s">
        <v>6859</v>
      </c>
      <c r="H1431" s="7" t="s">
        <v>6860</v>
      </c>
      <c r="I1431" s="7" t="s">
        <v>630</v>
      </c>
      <c r="J1431" s="7" t="s">
        <v>51</v>
      </c>
      <c r="K1431" s="7" t="s">
        <v>1281</v>
      </c>
      <c r="L1431" s="2">
        <f t="shared" si="22"/>
        <v>-29052.183979323552</v>
      </c>
      <c r="M1431" s="7" t="s">
        <v>38</v>
      </c>
      <c r="N1431" s="7" t="s">
        <v>6861</v>
      </c>
    </row>
    <row r="1432" spans="1:14" hidden="1" outlineLevel="1">
      <c r="B1432" s="7" t="s">
        <v>6857</v>
      </c>
      <c r="C1432" s="7" t="s">
        <v>24</v>
      </c>
      <c r="D1432" s="7" t="s">
        <v>38</v>
      </c>
      <c r="E1432" s="7"/>
      <c r="F1432" s="7" t="s">
        <v>6862</v>
      </c>
      <c r="G1432" s="7" t="s">
        <v>6863</v>
      </c>
      <c r="H1432" s="7" t="s">
        <v>6860</v>
      </c>
      <c r="I1432" s="7" t="s">
        <v>6864</v>
      </c>
      <c r="J1432" s="7" t="s">
        <v>51</v>
      </c>
      <c r="K1432" s="7" t="s">
        <v>1013</v>
      </c>
      <c r="L1432" s="2">
        <f t="shared" si="22"/>
        <v>85447.599939186926</v>
      </c>
      <c r="M1432" s="7" t="s">
        <v>38</v>
      </c>
      <c r="N1432" s="7" t="s">
        <v>6865</v>
      </c>
    </row>
    <row r="1433" spans="1:14" hidden="1" outlineLevel="1">
      <c r="B1433" s="7" t="s">
        <v>6866</v>
      </c>
      <c r="C1433" s="7" t="s">
        <v>24</v>
      </c>
      <c r="D1433" s="7" t="s">
        <v>38</v>
      </c>
      <c r="E1433" s="7" t="s">
        <v>120</v>
      </c>
      <c r="F1433" s="7" t="s">
        <v>6867</v>
      </c>
      <c r="G1433" s="7" t="s">
        <v>6868</v>
      </c>
      <c r="H1433" s="7" t="s">
        <v>6869</v>
      </c>
      <c r="I1433" s="7" t="s">
        <v>6870</v>
      </c>
      <c r="J1433" s="7" t="s">
        <v>38</v>
      </c>
      <c r="K1433" s="7" t="s">
        <v>612</v>
      </c>
      <c r="L1433" s="2">
        <f t="shared" si="22"/>
        <v>-46141.703967160938</v>
      </c>
      <c r="M1433" s="7" t="s">
        <v>38</v>
      </c>
      <c r="N1433" s="7" t="s">
        <v>6871</v>
      </c>
    </row>
    <row r="1434" spans="1:14" hidden="1" outlineLevel="1">
      <c r="B1434" s="7" t="s">
        <v>6896</v>
      </c>
      <c r="C1434" s="7" t="s">
        <v>24</v>
      </c>
      <c r="D1434" s="7" t="s">
        <v>38</v>
      </c>
      <c r="E1434" s="7"/>
      <c r="F1434" s="7" t="s">
        <v>6897</v>
      </c>
      <c r="G1434" s="7" t="s">
        <v>6898</v>
      </c>
      <c r="H1434" s="7" t="s">
        <v>6899</v>
      </c>
      <c r="I1434" s="7" t="s">
        <v>6900</v>
      </c>
      <c r="J1434" s="7" t="s">
        <v>51</v>
      </c>
      <c r="K1434" s="7" t="s">
        <v>51</v>
      </c>
      <c r="L1434" s="2">
        <f t="shared" si="22"/>
        <v>0</v>
      </c>
      <c r="M1434" s="7" t="s">
        <v>38</v>
      </c>
      <c r="N1434" s="7" t="s">
        <v>6901</v>
      </c>
    </row>
    <row r="1435" spans="1:14" collapsed="1">
      <c r="A1435" s="3" t="s">
        <v>3106</v>
      </c>
      <c r="B1435" s="2" t="s">
        <v>3107</v>
      </c>
      <c r="C1435" s="2" t="s">
        <v>3108</v>
      </c>
      <c r="D1435" s="2" t="s">
        <v>8465</v>
      </c>
      <c r="E1435" s="2" t="s">
        <v>8466</v>
      </c>
      <c r="F1435" s="2" t="s">
        <v>8467</v>
      </c>
      <c r="G1435" s="2" t="s">
        <v>2435</v>
      </c>
      <c r="H1435" s="2" t="s">
        <v>7301</v>
      </c>
      <c r="I1435" s="3" t="s">
        <v>3114</v>
      </c>
      <c r="K1435" s="2">
        <f>81/C1435</f>
        <v>2.0666955833949941E-3</v>
      </c>
      <c r="L1435" s="2">
        <f t="shared" si="22"/>
        <v>3.5318835481203994</v>
      </c>
      <c r="M1435" s="2">
        <v>-2.5000000000000001E-2</v>
      </c>
      <c r="N1435" s="2">
        <v>5.26</v>
      </c>
    </row>
    <row r="1436" spans="1:14" hidden="1" outlineLevel="1">
      <c r="A1436" s="3" t="s">
        <v>3115</v>
      </c>
      <c r="B1436" s="4" t="s">
        <v>3116</v>
      </c>
      <c r="C1436" s="4" t="s">
        <v>3108</v>
      </c>
      <c r="D1436" s="4" t="s">
        <v>8465</v>
      </c>
      <c r="E1436" s="4" t="s">
        <v>8466</v>
      </c>
      <c r="F1436" s="4" t="s">
        <v>8467</v>
      </c>
      <c r="G1436" s="4" t="s">
        <v>24</v>
      </c>
      <c r="H1436" s="4" t="s">
        <v>7301</v>
      </c>
      <c r="I1436" s="3" t="s">
        <v>3117</v>
      </c>
      <c r="L1436" s="2">
        <f t="shared" si="22"/>
        <v>0</v>
      </c>
    </row>
    <row r="1437" spans="1:14" hidden="1" outlineLevel="1">
      <c r="B1437" s="1" t="s">
        <v>26</v>
      </c>
      <c r="C1437" s="1" t="s">
        <v>27</v>
      </c>
      <c r="D1437" s="1" t="s">
        <v>4</v>
      </c>
      <c r="E1437" s="1" t="s">
        <v>28</v>
      </c>
      <c r="F1437" s="1" t="s">
        <v>29</v>
      </c>
      <c r="G1437" s="1" t="s">
        <v>30</v>
      </c>
      <c r="H1437" s="1" t="s">
        <v>31</v>
      </c>
      <c r="I1437" s="1" t="s">
        <v>32</v>
      </c>
      <c r="J1437" s="1" t="s">
        <v>33</v>
      </c>
      <c r="K1437" s="1" t="s">
        <v>3</v>
      </c>
      <c r="L1437" s="2" t="e">
        <f t="shared" si="22"/>
        <v>#VALUE!</v>
      </c>
      <c r="M1437" s="1" t="s">
        <v>34</v>
      </c>
      <c r="N1437" s="1" t="s">
        <v>35</v>
      </c>
    </row>
    <row r="1438" spans="1:14" hidden="1" outlineLevel="1">
      <c r="B1438" s="5" t="s">
        <v>3118</v>
      </c>
      <c r="C1438" s="5" t="s">
        <v>37</v>
      </c>
      <c r="D1438" s="5" t="s">
        <v>55</v>
      </c>
      <c r="E1438" s="5"/>
      <c r="F1438" s="5" t="s">
        <v>8468</v>
      </c>
      <c r="G1438" s="5" t="s">
        <v>8469</v>
      </c>
      <c r="H1438" s="5" t="s">
        <v>3121</v>
      </c>
      <c r="I1438" s="5" t="s">
        <v>3987</v>
      </c>
      <c r="J1438" s="5" t="s">
        <v>38</v>
      </c>
      <c r="K1438" s="5" t="s">
        <v>2097</v>
      </c>
      <c r="L1438" s="2">
        <f t="shared" si="22"/>
        <v>30761.13597810729</v>
      </c>
      <c r="M1438" s="5" t="s">
        <v>38</v>
      </c>
      <c r="N1438" s="5" t="s">
        <v>932</v>
      </c>
    </row>
    <row r="1439" spans="1:14" hidden="1" outlineLevel="1">
      <c r="B1439" s="5" t="s">
        <v>3122</v>
      </c>
      <c r="C1439" s="5" t="s">
        <v>37</v>
      </c>
      <c r="D1439" s="5" t="s">
        <v>374</v>
      </c>
      <c r="E1439" s="5"/>
      <c r="F1439" s="5" t="s">
        <v>8470</v>
      </c>
      <c r="G1439" s="5" t="s">
        <v>8471</v>
      </c>
      <c r="H1439" s="5" t="s">
        <v>3125</v>
      </c>
      <c r="I1439" s="5" t="s">
        <v>391</v>
      </c>
      <c r="J1439" s="5" t="s">
        <v>51</v>
      </c>
      <c r="K1439" s="5" t="s">
        <v>181</v>
      </c>
      <c r="L1439" s="2">
        <f t="shared" si="22"/>
        <v>52977.511962295888</v>
      </c>
      <c r="M1439" s="5" t="s">
        <v>38</v>
      </c>
      <c r="N1439" s="5" t="s">
        <v>8472</v>
      </c>
    </row>
    <row r="1440" spans="1:14" hidden="1" outlineLevel="1">
      <c r="B1440" s="5" t="s">
        <v>3127</v>
      </c>
      <c r="C1440" s="5" t="s">
        <v>37</v>
      </c>
      <c r="D1440" s="5" t="s">
        <v>55</v>
      </c>
      <c r="E1440" s="5"/>
      <c r="F1440" s="5" t="s">
        <v>8473</v>
      </c>
      <c r="G1440" s="5" t="s">
        <v>8474</v>
      </c>
      <c r="H1440" s="5" t="s">
        <v>3130</v>
      </c>
      <c r="I1440" s="5" t="s">
        <v>270</v>
      </c>
      <c r="J1440" s="5" t="s">
        <v>51</v>
      </c>
      <c r="K1440" s="5" t="s">
        <v>2286</v>
      </c>
      <c r="L1440" s="2">
        <f t="shared" si="22"/>
        <v>32470.087976891027</v>
      </c>
      <c r="M1440" s="5" t="s">
        <v>38</v>
      </c>
      <c r="N1440" s="5" t="s">
        <v>8475</v>
      </c>
    </row>
    <row r="1441" spans="2:14" hidden="1" outlineLevel="1">
      <c r="B1441" s="5" t="s">
        <v>3138</v>
      </c>
      <c r="C1441" s="5" t="s">
        <v>37</v>
      </c>
      <c r="D1441" s="5" t="s">
        <v>55</v>
      </c>
      <c r="E1441" s="5"/>
      <c r="F1441" s="5" t="s">
        <v>3139</v>
      </c>
      <c r="G1441" s="5" t="s">
        <v>3140</v>
      </c>
      <c r="H1441" s="5" t="s">
        <v>3141</v>
      </c>
      <c r="I1441" s="5" t="s">
        <v>722</v>
      </c>
      <c r="J1441" s="5" t="s">
        <v>51</v>
      </c>
      <c r="K1441" s="5" t="s">
        <v>350</v>
      </c>
      <c r="L1441" s="2">
        <f t="shared" si="22"/>
        <v>83738.647940403185</v>
      </c>
      <c r="M1441" s="5" t="s">
        <v>38</v>
      </c>
      <c r="N1441" s="5" t="s">
        <v>8476</v>
      </c>
    </row>
    <row r="1442" spans="2:14" hidden="1" outlineLevel="1">
      <c r="B1442" s="5" t="s">
        <v>3143</v>
      </c>
      <c r="C1442" s="5" t="s">
        <v>37</v>
      </c>
      <c r="D1442" s="5" t="s">
        <v>38</v>
      </c>
      <c r="E1442" s="5"/>
      <c r="F1442" s="5" t="s">
        <v>8477</v>
      </c>
      <c r="G1442" s="5" t="s">
        <v>8478</v>
      </c>
      <c r="H1442" s="5" t="s">
        <v>3146</v>
      </c>
      <c r="I1442" s="5" t="s">
        <v>7982</v>
      </c>
      <c r="J1442" s="5" t="s">
        <v>51</v>
      </c>
      <c r="K1442" s="5" t="s">
        <v>1780</v>
      </c>
      <c r="L1442" s="2">
        <f t="shared" si="22"/>
        <v>-51268.559963512154</v>
      </c>
      <c r="M1442" s="5" t="s">
        <v>38</v>
      </c>
      <c r="N1442" s="5" t="s">
        <v>325</v>
      </c>
    </row>
    <row r="1443" spans="2:14" hidden="1" outlineLevel="1">
      <c r="B1443" s="5" t="s">
        <v>3143</v>
      </c>
      <c r="C1443" s="5" t="s">
        <v>37</v>
      </c>
      <c r="D1443" s="5" t="s">
        <v>540</v>
      </c>
      <c r="E1443" s="5"/>
      <c r="F1443" s="5" t="s">
        <v>8479</v>
      </c>
      <c r="G1443" s="5" t="s">
        <v>8480</v>
      </c>
      <c r="H1443" s="5" t="s">
        <v>3146</v>
      </c>
      <c r="I1443" s="5" t="s">
        <v>1263</v>
      </c>
      <c r="J1443" s="5" t="s">
        <v>51</v>
      </c>
      <c r="K1443" s="5" t="s">
        <v>967</v>
      </c>
      <c r="L1443" s="2">
        <f t="shared" si="22"/>
        <v>124753.49591121291</v>
      </c>
      <c r="M1443" s="5" t="s">
        <v>38</v>
      </c>
      <c r="N1443" s="5" t="s">
        <v>8481</v>
      </c>
    </row>
    <row r="1444" spans="2:14" hidden="1" outlineLevel="1">
      <c r="B1444" s="5" t="s">
        <v>3153</v>
      </c>
      <c r="C1444" s="5" t="s">
        <v>37</v>
      </c>
      <c r="D1444" s="5" t="s">
        <v>142</v>
      </c>
      <c r="E1444" s="5" t="s">
        <v>162</v>
      </c>
      <c r="F1444" s="5" t="s">
        <v>8482</v>
      </c>
      <c r="G1444" s="5" t="s">
        <v>8483</v>
      </c>
      <c r="H1444" s="5" t="s">
        <v>3156</v>
      </c>
      <c r="I1444" s="5" t="s">
        <v>767</v>
      </c>
      <c r="J1444" s="5" t="s">
        <v>51</v>
      </c>
      <c r="K1444" s="5" t="s">
        <v>1056</v>
      </c>
      <c r="L1444" s="2">
        <f t="shared" si="22"/>
        <v>-93992.359933105618</v>
      </c>
      <c r="M1444" s="5" t="s">
        <v>38</v>
      </c>
      <c r="N1444" s="5" t="s">
        <v>8484</v>
      </c>
    </row>
    <row r="1445" spans="2:14" hidden="1" outlineLevel="1">
      <c r="B1445" s="5" t="s">
        <v>3158</v>
      </c>
      <c r="C1445" s="5" t="s">
        <v>37</v>
      </c>
      <c r="D1445" s="5" t="s">
        <v>746</v>
      </c>
      <c r="E1445" s="5"/>
      <c r="F1445" s="5" t="s">
        <v>3164</v>
      </c>
      <c r="G1445" s="5" t="s">
        <v>3165</v>
      </c>
      <c r="H1445" s="5" t="s">
        <v>3161</v>
      </c>
      <c r="I1445" s="5" t="s">
        <v>3166</v>
      </c>
      <c r="J1445" s="5" t="s">
        <v>51</v>
      </c>
      <c r="K1445" s="5" t="s">
        <v>733</v>
      </c>
      <c r="L1445" s="2">
        <f t="shared" si="22"/>
        <v>152096.72789175273</v>
      </c>
      <c r="M1445" s="5" t="s">
        <v>38</v>
      </c>
      <c r="N1445" s="5" t="s">
        <v>8485</v>
      </c>
    </row>
    <row r="1446" spans="2:14" hidden="1" outlineLevel="1">
      <c r="B1446" s="5" t="s">
        <v>3168</v>
      </c>
      <c r="C1446" s="5" t="s">
        <v>37</v>
      </c>
      <c r="D1446" s="5" t="s">
        <v>38</v>
      </c>
      <c r="E1446" s="5"/>
      <c r="F1446" s="5" t="s">
        <v>8486</v>
      </c>
      <c r="G1446" s="5" t="s">
        <v>8487</v>
      </c>
      <c r="H1446" s="5" t="s">
        <v>3171</v>
      </c>
      <c r="I1446" s="5" t="s">
        <v>152</v>
      </c>
      <c r="J1446" s="5" t="s">
        <v>51</v>
      </c>
      <c r="K1446" s="5" t="s">
        <v>1040</v>
      </c>
      <c r="L1446" s="2">
        <f t="shared" si="22"/>
        <v>135007.20790391532</v>
      </c>
      <c r="M1446" s="5" t="s">
        <v>38</v>
      </c>
      <c r="N1446" s="5" t="s">
        <v>8488</v>
      </c>
    </row>
    <row r="1447" spans="2:14" hidden="1" outlineLevel="1">
      <c r="B1447" s="5" t="s">
        <v>3173</v>
      </c>
      <c r="C1447" s="5" t="s">
        <v>37</v>
      </c>
      <c r="D1447" s="5" t="s">
        <v>38</v>
      </c>
      <c r="E1447" s="5"/>
      <c r="F1447" s="5" t="s">
        <v>8489</v>
      </c>
      <c r="G1447" s="5" t="s">
        <v>8490</v>
      </c>
      <c r="H1447" s="5" t="s">
        <v>3176</v>
      </c>
      <c r="I1447" s="5" t="s">
        <v>1273</v>
      </c>
      <c r="J1447" s="5" t="s">
        <v>38</v>
      </c>
      <c r="K1447" s="5" t="s">
        <v>1870</v>
      </c>
      <c r="L1447" s="2">
        <f t="shared" si="22"/>
        <v>-78611.791944051976</v>
      </c>
      <c r="M1447" s="5" t="s">
        <v>38</v>
      </c>
      <c r="N1447" s="5" t="s">
        <v>8491</v>
      </c>
    </row>
    <row r="1448" spans="2:14" hidden="1" outlineLevel="1">
      <c r="B1448" s="5" t="s">
        <v>3173</v>
      </c>
      <c r="C1448" s="5" t="s">
        <v>37</v>
      </c>
      <c r="D1448" s="5" t="s">
        <v>38</v>
      </c>
      <c r="E1448" s="5"/>
      <c r="F1448" s="5" t="s">
        <v>8492</v>
      </c>
      <c r="G1448" s="5" t="s">
        <v>8493</v>
      </c>
      <c r="H1448" s="5" t="s">
        <v>3176</v>
      </c>
      <c r="I1448" s="5" t="s">
        <v>2357</v>
      </c>
      <c r="J1448" s="5" t="s">
        <v>38</v>
      </c>
      <c r="K1448" s="5" t="s">
        <v>1051</v>
      </c>
      <c r="L1448" s="2">
        <f t="shared" si="22"/>
        <v>107663.97592337553</v>
      </c>
      <c r="M1448" s="5" t="s">
        <v>38</v>
      </c>
      <c r="N1448" s="5" t="s">
        <v>8494</v>
      </c>
    </row>
    <row r="1449" spans="2:14" hidden="1" outlineLevel="1">
      <c r="B1449" s="5" t="s">
        <v>3179</v>
      </c>
      <c r="C1449" s="5" t="s">
        <v>37</v>
      </c>
      <c r="D1449" s="5" t="s">
        <v>46</v>
      </c>
      <c r="E1449" s="5"/>
      <c r="F1449" s="5" t="s">
        <v>3180</v>
      </c>
      <c r="G1449" s="5" t="s">
        <v>8495</v>
      </c>
      <c r="H1449" s="5" t="s">
        <v>3182</v>
      </c>
      <c r="I1449" s="5" t="s">
        <v>50</v>
      </c>
      <c r="J1449" s="5" t="s">
        <v>51</v>
      </c>
      <c r="K1449" s="5" t="s">
        <v>711</v>
      </c>
      <c r="L1449" s="2">
        <f t="shared" si="22"/>
        <v>-68358.079951349544</v>
      </c>
      <c r="M1449" s="5" t="s">
        <v>38</v>
      </c>
      <c r="N1449" s="5" t="s">
        <v>8496</v>
      </c>
    </row>
    <row r="1450" spans="2:14" hidden="1" outlineLevel="1">
      <c r="B1450" s="5" t="s">
        <v>3179</v>
      </c>
      <c r="C1450" s="5" t="s">
        <v>37</v>
      </c>
      <c r="D1450" s="5" t="s">
        <v>746</v>
      </c>
      <c r="E1450" s="5"/>
      <c r="F1450" s="5" t="s">
        <v>8497</v>
      </c>
      <c r="G1450" s="5" t="s">
        <v>8498</v>
      </c>
      <c r="H1450" s="5" t="s">
        <v>3182</v>
      </c>
      <c r="I1450" s="5" t="s">
        <v>166</v>
      </c>
      <c r="J1450" s="5" t="s">
        <v>51</v>
      </c>
      <c r="K1450" s="5" t="s">
        <v>1695</v>
      </c>
      <c r="L1450" s="2">
        <f t="shared" si="22"/>
        <v>111081.879920943</v>
      </c>
      <c r="M1450" s="5" t="s">
        <v>38</v>
      </c>
      <c r="N1450" s="5" t="s">
        <v>8499</v>
      </c>
    </row>
    <row r="1451" spans="2:14" hidden="1" outlineLevel="1">
      <c r="B1451" s="5" t="s">
        <v>3187</v>
      </c>
      <c r="C1451" s="5" t="s">
        <v>37</v>
      </c>
      <c r="D1451" s="5" t="s">
        <v>55</v>
      </c>
      <c r="E1451" s="5"/>
      <c r="F1451" s="5" t="s">
        <v>8500</v>
      </c>
      <c r="G1451" s="5" t="s">
        <v>8501</v>
      </c>
      <c r="H1451" s="5" t="s">
        <v>3190</v>
      </c>
      <c r="I1451" s="5" t="s">
        <v>966</v>
      </c>
      <c r="J1451" s="5" t="s">
        <v>38</v>
      </c>
      <c r="K1451" s="5" t="s">
        <v>612</v>
      </c>
      <c r="L1451" s="2">
        <f t="shared" si="22"/>
        <v>-46141.703967160938</v>
      </c>
      <c r="M1451" s="5" t="s">
        <v>38</v>
      </c>
      <c r="N1451" s="5" t="s">
        <v>8502</v>
      </c>
    </row>
    <row r="1452" spans="2:14" hidden="1" outlineLevel="1">
      <c r="B1452" s="5" t="s">
        <v>3187</v>
      </c>
      <c r="C1452" s="5" t="s">
        <v>37</v>
      </c>
      <c r="D1452" s="5" t="s">
        <v>55</v>
      </c>
      <c r="E1452" s="5"/>
      <c r="F1452" s="5" t="s">
        <v>8503</v>
      </c>
      <c r="G1452" s="5" t="s">
        <v>8504</v>
      </c>
      <c r="H1452" s="5" t="s">
        <v>3190</v>
      </c>
      <c r="I1452" s="5" t="s">
        <v>682</v>
      </c>
      <c r="J1452" s="5" t="s">
        <v>38</v>
      </c>
      <c r="K1452" s="5" t="s">
        <v>409</v>
      </c>
      <c r="L1452" s="2">
        <f t="shared" si="22"/>
        <v>-35887.991974458506</v>
      </c>
      <c r="M1452" s="5" t="s">
        <v>38</v>
      </c>
      <c r="N1452" s="5" t="s">
        <v>8505</v>
      </c>
    </row>
    <row r="1453" spans="2:14" hidden="1" outlineLevel="1">
      <c r="B1453" s="5" t="s">
        <v>3187</v>
      </c>
      <c r="C1453" s="5" t="s">
        <v>37</v>
      </c>
      <c r="D1453" s="5" t="s">
        <v>63</v>
      </c>
      <c r="E1453" s="5"/>
      <c r="F1453" s="5" t="s">
        <v>3195</v>
      </c>
      <c r="G1453" s="5" t="s">
        <v>8506</v>
      </c>
      <c r="H1453" s="5" t="s">
        <v>3190</v>
      </c>
      <c r="I1453" s="5" t="s">
        <v>803</v>
      </c>
      <c r="J1453" s="5" t="s">
        <v>38</v>
      </c>
      <c r="K1453" s="5" t="s">
        <v>4060</v>
      </c>
      <c r="L1453" s="2">
        <f t="shared" si="22"/>
        <v>116208.73591729421</v>
      </c>
      <c r="M1453" s="5" t="s">
        <v>38</v>
      </c>
      <c r="N1453" s="5" t="s">
        <v>8507</v>
      </c>
    </row>
    <row r="1454" spans="2:14" hidden="1" outlineLevel="1">
      <c r="B1454" s="5" t="s">
        <v>3198</v>
      </c>
      <c r="C1454" s="5" t="s">
        <v>37</v>
      </c>
      <c r="D1454" s="5" t="s">
        <v>46</v>
      </c>
      <c r="E1454" s="5"/>
      <c r="F1454" s="5" t="s">
        <v>8508</v>
      </c>
      <c r="G1454" s="5" t="s">
        <v>8509</v>
      </c>
      <c r="H1454" s="5" t="s">
        <v>3201</v>
      </c>
      <c r="I1454" s="5" t="s">
        <v>2435</v>
      </c>
      <c r="J1454" s="5" t="s">
        <v>38</v>
      </c>
      <c r="K1454" s="5" t="s">
        <v>343</v>
      </c>
      <c r="L1454" s="2">
        <f t="shared" si="22"/>
        <v>-80320.743942835703</v>
      </c>
      <c r="M1454" s="5" t="s">
        <v>38</v>
      </c>
      <c r="N1454" s="5" t="s">
        <v>8510</v>
      </c>
    </row>
    <row r="1455" spans="2:14" hidden="1" outlineLevel="1">
      <c r="B1455" s="5" t="s">
        <v>3198</v>
      </c>
      <c r="C1455" s="5" t="s">
        <v>37</v>
      </c>
      <c r="D1455" s="5" t="s">
        <v>46</v>
      </c>
      <c r="E1455" s="5"/>
      <c r="F1455" s="5" t="s">
        <v>8511</v>
      </c>
      <c r="G1455" s="5" t="s">
        <v>8512</v>
      </c>
      <c r="H1455" s="5" t="s">
        <v>3201</v>
      </c>
      <c r="I1455" s="5" t="s">
        <v>3461</v>
      </c>
      <c r="J1455" s="5" t="s">
        <v>38</v>
      </c>
      <c r="K1455" s="5" t="s">
        <v>438</v>
      </c>
      <c r="L1455" s="2">
        <f t="shared" si="22"/>
        <v>129880.35190756411</v>
      </c>
      <c r="M1455" s="5" t="s">
        <v>38</v>
      </c>
      <c r="N1455" s="5" t="s">
        <v>8513</v>
      </c>
    </row>
    <row r="1456" spans="2:14" hidden="1" outlineLevel="1">
      <c r="B1456" s="5" t="s">
        <v>3207</v>
      </c>
      <c r="C1456" s="5" t="s">
        <v>37</v>
      </c>
      <c r="D1456" s="5" t="s">
        <v>55</v>
      </c>
      <c r="E1456" s="5" t="s">
        <v>162</v>
      </c>
      <c r="F1456" s="5" t="s">
        <v>8514</v>
      </c>
      <c r="G1456" s="5" t="s">
        <v>8515</v>
      </c>
      <c r="H1456" s="5" t="s">
        <v>3210</v>
      </c>
      <c r="I1456" s="5" t="s">
        <v>5543</v>
      </c>
      <c r="J1456" s="5" t="s">
        <v>51</v>
      </c>
      <c r="K1456" s="5" t="s">
        <v>1215</v>
      </c>
      <c r="L1456" s="2">
        <f t="shared" si="22"/>
        <v>-90574.455935538135</v>
      </c>
      <c r="M1456" s="5" t="s">
        <v>38</v>
      </c>
      <c r="N1456" s="5" t="s">
        <v>8516</v>
      </c>
    </row>
    <row r="1457" spans="1:14" hidden="1" outlineLevel="1">
      <c r="B1457" s="5" t="s">
        <v>3207</v>
      </c>
      <c r="C1457" s="5" t="s">
        <v>37</v>
      </c>
      <c r="D1457" s="5" t="s">
        <v>38</v>
      </c>
      <c r="E1457" s="5" t="s">
        <v>162</v>
      </c>
      <c r="F1457" s="5" t="s">
        <v>8517</v>
      </c>
      <c r="G1457" s="5" t="s">
        <v>8518</v>
      </c>
      <c r="H1457" s="5" t="s">
        <v>3210</v>
      </c>
      <c r="I1457" s="5" t="s">
        <v>5986</v>
      </c>
      <c r="J1457" s="5" t="s">
        <v>51</v>
      </c>
      <c r="K1457" s="5" t="s">
        <v>1136</v>
      </c>
      <c r="L1457" s="2">
        <f t="shared" si="22"/>
        <v>-119626.63991486171</v>
      </c>
      <c r="M1457" s="5" t="s">
        <v>38</v>
      </c>
      <c r="N1457" s="5" t="s">
        <v>8519</v>
      </c>
    </row>
    <row r="1458" spans="1:14" hidden="1" outlineLevel="1">
      <c r="B1458" s="5" t="s">
        <v>3215</v>
      </c>
      <c r="C1458" s="5" t="s">
        <v>37</v>
      </c>
      <c r="D1458" s="5" t="s">
        <v>55</v>
      </c>
      <c r="E1458" s="5"/>
      <c r="F1458" s="5" t="s">
        <v>8520</v>
      </c>
      <c r="G1458" s="5" t="s">
        <v>8521</v>
      </c>
      <c r="H1458" s="5" t="s">
        <v>3218</v>
      </c>
      <c r="I1458" s="5" t="s">
        <v>3998</v>
      </c>
      <c r="J1458" s="5" t="s">
        <v>51</v>
      </c>
      <c r="K1458" s="5" t="s">
        <v>1120</v>
      </c>
      <c r="L1458" s="2">
        <f t="shared" si="22"/>
        <v>-100828.16792824057</v>
      </c>
      <c r="M1458" s="5" t="s">
        <v>38</v>
      </c>
      <c r="N1458" s="5" t="s">
        <v>8522</v>
      </c>
    </row>
    <row r="1459" spans="1:14" hidden="1" outlineLevel="1">
      <c r="B1459" s="5" t="s">
        <v>3215</v>
      </c>
      <c r="C1459" s="5" t="s">
        <v>37</v>
      </c>
      <c r="D1459" s="5" t="s">
        <v>55</v>
      </c>
      <c r="E1459" s="5"/>
      <c r="F1459" s="5" t="s">
        <v>8523</v>
      </c>
      <c r="G1459" s="5" t="s">
        <v>8524</v>
      </c>
      <c r="H1459" s="5" t="s">
        <v>3218</v>
      </c>
      <c r="I1459" s="5" t="s">
        <v>5859</v>
      </c>
      <c r="J1459" s="5" t="s">
        <v>51</v>
      </c>
      <c r="K1459" s="5" t="s">
        <v>512</v>
      </c>
      <c r="L1459" s="2">
        <f t="shared" si="22"/>
        <v>123044.54391242916</v>
      </c>
      <c r="M1459" s="5" t="s">
        <v>38</v>
      </c>
      <c r="N1459" s="5" t="s">
        <v>8525</v>
      </c>
    </row>
    <row r="1460" spans="1:14" hidden="1" outlineLevel="1">
      <c r="B1460" s="5" t="s">
        <v>3215</v>
      </c>
      <c r="C1460" s="5" t="s">
        <v>37</v>
      </c>
      <c r="D1460" s="5" t="s">
        <v>55</v>
      </c>
      <c r="E1460" s="5"/>
      <c r="F1460" s="5" t="s">
        <v>8526</v>
      </c>
      <c r="G1460" s="5" t="s">
        <v>8527</v>
      </c>
      <c r="H1460" s="5" t="s">
        <v>3218</v>
      </c>
      <c r="I1460" s="5" t="s">
        <v>1835</v>
      </c>
      <c r="J1460" s="5" t="s">
        <v>51</v>
      </c>
      <c r="K1460" s="5" t="s">
        <v>1215</v>
      </c>
      <c r="L1460" s="2">
        <f t="shared" si="22"/>
        <v>-90574.455935538135</v>
      </c>
      <c r="M1460" s="5" t="s">
        <v>38</v>
      </c>
      <c r="N1460" s="5" t="s">
        <v>8528</v>
      </c>
    </row>
    <row r="1461" spans="1:14" hidden="1" outlineLevel="1">
      <c r="B1461" s="5" t="s">
        <v>8529</v>
      </c>
      <c r="C1461" s="5" t="s">
        <v>37</v>
      </c>
      <c r="D1461" s="5" t="s">
        <v>38</v>
      </c>
      <c r="E1461" s="5"/>
      <c r="F1461" s="5" t="s">
        <v>8530</v>
      </c>
      <c r="G1461" s="5" t="s">
        <v>8531</v>
      </c>
      <c r="H1461" s="5" t="s">
        <v>8532</v>
      </c>
      <c r="I1461" s="5" t="s">
        <v>803</v>
      </c>
      <c r="J1461" s="5" t="s">
        <v>51</v>
      </c>
      <c r="K1461" s="5" t="s">
        <v>181</v>
      </c>
      <c r="L1461" s="2">
        <f t="shared" si="22"/>
        <v>52977.511962295888</v>
      </c>
      <c r="M1461" s="5" t="s">
        <v>38</v>
      </c>
      <c r="N1461" s="5" t="s">
        <v>2228</v>
      </c>
    </row>
    <row r="1462" spans="1:14" hidden="1" outlineLevel="1">
      <c r="B1462" s="5" t="s">
        <v>3228</v>
      </c>
      <c r="C1462" s="5" t="s">
        <v>37</v>
      </c>
      <c r="D1462" s="5" t="s">
        <v>55</v>
      </c>
      <c r="E1462" s="5"/>
      <c r="F1462" s="5" t="s">
        <v>8533</v>
      </c>
      <c r="G1462" s="5" t="s">
        <v>8534</v>
      </c>
      <c r="H1462" s="5" t="s">
        <v>3231</v>
      </c>
      <c r="I1462" s="5" t="s">
        <v>2366</v>
      </c>
      <c r="J1462" s="5" t="s">
        <v>51</v>
      </c>
      <c r="K1462" s="5" t="s">
        <v>1711</v>
      </c>
      <c r="L1462" s="2">
        <f t="shared" si="22"/>
        <v>164059.39188323889</v>
      </c>
      <c r="M1462" s="5" t="s">
        <v>38</v>
      </c>
      <c r="N1462" s="5" t="s">
        <v>8535</v>
      </c>
    </row>
    <row r="1463" spans="1:14" hidden="1" outlineLevel="1">
      <c r="B1463" s="5" t="s">
        <v>3228</v>
      </c>
      <c r="C1463" s="5" t="s">
        <v>37</v>
      </c>
      <c r="D1463" s="5" t="s">
        <v>46</v>
      </c>
      <c r="E1463" s="5"/>
      <c r="F1463" s="5" t="s">
        <v>8536</v>
      </c>
      <c r="G1463" s="5" t="s">
        <v>8537</v>
      </c>
      <c r="H1463" s="5" t="s">
        <v>3231</v>
      </c>
      <c r="I1463" s="5" t="s">
        <v>7577</v>
      </c>
      <c r="J1463" s="5" t="s">
        <v>51</v>
      </c>
      <c r="K1463" s="5" t="s">
        <v>3073</v>
      </c>
      <c r="L1463" s="2">
        <f t="shared" si="22"/>
        <v>-102537.11992702431</v>
      </c>
      <c r="M1463" s="5" t="s">
        <v>38</v>
      </c>
      <c r="N1463" s="5" t="s">
        <v>8538</v>
      </c>
    </row>
    <row r="1464" spans="1:14" hidden="1" outlineLevel="1">
      <c r="B1464" s="5" t="s">
        <v>8539</v>
      </c>
      <c r="C1464" s="5" t="s">
        <v>37</v>
      </c>
      <c r="D1464" s="5" t="s">
        <v>38</v>
      </c>
      <c r="E1464" s="5"/>
      <c r="F1464" s="5" t="s">
        <v>8540</v>
      </c>
      <c r="G1464" s="5" t="s">
        <v>8541</v>
      </c>
      <c r="H1464" s="5" t="s">
        <v>8542</v>
      </c>
      <c r="I1464" s="5" t="s">
        <v>2366</v>
      </c>
      <c r="J1464" s="5" t="s">
        <v>38</v>
      </c>
      <c r="K1464" s="5" t="s">
        <v>540</v>
      </c>
      <c r="L1464" s="2">
        <f t="shared" si="22"/>
        <v>11962.66399148617</v>
      </c>
      <c r="M1464" s="5" t="s">
        <v>38</v>
      </c>
      <c r="N1464" s="5" t="s">
        <v>8543</v>
      </c>
    </row>
    <row r="1465" spans="1:14" collapsed="1">
      <c r="A1465" s="3" t="s">
        <v>4364</v>
      </c>
      <c r="B1465" s="2" t="s">
        <v>4365</v>
      </c>
      <c r="C1465" s="2" t="s">
        <v>4366</v>
      </c>
      <c r="D1465" s="2" t="s">
        <v>8544</v>
      </c>
      <c r="E1465" s="2" t="s">
        <v>8545</v>
      </c>
      <c r="F1465" s="2" t="s">
        <v>8546</v>
      </c>
      <c r="G1465" s="2" t="s">
        <v>7751</v>
      </c>
      <c r="H1465" s="2" t="s">
        <v>8462</v>
      </c>
      <c r="I1465" s="3" t="s">
        <v>4371</v>
      </c>
      <c r="K1465" s="2">
        <f>78/C1465</f>
        <v>1.71851590728827E-3</v>
      </c>
      <c r="L1465" s="2">
        <f t="shared" si="22"/>
        <v>2.936861194701939</v>
      </c>
      <c r="M1465" s="2">
        <v>-0.125</v>
      </c>
      <c r="N1465" s="2">
        <v>7.08</v>
      </c>
    </row>
    <row r="1466" spans="1:14" hidden="1" outlineLevel="1">
      <c r="B1466" s="1" t="s">
        <v>26</v>
      </c>
      <c r="C1466" s="1" t="s">
        <v>27</v>
      </c>
      <c r="D1466" s="1" t="s">
        <v>4</v>
      </c>
      <c r="E1466" s="1" t="s">
        <v>28</v>
      </c>
      <c r="F1466" s="1" t="s">
        <v>29</v>
      </c>
      <c r="G1466" s="1" t="s">
        <v>30</v>
      </c>
      <c r="H1466" s="1" t="s">
        <v>31</v>
      </c>
      <c r="I1466" s="1" t="s">
        <v>32</v>
      </c>
      <c r="J1466" s="1" t="s">
        <v>33</v>
      </c>
      <c r="K1466" s="1" t="s">
        <v>3</v>
      </c>
      <c r="L1466" s="2" t="e">
        <f t="shared" si="22"/>
        <v>#VALUE!</v>
      </c>
      <c r="M1466" s="1" t="s">
        <v>34</v>
      </c>
      <c r="N1466" s="1" t="s">
        <v>35</v>
      </c>
    </row>
    <row r="1467" spans="1:14" hidden="1" outlineLevel="1">
      <c r="B1467" s="7" t="s">
        <v>1906</v>
      </c>
      <c r="C1467" s="7" t="s">
        <v>24</v>
      </c>
      <c r="D1467" s="7" t="s">
        <v>374</v>
      </c>
      <c r="E1467" s="7"/>
      <c r="F1467" s="7" t="s">
        <v>2958</v>
      </c>
      <c r="G1467" s="7" t="s">
        <v>4843</v>
      </c>
      <c r="H1467" s="7" t="s">
        <v>1909</v>
      </c>
      <c r="I1467" s="7" t="s">
        <v>4844</v>
      </c>
      <c r="J1467" s="7" t="s">
        <v>51</v>
      </c>
      <c r="K1467" s="7" t="s">
        <v>324</v>
      </c>
      <c r="L1467" s="2">
        <f t="shared" si="22"/>
        <v>71775.983948917012</v>
      </c>
      <c r="M1467" s="7" t="s">
        <v>38</v>
      </c>
      <c r="N1467" s="7" t="s">
        <v>600</v>
      </c>
    </row>
    <row r="1468" spans="1:14" hidden="1" outlineLevel="1">
      <c r="B1468" s="7" t="s">
        <v>1940</v>
      </c>
      <c r="C1468" s="7" t="s">
        <v>24</v>
      </c>
      <c r="D1468" s="7" t="s">
        <v>63</v>
      </c>
      <c r="E1468" s="7"/>
      <c r="F1468" s="7" t="s">
        <v>4872</v>
      </c>
      <c r="G1468" s="7" t="s">
        <v>4873</v>
      </c>
      <c r="H1468" s="7" t="s">
        <v>1943</v>
      </c>
      <c r="I1468" s="7" t="s">
        <v>201</v>
      </c>
      <c r="J1468" s="7" t="s">
        <v>51</v>
      </c>
      <c r="K1468" s="7" t="s">
        <v>117</v>
      </c>
      <c r="L1468" s="2">
        <f t="shared" si="22"/>
        <v>59813.319957430853</v>
      </c>
      <c r="M1468" s="7" t="s">
        <v>38</v>
      </c>
      <c r="N1468" s="7" t="s">
        <v>4484</v>
      </c>
    </row>
    <row r="1469" spans="1:14" hidden="1" outlineLevel="1">
      <c r="B1469" s="7" t="s">
        <v>1960</v>
      </c>
      <c r="C1469" s="7" t="s">
        <v>24</v>
      </c>
      <c r="D1469" s="7" t="s">
        <v>38</v>
      </c>
      <c r="E1469" s="7"/>
      <c r="F1469" s="7" t="s">
        <v>4895</v>
      </c>
      <c r="G1469" s="7" t="s">
        <v>4896</v>
      </c>
      <c r="H1469" s="7" t="s">
        <v>1963</v>
      </c>
      <c r="I1469" s="7" t="s">
        <v>4897</v>
      </c>
      <c r="J1469" s="7" t="s">
        <v>51</v>
      </c>
      <c r="K1469" s="7" t="s">
        <v>893</v>
      </c>
      <c r="L1469" s="2">
        <f t="shared" si="22"/>
        <v>93992.359933105618</v>
      </c>
      <c r="M1469" s="7" t="s">
        <v>38</v>
      </c>
      <c r="N1469" s="7" t="s">
        <v>4898</v>
      </c>
    </row>
    <row r="1470" spans="1:14" hidden="1" outlineLevel="1">
      <c r="B1470" s="7" t="s">
        <v>1972</v>
      </c>
      <c r="C1470" s="7" t="s">
        <v>24</v>
      </c>
      <c r="D1470" s="7" t="s">
        <v>142</v>
      </c>
      <c r="E1470" s="7"/>
      <c r="F1470" s="7" t="s">
        <v>4902</v>
      </c>
      <c r="G1470" s="7" t="s">
        <v>4903</v>
      </c>
      <c r="H1470" s="7" t="s">
        <v>1975</v>
      </c>
      <c r="I1470" s="7" t="s">
        <v>1204</v>
      </c>
      <c r="J1470" s="7" t="s">
        <v>51</v>
      </c>
      <c r="K1470" s="7" t="s">
        <v>459</v>
      </c>
      <c r="L1470" s="2">
        <f t="shared" si="22"/>
        <v>104246.07192580804</v>
      </c>
      <c r="M1470" s="7" t="s">
        <v>38</v>
      </c>
      <c r="N1470" s="7" t="s">
        <v>4904</v>
      </c>
    </row>
    <row r="1471" spans="1:14" hidden="1" outlineLevel="1">
      <c r="B1471" s="5" t="s">
        <v>4372</v>
      </c>
      <c r="C1471" s="5" t="s">
        <v>37</v>
      </c>
      <c r="D1471" s="5" t="s">
        <v>46</v>
      </c>
      <c r="E1471" s="5"/>
      <c r="F1471" s="5" t="s">
        <v>8547</v>
      </c>
      <c r="G1471" s="5" t="s">
        <v>8548</v>
      </c>
      <c r="H1471" s="5" t="s">
        <v>4375</v>
      </c>
      <c r="I1471" s="5" t="s">
        <v>8225</v>
      </c>
      <c r="J1471" s="5" t="s">
        <v>51</v>
      </c>
      <c r="K1471" s="5" t="s">
        <v>222</v>
      </c>
      <c r="L1471" s="2">
        <f t="shared" si="22"/>
        <v>-61522.271956214579</v>
      </c>
      <c r="M1471" s="5" t="s">
        <v>38</v>
      </c>
      <c r="N1471" s="5" t="s">
        <v>8549</v>
      </c>
    </row>
    <row r="1472" spans="1:14" hidden="1" outlineLevel="1">
      <c r="B1472" s="5" t="s">
        <v>4372</v>
      </c>
      <c r="C1472" s="5" t="s">
        <v>37</v>
      </c>
      <c r="D1472" s="5" t="s">
        <v>142</v>
      </c>
      <c r="E1472" s="5"/>
      <c r="F1472" s="5" t="s">
        <v>8550</v>
      </c>
      <c r="G1472" s="5" t="s">
        <v>8551</v>
      </c>
      <c r="H1472" s="5" t="s">
        <v>4375</v>
      </c>
      <c r="I1472" s="5" t="s">
        <v>5494</v>
      </c>
      <c r="J1472" s="5" t="s">
        <v>51</v>
      </c>
      <c r="K1472" s="5" t="s">
        <v>1405</v>
      </c>
      <c r="L1472" s="2">
        <f t="shared" si="22"/>
        <v>117917.68791607795</v>
      </c>
      <c r="M1472" s="5" t="s">
        <v>38</v>
      </c>
      <c r="N1472" s="5" t="s">
        <v>3157</v>
      </c>
    </row>
    <row r="1473" spans="2:14" hidden="1" outlineLevel="1">
      <c r="B1473" s="7" t="s">
        <v>2050</v>
      </c>
      <c r="C1473" s="7" t="s">
        <v>24</v>
      </c>
      <c r="D1473" s="7" t="s">
        <v>540</v>
      </c>
      <c r="E1473" s="7"/>
      <c r="F1473" s="7" t="s">
        <v>4951</v>
      </c>
      <c r="G1473" s="7" t="s">
        <v>4952</v>
      </c>
      <c r="H1473" s="7" t="s">
        <v>2053</v>
      </c>
      <c r="I1473" s="7" t="s">
        <v>518</v>
      </c>
      <c r="J1473" s="7" t="s">
        <v>51</v>
      </c>
      <c r="K1473" s="7" t="s">
        <v>2643</v>
      </c>
      <c r="L1473" s="2">
        <f t="shared" si="22"/>
        <v>128171.39990878038</v>
      </c>
      <c r="M1473" s="7" t="s">
        <v>38</v>
      </c>
      <c r="N1473" s="7" t="s">
        <v>4953</v>
      </c>
    </row>
    <row r="1474" spans="2:14" hidden="1" outlineLevel="1">
      <c r="B1474" s="7" t="s">
        <v>2050</v>
      </c>
      <c r="C1474" s="7" t="s">
        <v>24</v>
      </c>
      <c r="D1474" s="7" t="s">
        <v>38</v>
      </c>
      <c r="E1474" s="7"/>
      <c r="F1474" s="7" t="s">
        <v>4954</v>
      </c>
      <c r="G1474" s="7" t="s">
        <v>4955</v>
      </c>
      <c r="H1474" s="7" t="s">
        <v>2053</v>
      </c>
      <c r="I1474" s="7" t="s">
        <v>67</v>
      </c>
      <c r="J1474" s="7" t="s">
        <v>51</v>
      </c>
      <c r="K1474" s="7" t="s">
        <v>4542</v>
      </c>
      <c r="L1474" s="2">
        <f t="shared" si="22"/>
        <v>-20507.423985404861</v>
      </c>
      <c r="M1474" s="7" t="s">
        <v>38</v>
      </c>
      <c r="N1474" s="7" t="s">
        <v>4956</v>
      </c>
    </row>
    <row r="1475" spans="2:14" hidden="1" outlineLevel="1">
      <c r="B1475" s="7" t="s">
        <v>4968</v>
      </c>
      <c r="C1475" s="7" t="s">
        <v>24</v>
      </c>
      <c r="D1475" s="7" t="s">
        <v>46</v>
      </c>
      <c r="E1475" s="7"/>
      <c r="F1475" s="7" t="s">
        <v>4969</v>
      </c>
      <c r="G1475" s="7" t="s">
        <v>4970</v>
      </c>
      <c r="H1475" s="7" t="s">
        <v>4971</v>
      </c>
      <c r="I1475" s="7" t="s">
        <v>1710</v>
      </c>
      <c r="J1475" s="7" t="s">
        <v>51</v>
      </c>
      <c r="K1475" s="7" t="s">
        <v>2459</v>
      </c>
      <c r="L1475" s="2">
        <f t="shared" ref="L1475:L1538" si="23">K1475/$K$2361*100</f>
        <v>-59813.319957430853</v>
      </c>
      <c r="M1475" s="7" t="s">
        <v>38</v>
      </c>
      <c r="N1475" s="7" t="s">
        <v>4972</v>
      </c>
    </row>
    <row r="1476" spans="2:14" hidden="1" outlineLevel="1">
      <c r="B1476" s="7" t="s">
        <v>4968</v>
      </c>
      <c r="C1476" s="7" t="s">
        <v>24</v>
      </c>
      <c r="D1476" s="7" t="s">
        <v>55</v>
      </c>
      <c r="E1476" s="7"/>
      <c r="F1476" s="7" t="s">
        <v>4973</v>
      </c>
      <c r="G1476" s="7" t="s">
        <v>4974</v>
      </c>
      <c r="H1476" s="7" t="s">
        <v>4971</v>
      </c>
      <c r="I1476" s="7" t="s">
        <v>1219</v>
      </c>
      <c r="J1476" s="7" t="s">
        <v>51</v>
      </c>
      <c r="K1476" s="7" t="s">
        <v>1856</v>
      </c>
      <c r="L1476" s="2">
        <f t="shared" si="23"/>
        <v>-44432.751968377197</v>
      </c>
      <c r="M1476" s="7" t="s">
        <v>38</v>
      </c>
      <c r="N1476" s="7" t="s">
        <v>4975</v>
      </c>
    </row>
    <row r="1477" spans="2:14" hidden="1" outlineLevel="1">
      <c r="B1477" s="7" t="s">
        <v>4989</v>
      </c>
      <c r="C1477" s="7" t="s">
        <v>24</v>
      </c>
      <c r="D1477" s="7" t="s">
        <v>63</v>
      </c>
      <c r="E1477" s="7" t="s">
        <v>120</v>
      </c>
      <c r="F1477" s="7" t="s">
        <v>4990</v>
      </c>
      <c r="G1477" s="7" t="s">
        <v>4991</v>
      </c>
      <c r="H1477" s="7" t="s">
        <v>4992</v>
      </c>
      <c r="I1477" s="7" t="s">
        <v>2961</v>
      </c>
      <c r="J1477" s="7" t="s">
        <v>51</v>
      </c>
      <c r="K1477" s="7" t="s">
        <v>324</v>
      </c>
      <c r="L1477" s="2">
        <f t="shared" si="23"/>
        <v>71775.983948917012</v>
      </c>
      <c r="M1477" s="7" t="s">
        <v>38</v>
      </c>
      <c r="N1477" s="7" t="s">
        <v>4993</v>
      </c>
    </row>
    <row r="1478" spans="2:14" hidden="1" outlineLevel="1">
      <c r="B1478" s="7" t="s">
        <v>4989</v>
      </c>
      <c r="C1478" s="7" t="s">
        <v>24</v>
      </c>
      <c r="D1478" s="7" t="s">
        <v>55</v>
      </c>
      <c r="E1478" s="7" t="s">
        <v>120</v>
      </c>
      <c r="F1478" s="7" t="s">
        <v>4994</v>
      </c>
      <c r="G1478" s="7" t="s">
        <v>4995</v>
      </c>
      <c r="H1478" s="7" t="s">
        <v>4992</v>
      </c>
      <c r="I1478" s="7" t="s">
        <v>288</v>
      </c>
      <c r="J1478" s="7" t="s">
        <v>51</v>
      </c>
      <c r="K1478" s="7" t="s">
        <v>1294</v>
      </c>
      <c r="L1478" s="2">
        <f t="shared" si="23"/>
        <v>-32470.087976891027</v>
      </c>
      <c r="M1478" s="7" t="s">
        <v>38</v>
      </c>
      <c r="N1478" s="7" t="s">
        <v>4996</v>
      </c>
    </row>
    <row r="1479" spans="2:14" hidden="1" outlineLevel="1">
      <c r="B1479" s="7" t="s">
        <v>2086</v>
      </c>
      <c r="C1479" s="7" t="s">
        <v>24</v>
      </c>
      <c r="D1479" s="7" t="s">
        <v>46</v>
      </c>
      <c r="E1479" s="7"/>
      <c r="F1479" s="7" t="s">
        <v>5012</v>
      </c>
      <c r="G1479" s="7" t="s">
        <v>5013</v>
      </c>
      <c r="H1479" s="7" t="s">
        <v>2089</v>
      </c>
      <c r="I1479" s="7" t="s">
        <v>5014</v>
      </c>
      <c r="J1479" s="7" t="s">
        <v>51</v>
      </c>
      <c r="K1479" s="7" t="s">
        <v>1613</v>
      </c>
      <c r="L1479" s="2">
        <f t="shared" si="23"/>
        <v>126462.44790999666</v>
      </c>
      <c r="M1479" s="7" t="s">
        <v>38</v>
      </c>
      <c r="N1479" s="7" t="s">
        <v>5015</v>
      </c>
    </row>
    <row r="1480" spans="2:14" hidden="1" outlineLevel="1">
      <c r="B1480" s="7" t="s">
        <v>2086</v>
      </c>
      <c r="C1480" s="7" t="s">
        <v>24</v>
      </c>
      <c r="D1480" s="7" t="s">
        <v>55</v>
      </c>
      <c r="E1480" s="7"/>
      <c r="F1480" s="7" t="s">
        <v>5016</v>
      </c>
      <c r="G1480" s="7" t="s">
        <v>5017</v>
      </c>
      <c r="H1480" s="7" t="s">
        <v>2089</v>
      </c>
      <c r="I1480" s="7" t="s">
        <v>2070</v>
      </c>
      <c r="J1480" s="7" t="s">
        <v>51</v>
      </c>
      <c r="K1480" s="7" t="s">
        <v>1294</v>
      </c>
      <c r="L1480" s="2">
        <f t="shared" si="23"/>
        <v>-32470.087976891027</v>
      </c>
      <c r="M1480" s="7" t="s">
        <v>38</v>
      </c>
      <c r="N1480" s="7" t="s">
        <v>5018</v>
      </c>
    </row>
    <row r="1481" spans="2:14" hidden="1" outlineLevel="1">
      <c r="B1481" s="7" t="s">
        <v>5050</v>
      </c>
      <c r="C1481" s="7" t="s">
        <v>24</v>
      </c>
      <c r="D1481" s="7" t="s">
        <v>38</v>
      </c>
      <c r="E1481" s="7"/>
      <c r="F1481" s="7" t="s">
        <v>5051</v>
      </c>
      <c r="G1481" s="7" t="s">
        <v>5052</v>
      </c>
      <c r="H1481" s="7" t="s">
        <v>5053</v>
      </c>
      <c r="I1481" s="7" t="s">
        <v>1710</v>
      </c>
      <c r="J1481" s="7" t="s">
        <v>51</v>
      </c>
      <c r="K1481" s="7" t="s">
        <v>1711</v>
      </c>
      <c r="L1481" s="2">
        <f t="shared" si="23"/>
        <v>164059.39188323889</v>
      </c>
      <c r="M1481" s="7" t="s">
        <v>38</v>
      </c>
      <c r="N1481" s="7" t="s">
        <v>5054</v>
      </c>
    </row>
    <row r="1482" spans="2:14" hidden="1" outlineLevel="1">
      <c r="B1482" s="7" t="s">
        <v>2110</v>
      </c>
      <c r="C1482" s="7" t="s">
        <v>24</v>
      </c>
      <c r="D1482" s="7" t="s">
        <v>46</v>
      </c>
      <c r="E1482" s="7"/>
      <c r="F1482" s="7" t="s">
        <v>5062</v>
      </c>
      <c r="G1482" s="7" t="s">
        <v>5063</v>
      </c>
      <c r="H1482" s="7" t="s">
        <v>2113</v>
      </c>
      <c r="I1482" s="7" t="s">
        <v>909</v>
      </c>
      <c r="J1482" s="7" t="s">
        <v>38</v>
      </c>
      <c r="K1482" s="7" t="s">
        <v>687</v>
      </c>
      <c r="L1482" s="2">
        <f t="shared" si="23"/>
        <v>136716.15990269909</v>
      </c>
      <c r="M1482" s="7" t="s">
        <v>38</v>
      </c>
      <c r="N1482" s="7" t="s">
        <v>5064</v>
      </c>
    </row>
    <row r="1483" spans="2:14" hidden="1" outlineLevel="1">
      <c r="B1483" s="7" t="s">
        <v>2110</v>
      </c>
      <c r="C1483" s="7" t="s">
        <v>24</v>
      </c>
      <c r="D1483" s="7" t="s">
        <v>46</v>
      </c>
      <c r="E1483" s="7"/>
      <c r="F1483" s="7" t="s">
        <v>5065</v>
      </c>
      <c r="G1483" s="7" t="s">
        <v>5066</v>
      </c>
      <c r="H1483" s="7" t="s">
        <v>2113</v>
      </c>
      <c r="I1483" s="7" t="s">
        <v>5067</v>
      </c>
      <c r="J1483" s="7" t="s">
        <v>38</v>
      </c>
      <c r="K1483" s="7" t="s">
        <v>1120</v>
      </c>
      <c r="L1483" s="2">
        <f t="shared" si="23"/>
        <v>-100828.16792824057</v>
      </c>
      <c r="M1483" s="7" t="s">
        <v>38</v>
      </c>
      <c r="N1483" s="7" t="s">
        <v>5068</v>
      </c>
    </row>
    <row r="1484" spans="2:14" hidden="1" outlineLevel="1">
      <c r="B1484" s="7" t="s">
        <v>2118</v>
      </c>
      <c r="C1484" s="7" t="s">
        <v>24</v>
      </c>
      <c r="D1484" s="7" t="s">
        <v>46</v>
      </c>
      <c r="E1484" s="7"/>
      <c r="F1484" s="7" t="s">
        <v>5069</v>
      </c>
      <c r="G1484" s="7" t="s">
        <v>5070</v>
      </c>
      <c r="H1484" s="7" t="s">
        <v>2121</v>
      </c>
      <c r="I1484" s="7" t="s">
        <v>2771</v>
      </c>
      <c r="J1484" s="7" t="s">
        <v>51</v>
      </c>
      <c r="K1484" s="7" t="s">
        <v>687</v>
      </c>
      <c r="L1484" s="2">
        <f t="shared" si="23"/>
        <v>136716.15990269909</v>
      </c>
      <c r="M1484" s="7" t="s">
        <v>38</v>
      </c>
      <c r="N1484" s="7" t="s">
        <v>5071</v>
      </c>
    </row>
    <row r="1485" spans="2:14" hidden="1" outlineLevel="1">
      <c r="B1485" s="7" t="s">
        <v>2118</v>
      </c>
      <c r="C1485" s="7" t="s">
        <v>24</v>
      </c>
      <c r="D1485" s="7" t="s">
        <v>55</v>
      </c>
      <c r="E1485" s="7"/>
      <c r="F1485" s="7" t="s">
        <v>5072</v>
      </c>
      <c r="G1485" s="7" t="s">
        <v>5073</v>
      </c>
      <c r="H1485" s="7" t="s">
        <v>2121</v>
      </c>
      <c r="I1485" s="7" t="s">
        <v>710</v>
      </c>
      <c r="J1485" s="7" t="s">
        <v>51</v>
      </c>
      <c r="K1485" s="7" t="s">
        <v>2459</v>
      </c>
      <c r="L1485" s="2">
        <f t="shared" si="23"/>
        <v>-59813.319957430853</v>
      </c>
      <c r="M1485" s="7" t="s">
        <v>38</v>
      </c>
      <c r="N1485" s="7" t="s">
        <v>5074</v>
      </c>
    </row>
    <row r="1486" spans="2:14" hidden="1" outlineLevel="1">
      <c r="B1486" s="7" t="s">
        <v>8552</v>
      </c>
      <c r="C1486" s="7" t="s">
        <v>24</v>
      </c>
      <c r="D1486" s="7" t="s">
        <v>46</v>
      </c>
      <c r="E1486" s="7"/>
      <c r="F1486" s="7" t="s">
        <v>5089</v>
      </c>
      <c r="G1486" s="7" t="s">
        <v>5090</v>
      </c>
      <c r="H1486" s="7" t="s">
        <v>5091</v>
      </c>
      <c r="I1486" s="7" t="s">
        <v>5092</v>
      </c>
      <c r="J1486" s="7" t="s">
        <v>51</v>
      </c>
      <c r="K1486" s="7" t="s">
        <v>952</v>
      </c>
      <c r="L1486" s="2">
        <f t="shared" si="23"/>
        <v>37596.943973242247</v>
      </c>
      <c r="M1486" s="7" t="s">
        <v>38</v>
      </c>
      <c r="N1486" s="7" t="s">
        <v>5093</v>
      </c>
    </row>
    <row r="1487" spans="2:14" hidden="1" outlineLevel="1">
      <c r="B1487" s="7" t="s">
        <v>8552</v>
      </c>
      <c r="C1487" s="7" t="s">
        <v>24</v>
      </c>
      <c r="D1487" s="7" t="s">
        <v>55</v>
      </c>
      <c r="E1487" s="7"/>
      <c r="F1487" s="7" t="s">
        <v>5094</v>
      </c>
      <c r="G1487" s="7" t="s">
        <v>5095</v>
      </c>
      <c r="H1487" s="7" t="s">
        <v>5091</v>
      </c>
      <c r="I1487" s="7" t="s">
        <v>630</v>
      </c>
      <c r="J1487" s="7" t="s">
        <v>51</v>
      </c>
      <c r="K1487" s="7" t="s">
        <v>4542</v>
      </c>
      <c r="L1487" s="2">
        <f t="shared" si="23"/>
        <v>-20507.423985404861</v>
      </c>
      <c r="M1487" s="7" t="s">
        <v>38</v>
      </c>
      <c r="N1487" s="7" t="s">
        <v>5096</v>
      </c>
    </row>
    <row r="1488" spans="2:14" hidden="1" outlineLevel="1">
      <c r="B1488" s="7" t="s">
        <v>2232</v>
      </c>
      <c r="C1488" s="7" t="s">
        <v>24</v>
      </c>
      <c r="D1488" s="7" t="s">
        <v>38</v>
      </c>
      <c r="E1488" s="7"/>
      <c r="F1488" s="7" t="s">
        <v>5231</v>
      </c>
      <c r="G1488" s="7" t="s">
        <v>5232</v>
      </c>
      <c r="H1488" s="7" t="s">
        <v>2235</v>
      </c>
      <c r="I1488" s="7" t="s">
        <v>5233</v>
      </c>
      <c r="J1488" s="7" t="s">
        <v>38</v>
      </c>
      <c r="K1488" s="7" t="s">
        <v>294</v>
      </c>
      <c r="L1488" s="2">
        <f t="shared" si="23"/>
        <v>-70067.031950133271</v>
      </c>
      <c r="M1488" s="7" t="s">
        <v>38</v>
      </c>
      <c r="N1488" s="7" t="s">
        <v>5234</v>
      </c>
    </row>
    <row r="1489" spans="1:14" hidden="1" outlineLevel="1">
      <c r="B1489" s="7" t="s">
        <v>2232</v>
      </c>
      <c r="C1489" s="7" t="s">
        <v>24</v>
      </c>
      <c r="D1489" s="7" t="s">
        <v>374</v>
      </c>
      <c r="E1489" s="7"/>
      <c r="F1489" s="7" t="s">
        <v>5235</v>
      </c>
      <c r="G1489" s="7" t="s">
        <v>5236</v>
      </c>
      <c r="H1489" s="7" t="s">
        <v>2235</v>
      </c>
      <c r="I1489" s="7" t="s">
        <v>525</v>
      </c>
      <c r="J1489" s="7" t="s">
        <v>38</v>
      </c>
      <c r="K1489" s="7" t="s">
        <v>1613</v>
      </c>
      <c r="L1489" s="2">
        <f t="shared" si="23"/>
        <v>126462.44790999666</v>
      </c>
      <c r="M1489" s="7" t="s">
        <v>38</v>
      </c>
      <c r="N1489" s="7" t="s">
        <v>5237</v>
      </c>
    </row>
    <row r="1490" spans="1:14" hidden="1" outlineLevel="1">
      <c r="B1490" s="7" t="s">
        <v>5238</v>
      </c>
      <c r="C1490" s="7" t="s">
        <v>24</v>
      </c>
      <c r="D1490" s="7" t="s">
        <v>63</v>
      </c>
      <c r="E1490" s="7"/>
      <c r="F1490" s="7" t="s">
        <v>5239</v>
      </c>
      <c r="G1490" s="7" t="s">
        <v>5240</v>
      </c>
      <c r="H1490" s="7" t="s">
        <v>5241</v>
      </c>
      <c r="I1490" s="7" t="s">
        <v>3768</v>
      </c>
      <c r="J1490" s="7" t="s">
        <v>51</v>
      </c>
      <c r="K1490" s="7" t="s">
        <v>5242</v>
      </c>
      <c r="L1490" s="2">
        <f t="shared" si="23"/>
        <v>170895.19987837385</v>
      </c>
      <c r="M1490" s="7" t="s">
        <v>38</v>
      </c>
      <c r="N1490" s="7" t="s">
        <v>5243</v>
      </c>
    </row>
    <row r="1491" spans="1:14" hidden="1" outlineLevel="1">
      <c r="B1491" s="7" t="s">
        <v>5244</v>
      </c>
      <c r="C1491" s="7" t="s">
        <v>24</v>
      </c>
      <c r="D1491" s="7" t="s">
        <v>55</v>
      </c>
      <c r="E1491" s="7"/>
      <c r="F1491" s="7" t="s">
        <v>5245</v>
      </c>
      <c r="G1491" s="7" t="s">
        <v>5246</v>
      </c>
      <c r="H1491" s="7" t="s">
        <v>5247</v>
      </c>
      <c r="I1491" s="7" t="s">
        <v>5248</v>
      </c>
      <c r="J1491" s="7" t="s">
        <v>51</v>
      </c>
      <c r="K1491" s="7" t="s">
        <v>746</v>
      </c>
      <c r="L1491" s="2">
        <f t="shared" si="23"/>
        <v>17089.519987837386</v>
      </c>
      <c r="M1491" s="7" t="s">
        <v>38</v>
      </c>
      <c r="N1491" s="7" t="s">
        <v>5249</v>
      </c>
    </row>
    <row r="1492" spans="1:14" collapsed="1">
      <c r="A1492" s="3" t="s">
        <v>3682</v>
      </c>
      <c r="B1492" s="2" t="s">
        <v>3683</v>
      </c>
      <c r="C1492" s="2" t="s">
        <v>3684</v>
      </c>
      <c r="D1492" s="2" t="s">
        <v>8553</v>
      </c>
      <c r="E1492" s="2" t="s">
        <v>8554</v>
      </c>
      <c r="F1492" s="2" t="s">
        <v>8555</v>
      </c>
      <c r="G1492" s="2" t="s">
        <v>8556</v>
      </c>
      <c r="H1492" s="2" t="s">
        <v>2945</v>
      </c>
      <c r="I1492" s="3" t="s">
        <v>3690</v>
      </c>
      <c r="K1492" s="2">
        <f>57/C1492</f>
        <v>1.2307293690892603E-3</v>
      </c>
      <c r="L1492" s="2">
        <f t="shared" si="23"/>
        <v>2.1032574152669405</v>
      </c>
      <c r="M1492" s="2">
        <v>-0.18</v>
      </c>
      <c r="N1492" s="2">
        <v>6.57</v>
      </c>
    </row>
    <row r="1493" spans="1:14" hidden="1" outlineLevel="1">
      <c r="B1493" s="1" t="s">
        <v>26</v>
      </c>
      <c r="C1493" s="1" t="s">
        <v>27</v>
      </c>
      <c r="D1493" s="1" t="s">
        <v>4</v>
      </c>
      <c r="E1493" s="1" t="s">
        <v>28</v>
      </c>
      <c r="F1493" s="1" t="s">
        <v>29</v>
      </c>
      <c r="G1493" s="1" t="s">
        <v>30</v>
      </c>
      <c r="H1493" s="1" t="s">
        <v>31</v>
      </c>
      <c r="I1493" s="1" t="s">
        <v>32</v>
      </c>
      <c r="J1493" s="1" t="s">
        <v>33</v>
      </c>
      <c r="K1493" s="1" t="s">
        <v>3</v>
      </c>
      <c r="L1493" s="2" t="e">
        <f t="shared" si="23"/>
        <v>#VALUE!</v>
      </c>
      <c r="M1493" s="1" t="s">
        <v>34</v>
      </c>
      <c r="N1493" s="1" t="s">
        <v>35</v>
      </c>
    </row>
    <row r="1494" spans="1:14" hidden="1" outlineLevel="1">
      <c r="B1494" s="5" t="s">
        <v>3691</v>
      </c>
      <c r="C1494" s="5" t="s">
        <v>37</v>
      </c>
      <c r="D1494" s="5" t="s">
        <v>374</v>
      </c>
      <c r="E1494" s="5"/>
      <c r="F1494" s="5" t="s">
        <v>8557</v>
      </c>
      <c r="G1494" s="5" t="s">
        <v>8558</v>
      </c>
      <c r="H1494" s="5" t="s">
        <v>3694</v>
      </c>
      <c r="I1494" s="5" t="s">
        <v>342</v>
      </c>
      <c r="J1494" s="5" t="s">
        <v>51</v>
      </c>
      <c r="K1494" s="5" t="s">
        <v>89</v>
      </c>
      <c r="L1494" s="2">
        <f t="shared" si="23"/>
        <v>47850.655965944679</v>
      </c>
      <c r="M1494" s="5" t="s">
        <v>38</v>
      </c>
      <c r="N1494" s="5" t="s">
        <v>8559</v>
      </c>
    </row>
    <row r="1495" spans="1:14" hidden="1" outlineLevel="1">
      <c r="B1495" s="5" t="s">
        <v>3696</v>
      </c>
      <c r="C1495" s="5" t="s">
        <v>37</v>
      </c>
      <c r="D1495" s="5" t="s">
        <v>46</v>
      </c>
      <c r="E1495" s="5"/>
      <c r="F1495" s="5" t="s">
        <v>8560</v>
      </c>
      <c r="G1495" s="5" t="s">
        <v>8561</v>
      </c>
      <c r="H1495" s="5" t="s">
        <v>3699</v>
      </c>
      <c r="I1495" s="5" t="s">
        <v>6503</v>
      </c>
      <c r="J1495" s="5" t="s">
        <v>51</v>
      </c>
      <c r="K1495" s="5" t="s">
        <v>259</v>
      </c>
      <c r="L1495" s="2">
        <f t="shared" si="23"/>
        <v>76902.839945268221</v>
      </c>
      <c r="M1495" s="5" t="s">
        <v>38</v>
      </c>
      <c r="N1495" s="5" t="s">
        <v>8562</v>
      </c>
    </row>
    <row r="1496" spans="1:14" hidden="1" outlineLevel="1">
      <c r="B1496" s="5" t="s">
        <v>3702</v>
      </c>
      <c r="C1496" s="5" t="s">
        <v>37</v>
      </c>
      <c r="D1496" s="5" t="s">
        <v>55</v>
      </c>
      <c r="E1496" s="5"/>
      <c r="F1496" s="5" t="s">
        <v>8563</v>
      </c>
      <c r="G1496" s="5" t="s">
        <v>8564</v>
      </c>
      <c r="H1496" s="5" t="s">
        <v>3705</v>
      </c>
      <c r="I1496" s="5" t="s">
        <v>8315</v>
      </c>
      <c r="J1496" s="5" t="s">
        <v>51</v>
      </c>
      <c r="K1496" s="5" t="s">
        <v>96</v>
      </c>
      <c r="L1496" s="2">
        <f t="shared" si="23"/>
        <v>78611.791944051976</v>
      </c>
      <c r="M1496" s="5" t="s">
        <v>38</v>
      </c>
      <c r="N1496" s="5" t="s">
        <v>8565</v>
      </c>
    </row>
    <row r="1497" spans="1:14" hidden="1" outlineLevel="1">
      <c r="B1497" s="5" t="s">
        <v>3707</v>
      </c>
      <c r="C1497" s="5" t="s">
        <v>37</v>
      </c>
      <c r="D1497" s="5" t="s">
        <v>46</v>
      </c>
      <c r="E1497" s="5"/>
      <c r="F1497" s="5" t="s">
        <v>8566</v>
      </c>
      <c r="G1497" s="5" t="s">
        <v>8567</v>
      </c>
      <c r="H1497" s="5" t="s">
        <v>3710</v>
      </c>
      <c r="I1497" s="5" t="s">
        <v>611</v>
      </c>
      <c r="J1497" s="5" t="s">
        <v>51</v>
      </c>
      <c r="K1497" s="5" t="s">
        <v>1405</v>
      </c>
      <c r="L1497" s="2">
        <f t="shared" si="23"/>
        <v>117917.68791607795</v>
      </c>
      <c r="M1497" s="5" t="s">
        <v>38</v>
      </c>
      <c r="N1497" s="5" t="s">
        <v>8568</v>
      </c>
    </row>
    <row r="1498" spans="1:14" hidden="1" outlineLevel="1">
      <c r="B1498" s="5" t="s">
        <v>3713</v>
      </c>
      <c r="C1498" s="5" t="s">
        <v>37</v>
      </c>
      <c r="D1498" s="5" t="s">
        <v>55</v>
      </c>
      <c r="E1498" s="5"/>
      <c r="F1498" s="5" t="s">
        <v>8569</v>
      </c>
      <c r="G1498" s="5" t="s">
        <v>8570</v>
      </c>
      <c r="H1498" s="5" t="s">
        <v>3716</v>
      </c>
      <c r="I1498" s="5" t="s">
        <v>6111</v>
      </c>
      <c r="J1498" s="5" t="s">
        <v>51</v>
      </c>
      <c r="K1498" s="5" t="s">
        <v>324</v>
      </c>
      <c r="L1498" s="2">
        <f t="shared" si="23"/>
        <v>71775.983948917012</v>
      </c>
      <c r="M1498" s="5" t="s">
        <v>38</v>
      </c>
      <c r="N1498" s="5" t="s">
        <v>8571</v>
      </c>
    </row>
    <row r="1499" spans="1:14" hidden="1" outlineLevel="1">
      <c r="B1499" s="5" t="s">
        <v>8572</v>
      </c>
      <c r="C1499" s="5" t="s">
        <v>37</v>
      </c>
      <c r="D1499" s="5" t="s">
        <v>38</v>
      </c>
      <c r="E1499" s="5"/>
      <c r="F1499" s="5" t="s">
        <v>8573</v>
      </c>
      <c r="G1499" s="5" t="s">
        <v>8574</v>
      </c>
      <c r="H1499" s="5" t="s">
        <v>8575</v>
      </c>
      <c r="I1499" s="5" t="s">
        <v>6503</v>
      </c>
      <c r="J1499" s="5" t="s">
        <v>38</v>
      </c>
      <c r="K1499" s="5" t="s">
        <v>110</v>
      </c>
      <c r="L1499" s="2">
        <f t="shared" si="23"/>
        <v>27343.231980539815</v>
      </c>
      <c r="M1499" s="5" t="s">
        <v>38</v>
      </c>
      <c r="N1499" s="5" t="s">
        <v>8576</v>
      </c>
    </row>
    <row r="1500" spans="1:14" hidden="1" outlineLevel="1">
      <c r="B1500" s="5" t="s">
        <v>3719</v>
      </c>
      <c r="C1500" s="5" t="s">
        <v>37</v>
      </c>
      <c r="D1500" s="5" t="s">
        <v>142</v>
      </c>
      <c r="E1500" s="5"/>
      <c r="F1500" s="5" t="s">
        <v>8577</v>
      </c>
      <c r="G1500" s="5" t="s">
        <v>8578</v>
      </c>
      <c r="H1500" s="5" t="s">
        <v>3722</v>
      </c>
      <c r="I1500" s="5" t="s">
        <v>752</v>
      </c>
      <c r="J1500" s="5" t="s">
        <v>51</v>
      </c>
      <c r="K1500" s="5" t="s">
        <v>1695</v>
      </c>
      <c r="L1500" s="2">
        <f t="shared" si="23"/>
        <v>111081.879920943</v>
      </c>
      <c r="M1500" s="5" t="s">
        <v>38</v>
      </c>
      <c r="N1500" s="5" t="s">
        <v>8579</v>
      </c>
    </row>
    <row r="1501" spans="1:14" hidden="1" outlineLevel="1">
      <c r="B1501" s="5" t="s">
        <v>3724</v>
      </c>
      <c r="C1501" s="5" t="s">
        <v>37</v>
      </c>
      <c r="D1501" s="5" t="s">
        <v>46</v>
      </c>
      <c r="E1501" s="5"/>
      <c r="F1501" s="5" t="s">
        <v>8580</v>
      </c>
      <c r="G1501" s="5" t="s">
        <v>8581</v>
      </c>
      <c r="H1501" s="5" t="s">
        <v>3727</v>
      </c>
      <c r="I1501" s="5" t="s">
        <v>5650</v>
      </c>
      <c r="J1501" s="5" t="s">
        <v>38</v>
      </c>
      <c r="K1501" s="5" t="s">
        <v>1013</v>
      </c>
      <c r="L1501" s="2">
        <f t="shared" si="23"/>
        <v>85447.599939186926</v>
      </c>
      <c r="M1501" s="5" t="s">
        <v>38</v>
      </c>
      <c r="N1501" s="5" t="s">
        <v>8582</v>
      </c>
    </row>
    <row r="1502" spans="1:14" hidden="1" outlineLevel="1">
      <c r="B1502" s="5" t="s">
        <v>3729</v>
      </c>
      <c r="C1502" s="5" t="s">
        <v>37</v>
      </c>
      <c r="D1502" s="5" t="s">
        <v>46</v>
      </c>
      <c r="E1502" s="5"/>
      <c r="F1502" s="5" t="s">
        <v>8583</v>
      </c>
      <c r="G1502" s="5" t="s">
        <v>8584</v>
      </c>
      <c r="H1502" s="5" t="s">
        <v>3732</v>
      </c>
      <c r="I1502" s="5" t="s">
        <v>554</v>
      </c>
      <c r="J1502" s="5" t="s">
        <v>51</v>
      </c>
      <c r="K1502" s="5" t="s">
        <v>1227</v>
      </c>
      <c r="L1502" s="2">
        <f t="shared" si="23"/>
        <v>112790.83191972674</v>
      </c>
      <c r="M1502" s="5" t="s">
        <v>38</v>
      </c>
      <c r="N1502" s="5" t="s">
        <v>8585</v>
      </c>
    </row>
    <row r="1503" spans="1:14" hidden="1" outlineLevel="1">
      <c r="B1503" s="5" t="s">
        <v>3734</v>
      </c>
      <c r="C1503" s="5" t="s">
        <v>37</v>
      </c>
      <c r="D1503" s="5" t="s">
        <v>55</v>
      </c>
      <c r="E1503" s="5" t="s">
        <v>120</v>
      </c>
      <c r="F1503" s="5" t="s">
        <v>3735</v>
      </c>
      <c r="G1503" s="5" t="s">
        <v>3736</v>
      </c>
      <c r="H1503" s="5" t="s">
        <v>3737</v>
      </c>
      <c r="I1503" s="5" t="s">
        <v>3738</v>
      </c>
      <c r="J1503" s="5" t="s">
        <v>51</v>
      </c>
      <c r="K1503" s="5" t="s">
        <v>572</v>
      </c>
      <c r="L1503" s="2">
        <f t="shared" si="23"/>
        <v>-63231.223954998328</v>
      </c>
      <c r="M1503" s="5" t="s">
        <v>38</v>
      </c>
      <c r="N1503" s="5" t="s">
        <v>8586</v>
      </c>
    </row>
    <row r="1504" spans="1:14" hidden="1" outlineLevel="1">
      <c r="B1504" s="5" t="s">
        <v>3740</v>
      </c>
      <c r="C1504" s="5" t="s">
        <v>37</v>
      </c>
      <c r="D1504" s="5" t="s">
        <v>63</v>
      </c>
      <c r="E1504" s="5" t="s">
        <v>120</v>
      </c>
      <c r="F1504" s="5" t="s">
        <v>8587</v>
      </c>
      <c r="G1504" s="5" t="s">
        <v>8588</v>
      </c>
      <c r="H1504" s="5" t="s">
        <v>3737</v>
      </c>
      <c r="I1504" s="5" t="s">
        <v>138</v>
      </c>
      <c r="J1504" s="5" t="s">
        <v>51</v>
      </c>
      <c r="K1504" s="5" t="s">
        <v>978</v>
      </c>
      <c r="L1504" s="2">
        <f t="shared" si="23"/>
        <v>-105955.02392459178</v>
      </c>
      <c r="M1504" s="5" t="s">
        <v>38</v>
      </c>
      <c r="N1504" s="5" t="s">
        <v>8589</v>
      </c>
    </row>
    <row r="1505" spans="1:14" hidden="1" outlineLevel="1">
      <c r="B1505" s="5" t="s">
        <v>3744</v>
      </c>
      <c r="C1505" s="5" t="s">
        <v>37</v>
      </c>
      <c r="D1505" s="5" t="s">
        <v>46</v>
      </c>
      <c r="E1505" s="5"/>
      <c r="F1505" s="5" t="s">
        <v>8590</v>
      </c>
      <c r="G1505" s="5" t="s">
        <v>8591</v>
      </c>
      <c r="H1505" s="5" t="s">
        <v>3747</v>
      </c>
      <c r="I1505" s="5" t="s">
        <v>655</v>
      </c>
      <c r="J1505" s="5" t="s">
        <v>51</v>
      </c>
      <c r="K1505" s="5" t="s">
        <v>893</v>
      </c>
      <c r="L1505" s="2">
        <f t="shared" si="23"/>
        <v>93992.359933105618</v>
      </c>
      <c r="M1505" s="5" t="s">
        <v>38</v>
      </c>
      <c r="N1505" s="5" t="s">
        <v>8592</v>
      </c>
    </row>
    <row r="1506" spans="1:14" hidden="1" outlineLevel="1">
      <c r="B1506" s="5" t="s">
        <v>3750</v>
      </c>
      <c r="C1506" s="5" t="s">
        <v>37</v>
      </c>
      <c r="D1506" s="5" t="s">
        <v>63</v>
      </c>
      <c r="E1506" s="5"/>
      <c r="F1506" s="5" t="s">
        <v>3751</v>
      </c>
      <c r="G1506" s="5" t="s">
        <v>8593</v>
      </c>
      <c r="H1506" s="5" t="s">
        <v>3753</v>
      </c>
      <c r="I1506" s="5" t="s">
        <v>582</v>
      </c>
      <c r="J1506" s="5" t="s">
        <v>51</v>
      </c>
      <c r="K1506" s="5" t="s">
        <v>1067</v>
      </c>
      <c r="L1506" s="2">
        <f t="shared" si="23"/>
        <v>140134.06390026654</v>
      </c>
      <c r="M1506" s="5" t="s">
        <v>38</v>
      </c>
      <c r="N1506" s="5" t="s">
        <v>8594</v>
      </c>
    </row>
    <row r="1507" spans="1:14" hidden="1" outlineLevel="1">
      <c r="B1507" s="5" t="s">
        <v>3755</v>
      </c>
      <c r="C1507" s="5" t="s">
        <v>37</v>
      </c>
      <c r="D1507" s="5" t="s">
        <v>46</v>
      </c>
      <c r="E1507" s="5"/>
      <c r="F1507" s="5" t="s">
        <v>8595</v>
      </c>
      <c r="G1507" s="5" t="s">
        <v>8596</v>
      </c>
      <c r="H1507" s="5" t="s">
        <v>3758</v>
      </c>
      <c r="I1507" s="5" t="s">
        <v>835</v>
      </c>
      <c r="J1507" s="5" t="s">
        <v>51</v>
      </c>
      <c r="K1507" s="5" t="s">
        <v>5847</v>
      </c>
      <c r="L1507" s="2">
        <f t="shared" si="23"/>
        <v>165768.34388202263</v>
      </c>
      <c r="M1507" s="5" t="s">
        <v>38</v>
      </c>
      <c r="N1507" s="5" t="s">
        <v>8597</v>
      </c>
    </row>
    <row r="1508" spans="1:14" hidden="1" outlineLevel="1">
      <c r="B1508" s="5" t="s">
        <v>3761</v>
      </c>
      <c r="C1508" s="5" t="s">
        <v>37</v>
      </c>
      <c r="D1508" s="5" t="s">
        <v>55</v>
      </c>
      <c r="E1508" s="5"/>
      <c r="F1508" s="5" t="s">
        <v>8598</v>
      </c>
      <c r="G1508" s="5" t="s">
        <v>8599</v>
      </c>
      <c r="H1508" s="5" t="s">
        <v>3764</v>
      </c>
      <c r="I1508" s="5" t="s">
        <v>8600</v>
      </c>
      <c r="J1508" s="5" t="s">
        <v>38</v>
      </c>
      <c r="K1508" s="5" t="s">
        <v>995</v>
      </c>
      <c r="L1508" s="2">
        <f t="shared" si="23"/>
        <v>-64940.175953782054</v>
      </c>
      <c r="M1508" s="5" t="s">
        <v>38</v>
      </c>
      <c r="N1508" s="5" t="s">
        <v>8601</v>
      </c>
    </row>
    <row r="1509" spans="1:14" hidden="1" outlineLevel="1">
      <c r="B1509" s="5" t="s">
        <v>3761</v>
      </c>
      <c r="C1509" s="5" t="s">
        <v>37</v>
      </c>
      <c r="D1509" s="5" t="s">
        <v>55</v>
      </c>
      <c r="E1509" s="5"/>
      <c r="F1509" s="5" t="s">
        <v>8602</v>
      </c>
      <c r="G1509" s="5" t="s">
        <v>8599</v>
      </c>
      <c r="H1509" s="5" t="s">
        <v>3764</v>
      </c>
      <c r="I1509" s="5" t="s">
        <v>8603</v>
      </c>
      <c r="J1509" s="5" t="s">
        <v>38</v>
      </c>
      <c r="K1509" s="5" t="s">
        <v>1388</v>
      </c>
      <c r="L1509" s="2">
        <f t="shared" si="23"/>
        <v>138425.11190148283</v>
      </c>
      <c r="M1509" s="5" t="s">
        <v>38</v>
      </c>
      <c r="N1509" s="5" t="s">
        <v>2554</v>
      </c>
    </row>
    <row r="1510" spans="1:14" hidden="1" outlineLevel="1">
      <c r="B1510" s="5" t="s">
        <v>8604</v>
      </c>
      <c r="C1510" s="5" t="s">
        <v>37</v>
      </c>
      <c r="D1510" s="5" t="s">
        <v>55</v>
      </c>
      <c r="E1510" s="5"/>
      <c r="F1510" s="5" t="s">
        <v>8605</v>
      </c>
      <c r="G1510" s="5" t="s">
        <v>8606</v>
      </c>
      <c r="H1510" s="5" t="s">
        <v>8607</v>
      </c>
      <c r="I1510" s="5" t="s">
        <v>3717</v>
      </c>
      <c r="J1510" s="5" t="s">
        <v>38</v>
      </c>
      <c r="K1510" s="5" t="s">
        <v>4796</v>
      </c>
      <c r="L1510" s="2">
        <f t="shared" si="23"/>
        <v>22216.375984188599</v>
      </c>
      <c r="M1510" s="5" t="s">
        <v>38</v>
      </c>
      <c r="N1510" s="5" t="s">
        <v>8608</v>
      </c>
    </row>
    <row r="1511" spans="1:14" hidden="1" outlineLevel="1">
      <c r="B1511" s="5" t="s">
        <v>8609</v>
      </c>
      <c r="C1511" s="5" t="s">
        <v>37</v>
      </c>
      <c r="D1511" s="5" t="s">
        <v>38</v>
      </c>
      <c r="E1511" s="5"/>
      <c r="F1511" s="5" t="s">
        <v>8610</v>
      </c>
      <c r="G1511" s="5" t="s">
        <v>8611</v>
      </c>
      <c r="H1511" s="5" t="s">
        <v>8612</v>
      </c>
      <c r="I1511" s="5" t="s">
        <v>3596</v>
      </c>
      <c r="J1511" s="5" t="s">
        <v>51</v>
      </c>
      <c r="K1511" s="5" t="s">
        <v>4060</v>
      </c>
      <c r="L1511" s="2">
        <f t="shared" si="23"/>
        <v>116208.73591729421</v>
      </c>
      <c r="M1511" s="5" t="s">
        <v>38</v>
      </c>
      <c r="N1511" s="5" t="s">
        <v>8613</v>
      </c>
    </row>
    <row r="1512" spans="1:14" hidden="1" outlineLevel="1">
      <c r="B1512" s="5" t="s">
        <v>8614</v>
      </c>
      <c r="C1512" s="5" t="s">
        <v>37</v>
      </c>
      <c r="D1512" s="5" t="s">
        <v>38</v>
      </c>
      <c r="E1512" s="5" t="s">
        <v>120</v>
      </c>
      <c r="F1512" s="5" t="s">
        <v>8615</v>
      </c>
      <c r="G1512" s="5" t="s">
        <v>8616</v>
      </c>
      <c r="H1512" s="5" t="s">
        <v>8617</v>
      </c>
      <c r="I1512" s="5" t="s">
        <v>5327</v>
      </c>
      <c r="J1512" s="5" t="s">
        <v>51</v>
      </c>
      <c r="K1512" s="5" t="s">
        <v>1184</v>
      </c>
      <c r="L1512" s="2">
        <f t="shared" si="23"/>
        <v>-23925.32798297234</v>
      </c>
      <c r="M1512" s="5" t="s">
        <v>38</v>
      </c>
      <c r="N1512" s="5" t="s">
        <v>8618</v>
      </c>
    </row>
    <row r="1513" spans="1:14" hidden="1" outlineLevel="1">
      <c r="B1513" s="5" t="s">
        <v>3770</v>
      </c>
      <c r="C1513" s="5" t="s">
        <v>37</v>
      </c>
      <c r="D1513" s="5" t="s">
        <v>55</v>
      </c>
      <c r="E1513" s="5"/>
      <c r="F1513" s="5" t="s">
        <v>8619</v>
      </c>
      <c r="G1513" s="5" t="s">
        <v>8620</v>
      </c>
      <c r="H1513" s="5" t="s">
        <v>3773</v>
      </c>
      <c r="I1513" s="5" t="s">
        <v>592</v>
      </c>
      <c r="J1513" s="5" t="s">
        <v>51</v>
      </c>
      <c r="K1513" s="5" t="s">
        <v>6043</v>
      </c>
      <c r="L1513" s="2">
        <f t="shared" si="23"/>
        <v>259760.70381512822</v>
      </c>
      <c r="M1513" s="5" t="s">
        <v>38</v>
      </c>
      <c r="N1513" s="5" t="s">
        <v>8621</v>
      </c>
    </row>
    <row r="1514" spans="1:14" hidden="1" outlineLevel="1">
      <c r="B1514" s="5" t="s">
        <v>3770</v>
      </c>
      <c r="C1514" s="5" t="s">
        <v>37</v>
      </c>
      <c r="D1514" s="5" t="s">
        <v>46</v>
      </c>
      <c r="E1514" s="5"/>
      <c r="F1514" s="5" t="s">
        <v>8622</v>
      </c>
      <c r="G1514" s="5" t="s">
        <v>8623</v>
      </c>
      <c r="H1514" s="5" t="s">
        <v>3773</v>
      </c>
      <c r="I1514" s="5" t="s">
        <v>335</v>
      </c>
      <c r="J1514" s="5" t="s">
        <v>51</v>
      </c>
      <c r="K1514" s="5" t="s">
        <v>5123</v>
      </c>
      <c r="L1514" s="2">
        <f t="shared" si="23"/>
        <v>-104246.07192580804</v>
      </c>
      <c r="M1514" s="5" t="s">
        <v>38</v>
      </c>
      <c r="N1514" s="5" t="s">
        <v>8624</v>
      </c>
    </row>
    <row r="1515" spans="1:14" collapsed="1">
      <c r="A1515" s="3" t="s">
        <v>3449</v>
      </c>
      <c r="B1515" s="2" t="s">
        <v>3450</v>
      </c>
      <c r="C1515" s="2" t="s">
        <v>3451</v>
      </c>
      <c r="D1515" s="2" t="s">
        <v>8625</v>
      </c>
      <c r="E1515" s="2" t="s">
        <v>8626</v>
      </c>
      <c r="F1515" s="2" t="s">
        <v>8627</v>
      </c>
      <c r="G1515" s="2" t="s">
        <v>8628</v>
      </c>
      <c r="H1515" s="2" t="s">
        <v>3113</v>
      </c>
      <c r="I1515" s="3" t="s">
        <v>3456</v>
      </c>
      <c r="K1515" s="2">
        <f>76/C1515</f>
        <v>8.7621199718689827E-4</v>
      </c>
      <c r="L1515" s="2">
        <f t="shared" si="23"/>
        <v>1.4974042439508413</v>
      </c>
      <c r="M1515" s="2">
        <v>-0.46200000000000002</v>
      </c>
      <c r="N1515" s="2">
        <v>7.87</v>
      </c>
    </row>
    <row r="1516" spans="1:14" hidden="1" outlineLevel="1">
      <c r="B1516" s="1" t="s">
        <v>26</v>
      </c>
      <c r="C1516" s="1" t="s">
        <v>27</v>
      </c>
      <c r="D1516" s="1" t="s">
        <v>4</v>
      </c>
      <c r="E1516" s="1" t="s">
        <v>28</v>
      </c>
      <c r="F1516" s="1" t="s">
        <v>29</v>
      </c>
      <c r="G1516" s="1" t="s">
        <v>30</v>
      </c>
      <c r="H1516" s="1" t="s">
        <v>31</v>
      </c>
      <c r="I1516" s="1" t="s">
        <v>32</v>
      </c>
      <c r="J1516" s="1" t="s">
        <v>33</v>
      </c>
      <c r="K1516" s="1" t="s">
        <v>3</v>
      </c>
      <c r="L1516" s="2" t="e">
        <f t="shared" si="23"/>
        <v>#VALUE!</v>
      </c>
      <c r="M1516" s="1" t="s">
        <v>34</v>
      </c>
      <c r="N1516" s="1" t="s">
        <v>35</v>
      </c>
    </row>
    <row r="1517" spans="1:14" hidden="1" outlineLevel="1">
      <c r="B1517" s="5" t="s">
        <v>3462</v>
      </c>
      <c r="C1517" s="5" t="s">
        <v>37</v>
      </c>
      <c r="D1517" s="5" t="s">
        <v>38</v>
      </c>
      <c r="E1517" s="5"/>
      <c r="F1517" s="5" t="s">
        <v>8629</v>
      </c>
      <c r="G1517" s="5" t="s">
        <v>8630</v>
      </c>
      <c r="H1517" s="5" t="s">
        <v>3465</v>
      </c>
      <c r="I1517" s="5" t="s">
        <v>5677</v>
      </c>
      <c r="J1517" s="5" t="s">
        <v>38</v>
      </c>
      <c r="K1517" s="5" t="s">
        <v>853</v>
      </c>
      <c r="L1517" s="2">
        <f t="shared" si="23"/>
        <v>44432.751968377197</v>
      </c>
      <c r="M1517" s="5" t="s">
        <v>38</v>
      </c>
      <c r="N1517" s="5" t="s">
        <v>8631</v>
      </c>
    </row>
    <row r="1518" spans="1:14" hidden="1" outlineLevel="1">
      <c r="B1518" s="5" t="s">
        <v>3473</v>
      </c>
      <c r="C1518" s="5" t="s">
        <v>37</v>
      </c>
      <c r="D1518" s="5" t="s">
        <v>46</v>
      </c>
      <c r="E1518" s="5"/>
      <c r="F1518" s="5" t="s">
        <v>8632</v>
      </c>
      <c r="G1518" s="5" t="s">
        <v>8633</v>
      </c>
      <c r="H1518" s="5" t="s">
        <v>3476</v>
      </c>
      <c r="I1518" s="5" t="s">
        <v>931</v>
      </c>
      <c r="J1518" s="5" t="s">
        <v>51</v>
      </c>
      <c r="K1518" s="5" t="s">
        <v>96</v>
      </c>
      <c r="L1518" s="2">
        <f t="shared" si="23"/>
        <v>78611.791944051976</v>
      </c>
      <c r="M1518" s="5" t="s">
        <v>38</v>
      </c>
      <c r="N1518" s="5" t="s">
        <v>8634</v>
      </c>
    </row>
    <row r="1519" spans="1:14" hidden="1" outlineLevel="1">
      <c r="B1519" s="5" t="s">
        <v>3478</v>
      </c>
      <c r="C1519" s="5" t="s">
        <v>37</v>
      </c>
      <c r="D1519" s="5" t="s">
        <v>55</v>
      </c>
      <c r="E1519" s="5"/>
      <c r="F1519" s="5" t="s">
        <v>8635</v>
      </c>
      <c r="G1519" s="5" t="s">
        <v>8636</v>
      </c>
      <c r="H1519" s="5" t="s">
        <v>3481</v>
      </c>
      <c r="I1519" s="5" t="s">
        <v>1562</v>
      </c>
      <c r="J1519" s="5" t="s">
        <v>51</v>
      </c>
      <c r="K1519" s="5" t="s">
        <v>239</v>
      </c>
      <c r="L1519" s="2">
        <f t="shared" si="23"/>
        <v>35887.991974458506</v>
      </c>
      <c r="M1519" s="5" t="s">
        <v>38</v>
      </c>
      <c r="N1519" s="5" t="s">
        <v>8637</v>
      </c>
    </row>
    <row r="1520" spans="1:14" hidden="1" outlineLevel="1">
      <c r="B1520" s="5" t="s">
        <v>3489</v>
      </c>
      <c r="C1520" s="5" t="s">
        <v>37</v>
      </c>
      <c r="D1520" s="5" t="s">
        <v>38</v>
      </c>
      <c r="E1520" s="5"/>
      <c r="F1520" s="5" t="s">
        <v>8638</v>
      </c>
      <c r="G1520" s="5" t="s">
        <v>8639</v>
      </c>
      <c r="H1520" s="5" t="s">
        <v>3492</v>
      </c>
      <c r="I1520" s="5" t="s">
        <v>4897</v>
      </c>
      <c r="J1520" s="5" t="s">
        <v>51</v>
      </c>
      <c r="K1520" s="5" t="s">
        <v>215</v>
      </c>
      <c r="L1520" s="2">
        <f t="shared" si="23"/>
        <v>63231.223954998328</v>
      </c>
      <c r="M1520" s="5" t="s">
        <v>38</v>
      </c>
      <c r="N1520" s="5" t="s">
        <v>8640</v>
      </c>
    </row>
    <row r="1521" spans="2:14" hidden="1" outlineLevel="1">
      <c r="B1521" s="5" t="s">
        <v>3495</v>
      </c>
      <c r="C1521" s="5" t="s">
        <v>37</v>
      </c>
      <c r="D1521" s="5" t="s">
        <v>38</v>
      </c>
      <c r="E1521" s="5"/>
      <c r="F1521" s="5" t="s">
        <v>8641</v>
      </c>
      <c r="G1521" s="5" t="s">
        <v>8642</v>
      </c>
      <c r="H1521" s="5" t="s">
        <v>3498</v>
      </c>
      <c r="I1521" s="5" t="s">
        <v>2327</v>
      </c>
      <c r="J1521" s="5" t="s">
        <v>51</v>
      </c>
      <c r="K1521" s="5" t="s">
        <v>139</v>
      </c>
      <c r="L1521" s="2">
        <f t="shared" si="23"/>
        <v>64940.175953782054</v>
      </c>
      <c r="M1521" s="5" t="s">
        <v>38</v>
      </c>
      <c r="N1521" s="5" t="s">
        <v>8643</v>
      </c>
    </row>
    <row r="1522" spans="2:14" hidden="1" outlineLevel="1">
      <c r="B1522" s="5" t="s">
        <v>3500</v>
      </c>
      <c r="C1522" s="5" t="s">
        <v>37</v>
      </c>
      <c r="D1522" s="5" t="s">
        <v>55</v>
      </c>
      <c r="E1522" s="5"/>
      <c r="F1522" s="5" t="s">
        <v>8644</v>
      </c>
      <c r="G1522" s="5" t="s">
        <v>8645</v>
      </c>
      <c r="H1522" s="5" t="s">
        <v>3503</v>
      </c>
      <c r="I1522" s="5" t="s">
        <v>732</v>
      </c>
      <c r="J1522" s="5" t="s">
        <v>51</v>
      </c>
      <c r="K1522" s="5" t="s">
        <v>259</v>
      </c>
      <c r="L1522" s="2">
        <f t="shared" si="23"/>
        <v>76902.839945268221</v>
      </c>
      <c r="M1522" s="5" t="s">
        <v>38</v>
      </c>
      <c r="N1522" s="5" t="s">
        <v>3701</v>
      </c>
    </row>
    <row r="1523" spans="2:14" hidden="1" outlineLevel="1">
      <c r="B1523" s="5" t="s">
        <v>3504</v>
      </c>
      <c r="C1523" s="5" t="s">
        <v>37</v>
      </c>
      <c r="D1523" s="5" t="s">
        <v>46</v>
      </c>
      <c r="E1523" s="5"/>
      <c r="F1523" s="5" t="s">
        <v>8646</v>
      </c>
      <c r="G1523" s="5" t="s">
        <v>8647</v>
      </c>
      <c r="H1523" s="5" t="s">
        <v>3507</v>
      </c>
      <c r="I1523" s="5" t="s">
        <v>525</v>
      </c>
      <c r="J1523" s="5" t="s">
        <v>51</v>
      </c>
      <c r="K1523" s="5" t="s">
        <v>239</v>
      </c>
      <c r="L1523" s="2">
        <f t="shared" si="23"/>
        <v>35887.991974458506</v>
      </c>
      <c r="M1523" s="5" t="s">
        <v>38</v>
      </c>
      <c r="N1523" s="5" t="s">
        <v>8648</v>
      </c>
    </row>
    <row r="1524" spans="2:14" hidden="1" outlineLevel="1">
      <c r="B1524" s="5" t="s">
        <v>3509</v>
      </c>
      <c r="C1524" s="5" t="s">
        <v>37</v>
      </c>
      <c r="D1524" s="5" t="s">
        <v>38</v>
      </c>
      <c r="E1524" s="5"/>
      <c r="F1524" s="5" t="s">
        <v>8649</v>
      </c>
      <c r="G1524" s="5" t="s">
        <v>8650</v>
      </c>
      <c r="H1524" s="5" t="s">
        <v>3512</v>
      </c>
      <c r="I1524" s="5" t="s">
        <v>2218</v>
      </c>
      <c r="J1524" s="5" t="s">
        <v>51</v>
      </c>
      <c r="K1524" s="5" t="s">
        <v>932</v>
      </c>
      <c r="L1524" s="2">
        <f t="shared" si="23"/>
        <v>90574.455935538135</v>
      </c>
      <c r="M1524" s="5" t="s">
        <v>38</v>
      </c>
      <c r="N1524" s="5" t="s">
        <v>8651</v>
      </c>
    </row>
    <row r="1525" spans="2:14" hidden="1" outlineLevel="1">
      <c r="B1525" s="5" t="s">
        <v>3509</v>
      </c>
      <c r="C1525" s="5" t="s">
        <v>37</v>
      </c>
      <c r="D1525" s="5" t="s">
        <v>55</v>
      </c>
      <c r="E1525" s="5"/>
      <c r="F1525" s="5" t="s">
        <v>8652</v>
      </c>
      <c r="G1525" s="5" t="s">
        <v>8653</v>
      </c>
      <c r="H1525" s="5" t="s">
        <v>3512</v>
      </c>
      <c r="I1525" s="5" t="s">
        <v>576</v>
      </c>
      <c r="J1525" s="5" t="s">
        <v>51</v>
      </c>
      <c r="K1525" s="5" t="s">
        <v>317</v>
      </c>
      <c r="L1525" s="2">
        <f t="shared" si="23"/>
        <v>-58104.367958647104</v>
      </c>
      <c r="M1525" s="5" t="s">
        <v>38</v>
      </c>
      <c r="N1525" s="5" t="s">
        <v>3009</v>
      </c>
    </row>
    <row r="1526" spans="2:14" hidden="1" outlineLevel="1">
      <c r="B1526" s="5" t="s">
        <v>3518</v>
      </c>
      <c r="C1526" s="5" t="s">
        <v>37</v>
      </c>
      <c r="D1526" s="5" t="s">
        <v>55</v>
      </c>
      <c r="E1526" s="5"/>
      <c r="F1526" s="5" t="s">
        <v>3519</v>
      </c>
      <c r="G1526" s="5" t="s">
        <v>3520</v>
      </c>
      <c r="H1526" s="5" t="s">
        <v>3521</v>
      </c>
      <c r="I1526" s="5" t="s">
        <v>8654</v>
      </c>
      <c r="J1526" s="5" t="s">
        <v>38</v>
      </c>
      <c r="K1526" s="5" t="s">
        <v>409</v>
      </c>
      <c r="L1526" s="2">
        <f t="shared" si="23"/>
        <v>-35887.991974458506</v>
      </c>
      <c r="M1526" s="5" t="s">
        <v>38</v>
      </c>
      <c r="N1526" s="5" t="s">
        <v>8655</v>
      </c>
    </row>
    <row r="1527" spans="2:14" hidden="1" outlineLevel="1">
      <c r="B1527" s="5" t="s">
        <v>3518</v>
      </c>
      <c r="C1527" s="5" t="s">
        <v>37</v>
      </c>
      <c r="D1527" s="5" t="s">
        <v>55</v>
      </c>
      <c r="E1527" s="5"/>
      <c r="F1527" s="5" t="s">
        <v>8656</v>
      </c>
      <c r="G1527" s="5" t="s">
        <v>8657</v>
      </c>
      <c r="H1527" s="5" t="s">
        <v>3521</v>
      </c>
      <c r="I1527" s="5" t="s">
        <v>5859</v>
      </c>
      <c r="J1527" s="5" t="s">
        <v>38</v>
      </c>
      <c r="K1527" s="5" t="s">
        <v>96</v>
      </c>
      <c r="L1527" s="2">
        <f t="shared" si="23"/>
        <v>78611.791944051976</v>
      </c>
      <c r="M1527" s="5" t="s">
        <v>38</v>
      </c>
      <c r="N1527" s="5" t="s">
        <v>3326</v>
      </c>
    </row>
    <row r="1528" spans="2:14" hidden="1" outlineLevel="1">
      <c r="B1528" s="5" t="s">
        <v>3528</v>
      </c>
      <c r="C1528" s="5" t="s">
        <v>37</v>
      </c>
      <c r="D1528" s="5" t="s">
        <v>38</v>
      </c>
      <c r="E1528" s="5"/>
      <c r="F1528" s="5" t="s">
        <v>8658</v>
      </c>
      <c r="G1528" s="5" t="s">
        <v>8659</v>
      </c>
      <c r="H1528" s="5" t="s">
        <v>3531</v>
      </c>
      <c r="I1528" s="5" t="s">
        <v>1541</v>
      </c>
      <c r="J1528" s="5" t="s">
        <v>51</v>
      </c>
      <c r="K1528" s="5" t="s">
        <v>324</v>
      </c>
      <c r="L1528" s="2">
        <f t="shared" si="23"/>
        <v>71775.983948917012</v>
      </c>
      <c r="M1528" s="5" t="s">
        <v>38</v>
      </c>
      <c r="N1528" s="5" t="s">
        <v>8660</v>
      </c>
    </row>
    <row r="1529" spans="2:14" hidden="1" outlineLevel="1">
      <c r="B1529" s="5" t="s">
        <v>3533</v>
      </c>
      <c r="C1529" s="5" t="s">
        <v>37</v>
      </c>
      <c r="D1529" s="5" t="s">
        <v>55</v>
      </c>
      <c r="E1529" s="5"/>
      <c r="F1529" s="5" t="s">
        <v>8661</v>
      </c>
      <c r="G1529" s="5" t="s">
        <v>8662</v>
      </c>
      <c r="H1529" s="5" t="s">
        <v>3536</v>
      </c>
      <c r="I1529" s="5" t="s">
        <v>476</v>
      </c>
      <c r="J1529" s="5" t="s">
        <v>38</v>
      </c>
      <c r="K1529" s="5" t="s">
        <v>2066</v>
      </c>
      <c r="L1529" s="2">
        <f t="shared" si="23"/>
        <v>-13671.615990269907</v>
      </c>
      <c r="M1529" s="5" t="s">
        <v>38</v>
      </c>
      <c r="N1529" s="5" t="s">
        <v>8663</v>
      </c>
    </row>
    <row r="1530" spans="2:14" hidden="1" outlineLevel="1">
      <c r="B1530" s="5" t="s">
        <v>3533</v>
      </c>
      <c r="C1530" s="5" t="s">
        <v>37</v>
      </c>
      <c r="D1530" s="5" t="s">
        <v>55</v>
      </c>
      <c r="E1530" s="5"/>
      <c r="F1530" s="5" t="s">
        <v>8664</v>
      </c>
      <c r="G1530" s="5" t="s">
        <v>3539</v>
      </c>
      <c r="H1530" s="5" t="s">
        <v>3536</v>
      </c>
      <c r="I1530" s="5" t="s">
        <v>251</v>
      </c>
      <c r="J1530" s="5" t="s">
        <v>38</v>
      </c>
      <c r="K1530" s="5" t="s">
        <v>89</v>
      </c>
      <c r="L1530" s="2">
        <f t="shared" si="23"/>
        <v>47850.655965944679</v>
      </c>
      <c r="M1530" s="5" t="s">
        <v>38</v>
      </c>
      <c r="N1530" s="5" t="s">
        <v>8665</v>
      </c>
    </row>
    <row r="1531" spans="2:14" hidden="1" outlineLevel="1">
      <c r="B1531" s="5" t="s">
        <v>3541</v>
      </c>
      <c r="C1531" s="5" t="s">
        <v>37</v>
      </c>
      <c r="D1531" s="5" t="s">
        <v>46</v>
      </c>
      <c r="E1531" s="5"/>
      <c r="F1531" s="5" t="s">
        <v>8666</v>
      </c>
      <c r="G1531" s="5" t="s">
        <v>8667</v>
      </c>
      <c r="H1531" s="5" t="s">
        <v>3544</v>
      </c>
      <c r="I1531" s="5" t="s">
        <v>8668</v>
      </c>
      <c r="J1531" s="5" t="s">
        <v>38</v>
      </c>
      <c r="K1531" s="5" t="s">
        <v>484</v>
      </c>
      <c r="L1531" s="2">
        <f t="shared" si="23"/>
        <v>102537.11992702431</v>
      </c>
      <c r="M1531" s="5" t="s">
        <v>38</v>
      </c>
      <c r="N1531" s="5" t="s">
        <v>4211</v>
      </c>
    </row>
    <row r="1532" spans="2:14" hidden="1" outlineLevel="1">
      <c r="B1532" s="5" t="s">
        <v>3541</v>
      </c>
      <c r="C1532" s="5" t="s">
        <v>37</v>
      </c>
      <c r="D1532" s="5" t="s">
        <v>46</v>
      </c>
      <c r="E1532" s="5"/>
      <c r="F1532" s="5" t="s">
        <v>8669</v>
      </c>
      <c r="G1532" s="5" t="s">
        <v>8670</v>
      </c>
      <c r="H1532" s="5" t="s">
        <v>3544</v>
      </c>
      <c r="I1532" s="5" t="s">
        <v>3738</v>
      </c>
      <c r="J1532" s="5" t="s">
        <v>38</v>
      </c>
      <c r="K1532" s="5" t="s">
        <v>426</v>
      </c>
      <c r="L1532" s="2">
        <f t="shared" si="23"/>
        <v>-71775.983948917012</v>
      </c>
      <c r="M1532" s="5" t="s">
        <v>38</v>
      </c>
      <c r="N1532" s="5" t="s">
        <v>4214</v>
      </c>
    </row>
    <row r="1533" spans="2:14" hidden="1" outlineLevel="1">
      <c r="B1533" s="5" t="s">
        <v>3550</v>
      </c>
      <c r="C1533" s="5" t="s">
        <v>37</v>
      </c>
      <c r="D1533" s="5" t="s">
        <v>38</v>
      </c>
      <c r="E1533" s="5"/>
      <c r="F1533" s="5" t="s">
        <v>3551</v>
      </c>
      <c r="G1533" s="5" t="s">
        <v>8671</v>
      </c>
      <c r="H1533" s="5" t="s">
        <v>3553</v>
      </c>
      <c r="I1533" s="5" t="s">
        <v>1273</v>
      </c>
      <c r="J1533" s="5" t="s">
        <v>51</v>
      </c>
      <c r="K1533" s="5" t="s">
        <v>1410</v>
      </c>
      <c r="L1533" s="2">
        <f t="shared" si="23"/>
        <v>73484.935947700753</v>
      </c>
      <c r="M1533" s="5" t="s">
        <v>38</v>
      </c>
      <c r="N1533" s="5" t="s">
        <v>8672</v>
      </c>
    </row>
    <row r="1534" spans="2:14" hidden="1" outlineLevel="1">
      <c r="B1534" s="5" t="s">
        <v>3555</v>
      </c>
      <c r="C1534" s="5" t="s">
        <v>37</v>
      </c>
      <c r="D1534" s="5" t="s">
        <v>46</v>
      </c>
      <c r="E1534" s="5"/>
      <c r="F1534" s="5" t="s">
        <v>8673</v>
      </c>
      <c r="G1534" s="5" t="s">
        <v>8674</v>
      </c>
      <c r="H1534" s="5" t="s">
        <v>3558</v>
      </c>
      <c r="I1534" s="5" t="s">
        <v>5494</v>
      </c>
      <c r="J1534" s="5" t="s">
        <v>51</v>
      </c>
      <c r="K1534" s="5" t="s">
        <v>459</v>
      </c>
      <c r="L1534" s="2">
        <f t="shared" si="23"/>
        <v>104246.07192580804</v>
      </c>
      <c r="M1534" s="5" t="s">
        <v>38</v>
      </c>
      <c r="N1534" s="5" t="s">
        <v>8675</v>
      </c>
    </row>
    <row r="1535" spans="2:14" hidden="1" outlineLevel="1">
      <c r="B1535" s="5" t="s">
        <v>3560</v>
      </c>
      <c r="C1535" s="5" t="s">
        <v>37</v>
      </c>
      <c r="D1535" s="5" t="s">
        <v>38</v>
      </c>
      <c r="E1535" s="5"/>
      <c r="F1535" s="5" t="s">
        <v>8676</v>
      </c>
      <c r="G1535" s="5" t="s">
        <v>8677</v>
      </c>
      <c r="H1535" s="5" t="s">
        <v>3563</v>
      </c>
      <c r="I1535" s="5" t="s">
        <v>8678</v>
      </c>
      <c r="J1535" s="5" t="s">
        <v>38</v>
      </c>
      <c r="K1535" s="5" t="s">
        <v>282</v>
      </c>
      <c r="L1535" s="2">
        <f t="shared" si="23"/>
        <v>-54686.463961079629</v>
      </c>
      <c r="M1535" s="5" t="s">
        <v>38</v>
      </c>
      <c r="N1535" s="5" t="s">
        <v>8679</v>
      </c>
    </row>
    <row r="1536" spans="2:14" hidden="1" outlineLevel="1">
      <c r="B1536" s="5" t="s">
        <v>3560</v>
      </c>
      <c r="C1536" s="5" t="s">
        <v>37</v>
      </c>
      <c r="D1536" s="5" t="s">
        <v>38</v>
      </c>
      <c r="E1536" s="5"/>
      <c r="F1536" s="5" t="s">
        <v>8680</v>
      </c>
      <c r="G1536" s="5" t="s">
        <v>8681</v>
      </c>
      <c r="H1536" s="5" t="s">
        <v>3563</v>
      </c>
      <c r="I1536" s="5" t="s">
        <v>8682</v>
      </c>
      <c r="J1536" s="5" t="s">
        <v>38</v>
      </c>
      <c r="K1536" s="5" t="s">
        <v>1613</v>
      </c>
      <c r="L1536" s="2">
        <f t="shared" si="23"/>
        <v>126462.44790999666</v>
      </c>
      <c r="M1536" s="5" t="s">
        <v>38</v>
      </c>
      <c r="N1536" s="5" t="s">
        <v>8683</v>
      </c>
    </row>
    <row r="1537" spans="2:14" hidden="1" outlineLevel="1">
      <c r="B1537" s="5" t="s">
        <v>3566</v>
      </c>
      <c r="C1537" s="5" t="s">
        <v>37</v>
      </c>
      <c r="D1537" s="5" t="s">
        <v>55</v>
      </c>
      <c r="E1537" s="5"/>
      <c r="F1537" s="5" t="s">
        <v>8684</v>
      </c>
      <c r="G1537" s="5" t="s">
        <v>8685</v>
      </c>
      <c r="H1537" s="5" t="s">
        <v>3569</v>
      </c>
      <c r="I1537" s="5" t="s">
        <v>378</v>
      </c>
      <c r="J1537" s="5" t="s">
        <v>38</v>
      </c>
      <c r="K1537" s="5" t="s">
        <v>159</v>
      </c>
      <c r="L1537" s="2">
        <f t="shared" si="23"/>
        <v>42723.799969593463</v>
      </c>
      <c r="M1537" s="5" t="s">
        <v>38</v>
      </c>
      <c r="N1537" s="5" t="s">
        <v>8686</v>
      </c>
    </row>
    <row r="1538" spans="2:14" hidden="1" outlineLevel="1">
      <c r="B1538" s="5" t="s">
        <v>3571</v>
      </c>
      <c r="C1538" s="5" t="s">
        <v>37</v>
      </c>
      <c r="D1538" s="5" t="s">
        <v>46</v>
      </c>
      <c r="E1538" s="5"/>
      <c r="F1538" s="5" t="s">
        <v>8687</v>
      </c>
      <c r="G1538" s="5" t="s">
        <v>8688</v>
      </c>
      <c r="H1538" s="5" t="s">
        <v>3574</v>
      </c>
      <c r="I1538" s="5" t="s">
        <v>2222</v>
      </c>
      <c r="J1538" s="5" t="s">
        <v>51</v>
      </c>
      <c r="K1538" s="5" t="s">
        <v>526</v>
      </c>
      <c r="L1538" s="2">
        <f t="shared" si="23"/>
        <v>109372.92792215926</v>
      </c>
      <c r="M1538" s="5" t="s">
        <v>38</v>
      </c>
      <c r="N1538" s="5" t="s">
        <v>8689</v>
      </c>
    </row>
    <row r="1539" spans="2:14" hidden="1" outlineLevel="1">
      <c r="B1539" s="5" t="s">
        <v>3576</v>
      </c>
      <c r="C1539" s="5" t="s">
        <v>37</v>
      </c>
      <c r="D1539" s="5" t="s">
        <v>38</v>
      </c>
      <c r="E1539" s="5" t="s">
        <v>120</v>
      </c>
      <c r="F1539" s="5" t="s">
        <v>8690</v>
      </c>
      <c r="G1539" s="5" t="s">
        <v>8691</v>
      </c>
      <c r="H1539" s="5" t="s">
        <v>3579</v>
      </c>
      <c r="I1539" s="5" t="s">
        <v>3012</v>
      </c>
      <c r="J1539" s="5" t="s">
        <v>51</v>
      </c>
      <c r="K1539" s="5" t="s">
        <v>1856</v>
      </c>
      <c r="L1539" s="2">
        <f t="shared" ref="L1539:L1602" si="24">K1539/$K$2361*100</f>
        <v>-44432.751968377197</v>
      </c>
      <c r="M1539" s="5" t="s">
        <v>38</v>
      </c>
      <c r="N1539" s="5" t="s">
        <v>8692</v>
      </c>
    </row>
    <row r="1540" spans="2:14" hidden="1" outlineLevel="1">
      <c r="B1540" s="5" t="s">
        <v>3581</v>
      </c>
      <c r="C1540" s="5" t="s">
        <v>37</v>
      </c>
      <c r="D1540" s="5" t="s">
        <v>38</v>
      </c>
      <c r="E1540" s="5"/>
      <c r="F1540" s="5" t="s">
        <v>8693</v>
      </c>
      <c r="G1540" s="5" t="s">
        <v>8694</v>
      </c>
      <c r="H1540" s="5" t="s">
        <v>3584</v>
      </c>
      <c r="I1540" s="5" t="s">
        <v>1921</v>
      </c>
      <c r="J1540" s="5" t="s">
        <v>38</v>
      </c>
      <c r="K1540" s="5" t="s">
        <v>159</v>
      </c>
      <c r="L1540" s="2">
        <f t="shared" si="24"/>
        <v>42723.799969593463</v>
      </c>
      <c r="M1540" s="5" t="s">
        <v>38</v>
      </c>
      <c r="N1540" s="5" t="s">
        <v>8695</v>
      </c>
    </row>
    <row r="1541" spans="2:14" hidden="1" outlineLevel="1">
      <c r="B1541" s="5" t="s">
        <v>8696</v>
      </c>
      <c r="C1541" s="5" t="s">
        <v>37</v>
      </c>
      <c r="D1541" s="5" t="s">
        <v>38</v>
      </c>
      <c r="E1541" s="5"/>
      <c r="F1541" s="5" t="s">
        <v>8697</v>
      </c>
      <c r="G1541" s="5" t="s">
        <v>8698</v>
      </c>
      <c r="H1541" s="5" t="s">
        <v>8699</v>
      </c>
      <c r="I1541" s="5" t="s">
        <v>6528</v>
      </c>
      <c r="J1541" s="5" t="s">
        <v>51</v>
      </c>
      <c r="K1541" s="5" t="s">
        <v>1410</v>
      </c>
      <c r="L1541" s="2">
        <f t="shared" si="24"/>
        <v>73484.935947700753</v>
      </c>
      <c r="M1541" s="5" t="s">
        <v>38</v>
      </c>
      <c r="N1541" s="5" t="s">
        <v>8700</v>
      </c>
    </row>
    <row r="1542" spans="2:14" hidden="1" outlineLevel="1">
      <c r="B1542" s="5" t="s">
        <v>8696</v>
      </c>
      <c r="C1542" s="5" t="s">
        <v>37</v>
      </c>
      <c r="D1542" s="5" t="s">
        <v>55</v>
      </c>
      <c r="E1542" s="5"/>
      <c r="F1542" s="5" t="s">
        <v>8701</v>
      </c>
      <c r="G1542" s="5" t="s">
        <v>8702</v>
      </c>
      <c r="H1542" s="5" t="s">
        <v>8699</v>
      </c>
      <c r="I1542" s="5" t="s">
        <v>1066</v>
      </c>
      <c r="J1542" s="5" t="s">
        <v>51</v>
      </c>
      <c r="K1542" s="5" t="s">
        <v>1579</v>
      </c>
      <c r="L1542" s="2">
        <f t="shared" si="24"/>
        <v>-52977.511962295888</v>
      </c>
      <c r="M1542" s="5" t="s">
        <v>38</v>
      </c>
      <c r="N1542" s="5" t="s">
        <v>8703</v>
      </c>
    </row>
    <row r="1543" spans="2:14" hidden="1" outlineLevel="1">
      <c r="B1543" s="5" t="s">
        <v>3586</v>
      </c>
      <c r="C1543" s="5" t="s">
        <v>37</v>
      </c>
      <c r="D1543" s="5" t="s">
        <v>55</v>
      </c>
      <c r="E1543" s="5"/>
      <c r="F1543" s="5" t="s">
        <v>8704</v>
      </c>
      <c r="G1543" s="5" t="s">
        <v>8705</v>
      </c>
      <c r="H1543" s="5" t="s">
        <v>3589</v>
      </c>
      <c r="I1543" s="5" t="s">
        <v>1562</v>
      </c>
      <c r="J1543" s="5" t="s">
        <v>51</v>
      </c>
      <c r="K1543" s="5" t="s">
        <v>2126</v>
      </c>
      <c r="L1543" s="2">
        <f t="shared" si="24"/>
        <v>114499.78391851048</v>
      </c>
      <c r="M1543" s="5" t="s">
        <v>38</v>
      </c>
      <c r="N1543" s="5" t="s">
        <v>8706</v>
      </c>
    </row>
    <row r="1544" spans="2:14" hidden="1" outlineLevel="1">
      <c r="B1544" s="5" t="s">
        <v>3598</v>
      </c>
      <c r="C1544" s="5" t="s">
        <v>37</v>
      </c>
      <c r="D1544" s="5" t="s">
        <v>55</v>
      </c>
      <c r="E1544" s="5"/>
      <c r="F1544" s="5" t="s">
        <v>8707</v>
      </c>
      <c r="G1544" s="5" t="s">
        <v>8708</v>
      </c>
      <c r="H1544" s="5" t="s">
        <v>3601</v>
      </c>
      <c r="I1544" s="5" t="s">
        <v>4228</v>
      </c>
      <c r="J1544" s="5" t="s">
        <v>38</v>
      </c>
      <c r="K1544" s="5" t="s">
        <v>893</v>
      </c>
      <c r="L1544" s="2">
        <f t="shared" si="24"/>
        <v>93992.359933105618</v>
      </c>
      <c r="M1544" s="5" t="s">
        <v>38</v>
      </c>
      <c r="N1544" s="5" t="s">
        <v>2865</v>
      </c>
    </row>
    <row r="1545" spans="2:14" hidden="1" outlineLevel="1">
      <c r="B1545" s="5" t="s">
        <v>3604</v>
      </c>
      <c r="C1545" s="5" t="s">
        <v>37</v>
      </c>
      <c r="D1545" s="5" t="s">
        <v>38</v>
      </c>
      <c r="E1545" s="5"/>
      <c r="F1545" s="5" t="s">
        <v>8709</v>
      </c>
      <c r="G1545" s="5" t="s">
        <v>8710</v>
      </c>
      <c r="H1545" s="5" t="s">
        <v>3607</v>
      </c>
      <c r="I1545" s="5" t="s">
        <v>5986</v>
      </c>
      <c r="J1545" s="5" t="s">
        <v>38</v>
      </c>
      <c r="K1545" s="5" t="s">
        <v>89</v>
      </c>
      <c r="L1545" s="2">
        <f t="shared" si="24"/>
        <v>47850.655965944679</v>
      </c>
      <c r="M1545" s="5" t="s">
        <v>38</v>
      </c>
      <c r="N1545" s="5" t="s">
        <v>8711</v>
      </c>
    </row>
    <row r="1546" spans="2:14" hidden="1" outlineLevel="1">
      <c r="B1546" s="5" t="s">
        <v>3612</v>
      </c>
      <c r="C1546" s="5" t="s">
        <v>37</v>
      </c>
      <c r="D1546" s="5" t="s">
        <v>55</v>
      </c>
      <c r="E1546" s="5"/>
      <c r="F1546" s="5" t="s">
        <v>8712</v>
      </c>
      <c r="G1546" s="5" t="s">
        <v>8713</v>
      </c>
      <c r="H1546" s="5" t="s">
        <v>3615</v>
      </c>
      <c r="I1546" s="5" t="s">
        <v>245</v>
      </c>
      <c r="J1546" s="5" t="s">
        <v>51</v>
      </c>
      <c r="K1546" s="5" t="s">
        <v>3073</v>
      </c>
      <c r="L1546" s="2">
        <f t="shared" si="24"/>
        <v>-102537.11992702431</v>
      </c>
      <c r="M1546" s="5" t="s">
        <v>38</v>
      </c>
      <c r="N1546" s="5" t="s">
        <v>8714</v>
      </c>
    </row>
    <row r="1547" spans="2:14" hidden="1" outlineLevel="1">
      <c r="B1547" s="5" t="s">
        <v>3612</v>
      </c>
      <c r="C1547" s="5" t="s">
        <v>37</v>
      </c>
      <c r="D1547" s="5" t="s">
        <v>46</v>
      </c>
      <c r="E1547" s="5"/>
      <c r="F1547" s="5" t="s">
        <v>8715</v>
      </c>
      <c r="G1547" s="5" t="s">
        <v>8716</v>
      </c>
      <c r="H1547" s="5" t="s">
        <v>3615</v>
      </c>
      <c r="I1547" s="5" t="s">
        <v>166</v>
      </c>
      <c r="J1547" s="5" t="s">
        <v>51</v>
      </c>
      <c r="K1547" s="5" t="s">
        <v>438</v>
      </c>
      <c r="L1547" s="2">
        <f t="shared" si="24"/>
        <v>129880.35190756411</v>
      </c>
      <c r="M1547" s="5" t="s">
        <v>38</v>
      </c>
      <c r="N1547" s="5" t="s">
        <v>8717</v>
      </c>
    </row>
    <row r="1548" spans="2:14" hidden="1" outlineLevel="1">
      <c r="B1548" s="5" t="s">
        <v>8718</v>
      </c>
      <c r="C1548" s="5" t="s">
        <v>37</v>
      </c>
      <c r="D1548" s="5" t="s">
        <v>55</v>
      </c>
      <c r="E1548" s="5"/>
      <c r="F1548" s="5" t="s">
        <v>8719</v>
      </c>
      <c r="G1548" s="5" t="s">
        <v>8720</v>
      </c>
      <c r="H1548" s="5" t="s">
        <v>8721</v>
      </c>
      <c r="I1548" s="5" t="s">
        <v>4071</v>
      </c>
      <c r="J1548" s="5" t="s">
        <v>38</v>
      </c>
      <c r="K1548" s="5" t="s">
        <v>1410</v>
      </c>
      <c r="L1548" s="2">
        <f t="shared" si="24"/>
        <v>73484.935947700753</v>
      </c>
      <c r="M1548" s="5" t="s">
        <v>38</v>
      </c>
      <c r="N1548" s="5" t="s">
        <v>8722</v>
      </c>
    </row>
    <row r="1549" spans="2:14" hidden="1" outlineLevel="1">
      <c r="B1549" s="5" t="s">
        <v>3626</v>
      </c>
      <c r="C1549" s="5" t="s">
        <v>37</v>
      </c>
      <c r="D1549" s="5" t="s">
        <v>55</v>
      </c>
      <c r="E1549" s="5"/>
      <c r="F1549" s="5" t="s">
        <v>8723</v>
      </c>
      <c r="G1549" s="5" t="s">
        <v>8724</v>
      </c>
      <c r="H1549" s="5" t="s">
        <v>3629</v>
      </c>
      <c r="I1549" s="5" t="s">
        <v>5494</v>
      </c>
      <c r="J1549" s="5" t="s">
        <v>51</v>
      </c>
      <c r="K1549" s="5" t="s">
        <v>132</v>
      </c>
      <c r="L1549" s="2">
        <f t="shared" si="24"/>
        <v>56395.415959863371</v>
      </c>
      <c r="M1549" s="5" t="s">
        <v>38</v>
      </c>
      <c r="N1549" s="5" t="s">
        <v>8725</v>
      </c>
    </row>
    <row r="1550" spans="2:14" hidden="1" outlineLevel="1">
      <c r="B1550" s="7" t="s">
        <v>3636</v>
      </c>
      <c r="C1550" s="7" t="s">
        <v>37</v>
      </c>
      <c r="D1550" s="7" t="s">
        <v>38</v>
      </c>
      <c r="E1550" s="7"/>
      <c r="F1550" s="7" t="s">
        <v>6805</v>
      </c>
      <c r="G1550" s="7" t="s">
        <v>6806</v>
      </c>
      <c r="H1550" s="7" t="s">
        <v>3639</v>
      </c>
      <c r="I1550" s="7" t="s">
        <v>5986</v>
      </c>
      <c r="J1550" s="7" t="s">
        <v>51</v>
      </c>
      <c r="K1550" s="7" t="s">
        <v>2315</v>
      </c>
      <c r="L1550" s="2">
        <f t="shared" si="24"/>
        <v>-15380.567989053645</v>
      </c>
      <c r="M1550" s="7" t="s">
        <v>38</v>
      </c>
      <c r="N1550" s="7" t="s">
        <v>6809</v>
      </c>
    </row>
    <row r="1551" spans="2:14" hidden="1" outlineLevel="1">
      <c r="B1551" s="5" t="s">
        <v>3646</v>
      </c>
      <c r="C1551" s="5" t="s">
        <v>37</v>
      </c>
      <c r="D1551" s="5" t="s">
        <v>38</v>
      </c>
      <c r="E1551" s="5" t="s">
        <v>120</v>
      </c>
      <c r="F1551" s="5" t="s">
        <v>8726</v>
      </c>
      <c r="G1551" s="5" t="s">
        <v>8727</v>
      </c>
      <c r="H1551" s="5" t="s">
        <v>3649</v>
      </c>
      <c r="I1551" s="5" t="s">
        <v>8728</v>
      </c>
      <c r="J1551" s="5" t="s">
        <v>51</v>
      </c>
      <c r="K1551" s="5" t="s">
        <v>962</v>
      </c>
      <c r="L1551" s="2">
        <f t="shared" si="24"/>
        <v>-73484.935947700753</v>
      </c>
      <c r="M1551" s="5" t="s">
        <v>38</v>
      </c>
      <c r="N1551" s="5" t="s">
        <v>8729</v>
      </c>
    </row>
    <row r="1552" spans="2:14" hidden="1" outlineLevel="1">
      <c r="B1552" s="5" t="s">
        <v>3652</v>
      </c>
      <c r="C1552" s="5" t="s">
        <v>37</v>
      </c>
      <c r="D1552" s="5" t="s">
        <v>38</v>
      </c>
      <c r="E1552" s="5" t="s">
        <v>120</v>
      </c>
      <c r="F1552" s="5" t="s">
        <v>8730</v>
      </c>
      <c r="G1552" s="5" t="s">
        <v>8731</v>
      </c>
      <c r="H1552" s="5" t="s">
        <v>3649</v>
      </c>
      <c r="I1552" s="5" t="s">
        <v>5292</v>
      </c>
      <c r="J1552" s="5" t="s">
        <v>51</v>
      </c>
      <c r="K1552" s="5" t="s">
        <v>1120</v>
      </c>
      <c r="L1552" s="2">
        <f t="shared" si="24"/>
        <v>-100828.16792824057</v>
      </c>
      <c r="M1552" s="5" t="s">
        <v>38</v>
      </c>
      <c r="N1552" s="5" t="s">
        <v>8732</v>
      </c>
    </row>
    <row r="1553" spans="1:14" hidden="1" outlineLevel="1">
      <c r="B1553" s="5" t="s">
        <v>3652</v>
      </c>
      <c r="C1553" s="5" t="s">
        <v>37</v>
      </c>
      <c r="D1553" s="5" t="s">
        <v>38</v>
      </c>
      <c r="E1553" s="5" t="s">
        <v>120</v>
      </c>
      <c r="F1553" s="5" t="s">
        <v>8733</v>
      </c>
      <c r="G1553" s="5" t="s">
        <v>8734</v>
      </c>
      <c r="H1553" s="5" t="s">
        <v>3649</v>
      </c>
      <c r="I1553" s="5" t="s">
        <v>8735</v>
      </c>
      <c r="J1553" s="5" t="s">
        <v>51</v>
      </c>
      <c r="K1553" s="5" t="s">
        <v>1711</v>
      </c>
      <c r="L1553" s="2">
        <f t="shared" si="24"/>
        <v>164059.39188323889</v>
      </c>
      <c r="M1553" s="5" t="s">
        <v>38</v>
      </c>
      <c r="N1553" s="5" t="s">
        <v>8736</v>
      </c>
    </row>
    <row r="1554" spans="1:14" hidden="1" outlineLevel="1">
      <c r="B1554" s="5" t="s">
        <v>3661</v>
      </c>
      <c r="C1554" s="5" t="s">
        <v>37</v>
      </c>
      <c r="D1554" s="5" t="s">
        <v>55</v>
      </c>
      <c r="E1554" s="5"/>
      <c r="F1554" s="5" t="s">
        <v>8737</v>
      </c>
      <c r="G1554" s="5" t="s">
        <v>8738</v>
      </c>
      <c r="H1554" s="5" t="s">
        <v>3664</v>
      </c>
      <c r="I1554" s="5" t="s">
        <v>335</v>
      </c>
      <c r="J1554" s="5" t="s">
        <v>51</v>
      </c>
      <c r="K1554" s="5" t="s">
        <v>8739</v>
      </c>
      <c r="L1554" s="2">
        <f t="shared" si="24"/>
        <v>-158932.53588688766</v>
      </c>
      <c r="M1554" s="5" t="s">
        <v>38</v>
      </c>
      <c r="N1554" s="5" t="s">
        <v>4249</v>
      </c>
    </row>
    <row r="1555" spans="1:14" hidden="1" outlineLevel="1">
      <c r="B1555" s="5" t="s">
        <v>3661</v>
      </c>
      <c r="C1555" s="5" t="s">
        <v>37</v>
      </c>
      <c r="D1555" s="5" t="s">
        <v>46</v>
      </c>
      <c r="E1555" s="5"/>
      <c r="F1555" s="5" t="s">
        <v>8740</v>
      </c>
      <c r="G1555" s="5" t="s">
        <v>8741</v>
      </c>
      <c r="H1555" s="5" t="s">
        <v>3664</v>
      </c>
      <c r="I1555" s="5" t="s">
        <v>408</v>
      </c>
      <c r="J1555" s="5" t="s">
        <v>51</v>
      </c>
      <c r="K1555" s="5" t="s">
        <v>1905</v>
      </c>
      <c r="L1555" s="2">
        <f t="shared" si="24"/>
        <v>158932.53588688766</v>
      </c>
      <c r="M1555" s="5" t="s">
        <v>38</v>
      </c>
      <c r="N1555" s="5" t="s">
        <v>4252</v>
      </c>
    </row>
    <row r="1556" spans="1:14" hidden="1" outlineLevel="1">
      <c r="B1556" s="5" t="s">
        <v>3661</v>
      </c>
      <c r="C1556" s="5" t="s">
        <v>37</v>
      </c>
      <c r="D1556" s="5" t="s">
        <v>38</v>
      </c>
      <c r="E1556" s="5"/>
      <c r="F1556" s="5" t="s">
        <v>8742</v>
      </c>
      <c r="G1556" s="5" t="s">
        <v>8743</v>
      </c>
      <c r="H1556" s="5" t="s">
        <v>3664</v>
      </c>
      <c r="I1556" s="5" t="s">
        <v>1480</v>
      </c>
      <c r="J1556" s="5" t="s">
        <v>51</v>
      </c>
      <c r="K1556" s="5" t="s">
        <v>1337</v>
      </c>
      <c r="L1556" s="2">
        <f t="shared" si="24"/>
        <v>-11962.66399148617</v>
      </c>
      <c r="M1556" s="5" t="s">
        <v>38</v>
      </c>
      <c r="N1556" s="5" t="s">
        <v>4256</v>
      </c>
    </row>
    <row r="1557" spans="1:14" hidden="1" outlineLevel="1">
      <c r="B1557" s="5" t="s">
        <v>8744</v>
      </c>
      <c r="C1557" s="5" t="s">
        <v>37</v>
      </c>
      <c r="D1557" s="5" t="s">
        <v>38</v>
      </c>
      <c r="E1557" s="5"/>
      <c r="F1557" s="5" t="s">
        <v>8745</v>
      </c>
      <c r="G1557" s="5" t="s">
        <v>8746</v>
      </c>
      <c r="H1557" s="5" t="s">
        <v>8747</v>
      </c>
      <c r="I1557" s="5" t="s">
        <v>1997</v>
      </c>
      <c r="J1557" s="5" t="s">
        <v>51</v>
      </c>
      <c r="K1557" s="5" t="s">
        <v>540</v>
      </c>
      <c r="L1557" s="2">
        <f t="shared" si="24"/>
        <v>11962.66399148617</v>
      </c>
      <c r="M1557" s="5" t="s">
        <v>38</v>
      </c>
      <c r="N1557" s="5" t="s">
        <v>8748</v>
      </c>
    </row>
    <row r="1558" spans="1:14" hidden="1" outlineLevel="1">
      <c r="B1558" s="5" t="s">
        <v>8749</v>
      </c>
      <c r="C1558" s="5" t="s">
        <v>37</v>
      </c>
      <c r="D1558" s="5" t="s">
        <v>38</v>
      </c>
      <c r="E1558" s="5"/>
      <c r="F1558" s="5" t="s">
        <v>8750</v>
      </c>
      <c r="G1558" s="5" t="s">
        <v>8751</v>
      </c>
      <c r="H1558" s="5" t="s">
        <v>8752</v>
      </c>
      <c r="I1558" s="5" t="s">
        <v>1900</v>
      </c>
      <c r="J1558" s="5" t="s">
        <v>38</v>
      </c>
      <c r="K1558" s="5" t="s">
        <v>853</v>
      </c>
      <c r="L1558" s="2">
        <f t="shared" si="24"/>
        <v>44432.751968377197</v>
      </c>
      <c r="M1558" s="5" t="s">
        <v>38</v>
      </c>
      <c r="N1558" s="5" t="s">
        <v>8753</v>
      </c>
    </row>
    <row r="1559" spans="1:14" hidden="1" outlineLevel="1">
      <c r="B1559" s="5" t="s">
        <v>8749</v>
      </c>
      <c r="C1559" s="5" t="s">
        <v>37</v>
      </c>
      <c r="D1559" s="5" t="s">
        <v>55</v>
      </c>
      <c r="E1559" s="5"/>
      <c r="F1559" s="5" t="s">
        <v>8754</v>
      </c>
      <c r="G1559" s="5" t="s">
        <v>8755</v>
      </c>
      <c r="H1559" s="5" t="s">
        <v>8752</v>
      </c>
      <c r="I1559" s="5" t="s">
        <v>554</v>
      </c>
      <c r="J1559" s="5" t="s">
        <v>38</v>
      </c>
      <c r="K1559" s="5" t="s">
        <v>2066</v>
      </c>
      <c r="L1559" s="2">
        <f t="shared" si="24"/>
        <v>-13671.615990269907</v>
      </c>
      <c r="M1559" s="5" t="s">
        <v>38</v>
      </c>
      <c r="N1559" s="5" t="s">
        <v>8756</v>
      </c>
    </row>
    <row r="1560" spans="1:14" hidden="1" outlineLevel="1">
      <c r="B1560" s="5" t="s">
        <v>8757</v>
      </c>
      <c r="C1560" s="5" t="s">
        <v>37</v>
      </c>
      <c r="D1560" s="5" t="s">
        <v>38</v>
      </c>
      <c r="E1560" s="5"/>
      <c r="F1560" s="5" t="s">
        <v>8758</v>
      </c>
      <c r="G1560" s="5" t="s">
        <v>8759</v>
      </c>
      <c r="H1560" s="5" t="s">
        <v>8760</v>
      </c>
      <c r="I1560" s="5" t="s">
        <v>2191</v>
      </c>
      <c r="J1560" s="5" t="s">
        <v>38</v>
      </c>
      <c r="K1560" s="5" t="s">
        <v>2522</v>
      </c>
      <c r="L1560" s="2">
        <f t="shared" si="24"/>
        <v>176022.05587472505</v>
      </c>
      <c r="M1560" s="5" t="s">
        <v>38</v>
      </c>
      <c r="N1560" s="5" t="s">
        <v>8761</v>
      </c>
    </row>
    <row r="1561" spans="1:14" collapsed="1">
      <c r="A1561" s="3" t="s">
        <v>3931</v>
      </c>
      <c r="B1561" s="2" t="s">
        <v>3932</v>
      </c>
      <c r="C1561" s="2" t="s">
        <v>3933</v>
      </c>
      <c r="D1561" s="2" t="s">
        <v>8762</v>
      </c>
      <c r="E1561" s="2" t="s">
        <v>8763</v>
      </c>
      <c r="F1561" s="2" t="s">
        <v>8764</v>
      </c>
      <c r="G1561" s="2" t="s">
        <v>7531</v>
      </c>
      <c r="H1561" s="2" t="s">
        <v>8765</v>
      </c>
      <c r="I1561" s="3" t="s">
        <v>3938</v>
      </c>
      <c r="K1561" s="2">
        <f>60/C1561</f>
        <v>1.3204515944453003E-3</v>
      </c>
      <c r="L1561" s="2">
        <f t="shared" si="24"/>
        <v>2.2565883916244704</v>
      </c>
      <c r="M1561" s="2">
        <v>-0.109</v>
      </c>
      <c r="N1561" s="2">
        <v>9.4</v>
      </c>
    </row>
    <row r="1562" spans="1:14" hidden="1" outlineLevel="1">
      <c r="B1562" s="1" t="s">
        <v>26</v>
      </c>
      <c r="C1562" s="1" t="s">
        <v>27</v>
      </c>
      <c r="D1562" s="1" t="s">
        <v>4</v>
      </c>
      <c r="E1562" s="1" t="s">
        <v>28</v>
      </c>
      <c r="F1562" s="1" t="s">
        <v>29</v>
      </c>
      <c r="G1562" s="1" t="s">
        <v>30</v>
      </c>
      <c r="H1562" s="1" t="s">
        <v>31</v>
      </c>
      <c r="I1562" s="1" t="s">
        <v>32</v>
      </c>
      <c r="J1562" s="1" t="s">
        <v>33</v>
      </c>
      <c r="K1562" s="1" t="s">
        <v>3</v>
      </c>
      <c r="L1562" s="2" t="e">
        <f t="shared" si="24"/>
        <v>#VALUE!</v>
      </c>
      <c r="M1562" s="1" t="s">
        <v>34</v>
      </c>
      <c r="N1562" s="1" t="s">
        <v>35</v>
      </c>
    </row>
    <row r="1563" spans="1:14" hidden="1" outlineLevel="1">
      <c r="B1563" s="7" t="s">
        <v>3939</v>
      </c>
      <c r="C1563" s="7" t="s">
        <v>37</v>
      </c>
      <c r="D1563" s="7" t="s">
        <v>142</v>
      </c>
      <c r="E1563" s="7"/>
      <c r="F1563" s="7" t="s">
        <v>2948</v>
      </c>
      <c r="G1563" s="7" t="s">
        <v>2949</v>
      </c>
      <c r="H1563" s="7" t="s">
        <v>2950</v>
      </c>
      <c r="I1563" s="7" t="s">
        <v>207</v>
      </c>
      <c r="J1563" s="7" t="s">
        <v>51</v>
      </c>
      <c r="K1563" s="7" t="s">
        <v>96</v>
      </c>
      <c r="L1563" s="2">
        <f t="shared" si="24"/>
        <v>78611.791944051976</v>
      </c>
      <c r="M1563" s="7" t="s">
        <v>38</v>
      </c>
      <c r="N1563" s="7" t="s">
        <v>374</v>
      </c>
    </row>
    <row r="1564" spans="1:14" hidden="1" outlineLevel="1">
      <c r="B1564" s="5" t="s">
        <v>3942</v>
      </c>
      <c r="C1564" s="5" t="s">
        <v>37</v>
      </c>
      <c r="D1564" s="5" t="s">
        <v>38</v>
      </c>
      <c r="E1564" s="5"/>
      <c r="F1564" s="5" t="s">
        <v>8766</v>
      </c>
      <c r="G1564" s="5" t="s">
        <v>8767</v>
      </c>
      <c r="H1564" s="5" t="s">
        <v>3945</v>
      </c>
      <c r="I1564" s="5" t="s">
        <v>7156</v>
      </c>
      <c r="J1564" s="5" t="s">
        <v>51</v>
      </c>
      <c r="K1564" s="5" t="s">
        <v>1620</v>
      </c>
      <c r="L1564" s="2">
        <f t="shared" si="24"/>
        <v>75193.887946484494</v>
      </c>
      <c r="M1564" s="5" t="s">
        <v>38</v>
      </c>
      <c r="N1564" s="5" t="s">
        <v>8768</v>
      </c>
    </row>
    <row r="1565" spans="1:14" hidden="1" outlineLevel="1">
      <c r="B1565" s="5" t="s">
        <v>3947</v>
      </c>
      <c r="C1565" s="5" t="s">
        <v>37</v>
      </c>
      <c r="D1565" s="5" t="s">
        <v>55</v>
      </c>
      <c r="E1565" s="5"/>
      <c r="F1565" s="5" t="s">
        <v>8769</v>
      </c>
      <c r="G1565" s="5" t="s">
        <v>8770</v>
      </c>
      <c r="H1565" s="5" t="s">
        <v>3950</v>
      </c>
      <c r="I1565" s="5" t="s">
        <v>4087</v>
      </c>
      <c r="J1565" s="5" t="s">
        <v>51</v>
      </c>
      <c r="K1565" s="5" t="s">
        <v>215</v>
      </c>
      <c r="L1565" s="2">
        <f t="shared" si="24"/>
        <v>63231.223954998328</v>
      </c>
      <c r="M1565" s="5" t="s">
        <v>38</v>
      </c>
      <c r="N1565" s="5" t="s">
        <v>8771</v>
      </c>
    </row>
    <row r="1566" spans="1:14" hidden="1" outlineLevel="1">
      <c r="B1566" s="5" t="s">
        <v>3953</v>
      </c>
      <c r="C1566" s="5" t="s">
        <v>37</v>
      </c>
      <c r="D1566" s="5" t="s">
        <v>46</v>
      </c>
      <c r="E1566" s="5"/>
      <c r="F1566" s="5" t="s">
        <v>8772</v>
      </c>
      <c r="G1566" s="5" t="s">
        <v>8773</v>
      </c>
      <c r="H1566" s="5" t="s">
        <v>3956</v>
      </c>
      <c r="I1566" s="5" t="s">
        <v>5821</v>
      </c>
      <c r="J1566" s="5" t="s">
        <v>51</v>
      </c>
      <c r="K1566" s="5" t="s">
        <v>208</v>
      </c>
      <c r="L1566" s="2">
        <f t="shared" si="24"/>
        <v>87156.551937970667</v>
      </c>
      <c r="M1566" s="5" t="s">
        <v>38</v>
      </c>
      <c r="N1566" s="5" t="s">
        <v>8774</v>
      </c>
    </row>
    <row r="1567" spans="1:14" hidden="1" outlineLevel="1">
      <c r="B1567" s="5" t="s">
        <v>3958</v>
      </c>
      <c r="C1567" s="5" t="s">
        <v>37</v>
      </c>
      <c r="D1567" s="5" t="s">
        <v>38</v>
      </c>
      <c r="E1567" s="5"/>
      <c r="F1567" s="5" t="s">
        <v>8775</v>
      </c>
      <c r="G1567" s="5" t="s">
        <v>8776</v>
      </c>
      <c r="H1567" s="5" t="s">
        <v>3961</v>
      </c>
      <c r="I1567" s="5" t="s">
        <v>5498</v>
      </c>
      <c r="J1567" s="5" t="s">
        <v>38</v>
      </c>
      <c r="K1567" s="5" t="s">
        <v>215</v>
      </c>
      <c r="L1567" s="2">
        <f t="shared" si="24"/>
        <v>63231.223954998328</v>
      </c>
      <c r="M1567" s="5" t="s">
        <v>38</v>
      </c>
      <c r="N1567" s="5" t="s">
        <v>8777</v>
      </c>
    </row>
    <row r="1568" spans="1:14" hidden="1" outlineLevel="1">
      <c r="B1568" s="5" t="s">
        <v>3963</v>
      </c>
      <c r="C1568" s="5" t="s">
        <v>37</v>
      </c>
      <c r="D1568" s="5" t="s">
        <v>46</v>
      </c>
      <c r="E1568" s="5"/>
      <c r="F1568" s="5" t="s">
        <v>8778</v>
      </c>
      <c r="G1568" s="5" t="s">
        <v>8779</v>
      </c>
      <c r="H1568" s="5" t="s">
        <v>3966</v>
      </c>
      <c r="I1568" s="5" t="s">
        <v>7487</v>
      </c>
      <c r="J1568" s="5" t="s">
        <v>38</v>
      </c>
      <c r="K1568" s="5" t="s">
        <v>75</v>
      </c>
      <c r="L1568" s="2">
        <f t="shared" si="24"/>
        <v>46141.703967160938</v>
      </c>
      <c r="M1568" s="5" t="s">
        <v>38</v>
      </c>
      <c r="N1568" s="5" t="s">
        <v>8780</v>
      </c>
    </row>
    <row r="1569" spans="2:14" hidden="1" outlineLevel="1">
      <c r="B1569" s="5" t="s">
        <v>3968</v>
      </c>
      <c r="C1569" s="5" t="s">
        <v>37</v>
      </c>
      <c r="D1569" s="5" t="s">
        <v>46</v>
      </c>
      <c r="E1569" s="5"/>
      <c r="F1569" s="5" t="s">
        <v>8781</v>
      </c>
      <c r="G1569" s="5" t="s">
        <v>8782</v>
      </c>
      <c r="H1569" s="5" t="s">
        <v>3971</v>
      </c>
      <c r="I1569" s="5" t="s">
        <v>421</v>
      </c>
      <c r="J1569" s="5" t="s">
        <v>51</v>
      </c>
      <c r="K1569" s="5" t="s">
        <v>447</v>
      </c>
      <c r="L1569" s="2">
        <f t="shared" si="24"/>
        <v>49559.60796472842</v>
      </c>
      <c r="M1569" s="5" t="s">
        <v>38</v>
      </c>
      <c r="N1569" s="5" t="s">
        <v>8783</v>
      </c>
    </row>
    <row r="1570" spans="2:14" hidden="1" outlineLevel="1">
      <c r="B1570" s="5" t="s">
        <v>3973</v>
      </c>
      <c r="C1570" s="5" t="s">
        <v>37</v>
      </c>
      <c r="D1570" s="5" t="s">
        <v>38</v>
      </c>
      <c r="E1570" s="5"/>
      <c r="F1570" s="5" t="s">
        <v>8784</v>
      </c>
      <c r="G1570" s="5" t="s">
        <v>8785</v>
      </c>
      <c r="H1570" s="5" t="s">
        <v>3976</v>
      </c>
      <c r="I1570" s="5" t="s">
        <v>8786</v>
      </c>
      <c r="J1570" s="5" t="s">
        <v>51</v>
      </c>
      <c r="K1570" s="5" t="s">
        <v>956</v>
      </c>
      <c r="L1570" s="2">
        <f t="shared" si="24"/>
        <v>-34179.039975674772</v>
      </c>
      <c r="M1570" s="5" t="s">
        <v>38</v>
      </c>
      <c r="N1570" s="5" t="s">
        <v>8787</v>
      </c>
    </row>
    <row r="1571" spans="2:14" hidden="1" outlineLevel="1">
      <c r="B1571" s="5" t="s">
        <v>3973</v>
      </c>
      <c r="C1571" s="5" t="s">
        <v>37</v>
      </c>
      <c r="D1571" s="5" t="s">
        <v>63</v>
      </c>
      <c r="E1571" s="5"/>
      <c r="F1571" s="5" t="s">
        <v>8788</v>
      </c>
      <c r="G1571" s="5" t="s">
        <v>8789</v>
      </c>
      <c r="H1571" s="5" t="s">
        <v>3976</v>
      </c>
      <c r="I1571" s="5" t="s">
        <v>642</v>
      </c>
      <c r="J1571" s="5" t="s">
        <v>51</v>
      </c>
      <c r="K1571" s="5" t="s">
        <v>687</v>
      </c>
      <c r="L1571" s="2">
        <f t="shared" si="24"/>
        <v>136716.15990269909</v>
      </c>
      <c r="M1571" s="5" t="s">
        <v>38</v>
      </c>
      <c r="N1571" s="5" t="s">
        <v>8790</v>
      </c>
    </row>
    <row r="1572" spans="2:14" hidden="1" outlineLevel="1">
      <c r="B1572" s="5" t="s">
        <v>3978</v>
      </c>
      <c r="C1572" s="5" t="s">
        <v>37</v>
      </c>
      <c r="D1572" s="5" t="s">
        <v>374</v>
      </c>
      <c r="E1572" s="5" t="s">
        <v>120</v>
      </c>
      <c r="F1572" s="5" t="s">
        <v>8791</v>
      </c>
      <c r="G1572" s="5" t="s">
        <v>8792</v>
      </c>
      <c r="H1572" s="5" t="s">
        <v>3981</v>
      </c>
      <c r="I1572" s="5" t="s">
        <v>1369</v>
      </c>
      <c r="J1572" s="5" t="s">
        <v>51</v>
      </c>
      <c r="K1572" s="5" t="s">
        <v>1056</v>
      </c>
      <c r="L1572" s="2">
        <f t="shared" si="24"/>
        <v>-93992.359933105618</v>
      </c>
      <c r="M1572" s="5" t="s">
        <v>38</v>
      </c>
      <c r="N1572" s="5" t="s">
        <v>8793</v>
      </c>
    </row>
    <row r="1573" spans="2:14" hidden="1" outlineLevel="1">
      <c r="B1573" s="5" t="s">
        <v>3983</v>
      </c>
      <c r="C1573" s="5" t="s">
        <v>37</v>
      </c>
      <c r="D1573" s="5" t="s">
        <v>55</v>
      </c>
      <c r="E1573" s="5"/>
      <c r="F1573" s="5" t="s">
        <v>8794</v>
      </c>
      <c r="G1573" s="5" t="s">
        <v>8795</v>
      </c>
      <c r="H1573" s="5" t="s">
        <v>3986</v>
      </c>
      <c r="I1573" s="5" t="s">
        <v>1024</v>
      </c>
      <c r="J1573" s="5" t="s">
        <v>51</v>
      </c>
      <c r="K1573" s="5" t="s">
        <v>188</v>
      </c>
      <c r="L1573" s="2">
        <f t="shared" si="24"/>
        <v>80320.743942835703</v>
      </c>
      <c r="M1573" s="5" t="s">
        <v>38</v>
      </c>
      <c r="N1573" s="5" t="s">
        <v>8796</v>
      </c>
    </row>
    <row r="1574" spans="2:14" hidden="1" outlineLevel="1">
      <c r="B1574" s="5" t="s">
        <v>3989</v>
      </c>
      <c r="C1574" s="5" t="s">
        <v>37</v>
      </c>
      <c r="D1574" s="5" t="s">
        <v>55</v>
      </c>
      <c r="E1574" s="5"/>
      <c r="F1574" s="5" t="s">
        <v>8797</v>
      </c>
      <c r="G1574" s="5" t="s">
        <v>8798</v>
      </c>
      <c r="H1574" s="5" t="s">
        <v>3992</v>
      </c>
      <c r="I1574" s="5" t="s">
        <v>4725</v>
      </c>
      <c r="J1574" s="5" t="s">
        <v>51</v>
      </c>
      <c r="K1574" s="5" t="s">
        <v>893</v>
      </c>
      <c r="L1574" s="2">
        <f t="shared" si="24"/>
        <v>93992.359933105618</v>
      </c>
      <c r="M1574" s="5" t="s">
        <v>38</v>
      </c>
      <c r="N1574" s="5" t="s">
        <v>8799</v>
      </c>
    </row>
    <row r="1575" spans="2:14" hidden="1" outlineLevel="1">
      <c r="B1575" s="5" t="s">
        <v>3994</v>
      </c>
      <c r="C1575" s="5" t="s">
        <v>37</v>
      </c>
      <c r="D1575" s="5" t="s">
        <v>46</v>
      </c>
      <c r="E1575" s="5"/>
      <c r="F1575" s="5" t="s">
        <v>8800</v>
      </c>
      <c r="G1575" s="5" t="s">
        <v>8801</v>
      </c>
      <c r="H1575" s="5" t="s">
        <v>3997</v>
      </c>
      <c r="I1575" s="5" t="s">
        <v>5713</v>
      </c>
      <c r="J1575" s="5" t="s">
        <v>38</v>
      </c>
      <c r="K1575" s="5" t="s">
        <v>484</v>
      </c>
      <c r="L1575" s="2">
        <f t="shared" si="24"/>
        <v>102537.11992702431</v>
      </c>
      <c r="M1575" s="5" t="s">
        <v>38</v>
      </c>
      <c r="N1575" s="5" t="s">
        <v>8802</v>
      </c>
    </row>
    <row r="1576" spans="2:14" hidden="1" outlineLevel="1">
      <c r="B1576" s="5" t="s">
        <v>3994</v>
      </c>
      <c r="C1576" s="5" t="s">
        <v>37</v>
      </c>
      <c r="D1576" s="5" t="s">
        <v>38</v>
      </c>
      <c r="E1576" s="5"/>
      <c r="F1576" s="5" t="s">
        <v>8803</v>
      </c>
      <c r="G1576" s="5" t="s">
        <v>8804</v>
      </c>
      <c r="H1576" s="5" t="s">
        <v>3997</v>
      </c>
      <c r="I1576" s="5" t="s">
        <v>2090</v>
      </c>
      <c r="J1576" s="5" t="s">
        <v>38</v>
      </c>
      <c r="K1576" s="5" t="s">
        <v>1780</v>
      </c>
      <c r="L1576" s="2">
        <f t="shared" si="24"/>
        <v>-51268.559963512154</v>
      </c>
      <c r="M1576" s="5" t="s">
        <v>38</v>
      </c>
      <c r="N1576" s="5" t="s">
        <v>8805</v>
      </c>
    </row>
    <row r="1577" spans="2:14" hidden="1" outlineLevel="1">
      <c r="B1577" s="5" t="s">
        <v>4000</v>
      </c>
      <c r="C1577" s="5" t="s">
        <v>37</v>
      </c>
      <c r="D1577" s="5" t="s">
        <v>46</v>
      </c>
      <c r="E1577" s="5"/>
      <c r="F1577" s="5" t="s">
        <v>8806</v>
      </c>
      <c r="G1577" s="5" t="s">
        <v>8807</v>
      </c>
      <c r="H1577" s="5" t="s">
        <v>4003</v>
      </c>
      <c r="I1577" s="5" t="s">
        <v>682</v>
      </c>
      <c r="J1577" s="5" t="s">
        <v>51</v>
      </c>
      <c r="K1577" s="5" t="s">
        <v>985</v>
      </c>
      <c r="L1577" s="2">
        <f t="shared" si="24"/>
        <v>145260.91989661776</v>
      </c>
      <c r="M1577" s="5" t="s">
        <v>38</v>
      </c>
      <c r="N1577" s="5" t="s">
        <v>8808</v>
      </c>
    </row>
    <row r="1578" spans="2:14" hidden="1" outlineLevel="1">
      <c r="B1578" s="5" t="s">
        <v>4000</v>
      </c>
      <c r="C1578" s="5" t="s">
        <v>37</v>
      </c>
      <c r="D1578" s="5" t="s">
        <v>46</v>
      </c>
      <c r="E1578" s="5"/>
      <c r="F1578" s="5" t="s">
        <v>8809</v>
      </c>
      <c r="G1578" s="5" t="s">
        <v>8810</v>
      </c>
      <c r="H1578" s="5" t="s">
        <v>4003</v>
      </c>
      <c r="I1578" s="5" t="s">
        <v>2167</v>
      </c>
      <c r="J1578" s="5" t="s">
        <v>51</v>
      </c>
      <c r="K1578" s="5" t="s">
        <v>4589</v>
      </c>
      <c r="L1578" s="2">
        <f t="shared" si="24"/>
        <v>-88865.503936754394</v>
      </c>
      <c r="M1578" s="5" t="s">
        <v>38</v>
      </c>
      <c r="N1578" s="5" t="s">
        <v>8811</v>
      </c>
    </row>
    <row r="1579" spans="2:14" hidden="1" outlineLevel="1">
      <c r="B1579" s="5" t="s">
        <v>4009</v>
      </c>
      <c r="C1579" s="5" t="s">
        <v>37</v>
      </c>
      <c r="D1579" s="5" t="s">
        <v>63</v>
      </c>
      <c r="E1579" s="5"/>
      <c r="F1579" s="5" t="s">
        <v>8812</v>
      </c>
      <c r="G1579" s="5" t="s">
        <v>8813</v>
      </c>
      <c r="H1579" s="5" t="s">
        <v>4012</v>
      </c>
      <c r="I1579" s="5" t="s">
        <v>984</v>
      </c>
      <c r="J1579" s="5" t="s">
        <v>51</v>
      </c>
      <c r="K1579" s="5" t="s">
        <v>5847</v>
      </c>
      <c r="L1579" s="2">
        <f t="shared" si="24"/>
        <v>165768.34388202263</v>
      </c>
      <c r="M1579" s="5" t="s">
        <v>38</v>
      </c>
      <c r="N1579" s="5" t="s">
        <v>8814</v>
      </c>
    </row>
    <row r="1580" spans="2:14" hidden="1" outlineLevel="1">
      <c r="B1580" s="5" t="s">
        <v>4009</v>
      </c>
      <c r="C1580" s="5" t="s">
        <v>37</v>
      </c>
      <c r="D1580" s="5" t="s">
        <v>46</v>
      </c>
      <c r="E1580" s="5"/>
      <c r="F1580" s="5" t="s">
        <v>8815</v>
      </c>
      <c r="G1580" s="5" t="s">
        <v>8816</v>
      </c>
      <c r="H1580" s="5" t="s">
        <v>4012</v>
      </c>
      <c r="I1580" s="5" t="s">
        <v>2180</v>
      </c>
      <c r="J1580" s="5" t="s">
        <v>51</v>
      </c>
      <c r="K1580" s="5" t="s">
        <v>1120</v>
      </c>
      <c r="L1580" s="2">
        <f t="shared" si="24"/>
        <v>-100828.16792824057</v>
      </c>
      <c r="M1580" s="5" t="s">
        <v>38</v>
      </c>
      <c r="N1580" s="5" t="s">
        <v>747</v>
      </c>
    </row>
    <row r="1581" spans="2:14" hidden="1" outlineLevel="1">
      <c r="B1581" s="5" t="s">
        <v>4016</v>
      </c>
      <c r="C1581" s="5" t="s">
        <v>37</v>
      </c>
      <c r="D1581" s="5" t="s">
        <v>55</v>
      </c>
      <c r="E1581" s="5"/>
      <c r="F1581" s="5" t="s">
        <v>8817</v>
      </c>
      <c r="G1581" s="5" t="s">
        <v>8818</v>
      </c>
      <c r="H1581" s="5" t="s">
        <v>4019</v>
      </c>
      <c r="I1581" s="5" t="s">
        <v>5821</v>
      </c>
      <c r="J1581" s="5" t="s">
        <v>38</v>
      </c>
      <c r="K1581" s="5" t="s">
        <v>1620</v>
      </c>
      <c r="L1581" s="2">
        <f t="shared" si="24"/>
        <v>75193.887946484494</v>
      </c>
      <c r="M1581" s="5" t="s">
        <v>38</v>
      </c>
      <c r="N1581" s="5" t="s">
        <v>8819</v>
      </c>
    </row>
    <row r="1582" spans="2:14" hidden="1" outlineLevel="1">
      <c r="B1582" s="5" t="s">
        <v>8820</v>
      </c>
      <c r="C1582" s="5" t="s">
        <v>37</v>
      </c>
      <c r="D1582" s="5" t="s">
        <v>38</v>
      </c>
      <c r="E1582" s="5"/>
      <c r="F1582" s="5" t="s">
        <v>8821</v>
      </c>
      <c r="G1582" s="5" t="s">
        <v>8822</v>
      </c>
      <c r="H1582" s="5" t="s">
        <v>8823</v>
      </c>
      <c r="I1582" s="5" t="s">
        <v>3222</v>
      </c>
      <c r="J1582" s="5" t="s">
        <v>55</v>
      </c>
      <c r="K1582" s="5" t="s">
        <v>1417</v>
      </c>
      <c r="L1582" s="2">
        <f t="shared" si="24"/>
        <v>18798.471986621124</v>
      </c>
      <c r="M1582" s="5" t="s">
        <v>38</v>
      </c>
      <c r="N1582" s="5" t="s">
        <v>8824</v>
      </c>
    </row>
    <row r="1583" spans="2:14" hidden="1" outlineLevel="1">
      <c r="B1583" s="5" t="s">
        <v>8825</v>
      </c>
      <c r="C1583" s="5" t="s">
        <v>37</v>
      </c>
      <c r="D1583" s="5" t="s">
        <v>55</v>
      </c>
      <c r="E1583" s="5"/>
      <c r="F1583" s="5" t="s">
        <v>8826</v>
      </c>
      <c r="G1583" s="5" t="s">
        <v>8827</v>
      </c>
      <c r="H1583" s="5" t="s">
        <v>8828</v>
      </c>
      <c r="I1583" s="5" t="s">
        <v>905</v>
      </c>
      <c r="J1583" s="5" t="s">
        <v>51</v>
      </c>
      <c r="K1583" s="5" t="s">
        <v>60</v>
      </c>
      <c r="L1583" s="2">
        <f t="shared" si="24"/>
        <v>70067.031950133271</v>
      </c>
      <c r="M1583" s="5" t="s">
        <v>38</v>
      </c>
      <c r="N1583" s="5" t="s">
        <v>8829</v>
      </c>
    </row>
    <row r="1584" spans="2:14" hidden="1" outlineLevel="1">
      <c r="B1584" s="5" t="s">
        <v>4024</v>
      </c>
      <c r="C1584" s="5" t="s">
        <v>37</v>
      </c>
      <c r="D1584" s="5" t="s">
        <v>38</v>
      </c>
      <c r="E1584" s="5"/>
      <c r="F1584" s="5" t="s">
        <v>8830</v>
      </c>
      <c r="G1584" s="5" t="s">
        <v>8831</v>
      </c>
      <c r="H1584" s="5" t="s">
        <v>4027</v>
      </c>
      <c r="I1584" s="5" t="s">
        <v>3998</v>
      </c>
      <c r="J1584" s="5" t="s">
        <v>51</v>
      </c>
      <c r="K1584" s="5" t="s">
        <v>125</v>
      </c>
      <c r="L1584" s="2">
        <f t="shared" si="24"/>
        <v>-47850.655965944679</v>
      </c>
      <c r="M1584" s="5" t="s">
        <v>38</v>
      </c>
      <c r="N1584" s="5" t="s">
        <v>8832</v>
      </c>
    </row>
    <row r="1585" spans="1:14" hidden="1" outlineLevel="1">
      <c r="B1585" s="5" t="s">
        <v>4024</v>
      </c>
      <c r="C1585" s="5" t="s">
        <v>37</v>
      </c>
      <c r="D1585" s="5" t="s">
        <v>46</v>
      </c>
      <c r="E1585" s="5"/>
      <c r="F1585" s="5" t="s">
        <v>8833</v>
      </c>
      <c r="G1585" s="5" t="s">
        <v>8834</v>
      </c>
      <c r="H1585" s="5" t="s">
        <v>4027</v>
      </c>
      <c r="I1585" s="5" t="s">
        <v>2401</v>
      </c>
      <c r="J1585" s="5" t="s">
        <v>51</v>
      </c>
      <c r="K1585" s="5" t="s">
        <v>452</v>
      </c>
      <c r="L1585" s="2">
        <f t="shared" si="24"/>
        <v>119626.63991486171</v>
      </c>
      <c r="M1585" s="5" t="s">
        <v>38</v>
      </c>
      <c r="N1585" s="5" t="s">
        <v>8835</v>
      </c>
    </row>
    <row r="1586" spans="1:14" hidden="1" outlineLevel="1">
      <c r="B1586" s="5" t="s">
        <v>4024</v>
      </c>
      <c r="C1586" s="5" t="s">
        <v>37</v>
      </c>
      <c r="D1586" s="5" t="s">
        <v>38</v>
      </c>
      <c r="E1586" s="5"/>
      <c r="F1586" s="5" t="s">
        <v>8836</v>
      </c>
      <c r="G1586" s="5" t="s">
        <v>8837</v>
      </c>
      <c r="H1586" s="5" t="s">
        <v>4027</v>
      </c>
      <c r="I1586" s="5" t="s">
        <v>2191</v>
      </c>
      <c r="J1586" s="5" t="s">
        <v>51</v>
      </c>
      <c r="K1586" s="5" t="s">
        <v>3088</v>
      </c>
      <c r="L1586" s="2">
        <f t="shared" si="24"/>
        <v>-109372.92792215926</v>
      </c>
      <c r="M1586" s="5" t="s">
        <v>38</v>
      </c>
      <c r="N1586" s="5" t="s">
        <v>8838</v>
      </c>
    </row>
    <row r="1587" spans="1:14" collapsed="1">
      <c r="A1587" s="3" t="s">
        <v>4257</v>
      </c>
      <c r="B1587" s="2" t="s">
        <v>4258</v>
      </c>
      <c r="C1587" s="2" t="s">
        <v>4259</v>
      </c>
      <c r="D1587" s="2" t="s">
        <v>8839</v>
      </c>
      <c r="E1587" s="2" t="s">
        <v>8840</v>
      </c>
      <c r="F1587" s="2" t="s">
        <v>3785</v>
      </c>
      <c r="G1587" s="2" t="s">
        <v>8841</v>
      </c>
      <c r="H1587" s="2" t="s">
        <v>3689</v>
      </c>
      <c r="I1587" s="3" t="s">
        <v>4264</v>
      </c>
      <c r="K1587" s="2">
        <f>53/C1587</f>
        <v>9.5569540364606807E-4</v>
      </c>
      <c r="L1587" s="2">
        <f t="shared" si="24"/>
        <v>1.6332375702893798</v>
      </c>
      <c r="M1587" s="2">
        <v>-0.13400000000000001</v>
      </c>
      <c r="N1587" s="2">
        <v>6.37</v>
      </c>
    </row>
    <row r="1588" spans="1:14" hidden="1" outlineLevel="1">
      <c r="B1588" s="1" t="s">
        <v>26</v>
      </c>
      <c r="C1588" s="1" t="s">
        <v>27</v>
      </c>
      <c r="D1588" s="1" t="s">
        <v>4</v>
      </c>
      <c r="E1588" s="1" t="s">
        <v>28</v>
      </c>
      <c r="F1588" s="1" t="s">
        <v>29</v>
      </c>
      <c r="G1588" s="1" t="s">
        <v>30</v>
      </c>
      <c r="H1588" s="1" t="s">
        <v>31</v>
      </c>
      <c r="I1588" s="1" t="s">
        <v>32</v>
      </c>
      <c r="J1588" s="1" t="s">
        <v>33</v>
      </c>
      <c r="K1588" s="1" t="s">
        <v>3</v>
      </c>
      <c r="L1588" s="2" t="e">
        <f t="shared" si="24"/>
        <v>#VALUE!</v>
      </c>
      <c r="M1588" s="1" t="s">
        <v>34</v>
      </c>
      <c r="N1588" s="1" t="s">
        <v>35</v>
      </c>
    </row>
    <row r="1589" spans="1:14" hidden="1" outlineLevel="1">
      <c r="B1589" s="5" t="s">
        <v>4265</v>
      </c>
      <c r="C1589" s="5" t="s">
        <v>37</v>
      </c>
      <c r="D1589" s="5" t="s">
        <v>38</v>
      </c>
      <c r="E1589" s="5"/>
      <c r="F1589" s="5" t="s">
        <v>8842</v>
      </c>
      <c r="G1589" s="5" t="s">
        <v>8843</v>
      </c>
      <c r="H1589" s="5" t="s">
        <v>4268</v>
      </c>
      <c r="I1589" s="5" t="s">
        <v>3998</v>
      </c>
      <c r="J1589" s="5" t="s">
        <v>51</v>
      </c>
      <c r="K1589" s="5" t="s">
        <v>853</v>
      </c>
      <c r="L1589" s="2">
        <f t="shared" si="24"/>
        <v>44432.751968377197</v>
      </c>
      <c r="M1589" s="5" t="s">
        <v>38</v>
      </c>
      <c r="N1589" s="5" t="s">
        <v>8844</v>
      </c>
    </row>
    <row r="1590" spans="1:14" hidden="1" outlineLevel="1">
      <c r="B1590" s="5" t="s">
        <v>4270</v>
      </c>
      <c r="C1590" s="5" t="s">
        <v>37</v>
      </c>
      <c r="D1590" s="5" t="s">
        <v>63</v>
      </c>
      <c r="E1590" s="5"/>
      <c r="F1590" s="5" t="s">
        <v>8845</v>
      </c>
      <c r="G1590" s="5" t="s">
        <v>8846</v>
      </c>
      <c r="H1590" s="5" t="s">
        <v>4273</v>
      </c>
      <c r="I1590" s="5" t="s">
        <v>5092</v>
      </c>
      <c r="J1590" s="5" t="s">
        <v>51</v>
      </c>
      <c r="K1590" s="5" t="s">
        <v>893</v>
      </c>
      <c r="L1590" s="2">
        <f t="shared" si="24"/>
        <v>93992.359933105618</v>
      </c>
      <c r="M1590" s="5" t="s">
        <v>38</v>
      </c>
      <c r="N1590" s="5" t="s">
        <v>4367</v>
      </c>
    </row>
    <row r="1591" spans="1:14" hidden="1" outlineLevel="1">
      <c r="B1591" s="5" t="s">
        <v>4275</v>
      </c>
      <c r="C1591" s="5" t="s">
        <v>37</v>
      </c>
      <c r="D1591" s="5" t="s">
        <v>55</v>
      </c>
      <c r="E1591" s="5"/>
      <c r="F1591" s="5" t="s">
        <v>8847</v>
      </c>
      <c r="G1591" s="5" t="s">
        <v>8848</v>
      </c>
      <c r="H1591" s="5" t="s">
        <v>4278</v>
      </c>
      <c r="I1591" s="5" t="s">
        <v>2706</v>
      </c>
      <c r="J1591" s="5" t="s">
        <v>51</v>
      </c>
      <c r="K1591" s="5" t="s">
        <v>324</v>
      </c>
      <c r="L1591" s="2">
        <f t="shared" si="24"/>
        <v>71775.983948917012</v>
      </c>
      <c r="M1591" s="5" t="s">
        <v>38</v>
      </c>
      <c r="N1591" s="5" t="s">
        <v>8849</v>
      </c>
    </row>
    <row r="1592" spans="1:14" hidden="1" outlineLevel="1">
      <c r="B1592" s="5" t="s">
        <v>4280</v>
      </c>
      <c r="C1592" s="5" t="s">
        <v>37</v>
      </c>
      <c r="D1592" s="5" t="s">
        <v>55</v>
      </c>
      <c r="E1592" s="5"/>
      <c r="F1592" s="5" t="s">
        <v>8850</v>
      </c>
      <c r="G1592" s="5" t="s">
        <v>8851</v>
      </c>
      <c r="H1592" s="5" t="s">
        <v>4283</v>
      </c>
      <c r="I1592" s="5" t="s">
        <v>3272</v>
      </c>
      <c r="J1592" s="5" t="s">
        <v>38</v>
      </c>
      <c r="K1592" s="5" t="s">
        <v>2286</v>
      </c>
      <c r="L1592" s="2">
        <f t="shared" si="24"/>
        <v>32470.087976891027</v>
      </c>
      <c r="M1592" s="5" t="s">
        <v>38</v>
      </c>
      <c r="N1592" s="5" t="s">
        <v>8852</v>
      </c>
    </row>
    <row r="1593" spans="1:14" hidden="1" outlineLevel="1">
      <c r="B1593" s="5" t="s">
        <v>4290</v>
      </c>
      <c r="C1593" s="5" t="s">
        <v>37</v>
      </c>
      <c r="D1593" s="5" t="s">
        <v>55</v>
      </c>
      <c r="E1593" s="5"/>
      <c r="F1593" s="5" t="s">
        <v>8853</v>
      </c>
      <c r="G1593" s="5" t="s">
        <v>8854</v>
      </c>
      <c r="H1593" s="5" t="s">
        <v>4293</v>
      </c>
      <c r="I1593" s="5" t="s">
        <v>8855</v>
      </c>
      <c r="J1593" s="5" t="s">
        <v>51</v>
      </c>
      <c r="K1593" s="5" t="s">
        <v>259</v>
      </c>
      <c r="L1593" s="2">
        <f t="shared" si="24"/>
        <v>76902.839945268221</v>
      </c>
      <c r="M1593" s="5" t="s">
        <v>38</v>
      </c>
      <c r="N1593" s="5" t="s">
        <v>8856</v>
      </c>
    </row>
    <row r="1594" spans="1:14" hidden="1" outlineLevel="1">
      <c r="B1594" s="5" t="s">
        <v>8857</v>
      </c>
      <c r="C1594" s="5" t="s">
        <v>37</v>
      </c>
      <c r="D1594" s="5" t="s">
        <v>55</v>
      </c>
      <c r="E1594" s="5"/>
      <c r="F1594" s="5" t="s">
        <v>8858</v>
      </c>
      <c r="G1594" s="5" t="s">
        <v>8859</v>
      </c>
      <c r="H1594" s="5" t="s">
        <v>8860</v>
      </c>
      <c r="I1594" s="5" t="s">
        <v>2158</v>
      </c>
      <c r="J1594" s="5" t="s">
        <v>51</v>
      </c>
      <c r="K1594" s="5" t="s">
        <v>459</v>
      </c>
      <c r="L1594" s="2">
        <f t="shared" si="24"/>
        <v>104246.07192580804</v>
      </c>
      <c r="M1594" s="5" t="s">
        <v>38</v>
      </c>
      <c r="N1594" s="5" t="s">
        <v>8861</v>
      </c>
    </row>
    <row r="1595" spans="1:14" hidden="1" outlineLevel="1">
      <c r="B1595" s="5" t="s">
        <v>4296</v>
      </c>
      <c r="C1595" s="5" t="s">
        <v>37</v>
      </c>
      <c r="D1595" s="5" t="s">
        <v>46</v>
      </c>
      <c r="E1595" s="5"/>
      <c r="F1595" s="5" t="s">
        <v>8862</v>
      </c>
      <c r="G1595" s="5" t="s">
        <v>8863</v>
      </c>
      <c r="H1595" s="5" t="s">
        <v>4299</v>
      </c>
      <c r="I1595" s="5" t="s">
        <v>1663</v>
      </c>
      <c r="J1595" s="5" t="s">
        <v>51</v>
      </c>
      <c r="K1595" s="5" t="s">
        <v>82</v>
      </c>
      <c r="L1595" s="2">
        <f t="shared" si="24"/>
        <v>58104.367958647104</v>
      </c>
      <c r="M1595" s="5" t="s">
        <v>38</v>
      </c>
      <c r="N1595" s="5" t="s">
        <v>8864</v>
      </c>
    </row>
    <row r="1596" spans="1:14" hidden="1" outlineLevel="1">
      <c r="B1596" s="5" t="s">
        <v>4301</v>
      </c>
      <c r="C1596" s="5" t="s">
        <v>37</v>
      </c>
      <c r="D1596" s="5" t="s">
        <v>38</v>
      </c>
      <c r="E1596" s="5" t="s">
        <v>162</v>
      </c>
      <c r="F1596" s="5" t="s">
        <v>8865</v>
      </c>
      <c r="G1596" s="5" t="s">
        <v>8866</v>
      </c>
      <c r="H1596" s="5" t="s">
        <v>4304</v>
      </c>
      <c r="I1596" s="5" t="s">
        <v>496</v>
      </c>
      <c r="J1596" s="5" t="s">
        <v>51</v>
      </c>
      <c r="K1596" s="5" t="s">
        <v>289</v>
      </c>
      <c r="L1596" s="2">
        <f t="shared" si="24"/>
        <v>82029.695941619444</v>
      </c>
      <c r="M1596" s="5" t="s">
        <v>38</v>
      </c>
      <c r="N1596" s="5" t="s">
        <v>8867</v>
      </c>
    </row>
    <row r="1597" spans="1:14" hidden="1" outlineLevel="1">
      <c r="B1597" s="5" t="s">
        <v>4306</v>
      </c>
      <c r="C1597" s="5" t="s">
        <v>37</v>
      </c>
      <c r="D1597" s="5" t="s">
        <v>55</v>
      </c>
      <c r="E1597" s="5"/>
      <c r="F1597" s="5" t="s">
        <v>8868</v>
      </c>
      <c r="G1597" s="5" t="s">
        <v>8869</v>
      </c>
      <c r="H1597" s="5" t="s">
        <v>4309</v>
      </c>
      <c r="I1597" s="5" t="s">
        <v>1163</v>
      </c>
      <c r="J1597" s="5" t="s">
        <v>51</v>
      </c>
      <c r="K1597" s="5" t="s">
        <v>1013</v>
      </c>
      <c r="L1597" s="2">
        <f t="shared" si="24"/>
        <v>85447.599939186926</v>
      </c>
      <c r="M1597" s="5" t="s">
        <v>38</v>
      </c>
      <c r="N1597" s="5" t="s">
        <v>8870</v>
      </c>
    </row>
    <row r="1598" spans="1:14" hidden="1" outlineLevel="1">
      <c r="B1598" s="5" t="s">
        <v>4311</v>
      </c>
      <c r="C1598" s="5" t="s">
        <v>37</v>
      </c>
      <c r="D1598" s="5" t="s">
        <v>46</v>
      </c>
      <c r="E1598" s="5"/>
      <c r="F1598" s="5" t="s">
        <v>8871</v>
      </c>
      <c r="G1598" s="5" t="s">
        <v>8872</v>
      </c>
      <c r="H1598" s="5" t="s">
        <v>4314</v>
      </c>
      <c r="I1598" s="5" t="s">
        <v>1298</v>
      </c>
      <c r="J1598" s="5" t="s">
        <v>51</v>
      </c>
      <c r="K1598" s="5" t="s">
        <v>324</v>
      </c>
      <c r="L1598" s="2">
        <f t="shared" si="24"/>
        <v>71775.983948917012</v>
      </c>
      <c r="M1598" s="5" t="s">
        <v>38</v>
      </c>
      <c r="N1598" s="5" t="s">
        <v>8873</v>
      </c>
    </row>
    <row r="1599" spans="1:14" hidden="1" outlineLevel="1">
      <c r="B1599" s="5" t="s">
        <v>4316</v>
      </c>
      <c r="C1599" s="5" t="s">
        <v>37</v>
      </c>
      <c r="D1599" s="5" t="s">
        <v>55</v>
      </c>
      <c r="E1599" s="5"/>
      <c r="F1599" s="5" t="s">
        <v>8874</v>
      </c>
      <c r="G1599" s="5" t="s">
        <v>8875</v>
      </c>
      <c r="H1599" s="5" t="s">
        <v>4319</v>
      </c>
      <c r="I1599" s="5" t="s">
        <v>1480</v>
      </c>
      <c r="J1599" s="5" t="s">
        <v>38</v>
      </c>
      <c r="K1599" s="5" t="s">
        <v>484</v>
      </c>
      <c r="L1599" s="2">
        <f t="shared" si="24"/>
        <v>102537.11992702431</v>
      </c>
      <c r="M1599" s="5" t="s">
        <v>38</v>
      </c>
      <c r="N1599" s="5" t="s">
        <v>8876</v>
      </c>
    </row>
    <row r="1600" spans="1:14" hidden="1" outlineLevel="1">
      <c r="B1600" s="5" t="s">
        <v>4321</v>
      </c>
      <c r="C1600" s="5" t="s">
        <v>37</v>
      </c>
      <c r="D1600" s="5" t="s">
        <v>38</v>
      </c>
      <c r="E1600" s="5"/>
      <c r="F1600" s="5" t="s">
        <v>8877</v>
      </c>
      <c r="G1600" s="5" t="s">
        <v>8878</v>
      </c>
      <c r="H1600" s="5" t="s">
        <v>4324</v>
      </c>
      <c r="I1600" s="5" t="s">
        <v>67</v>
      </c>
      <c r="J1600" s="5" t="s">
        <v>38</v>
      </c>
      <c r="K1600" s="5" t="s">
        <v>893</v>
      </c>
      <c r="L1600" s="2">
        <f t="shared" si="24"/>
        <v>93992.359933105618</v>
      </c>
      <c r="M1600" s="5" t="s">
        <v>38</v>
      </c>
      <c r="N1600" s="5" t="s">
        <v>8879</v>
      </c>
    </row>
    <row r="1601" spans="1:14" hidden="1" outlineLevel="1">
      <c r="B1601" s="5" t="s">
        <v>4326</v>
      </c>
      <c r="C1601" s="5" t="s">
        <v>37</v>
      </c>
      <c r="D1601" s="5" t="s">
        <v>63</v>
      </c>
      <c r="E1601" s="5"/>
      <c r="F1601" s="5" t="s">
        <v>4327</v>
      </c>
      <c r="G1601" s="5" t="s">
        <v>4328</v>
      </c>
      <c r="H1601" s="5" t="s">
        <v>4329</v>
      </c>
      <c r="I1601" s="5" t="s">
        <v>2389</v>
      </c>
      <c r="J1601" s="5" t="s">
        <v>51</v>
      </c>
      <c r="K1601" s="5" t="s">
        <v>1613</v>
      </c>
      <c r="L1601" s="2">
        <f t="shared" si="24"/>
        <v>126462.44790999666</v>
      </c>
      <c r="M1601" s="5" t="s">
        <v>38</v>
      </c>
      <c r="N1601" s="5" t="s">
        <v>8880</v>
      </c>
    </row>
    <row r="1602" spans="1:14" hidden="1" outlineLevel="1">
      <c r="B1602" s="5" t="s">
        <v>4326</v>
      </c>
      <c r="C1602" s="5" t="s">
        <v>37</v>
      </c>
      <c r="D1602" s="5" t="s">
        <v>55</v>
      </c>
      <c r="E1602" s="5"/>
      <c r="F1602" s="5" t="s">
        <v>8881</v>
      </c>
      <c r="G1602" s="5" t="s">
        <v>8882</v>
      </c>
      <c r="H1602" s="5" t="s">
        <v>4329</v>
      </c>
      <c r="I1602" s="5" t="s">
        <v>4600</v>
      </c>
      <c r="J1602" s="5" t="s">
        <v>51</v>
      </c>
      <c r="K1602" s="5" t="s">
        <v>396</v>
      </c>
      <c r="L1602" s="2">
        <f t="shared" si="24"/>
        <v>-66649.127952565803</v>
      </c>
      <c r="M1602" s="5" t="s">
        <v>38</v>
      </c>
      <c r="N1602" s="5" t="s">
        <v>8883</v>
      </c>
    </row>
    <row r="1603" spans="1:14" hidden="1" outlineLevel="1">
      <c r="B1603" s="5" t="s">
        <v>4334</v>
      </c>
      <c r="C1603" s="5" t="s">
        <v>37</v>
      </c>
      <c r="D1603" s="5" t="s">
        <v>55</v>
      </c>
      <c r="E1603" s="5" t="s">
        <v>162</v>
      </c>
      <c r="F1603" s="5" t="s">
        <v>8884</v>
      </c>
      <c r="G1603" s="5" t="s">
        <v>8885</v>
      </c>
      <c r="H1603" s="5" t="s">
        <v>4337</v>
      </c>
      <c r="I1603" s="5" t="s">
        <v>3087</v>
      </c>
      <c r="J1603" s="5" t="s">
        <v>38</v>
      </c>
      <c r="K1603" s="5" t="s">
        <v>4354</v>
      </c>
      <c r="L1603" s="2">
        <f t="shared" ref="L1603:L1666" si="25">K1603/$K$2361*100</f>
        <v>131589.30390634786</v>
      </c>
      <c r="M1603" s="5" t="s">
        <v>38</v>
      </c>
      <c r="N1603" s="5" t="s">
        <v>8886</v>
      </c>
    </row>
    <row r="1604" spans="1:14" hidden="1" outlineLevel="1">
      <c r="B1604" s="5" t="s">
        <v>4340</v>
      </c>
      <c r="C1604" s="5" t="s">
        <v>37</v>
      </c>
      <c r="D1604" s="5" t="s">
        <v>374</v>
      </c>
      <c r="E1604" s="5"/>
      <c r="F1604" s="5" t="s">
        <v>8887</v>
      </c>
      <c r="G1604" s="5" t="s">
        <v>8888</v>
      </c>
      <c r="H1604" s="5" t="s">
        <v>4343</v>
      </c>
      <c r="I1604" s="5" t="s">
        <v>3513</v>
      </c>
      <c r="J1604" s="5" t="s">
        <v>38</v>
      </c>
      <c r="K1604" s="5" t="s">
        <v>3088</v>
      </c>
      <c r="L1604" s="2">
        <f t="shared" si="25"/>
        <v>-109372.92792215926</v>
      </c>
      <c r="M1604" s="5" t="s">
        <v>38</v>
      </c>
      <c r="N1604" s="5" t="s">
        <v>8889</v>
      </c>
    </row>
    <row r="1605" spans="1:14" hidden="1" outlineLevel="1">
      <c r="B1605" s="5" t="s">
        <v>4340</v>
      </c>
      <c r="C1605" s="5" t="s">
        <v>37</v>
      </c>
      <c r="D1605" s="5" t="s">
        <v>55</v>
      </c>
      <c r="E1605" s="5"/>
      <c r="F1605" s="5" t="s">
        <v>8890</v>
      </c>
      <c r="G1605" s="5" t="s">
        <v>8891</v>
      </c>
      <c r="H1605" s="5" t="s">
        <v>4343</v>
      </c>
      <c r="I1605" s="5" t="s">
        <v>576</v>
      </c>
      <c r="J1605" s="5" t="s">
        <v>38</v>
      </c>
      <c r="K1605" s="5" t="s">
        <v>2878</v>
      </c>
      <c r="L1605" s="2">
        <f t="shared" si="25"/>
        <v>-87156.551937970667</v>
      </c>
      <c r="M1605" s="5" t="s">
        <v>38</v>
      </c>
      <c r="N1605" s="5" t="s">
        <v>8892</v>
      </c>
    </row>
    <row r="1606" spans="1:14" hidden="1" outlineLevel="1">
      <c r="B1606" s="5" t="s">
        <v>4346</v>
      </c>
      <c r="C1606" s="5" t="s">
        <v>37</v>
      </c>
      <c r="D1606" s="5" t="s">
        <v>46</v>
      </c>
      <c r="E1606" s="5"/>
      <c r="F1606" s="5" t="s">
        <v>8893</v>
      </c>
      <c r="G1606" s="5" t="s">
        <v>8894</v>
      </c>
      <c r="H1606" s="5" t="s">
        <v>4349</v>
      </c>
      <c r="I1606" s="5" t="s">
        <v>599</v>
      </c>
      <c r="J1606" s="5" t="s">
        <v>51</v>
      </c>
      <c r="K1606" s="5" t="s">
        <v>2259</v>
      </c>
      <c r="L1606" s="2">
        <f t="shared" si="25"/>
        <v>153805.67989053644</v>
      </c>
      <c r="M1606" s="5" t="s">
        <v>38</v>
      </c>
      <c r="N1606" s="5" t="s">
        <v>8895</v>
      </c>
    </row>
    <row r="1607" spans="1:14" hidden="1" outlineLevel="1">
      <c r="B1607" s="5" t="s">
        <v>4346</v>
      </c>
      <c r="C1607" s="5" t="s">
        <v>37</v>
      </c>
      <c r="D1607" s="5" t="s">
        <v>46</v>
      </c>
      <c r="E1607" s="5"/>
      <c r="F1607" s="5" t="s">
        <v>8896</v>
      </c>
      <c r="G1607" s="5" t="s">
        <v>8897</v>
      </c>
      <c r="H1607" s="5" t="s">
        <v>4349</v>
      </c>
      <c r="I1607" s="5" t="s">
        <v>6509</v>
      </c>
      <c r="J1607" s="5" t="s">
        <v>51</v>
      </c>
      <c r="K1607" s="5" t="s">
        <v>2488</v>
      </c>
      <c r="L1607" s="2">
        <f t="shared" si="25"/>
        <v>-116208.73591729421</v>
      </c>
      <c r="M1607" s="5" t="s">
        <v>38</v>
      </c>
      <c r="N1607" s="5" t="s">
        <v>8898</v>
      </c>
    </row>
    <row r="1608" spans="1:14" hidden="1" outlineLevel="1">
      <c r="B1608" s="5" t="s">
        <v>8899</v>
      </c>
      <c r="C1608" s="5" t="s">
        <v>37</v>
      </c>
      <c r="D1608" s="5" t="s">
        <v>38</v>
      </c>
      <c r="E1608" s="5"/>
      <c r="F1608" s="5" t="s">
        <v>8900</v>
      </c>
      <c r="G1608" s="5" t="s">
        <v>8901</v>
      </c>
      <c r="H1608" s="5" t="s">
        <v>8902</v>
      </c>
      <c r="I1608" s="5" t="s">
        <v>2435</v>
      </c>
      <c r="J1608" s="5" t="s">
        <v>55</v>
      </c>
      <c r="K1608" s="5" t="s">
        <v>4796</v>
      </c>
      <c r="L1608" s="2">
        <f t="shared" si="25"/>
        <v>22216.375984188599</v>
      </c>
      <c r="M1608" s="5" t="s">
        <v>38</v>
      </c>
      <c r="N1608" s="5" t="s">
        <v>8903</v>
      </c>
    </row>
    <row r="1609" spans="1:14" hidden="1" outlineLevel="1">
      <c r="B1609" s="5" t="s">
        <v>4356</v>
      </c>
      <c r="C1609" s="5" t="s">
        <v>37</v>
      </c>
      <c r="D1609" s="5" t="s">
        <v>46</v>
      </c>
      <c r="E1609" s="5"/>
      <c r="F1609" s="5" t="s">
        <v>8904</v>
      </c>
      <c r="G1609" s="5" t="s">
        <v>8905</v>
      </c>
      <c r="H1609" s="5" t="s">
        <v>4359</v>
      </c>
      <c r="I1609" s="5" t="s">
        <v>5179</v>
      </c>
      <c r="J1609" s="5" t="s">
        <v>51</v>
      </c>
      <c r="K1609" s="5" t="s">
        <v>1299</v>
      </c>
      <c r="L1609" s="2">
        <f t="shared" si="25"/>
        <v>133298.25590513161</v>
      </c>
      <c r="M1609" s="5" t="s">
        <v>38</v>
      </c>
      <c r="N1609" s="5" t="s">
        <v>8906</v>
      </c>
    </row>
    <row r="1610" spans="1:14" hidden="1" outlineLevel="1">
      <c r="B1610" s="5" t="s">
        <v>8907</v>
      </c>
      <c r="C1610" s="5" t="s">
        <v>37</v>
      </c>
      <c r="D1610" s="5" t="s">
        <v>38</v>
      </c>
      <c r="E1610" s="5"/>
      <c r="F1610" s="5" t="s">
        <v>8908</v>
      </c>
      <c r="G1610" s="5" t="s">
        <v>8909</v>
      </c>
      <c r="H1610" s="5" t="s">
        <v>8910</v>
      </c>
      <c r="I1610" s="5" t="s">
        <v>5748</v>
      </c>
      <c r="J1610" s="5" t="s">
        <v>51</v>
      </c>
      <c r="K1610" s="5" t="s">
        <v>687</v>
      </c>
      <c r="L1610" s="2">
        <f t="shared" si="25"/>
        <v>136716.15990269909</v>
      </c>
      <c r="M1610" s="5" t="s">
        <v>38</v>
      </c>
      <c r="N1610" s="5" t="s">
        <v>8911</v>
      </c>
    </row>
    <row r="1611" spans="1:14" hidden="1" outlineLevel="1">
      <c r="B1611" s="5" t="s">
        <v>8907</v>
      </c>
      <c r="C1611" s="5" t="s">
        <v>37</v>
      </c>
      <c r="D1611" s="5" t="s">
        <v>38</v>
      </c>
      <c r="E1611" s="5"/>
      <c r="F1611" s="5" t="s">
        <v>8912</v>
      </c>
      <c r="G1611" s="5" t="s">
        <v>8913</v>
      </c>
      <c r="H1611" s="5" t="s">
        <v>8910</v>
      </c>
      <c r="I1611" s="5" t="s">
        <v>8053</v>
      </c>
      <c r="J1611" s="5" t="s">
        <v>51</v>
      </c>
      <c r="K1611" s="5" t="s">
        <v>711</v>
      </c>
      <c r="L1611" s="2">
        <f t="shared" si="25"/>
        <v>-68358.079951349544</v>
      </c>
      <c r="M1611" s="5" t="s">
        <v>38</v>
      </c>
      <c r="N1611" s="5" t="s">
        <v>8914</v>
      </c>
    </row>
    <row r="1612" spans="1:14" hidden="1" outlineLevel="1">
      <c r="B1612" s="5" t="s">
        <v>8915</v>
      </c>
      <c r="C1612" s="5" t="s">
        <v>37</v>
      </c>
      <c r="D1612" s="5" t="s">
        <v>38</v>
      </c>
      <c r="E1612" s="5" t="s">
        <v>120</v>
      </c>
      <c r="F1612" s="5" t="s">
        <v>8916</v>
      </c>
      <c r="G1612" s="5" t="s">
        <v>8917</v>
      </c>
      <c r="H1612" s="5" t="s">
        <v>8918</v>
      </c>
      <c r="I1612" s="5" t="s">
        <v>6528</v>
      </c>
      <c r="J1612" s="5" t="s">
        <v>51</v>
      </c>
      <c r="K1612" s="5" t="s">
        <v>4596</v>
      </c>
      <c r="L1612" s="2">
        <f t="shared" si="25"/>
        <v>0</v>
      </c>
      <c r="M1612" s="5" t="s">
        <v>38</v>
      </c>
      <c r="N1612" s="5" t="s">
        <v>8919</v>
      </c>
    </row>
    <row r="1613" spans="1:14" collapsed="1">
      <c r="A1613" s="3" t="s">
        <v>8920</v>
      </c>
      <c r="B1613" s="2" t="s">
        <v>8921</v>
      </c>
      <c r="C1613" s="2" t="s">
        <v>8922</v>
      </c>
      <c r="D1613" s="2" t="s">
        <v>8923</v>
      </c>
      <c r="E1613" s="2" t="s">
        <v>8924</v>
      </c>
      <c r="F1613" s="2" t="s">
        <v>8925</v>
      </c>
      <c r="G1613" s="2" t="s">
        <v>2079</v>
      </c>
      <c r="H1613" s="2" t="s">
        <v>8926</v>
      </c>
      <c r="I1613" s="3" t="s">
        <v>8927</v>
      </c>
      <c r="K1613" s="2">
        <f>68/C1613</f>
        <v>1.2849584278155706E-3</v>
      </c>
      <c r="L1613" s="2">
        <f t="shared" si="25"/>
        <v>2.1959322735694293</v>
      </c>
      <c r="M1613" s="2">
        <v>-0.20899999999999999</v>
      </c>
      <c r="N1613" s="2">
        <v>6.38</v>
      </c>
    </row>
    <row r="1614" spans="1:14" hidden="1" outlineLevel="1">
      <c r="B1614" s="1" t="s">
        <v>26</v>
      </c>
      <c r="C1614" s="1" t="s">
        <v>27</v>
      </c>
      <c r="D1614" s="1" t="s">
        <v>4</v>
      </c>
      <c r="E1614" s="1" t="s">
        <v>28</v>
      </c>
      <c r="F1614" s="1" t="s">
        <v>29</v>
      </c>
      <c r="G1614" s="1" t="s">
        <v>30</v>
      </c>
      <c r="H1614" s="1" t="s">
        <v>31</v>
      </c>
      <c r="I1614" s="1" t="s">
        <v>32</v>
      </c>
      <c r="J1614" s="1" t="s">
        <v>33</v>
      </c>
      <c r="K1614" s="1" t="s">
        <v>3</v>
      </c>
      <c r="L1614" s="2" t="e">
        <f t="shared" si="25"/>
        <v>#VALUE!</v>
      </c>
      <c r="M1614" s="1" t="s">
        <v>34</v>
      </c>
      <c r="N1614" s="1" t="s">
        <v>35</v>
      </c>
    </row>
    <row r="1615" spans="1:14" hidden="1" outlineLevel="1">
      <c r="B1615" s="5" t="s">
        <v>8928</v>
      </c>
      <c r="C1615" s="5" t="s">
        <v>37</v>
      </c>
      <c r="D1615" s="5" t="s">
        <v>38</v>
      </c>
      <c r="E1615" s="5"/>
      <c r="F1615" s="5" t="s">
        <v>8929</v>
      </c>
      <c r="G1615" s="5" t="s">
        <v>8930</v>
      </c>
      <c r="H1615" s="5" t="s">
        <v>8931</v>
      </c>
      <c r="I1615" s="5" t="s">
        <v>7404</v>
      </c>
      <c r="J1615" s="5" t="s">
        <v>51</v>
      </c>
      <c r="K1615" s="5" t="s">
        <v>583</v>
      </c>
      <c r="L1615" s="2">
        <f t="shared" si="25"/>
        <v>20507.423985404861</v>
      </c>
      <c r="M1615" s="5" t="s">
        <v>38</v>
      </c>
      <c r="N1615" s="5" t="s">
        <v>38</v>
      </c>
    </row>
    <row r="1616" spans="1:14" hidden="1" outlineLevel="1">
      <c r="B1616" s="5" t="s">
        <v>8932</v>
      </c>
      <c r="C1616" s="5" t="s">
        <v>37</v>
      </c>
      <c r="D1616" s="5" t="s">
        <v>55</v>
      </c>
      <c r="E1616" s="5"/>
      <c r="F1616" s="5" t="s">
        <v>8933</v>
      </c>
      <c r="G1616" s="5" t="s">
        <v>8934</v>
      </c>
      <c r="H1616" s="5" t="s">
        <v>8935</v>
      </c>
      <c r="I1616" s="5" t="s">
        <v>6815</v>
      </c>
      <c r="J1616" s="5" t="s">
        <v>51</v>
      </c>
      <c r="K1616" s="5" t="s">
        <v>324</v>
      </c>
      <c r="L1616" s="2">
        <f t="shared" si="25"/>
        <v>71775.983948917012</v>
      </c>
      <c r="M1616" s="5" t="s">
        <v>38</v>
      </c>
      <c r="N1616" s="5" t="s">
        <v>8936</v>
      </c>
    </row>
    <row r="1617" spans="2:14" hidden="1" outlineLevel="1">
      <c r="B1617" s="5" t="s">
        <v>8937</v>
      </c>
      <c r="C1617" s="5" t="s">
        <v>37</v>
      </c>
      <c r="D1617" s="5" t="s">
        <v>38</v>
      </c>
      <c r="E1617" s="5"/>
      <c r="F1617" s="5" t="s">
        <v>8938</v>
      </c>
      <c r="G1617" s="5" t="s">
        <v>8939</v>
      </c>
      <c r="H1617" s="5" t="s">
        <v>8940</v>
      </c>
      <c r="I1617" s="5" t="s">
        <v>2739</v>
      </c>
      <c r="J1617" s="5" t="s">
        <v>51</v>
      </c>
      <c r="K1617" s="5" t="s">
        <v>117</v>
      </c>
      <c r="L1617" s="2">
        <f t="shared" si="25"/>
        <v>59813.319957430853</v>
      </c>
      <c r="M1617" s="5" t="s">
        <v>38</v>
      </c>
      <c r="N1617" s="5" t="s">
        <v>8941</v>
      </c>
    </row>
    <row r="1618" spans="2:14" hidden="1" outlineLevel="1">
      <c r="B1618" s="5" t="s">
        <v>8942</v>
      </c>
      <c r="C1618" s="5" t="s">
        <v>37</v>
      </c>
      <c r="D1618" s="5" t="s">
        <v>55</v>
      </c>
      <c r="E1618" s="5"/>
      <c r="F1618" s="5" t="s">
        <v>8943</v>
      </c>
      <c r="G1618" s="5" t="s">
        <v>8944</v>
      </c>
      <c r="H1618" s="5" t="s">
        <v>8945</v>
      </c>
      <c r="I1618" s="5" t="s">
        <v>2435</v>
      </c>
      <c r="J1618" s="5" t="s">
        <v>51</v>
      </c>
      <c r="K1618" s="5" t="s">
        <v>853</v>
      </c>
      <c r="L1618" s="2">
        <f t="shared" si="25"/>
        <v>44432.751968377197</v>
      </c>
      <c r="M1618" s="5" t="s">
        <v>38</v>
      </c>
      <c r="N1618" s="5" t="s">
        <v>8946</v>
      </c>
    </row>
    <row r="1619" spans="2:14" hidden="1" outlineLevel="1">
      <c r="B1619" s="5" t="s">
        <v>8947</v>
      </c>
      <c r="C1619" s="5" t="s">
        <v>37</v>
      </c>
      <c r="D1619" s="5" t="s">
        <v>55</v>
      </c>
      <c r="E1619" s="5"/>
      <c r="F1619" s="5" t="s">
        <v>8948</v>
      </c>
      <c r="G1619" s="5" t="s">
        <v>8949</v>
      </c>
      <c r="H1619" s="5" t="s">
        <v>8950</v>
      </c>
      <c r="I1619" s="5" t="s">
        <v>859</v>
      </c>
      <c r="J1619" s="5" t="s">
        <v>51</v>
      </c>
      <c r="K1619" s="5" t="s">
        <v>887</v>
      </c>
      <c r="L1619" s="2">
        <f t="shared" si="25"/>
        <v>25634.279981756077</v>
      </c>
      <c r="M1619" s="5" t="s">
        <v>38</v>
      </c>
      <c r="N1619" s="5" t="s">
        <v>8951</v>
      </c>
    </row>
    <row r="1620" spans="2:14" hidden="1" outlineLevel="1">
      <c r="B1620" s="5" t="s">
        <v>8952</v>
      </c>
      <c r="C1620" s="5" t="s">
        <v>37</v>
      </c>
      <c r="D1620" s="5" t="s">
        <v>374</v>
      </c>
      <c r="E1620" s="5"/>
      <c r="F1620" s="5" t="s">
        <v>8953</v>
      </c>
      <c r="G1620" s="5" t="s">
        <v>8954</v>
      </c>
      <c r="H1620" s="5" t="s">
        <v>8955</v>
      </c>
      <c r="I1620" s="5" t="s">
        <v>2366</v>
      </c>
      <c r="J1620" s="5" t="s">
        <v>51</v>
      </c>
      <c r="K1620" s="5" t="s">
        <v>68</v>
      </c>
      <c r="L1620" s="2">
        <f t="shared" si="25"/>
        <v>97410.263930673085</v>
      </c>
      <c r="M1620" s="5" t="s">
        <v>38</v>
      </c>
      <c r="N1620" s="5" t="s">
        <v>8956</v>
      </c>
    </row>
    <row r="1621" spans="2:14" hidden="1" outlineLevel="1">
      <c r="B1621" s="5" t="s">
        <v>8957</v>
      </c>
      <c r="C1621" s="5" t="s">
        <v>37</v>
      </c>
      <c r="D1621" s="5" t="s">
        <v>38</v>
      </c>
      <c r="E1621" s="5"/>
      <c r="F1621" s="5" t="s">
        <v>8958</v>
      </c>
      <c r="G1621" s="5" t="s">
        <v>8959</v>
      </c>
      <c r="H1621" s="5" t="s">
        <v>8960</v>
      </c>
      <c r="I1621" s="5" t="s">
        <v>476</v>
      </c>
      <c r="J1621" s="5" t="s">
        <v>38</v>
      </c>
      <c r="K1621" s="5" t="s">
        <v>301</v>
      </c>
      <c r="L1621" s="2">
        <f t="shared" si="25"/>
        <v>54686.463961079629</v>
      </c>
      <c r="M1621" s="5" t="s">
        <v>38</v>
      </c>
      <c r="N1621" s="5" t="s">
        <v>1442</v>
      </c>
    </row>
    <row r="1622" spans="2:14" hidden="1" outlineLevel="1">
      <c r="B1622" s="5" t="s">
        <v>8961</v>
      </c>
      <c r="C1622" s="5" t="s">
        <v>37</v>
      </c>
      <c r="D1622" s="5" t="s">
        <v>38</v>
      </c>
      <c r="E1622" s="5"/>
      <c r="F1622" s="5" t="s">
        <v>8962</v>
      </c>
      <c r="G1622" s="5" t="s">
        <v>8963</v>
      </c>
      <c r="H1622" s="5" t="s">
        <v>8964</v>
      </c>
      <c r="I1622" s="5" t="s">
        <v>945</v>
      </c>
      <c r="J1622" s="5" t="s">
        <v>51</v>
      </c>
      <c r="K1622" s="5" t="s">
        <v>1227</v>
      </c>
      <c r="L1622" s="2">
        <f t="shared" si="25"/>
        <v>112790.83191972674</v>
      </c>
      <c r="M1622" s="5" t="s">
        <v>38</v>
      </c>
      <c r="N1622" s="5" t="s">
        <v>8965</v>
      </c>
    </row>
    <row r="1623" spans="2:14" hidden="1" outlineLevel="1">
      <c r="B1623" s="5" t="s">
        <v>8966</v>
      </c>
      <c r="C1623" s="5" t="s">
        <v>37</v>
      </c>
      <c r="D1623" s="5" t="s">
        <v>38</v>
      </c>
      <c r="E1623" s="5"/>
      <c r="F1623" s="5" t="s">
        <v>8967</v>
      </c>
      <c r="G1623" s="5" t="s">
        <v>8968</v>
      </c>
      <c r="H1623" s="5" t="s">
        <v>8969</v>
      </c>
      <c r="I1623" s="5" t="s">
        <v>1463</v>
      </c>
      <c r="J1623" s="5" t="s">
        <v>38</v>
      </c>
      <c r="K1623" s="5" t="s">
        <v>159</v>
      </c>
      <c r="L1623" s="2">
        <f t="shared" si="25"/>
        <v>42723.799969593463</v>
      </c>
      <c r="M1623" s="5" t="s">
        <v>38</v>
      </c>
      <c r="N1623" s="5" t="s">
        <v>8970</v>
      </c>
    </row>
    <row r="1624" spans="2:14" hidden="1" outlineLevel="1">
      <c r="B1624" s="5" t="s">
        <v>8971</v>
      </c>
      <c r="C1624" s="5" t="s">
        <v>37</v>
      </c>
      <c r="D1624" s="5" t="s">
        <v>55</v>
      </c>
      <c r="E1624" s="5"/>
      <c r="F1624" s="5" t="s">
        <v>8972</v>
      </c>
      <c r="G1624" s="5" t="s">
        <v>8973</v>
      </c>
      <c r="H1624" s="5" t="s">
        <v>8974</v>
      </c>
      <c r="I1624" s="5" t="s">
        <v>4054</v>
      </c>
      <c r="J1624" s="5" t="s">
        <v>38</v>
      </c>
      <c r="K1624" s="5" t="s">
        <v>294</v>
      </c>
      <c r="L1624" s="2">
        <f t="shared" si="25"/>
        <v>-70067.031950133271</v>
      </c>
      <c r="M1624" s="5" t="s">
        <v>38</v>
      </c>
      <c r="N1624" s="5" t="s">
        <v>8975</v>
      </c>
    </row>
    <row r="1625" spans="2:14" hidden="1" outlineLevel="1">
      <c r="B1625" s="5" t="s">
        <v>8971</v>
      </c>
      <c r="C1625" s="5" t="s">
        <v>37</v>
      </c>
      <c r="D1625" s="5" t="s">
        <v>55</v>
      </c>
      <c r="E1625" s="5"/>
      <c r="F1625" s="5" t="s">
        <v>8976</v>
      </c>
      <c r="G1625" s="5" t="s">
        <v>8977</v>
      </c>
      <c r="H1625" s="5" t="s">
        <v>8974</v>
      </c>
      <c r="I1625" s="5" t="s">
        <v>1044</v>
      </c>
      <c r="J1625" s="5" t="s">
        <v>38</v>
      </c>
      <c r="K1625" s="5" t="s">
        <v>4354</v>
      </c>
      <c r="L1625" s="2">
        <f t="shared" si="25"/>
        <v>131589.30390634786</v>
      </c>
      <c r="M1625" s="5" t="s">
        <v>38</v>
      </c>
      <c r="N1625" s="5" t="s">
        <v>8978</v>
      </c>
    </row>
    <row r="1626" spans="2:14" hidden="1" outlineLevel="1">
      <c r="B1626" s="5" t="s">
        <v>8979</v>
      </c>
      <c r="C1626" s="5" t="s">
        <v>37</v>
      </c>
      <c r="D1626" s="5" t="s">
        <v>38</v>
      </c>
      <c r="E1626" s="5"/>
      <c r="F1626" s="5" t="s">
        <v>8980</v>
      </c>
      <c r="G1626" s="5" t="s">
        <v>8981</v>
      </c>
      <c r="H1626" s="5" t="s">
        <v>8982</v>
      </c>
      <c r="I1626" s="5" t="s">
        <v>2065</v>
      </c>
      <c r="J1626" s="5" t="s">
        <v>38</v>
      </c>
      <c r="K1626" s="5" t="s">
        <v>1164</v>
      </c>
      <c r="L1626" s="2">
        <f t="shared" si="25"/>
        <v>39305.895972025988</v>
      </c>
      <c r="M1626" s="5" t="s">
        <v>38</v>
      </c>
      <c r="N1626" s="5" t="s">
        <v>8983</v>
      </c>
    </row>
    <row r="1627" spans="2:14" hidden="1" outlineLevel="1">
      <c r="B1627" s="5" t="s">
        <v>8984</v>
      </c>
      <c r="C1627" s="5" t="s">
        <v>37</v>
      </c>
      <c r="D1627" s="5" t="s">
        <v>38</v>
      </c>
      <c r="E1627" s="5"/>
      <c r="F1627" s="5" t="s">
        <v>8985</v>
      </c>
      <c r="G1627" s="5" t="s">
        <v>8986</v>
      </c>
      <c r="H1627" s="5" t="s">
        <v>8987</v>
      </c>
      <c r="I1627" s="5" t="s">
        <v>788</v>
      </c>
      <c r="J1627" s="5" t="s">
        <v>51</v>
      </c>
      <c r="K1627" s="5" t="s">
        <v>1417</v>
      </c>
      <c r="L1627" s="2">
        <f t="shared" si="25"/>
        <v>18798.471986621124</v>
      </c>
      <c r="M1627" s="5" t="s">
        <v>38</v>
      </c>
      <c r="N1627" s="5" t="s">
        <v>8988</v>
      </c>
    </row>
    <row r="1628" spans="2:14" hidden="1" outlineLevel="1">
      <c r="B1628" s="5" t="s">
        <v>8989</v>
      </c>
      <c r="C1628" s="5" t="s">
        <v>37</v>
      </c>
      <c r="D1628" s="5" t="s">
        <v>46</v>
      </c>
      <c r="E1628" s="5"/>
      <c r="F1628" s="5" t="s">
        <v>8990</v>
      </c>
      <c r="G1628" s="5" t="s">
        <v>8991</v>
      </c>
      <c r="H1628" s="5" t="s">
        <v>8992</v>
      </c>
      <c r="I1628" s="5" t="s">
        <v>599</v>
      </c>
      <c r="J1628" s="5" t="s">
        <v>38</v>
      </c>
      <c r="K1628" s="5" t="s">
        <v>612</v>
      </c>
      <c r="L1628" s="2">
        <f t="shared" si="25"/>
        <v>-46141.703967160938</v>
      </c>
      <c r="M1628" s="5" t="s">
        <v>38</v>
      </c>
      <c r="N1628" s="5" t="s">
        <v>8993</v>
      </c>
    </row>
    <row r="1629" spans="2:14" hidden="1" outlineLevel="1">
      <c r="B1629" s="5" t="s">
        <v>8989</v>
      </c>
      <c r="C1629" s="5" t="s">
        <v>37</v>
      </c>
      <c r="D1629" s="5" t="s">
        <v>46</v>
      </c>
      <c r="E1629" s="5"/>
      <c r="F1629" s="5" t="s">
        <v>8994</v>
      </c>
      <c r="G1629" s="5" t="s">
        <v>8995</v>
      </c>
      <c r="H1629" s="5" t="s">
        <v>8992</v>
      </c>
      <c r="I1629" s="5" t="s">
        <v>1091</v>
      </c>
      <c r="J1629" s="5" t="s">
        <v>38</v>
      </c>
      <c r="K1629" s="5" t="s">
        <v>188</v>
      </c>
      <c r="L1629" s="2">
        <f t="shared" si="25"/>
        <v>80320.743942835703</v>
      </c>
      <c r="M1629" s="5" t="s">
        <v>38</v>
      </c>
      <c r="N1629" s="5" t="s">
        <v>8996</v>
      </c>
    </row>
    <row r="1630" spans="2:14" hidden="1" outlineLevel="1">
      <c r="B1630" s="5" t="s">
        <v>8997</v>
      </c>
      <c r="C1630" s="5" t="s">
        <v>37</v>
      </c>
      <c r="D1630" s="5" t="s">
        <v>46</v>
      </c>
      <c r="E1630" s="5"/>
      <c r="F1630" s="5" t="s">
        <v>8998</v>
      </c>
      <c r="G1630" s="5" t="s">
        <v>8999</v>
      </c>
      <c r="H1630" s="5" t="s">
        <v>9000</v>
      </c>
      <c r="I1630" s="5" t="s">
        <v>2264</v>
      </c>
      <c r="J1630" s="5" t="s">
        <v>51</v>
      </c>
      <c r="K1630" s="5" t="s">
        <v>96</v>
      </c>
      <c r="L1630" s="2">
        <f t="shared" si="25"/>
        <v>78611.791944051976</v>
      </c>
      <c r="M1630" s="5" t="s">
        <v>38</v>
      </c>
      <c r="N1630" s="5" t="s">
        <v>9001</v>
      </c>
    </row>
    <row r="1631" spans="2:14" hidden="1" outlineLevel="1">
      <c r="B1631" s="5" t="s">
        <v>8997</v>
      </c>
      <c r="C1631" s="5" t="s">
        <v>37</v>
      </c>
      <c r="D1631" s="5" t="s">
        <v>55</v>
      </c>
      <c r="E1631" s="5"/>
      <c r="F1631" s="5" t="s">
        <v>9002</v>
      </c>
      <c r="G1631" s="5" t="s">
        <v>9003</v>
      </c>
      <c r="H1631" s="5" t="s">
        <v>9000</v>
      </c>
      <c r="I1631" s="5" t="s">
        <v>5543</v>
      </c>
      <c r="J1631" s="5" t="s">
        <v>51</v>
      </c>
      <c r="K1631" s="5" t="s">
        <v>1780</v>
      </c>
      <c r="L1631" s="2">
        <f t="shared" si="25"/>
        <v>-51268.559963512154</v>
      </c>
      <c r="M1631" s="5" t="s">
        <v>38</v>
      </c>
      <c r="N1631" s="5" t="s">
        <v>9004</v>
      </c>
    </row>
    <row r="1632" spans="2:14" hidden="1" outlineLevel="1">
      <c r="B1632" s="5" t="s">
        <v>9005</v>
      </c>
      <c r="C1632" s="5" t="s">
        <v>37</v>
      </c>
      <c r="D1632" s="5" t="s">
        <v>55</v>
      </c>
      <c r="E1632" s="5"/>
      <c r="F1632" s="5" t="s">
        <v>9006</v>
      </c>
      <c r="G1632" s="5" t="s">
        <v>9007</v>
      </c>
      <c r="H1632" s="5" t="s">
        <v>9008</v>
      </c>
      <c r="I1632" s="5" t="s">
        <v>767</v>
      </c>
      <c r="J1632" s="5" t="s">
        <v>51</v>
      </c>
      <c r="K1632" s="5" t="s">
        <v>239</v>
      </c>
      <c r="L1632" s="2">
        <f t="shared" si="25"/>
        <v>35887.991974458506</v>
      </c>
      <c r="M1632" s="5" t="s">
        <v>38</v>
      </c>
      <c r="N1632" s="5" t="s">
        <v>9009</v>
      </c>
    </row>
    <row r="1633" spans="2:14" hidden="1" outlineLevel="1">
      <c r="B1633" s="5" t="s">
        <v>9010</v>
      </c>
      <c r="C1633" s="5" t="s">
        <v>37</v>
      </c>
      <c r="D1633" s="5" t="s">
        <v>55</v>
      </c>
      <c r="E1633" s="5"/>
      <c r="F1633" s="5" t="s">
        <v>9011</v>
      </c>
      <c r="G1633" s="5" t="s">
        <v>9012</v>
      </c>
      <c r="H1633" s="5" t="s">
        <v>9013</v>
      </c>
      <c r="I1633" s="5" t="s">
        <v>2054</v>
      </c>
      <c r="J1633" s="5" t="s">
        <v>51</v>
      </c>
      <c r="K1633" s="5" t="s">
        <v>409</v>
      </c>
      <c r="L1633" s="2">
        <f t="shared" si="25"/>
        <v>-35887.991974458506</v>
      </c>
      <c r="M1633" s="5" t="s">
        <v>38</v>
      </c>
      <c r="N1633" s="5" t="s">
        <v>9014</v>
      </c>
    </row>
    <row r="1634" spans="2:14" hidden="1" outlineLevel="1">
      <c r="B1634" s="5" t="s">
        <v>9010</v>
      </c>
      <c r="C1634" s="5" t="s">
        <v>37</v>
      </c>
      <c r="D1634" s="5" t="s">
        <v>55</v>
      </c>
      <c r="E1634" s="5"/>
      <c r="F1634" s="5" t="s">
        <v>9015</v>
      </c>
      <c r="G1634" s="5" t="s">
        <v>9016</v>
      </c>
      <c r="H1634" s="5" t="s">
        <v>9013</v>
      </c>
      <c r="I1634" s="5" t="s">
        <v>9017</v>
      </c>
      <c r="J1634" s="5" t="s">
        <v>51</v>
      </c>
      <c r="K1634" s="5" t="s">
        <v>1029</v>
      </c>
      <c r="L1634" s="2">
        <f t="shared" si="25"/>
        <v>167477.29588080637</v>
      </c>
      <c r="M1634" s="5" t="s">
        <v>38</v>
      </c>
      <c r="N1634" s="5" t="s">
        <v>9018</v>
      </c>
    </row>
    <row r="1635" spans="2:14" hidden="1" outlineLevel="1">
      <c r="B1635" s="5" t="s">
        <v>9019</v>
      </c>
      <c r="C1635" s="5" t="s">
        <v>37</v>
      </c>
      <c r="D1635" s="5" t="s">
        <v>38</v>
      </c>
      <c r="E1635" s="5"/>
      <c r="F1635" s="5" t="s">
        <v>9020</v>
      </c>
      <c r="G1635" s="5" t="s">
        <v>9021</v>
      </c>
      <c r="H1635" s="5" t="s">
        <v>9022</v>
      </c>
      <c r="I1635" s="5" t="s">
        <v>4169</v>
      </c>
      <c r="J1635" s="5" t="s">
        <v>51</v>
      </c>
      <c r="K1635" s="5" t="s">
        <v>526</v>
      </c>
      <c r="L1635" s="2">
        <f t="shared" si="25"/>
        <v>109372.92792215926</v>
      </c>
      <c r="M1635" s="5" t="s">
        <v>38</v>
      </c>
      <c r="N1635" s="5" t="s">
        <v>9023</v>
      </c>
    </row>
    <row r="1636" spans="2:14" hidden="1" outlineLevel="1">
      <c r="B1636" s="5" t="s">
        <v>9019</v>
      </c>
      <c r="C1636" s="5" t="s">
        <v>37</v>
      </c>
      <c r="D1636" s="5" t="s">
        <v>38</v>
      </c>
      <c r="E1636" s="5"/>
      <c r="F1636" s="5" t="s">
        <v>9024</v>
      </c>
      <c r="G1636" s="5" t="s">
        <v>9025</v>
      </c>
      <c r="H1636" s="5" t="s">
        <v>9022</v>
      </c>
      <c r="I1636" s="5" t="s">
        <v>323</v>
      </c>
      <c r="J1636" s="5" t="s">
        <v>51</v>
      </c>
      <c r="K1636" s="5" t="s">
        <v>2526</v>
      </c>
      <c r="L1636" s="2">
        <f t="shared" si="25"/>
        <v>-107663.97592337553</v>
      </c>
      <c r="M1636" s="5" t="s">
        <v>38</v>
      </c>
      <c r="N1636" s="5" t="s">
        <v>974</v>
      </c>
    </row>
    <row r="1637" spans="2:14" hidden="1" outlineLevel="1">
      <c r="B1637" s="5" t="s">
        <v>9026</v>
      </c>
      <c r="C1637" s="5" t="s">
        <v>37</v>
      </c>
      <c r="D1637" s="5" t="s">
        <v>46</v>
      </c>
      <c r="E1637" s="5"/>
      <c r="F1637" s="5" t="s">
        <v>9027</v>
      </c>
      <c r="G1637" s="5" t="s">
        <v>9028</v>
      </c>
      <c r="H1637" s="5" t="s">
        <v>9029</v>
      </c>
      <c r="I1637" s="5" t="s">
        <v>6709</v>
      </c>
      <c r="J1637" s="5" t="s">
        <v>51</v>
      </c>
      <c r="K1637" s="5" t="s">
        <v>188</v>
      </c>
      <c r="L1637" s="2">
        <f t="shared" si="25"/>
        <v>80320.743942835703</v>
      </c>
      <c r="M1637" s="5" t="s">
        <v>38</v>
      </c>
      <c r="N1637" s="5" t="s">
        <v>9030</v>
      </c>
    </row>
    <row r="1638" spans="2:14" hidden="1" outlineLevel="1">
      <c r="B1638" s="5" t="s">
        <v>9031</v>
      </c>
      <c r="C1638" s="5" t="s">
        <v>37</v>
      </c>
      <c r="D1638" s="5" t="s">
        <v>38</v>
      </c>
      <c r="E1638" s="5" t="s">
        <v>120</v>
      </c>
      <c r="F1638" s="5" t="s">
        <v>9032</v>
      </c>
      <c r="G1638" s="5" t="s">
        <v>9033</v>
      </c>
      <c r="H1638" s="5" t="s">
        <v>9034</v>
      </c>
      <c r="I1638" s="5" t="s">
        <v>2191</v>
      </c>
      <c r="J1638" s="5" t="s">
        <v>51</v>
      </c>
      <c r="K1638" s="5" t="s">
        <v>355</v>
      </c>
      <c r="L1638" s="2">
        <f t="shared" si="25"/>
        <v>-22216.375984188599</v>
      </c>
      <c r="M1638" s="5" t="s">
        <v>38</v>
      </c>
      <c r="N1638" s="5" t="s">
        <v>9035</v>
      </c>
    </row>
    <row r="1639" spans="2:14" hidden="1" outlineLevel="1">
      <c r="B1639" s="5" t="s">
        <v>9036</v>
      </c>
      <c r="C1639" s="5" t="s">
        <v>37</v>
      </c>
      <c r="D1639" s="5" t="s">
        <v>55</v>
      </c>
      <c r="E1639" s="5"/>
      <c r="F1639" s="5" t="s">
        <v>9037</v>
      </c>
      <c r="G1639" s="5" t="s">
        <v>9038</v>
      </c>
      <c r="H1639" s="5" t="s">
        <v>9039</v>
      </c>
      <c r="I1639" s="5" t="s">
        <v>1429</v>
      </c>
      <c r="J1639" s="5" t="s">
        <v>51</v>
      </c>
      <c r="K1639" s="5" t="s">
        <v>3078</v>
      </c>
      <c r="L1639" s="2">
        <f t="shared" si="25"/>
        <v>181148.91187107627</v>
      </c>
      <c r="M1639" s="5" t="s">
        <v>38</v>
      </c>
      <c r="N1639" s="5" t="s">
        <v>9040</v>
      </c>
    </row>
    <row r="1640" spans="2:14" hidden="1" outlineLevel="1">
      <c r="B1640" s="5" t="s">
        <v>9041</v>
      </c>
      <c r="C1640" s="5" t="s">
        <v>37</v>
      </c>
      <c r="D1640" s="5" t="s">
        <v>38</v>
      </c>
      <c r="E1640" s="5"/>
      <c r="F1640" s="5" t="s">
        <v>9042</v>
      </c>
      <c r="G1640" s="5" t="s">
        <v>9043</v>
      </c>
      <c r="H1640" s="5" t="s">
        <v>9044</v>
      </c>
      <c r="I1640" s="5" t="s">
        <v>9045</v>
      </c>
      <c r="J1640" s="5" t="s">
        <v>38</v>
      </c>
      <c r="K1640" s="5" t="s">
        <v>1423</v>
      </c>
      <c r="L1640" s="2">
        <f t="shared" si="25"/>
        <v>68358.079951349544</v>
      </c>
      <c r="M1640" s="5" t="s">
        <v>38</v>
      </c>
      <c r="N1640" s="5" t="s">
        <v>9046</v>
      </c>
    </row>
    <row r="1641" spans="2:14" hidden="1" outlineLevel="1">
      <c r="B1641" s="5" t="s">
        <v>9047</v>
      </c>
      <c r="C1641" s="5" t="s">
        <v>37</v>
      </c>
      <c r="D1641" s="5" t="s">
        <v>38</v>
      </c>
      <c r="E1641" s="5" t="s">
        <v>162</v>
      </c>
      <c r="F1641" s="5" t="s">
        <v>9048</v>
      </c>
      <c r="G1641" s="5" t="s">
        <v>9049</v>
      </c>
      <c r="H1641" s="5" t="s">
        <v>9050</v>
      </c>
      <c r="I1641" s="5" t="s">
        <v>3487</v>
      </c>
      <c r="J1641" s="5" t="s">
        <v>38</v>
      </c>
      <c r="K1641" s="5" t="s">
        <v>174</v>
      </c>
      <c r="L1641" s="2">
        <f t="shared" si="25"/>
        <v>-83738.647940403185</v>
      </c>
      <c r="M1641" s="5" t="s">
        <v>38</v>
      </c>
      <c r="N1641" s="5" t="s">
        <v>9051</v>
      </c>
    </row>
    <row r="1642" spans="2:14" hidden="1" outlineLevel="1">
      <c r="B1642" s="5" t="s">
        <v>9052</v>
      </c>
      <c r="C1642" s="5" t="s">
        <v>37</v>
      </c>
      <c r="D1642" s="5" t="s">
        <v>38</v>
      </c>
      <c r="E1642" s="5"/>
      <c r="F1642" s="5" t="s">
        <v>9053</v>
      </c>
      <c r="G1642" s="5" t="s">
        <v>9054</v>
      </c>
      <c r="H1642" s="5" t="s">
        <v>9055</v>
      </c>
      <c r="I1642" s="5" t="s">
        <v>1001</v>
      </c>
      <c r="J1642" s="5" t="s">
        <v>38</v>
      </c>
      <c r="K1642" s="5" t="s">
        <v>282</v>
      </c>
      <c r="L1642" s="2">
        <f t="shared" si="25"/>
        <v>-54686.463961079629</v>
      </c>
      <c r="M1642" s="5" t="s">
        <v>38</v>
      </c>
      <c r="N1642" s="5" t="s">
        <v>9056</v>
      </c>
    </row>
    <row r="1643" spans="2:14" hidden="1" outlineLevel="1">
      <c r="B1643" s="5" t="s">
        <v>9052</v>
      </c>
      <c r="C1643" s="5" t="s">
        <v>37</v>
      </c>
      <c r="D1643" s="5" t="s">
        <v>46</v>
      </c>
      <c r="E1643" s="5"/>
      <c r="F1643" s="5" t="s">
        <v>9057</v>
      </c>
      <c r="G1643" s="5" t="s">
        <v>9058</v>
      </c>
      <c r="H1643" s="5" t="s">
        <v>9055</v>
      </c>
      <c r="I1643" s="5" t="s">
        <v>881</v>
      </c>
      <c r="J1643" s="5" t="s">
        <v>38</v>
      </c>
      <c r="K1643" s="5" t="s">
        <v>2126</v>
      </c>
      <c r="L1643" s="2">
        <f t="shared" si="25"/>
        <v>114499.78391851048</v>
      </c>
      <c r="M1643" s="5" t="s">
        <v>38</v>
      </c>
      <c r="N1643" s="5" t="s">
        <v>9059</v>
      </c>
    </row>
    <row r="1644" spans="2:14" hidden="1" outlineLevel="1">
      <c r="B1644" s="5" t="s">
        <v>9060</v>
      </c>
      <c r="C1644" s="5" t="s">
        <v>37</v>
      </c>
      <c r="D1644" s="5" t="s">
        <v>38</v>
      </c>
      <c r="E1644" s="5"/>
      <c r="F1644" s="5" t="s">
        <v>9061</v>
      </c>
      <c r="G1644" s="5" t="s">
        <v>9062</v>
      </c>
      <c r="H1644" s="5" t="s">
        <v>9063</v>
      </c>
      <c r="I1644" s="5" t="s">
        <v>9064</v>
      </c>
      <c r="J1644" s="5" t="s">
        <v>38</v>
      </c>
      <c r="K1644" s="5" t="s">
        <v>459</v>
      </c>
      <c r="L1644" s="2">
        <f t="shared" si="25"/>
        <v>104246.07192580804</v>
      </c>
      <c r="M1644" s="5" t="s">
        <v>38</v>
      </c>
      <c r="N1644" s="5" t="s">
        <v>9065</v>
      </c>
    </row>
    <row r="1645" spans="2:14" hidden="1" outlineLevel="1">
      <c r="B1645" s="5" t="s">
        <v>9066</v>
      </c>
      <c r="C1645" s="5" t="s">
        <v>37</v>
      </c>
      <c r="D1645" s="5" t="s">
        <v>46</v>
      </c>
      <c r="E1645" s="5"/>
      <c r="F1645" s="5" t="s">
        <v>9067</v>
      </c>
      <c r="G1645" s="5" t="s">
        <v>9068</v>
      </c>
      <c r="H1645" s="5" t="s">
        <v>9069</v>
      </c>
      <c r="I1645" s="5" t="s">
        <v>5552</v>
      </c>
      <c r="J1645" s="5" t="s">
        <v>51</v>
      </c>
      <c r="K1645" s="5" t="s">
        <v>1067</v>
      </c>
      <c r="L1645" s="2">
        <f t="shared" si="25"/>
        <v>140134.06390026654</v>
      </c>
      <c r="M1645" s="5" t="s">
        <v>38</v>
      </c>
      <c r="N1645" s="5" t="s">
        <v>9070</v>
      </c>
    </row>
    <row r="1646" spans="2:14" hidden="1" outlineLevel="1">
      <c r="B1646" s="5" t="s">
        <v>9071</v>
      </c>
      <c r="C1646" s="5" t="s">
        <v>37</v>
      </c>
      <c r="D1646" s="5" t="s">
        <v>38</v>
      </c>
      <c r="E1646" s="5"/>
      <c r="F1646" s="5" t="s">
        <v>9072</v>
      </c>
      <c r="G1646" s="5" t="s">
        <v>9073</v>
      </c>
      <c r="H1646" s="5" t="s">
        <v>9074</v>
      </c>
      <c r="I1646" s="5" t="s">
        <v>1835</v>
      </c>
      <c r="J1646" s="5" t="s">
        <v>55</v>
      </c>
      <c r="K1646" s="5" t="s">
        <v>1159</v>
      </c>
      <c r="L1646" s="2">
        <f t="shared" si="25"/>
        <v>-8544.759993918693</v>
      </c>
      <c r="M1646" s="5" t="s">
        <v>38</v>
      </c>
      <c r="N1646" s="5" t="s">
        <v>9075</v>
      </c>
    </row>
    <row r="1647" spans="2:14" hidden="1" outlineLevel="1">
      <c r="B1647" s="5" t="s">
        <v>9071</v>
      </c>
      <c r="C1647" s="5" t="s">
        <v>37</v>
      </c>
      <c r="D1647" s="5" t="s">
        <v>55</v>
      </c>
      <c r="E1647" s="5"/>
      <c r="F1647" s="5" t="s">
        <v>9076</v>
      </c>
      <c r="G1647" s="5" t="s">
        <v>9077</v>
      </c>
      <c r="H1647" s="5" t="s">
        <v>9074</v>
      </c>
      <c r="I1647" s="5" t="s">
        <v>841</v>
      </c>
      <c r="J1647" s="5" t="s">
        <v>55</v>
      </c>
      <c r="K1647" s="5" t="s">
        <v>2097</v>
      </c>
      <c r="L1647" s="2">
        <f t="shared" si="25"/>
        <v>30761.13597810729</v>
      </c>
      <c r="M1647" s="5" t="s">
        <v>38</v>
      </c>
      <c r="N1647" s="5" t="s">
        <v>9078</v>
      </c>
    </row>
    <row r="1648" spans="2:14" hidden="1" outlineLevel="1">
      <c r="B1648" s="5" t="s">
        <v>9079</v>
      </c>
      <c r="C1648" s="5" t="s">
        <v>37</v>
      </c>
      <c r="D1648" s="5" t="s">
        <v>38</v>
      </c>
      <c r="E1648" s="5"/>
      <c r="F1648" s="5" t="s">
        <v>9080</v>
      </c>
      <c r="G1648" s="5" t="s">
        <v>9081</v>
      </c>
      <c r="H1648" s="5" t="s">
        <v>9082</v>
      </c>
      <c r="I1648" s="5" t="s">
        <v>50</v>
      </c>
      <c r="J1648" s="5" t="s">
        <v>51</v>
      </c>
      <c r="K1648" s="5" t="s">
        <v>1423</v>
      </c>
      <c r="L1648" s="2">
        <f t="shared" si="25"/>
        <v>68358.079951349544</v>
      </c>
      <c r="M1648" s="5" t="s">
        <v>38</v>
      </c>
      <c r="N1648" s="5" t="s">
        <v>9083</v>
      </c>
    </row>
    <row r="1649" spans="1:14" hidden="1" outlineLevel="1">
      <c r="B1649" s="5" t="s">
        <v>9084</v>
      </c>
      <c r="C1649" s="5" t="s">
        <v>37</v>
      </c>
      <c r="D1649" s="5" t="s">
        <v>38</v>
      </c>
      <c r="E1649" s="5" t="s">
        <v>120</v>
      </c>
      <c r="F1649" s="5" t="s">
        <v>9085</v>
      </c>
      <c r="G1649" s="5" t="s">
        <v>9086</v>
      </c>
      <c r="H1649" s="5" t="s">
        <v>9087</v>
      </c>
      <c r="I1649" s="5" t="s">
        <v>6815</v>
      </c>
      <c r="J1649" s="5" t="s">
        <v>51</v>
      </c>
      <c r="K1649" s="5" t="s">
        <v>2315</v>
      </c>
      <c r="L1649" s="2">
        <f t="shared" si="25"/>
        <v>-15380.567989053645</v>
      </c>
      <c r="M1649" s="5" t="s">
        <v>38</v>
      </c>
      <c r="N1649" s="5" t="s">
        <v>9088</v>
      </c>
    </row>
    <row r="1650" spans="1:14" hidden="1" outlineLevel="1">
      <c r="B1650" s="5" t="s">
        <v>9089</v>
      </c>
      <c r="C1650" s="5" t="s">
        <v>37</v>
      </c>
      <c r="D1650" s="5" t="s">
        <v>38</v>
      </c>
      <c r="E1650" s="5"/>
      <c r="F1650" s="5" t="s">
        <v>9090</v>
      </c>
      <c r="G1650" s="5" t="s">
        <v>9091</v>
      </c>
      <c r="H1650" s="5" t="s">
        <v>9092</v>
      </c>
      <c r="I1650" s="5" t="s">
        <v>158</v>
      </c>
      <c r="J1650" s="5" t="s">
        <v>55</v>
      </c>
      <c r="K1650" s="5" t="s">
        <v>2097</v>
      </c>
      <c r="L1650" s="2">
        <f t="shared" si="25"/>
        <v>30761.13597810729</v>
      </c>
      <c r="M1650" s="5" t="s">
        <v>38</v>
      </c>
      <c r="N1650" s="5" t="s">
        <v>9093</v>
      </c>
    </row>
    <row r="1651" spans="1:14" hidden="1" outlineLevel="1">
      <c r="B1651" s="5" t="s">
        <v>9094</v>
      </c>
      <c r="C1651" s="5" t="s">
        <v>37</v>
      </c>
      <c r="D1651" s="5" t="s">
        <v>55</v>
      </c>
      <c r="E1651" s="5"/>
      <c r="F1651" s="5" t="s">
        <v>9095</v>
      </c>
      <c r="G1651" s="5" t="s">
        <v>9096</v>
      </c>
      <c r="H1651" s="5" t="s">
        <v>9097</v>
      </c>
      <c r="I1651" s="5" t="s">
        <v>1007</v>
      </c>
      <c r="J1651" s="5" t="s">
        <v>51</v>
      </c>
      <c r="K1651" s="5" t="s">
        <v>1417</v>
      </c>
      <c r="L1651" s="2">
        <f t="shared" si="25"/>
        <v>18798.471986621124</v>
      </c>
      <c r="M1651" s="5" t="s">
        <v>38</v>
      </c>
      <c r="N1651" s="5" t="s">
        <v>9098</v>
      </c>
    </row>
    <row r="1652" spans="1:14" hidden="1" outlineLevel="1">
      <c r="B1652" s="5" t="s">
        <v>9099</v>
      </c>
      <c r="C1652" s="5" t="s">
        <v>37</v>
      </c>
      <c r="D1652" s="5" t="s">
        <v>55</v>
      </c>
      <c r="E1652" s="5"/>
      <c r="F1652" s="5" t="s">
        <v>9100</v>
      </c>
      <c r="G1652" s="5" t="s">
        <v>9101</v>
      </c>
      <c r="H1652" s="5" t="s">
        <v>9102</v>
      </c>
      <c r="I1652" s="5" t="s">
        <v>9103</v>
      </c>
      <c r="J1652" s="5" t="s">
        <v>51</v>
      </c>
      <c r="K1652" s="5" t="s">
        <v>1405</v>
      </c>
      <c r="L1652" s="2">
        <f t="shared" si="25"/>
        <v>117917.68791607795</v>
      </c>
      <c r="M1652" s="5" t="s">
        <v>38</v>
      </c>
      <c r="N1652" s="5" t="s">
        <v>9104</v>
      </c>
    </row>
    <row r="1653" spans="1:14" hidden="1" outlineLevel="1">
      <c r="B1653" s="5" t="s">
        <v>9105</v>
      </c>
      <c r="C1653" s="5" t="s">
        <v>37</v>
      </c>
      <c r="D1653" s="5" t="s">
        <v>38</v>
      </c>
      <c r="E1653" s="5"/>
      <c r="F1653" s="5" t="s">
        <v>9106</v>
      </c>
      <c r="G1653" s="5" t="s">
        <v>9107</v>
      </c>
      <c r="H1653" s="5" t="s">
        <v>9108</v>
      </c>
      <c r="I1653" s="5" t="s">
        <v>7491</v>
      </c>
      <c r="J1653" s="5" t="s">
        <v>38</v>
      </c>
      <c r="K1653" s="5" t="s">
        <v>733</v>
      </c>
      <c r="L1653" s="2">
        <f t="shared" si="25"/>
        <v>152096.72789175273</v>
      </c>
      <c r="M1653" s="5" t="s">
        <v>38</v>
      </c>
      <c r="N1653" s="5" t="s">
        <v>9109</v>
      </c>
    </row>
    <row r="1654" spans="1:14" collapsed="1">
      <c r="A1654" s="3" t="s">
        <v>4032</v>
      </c>
      <c r="B1654" s="2" t="s">
        <v>4033</v>
      </c>
      <c r="C1654" s="2" t="s">
        <v>4034</v>
      </c>
      <c r="D1654" s="2" t="s">
        <v>9110</v>
      </c>
      <c r="E1654" s="2" t="s">
        <v>9111</v>
      </c>
      <c r="F1654" s="2" t="s">
        <v>9112</v>
      </c>
      <c r="G1654" s="2" t="s">
        <v>9113</v>
      </c>
      <c r="H1654" s="2" t="s">
        <v>8765</v>
      </c>
      <c r="I1654" s="3" t="s">
        <v>4039</v>
      </c>
      <c r="K1654" s="2">
        <f>63/C1654</f>
        <v>7.3276263143202752E-4</v>
      </c>
      <c r="L1654" s="2">
        <f t="shared" si="25"/>
        <v>1.2522561636197953</v>
      </c>
      <c r="M1654" s="2">
        <v>-0.40899999999999997</v>
      </c>
      <c r="N1654" s="2">
        <v>5.86</v>
      </c>
    </row>
    <row r="1655" spans="1:14" hidden="1" outlineLevel="1">
      <c r="B1655" s="1" t="s">
        <v>26</v>
      </c>
      <c r="C1655" s="1" t="s">
        <v>27</v>
      </c>
      <c r="D1655" s="1" t="s">
        <v>4</v>
      </c>
      <c r="E1655" s="1" t="s">
        <v>28</v>
      </c>
      <c r="F1655" s="1" t="s">
        <v>29</v>
      </c>
      <c r="G1655" s="1" t="s">
        <v>30</v>
      </c>
      <c r="H1655" s="1" t="s">
        <v>31</v>
      </c>
      <c r="I1655" s="1" t="s">
        <v>32</v>
      </c>
      <c r="J1655" s="1" t="s">
        <v>33</v>
      </c>
      <c r="K1655" s="1" t="s">
        <v>3</v>
      </c>
      <c r="L1655" s="2" t="e">
        <f t="shared" si="25"/>
        <v>#VALUE!</v>
      </c>
      <c r="M1655" s="1" t="s">
        <v>34</v>
      </c>
      <c r="N1655" s="1" t="s">
        <v>35</v>
      </c>
    </row>
    <row r="1656" spans="1:14" hidden="1" outlineLevel="1">
      <c r="B1656" s="5" t="s">
        <v>4040</v>
      </c>
      <c r="C1656" s="5" t="s">
        <v>37</v>
      </c>
      <c r="D1656" s="5" t="s">
        <v>38</v>
      </c>
      <c r="E1656" s="5"/>
      <c r="F1656" s="5" t="s">
        <v>9114</v>
      </c>
      <c r="G1656" s="5" t="s">
        <v>9115</v>
      </c>
      <c r="H1656" s="5" t="s">
        <v>4043</v>
      </c>
      <c r="I1656" s="5" t="s">
        <v>8225</v>
      </c>
      <c r="J1656" s="5" t="s">
        <v>51</v>
      </c>
      <c r="K1656" s="5" t="s">
        <v>1393</v>
      </c>
      <c r="L1656" s="2">
        <f t="shared" si="25"/>
        <v>41014.847970809722</v>
      </c>
      <c r="M1656" s="5" t="s">
        <v>38</v>
      </c>
      <c r="N1656" s="5" t="s">
        <v>9116</v>
      </c>
    </row>
    <row r="1657" spans="1:14" hidden="1" outlineLevel="1">
      <c r="B1657" s="5" t="s">
        <v>4045</v>
      </c>
      <c r="C1657" s="5" t="s">
        <v>37</v>
      </c>
      <c r="D1657" s="5" t="s">
        <v>38</v>
      </c>
      <c r="E1657" s="5"/>
      <c r="F1657" s="5" t="s">
        <v>9117</v>
      </c>
      <c r="G1657" s="5" t="s">
        <v>9118</v>
      </c>
      <c r="H1657" s="5" t="s">
        <v>4048</v>
      </c>
      <c r="I1657" s="5" t="s">
        <v>4169</v>
      </c>
      <c r="J1657" s="5" t="s">
        <v>51</v>
      </c>
      <c r="K1657" s="5" t="s">
        <v>103</v>
      </c>
      <c r="L1657" s="2">
        <f t="shared" si="25"/>
        <v>66649.127952565803</v>
      </c>
      <c r="M1657" s="5" t="s">
        <v>38</v>
      </c>
      <c r="N1657" s="5" t="s">
        <v>9119</v>
      </c>
    </row>
    <row r="1658" spans="1:14" hidden="1" outlineLevel="1">
      <c r="B1658" s="5" t="s">
        <v>4050</v>
      </c>
      <c r="C1658" s="5" t="s">
        <v>37</v>
      </c>
      <c r="D1658" s="5" t="s">
        <v>55</v>
      </c>
      <c r="E1658" s="5"/>
      <c r="F1658" s="5" t="s">
        <v>9120</v>
      </c>
      <c r="G1658" s="5" t="s">
        <v>9121</v>
      </c>
      <c r="H1658" s="5" t="s">
        <v>4053</v>
      </c>
      <c r="I1658" s="5" t="s">
        <v>554</v>
      </c>
      <c r="J1658" s="5" t="s">
        <v>51</v>
      </c>
      <c r="K1658" s="5" t="s">
        <v>215</v>
      </c>
      <c r="L1658" s="2">
        <f t="shared" si="25"/>
        <v>63231.223954998328</v>
      </c>
      <c r="M1658" s="5" t="s">
        <v>38</v>
      </c>
      <c r="N1658" s="5" t="s">
        <v>9122</v>
      </c>
    </row>
    <row r="1659" spans="1:14" hidden="1" outlineLevel="1">
      <c r="B1659" s="5" t="s">
        <v>4056</v>
      </c>
      <c r="C1659" s="5" t="s">
        <v>37</v>
      </c>
      <c r="D1659" s="5" t="s">
        <v>46</v>
      </c>
      <c r="E1659" s="5"/>
      <c r="F1659" s="5" t="s">
        <v>9123</v>
      </c>
      <c r="G1659" s="5" t="s">
        <v>9124</v>
      </c>
      <c r="H1659" s="5" t="s">
        <v>4059</v>
      </c>
      <c r="I1659" s="5" t="s">
        <v>490</v>
      </c>
      <c r="J1659" s="5" t="s">
        <v>51</v>
      </c>
      <c r="K1659" s="5" t="s">
        <v>4060</v>
      </c>
      <c r="L1659" s="2">
        <f t="shared" si="25"/>
        <v>116208.73591729421</v>
      </c>
      <c r="M1659" s="5" t="s">
        <v>38</v>
      </c>
      <c r="N1659" s="5" t="s">
        <v>9125</v>
      </c>
    </row>
    <row r="1660" spans="1:14" hidden="1" outlineLevel="1">
      <c r="B1660" s="5" t="s">
        <v>4062</v>
      </c>
      <c r="C1660" s="5" t="s">
        <v>37</v>
      </c>
      <c r="D1660" s="5" t="s">
        <v>38</v>
      </c>
      <c r="E1660" s="5"/>
      <c r="F1660" s="5" t="s">
        <v>9126</v>
      </c>
      <c r="G1660" s="5" t="s">
        <v>9127</v>
      </c>
      <c r="H1660" s="5" t="s">
        <v>4065</v>
      </c>
      <c r="I1660" s="5" t="s">
        <v>4665</v>
      </c>
      <c r="J1660" s="5" t="s">
        <v>38</v>
      </c>
      <c r="K1660" s="5" t="s">
        <v>159</v>
      </c>
      <c r="L1660" s="2">
        <f t="shared" si="25"/>
        <v>42723.799969593463</v>
      </c>
      <c r="M1660" s="5" t="s">
        <v>38</v>
      </c>
      <c r="N1660" s="5" t="s">
        <v>9128</v>
      </c>
    </row>
    <row r="1661" spans="1:14" hidden="1" outlineLevel="1">
      <c r="B1661" s="5" t="s">
        <v>4067</v>
      </c>
      <c r="C1661" s="5" t="s">
        <v>37</v>
      </c>
      <c r="D1661" s="5" t="s">
        <v>55</v>
      </c>
      <c r="E1661" s="5"/>
      <c r="F1661" s="5" t="s">
        <v>9129</v>
      </c>
      <c r="G1661" s="5" t="s">
        <v>9130</v>
      </c>
      <c r="H1661" s="5" t="s">
        <v>4070</v>
      </c>
      <c r="I1661" s="5" t="s">
        <v>1583</v>
      </c>
      <c r="J1661" s="5" t="s">
        <v>51</v>
      </c>
      <c r="K1661" s="5" t="s">
        <v>60</v>
      </c>
      <c r="L1661" s="2">
        <f t="shared" si="25"/>
        <v>70067.031950133271</v>
      </c>
      <c r="M1661" s="5" t="s">
        <v>38</v>
      </c>
      <c r="N1661" s="5" t="s">
        <v>9131</v>
      </c>
    </row>
    <row r="1662" spans="1:14" hidden="1" outlineLevel="1">
      <c r="B1662" s="5" t="s">
        <v>4073</v>
      </c>
      <c r="C1662" s="5" t="s">
        <v>37</v>
      </c>
      <c r="D1662" s="5" t="s">
        <v>55</v>
      </c>
      <c r="E1662" s="5"/>
      <c r="F1662" s="5" t="s">
        <v>9132</v>
      </c>
      <c r="G1662" s="5" t="s">
        <v>9133</v>
      </c>
      <c r="H1662" s="5" t="s">
        <v>4076</v>
      </c>
      <c r="I1662" s="5" t="s">
        <v>7751</v>
      </c>
      <c r="J1662" s="5" t="s">
        <v>51</v>
      </c>
      <c r="K1662" s="5" t="s">
        <v>324</v>
      </c>
      <c r="L1662" s="2">
        <f t="shared" si="25"/>
        <v>71775.983948917012</v>
      </c>
      <c r="M1662" s="5" t="s">
        <v>38</v>
      </c>
      <c r="N1662" s="5" t="s">
        <v>878</v>
      </c>
    </row>
    <row r="1663" spans="1:14" hidden="1" outlineLevel="1">
      <c r="B1663" s="5" t="s">
        <v>4078</v>
      </c>
      <c r="C1663" s="5" t="s">
        <v>37</v>
      </c>
      <c r="D1663" s="5" t="s">
        <v>38</v>
      </c>
      <c r="E1663" s="5"/>
      <c r="F1663" s="5" t="s">
        <v>9134</v>
      </c>
      <c r="G1663" s="5" t="s">
        <v>9135</v>
      </c>
      <c r="H1663" s="5" t="s">
        <v>4081</v>
      </c>
      <c r="I1663" s="5" t="s">
        <v>361</v>
      </c>
      <c r="J1663" s="5" t="s">
        <v>38</v>
      </c>
      <c r="K1663" s="5" t="s">
        <v>51</v>
      </c>
      <c r="L1663" s="2">
        <f t="shared" si="25"/>
        <v>0</v>
      </c>
      <c r="M1663" s="5" t="s">
        <v>38</v>
      </c>
      <c r="N1663" s="5" t="s">
        <v>9136</v>
      </c>
    </row>
    <row r="1664" spans="1:14" hidden="1" outlineLevel="1">
      <c r="B1664" s="5" t="s">
        <v>4083</v>
      </c>
      <c r="C1664" s="5" t="s">
        <v>37</v>
      </c>
      <c r="D1664" s="5" t="s">
        <v>55</v>
      </c>
      <c r="E1664" s="5"/>
      <c r="F1664" s="5" t="s">
        <v>9137</v>
      </c>
      <c r="G1664" s="5" t="s">
        <v>9138</v>
      </c>
      <c r="H1664" s="5" t="s">
        <v>4086</v>
      </c>
      <c r="I1664" s="5" t="s">
        <v>2967</v>
      </c>
      <c r="J1664" s="5" t="s">
        <v>38</v>
      </c>
      <c r="K1664" s="5" t="s">
        <v>932</v>
      </c>
      <c r="L1664" s="2">
        <f t="shared" si="25"/>
        <v>90574.455935538135</v>
      </c>
      <c r="M1664" s="5" t="s">
        <v>38</v>
      </c>
      <c r="N1664" s="5" t="s">
        <v>9139</v>
      </c>
    </row>
    <row r="1665" spans="2:14" hidden="1" outlineLevel="1">
      <c r="B1665" s="5" t="s">
        <v>4083</v>
      </c>
      <c r="C1665" s="5" t="s">
        <v>37</v>
      </c>
      <c r="D1665" s="5" t="s">
        <v>55</v>
      </c>
      <c r="E1665" s="5"/>
      <c r="F1665" s="5" t="s">
        <v>9140</v>
      </c>
      <c r="G1665" s="5" t="s">
        <v>9141</v>
      </c>
      <c r="H1665" s="5" t="s">
        <v>4086</v>
      </c>
      <c r="I1665" s="5" t="s">
        <v>251</v>
      </c>
      <c r="J1665" s="5" t="s">
        <v>38</v>
      </c>
      <c r="K1665" s="5" t="s">
        <v>572</v>
      </c>
      <c r="L1665" s="2">
        <f t="shared" si="25"/>
        <v>-63231.223954998328</v>
      </c>
      <c r="M1665" s="5" t="s">
        <v>38</v>
      </c>
      <c r="N1665" s="5" t="s">
        <v>9142</v>
      </c>
    </row>
    <row r="1666" spans="2:14" hidden="1" outlineLevel="1">
      <c r="B1666" s="5" t="s">
        <v>4092</v>
      </c>
      <c r="C1666" s="5" t="s">
        <v>37</v>
      </c>
      <c r="D1666" s="5" t="s">
        <v>55</v>
      </c>
      <c r="E1666" s="5"/>
      <c r="F1666" s="5" t="s">
        <v>9143</v>
      </c>
      <c r="G1666" s="5" t="s">
        <v>9144</v>
      </c>
      <c r="H1666" s="5" t="s">
        <v>4095</v>
      </c>
      <c r="I1666" s="5" t="s">
        <v>425</v>
      </c>
      <c r="J1666" s="5" t="s">
        <v>51</v>
      </c>
      <c r="K1666" s="5" t="s">
        <v>459</v>
      </c>
      <c r="L1666" s="2">
        <f t="shared" si="25"/>
        <v>104246.07192580804</v>
      </c>
      <c r="M1666" s="5" t="s">
        <v>38</v>
      </c>
      <c r="N1666" s="5" t="s">
        <v>9145</v>
      </c>
    </row>
    <row r="1667" spans="2:14" hidden="1" outlineLevel="1">
      <c r="B1667" s="5" t="s">
        <v>4092</v>
      </c>
      <c r="C1667" s="5" t="s">
        <v>37</v>
      </c>
      <c r="D1667" s="5" t="s">
        <v>38</v>
      </c>
      <c r="E1667" s="5"/>
      <c r="F1667" s="5" t="s">
        <v>9146</v>
      </c>
      <c r="G1667" s="5" t="s">
        <v>9147</v>
      </c>
      <c r="H1667" s="5" t="s">
        <v>4095</v>
      </c>
      <c r="I1667" s="5" t="s">
        <v>501</v>
      </c>
      <c r="J1667" s="5" t="s">
        <v>51</v>
      </c>
      <c r="K1667" s="5" t="s">
        <v>426</v>
      </c>
      <c r="L1667" s="2">
        <f t="shared" ref="L1667:L1730" si="26">K1667/$K$2361*100</f>
        <v>-71775.983948917012</v>
      </c>
      <c r="M1667" s="5" t="s">
        <v>38</v>
      </c>
      <c r="N1667" s="5" t="s">
        <v>9148</v>
      </c>
    </row>
    <row r="1668" spans="2:14" hidden="1" outlineLevel="1">
      <c r="B1668" s="5" t="s">
        <v>4100</v>
      </c>
      <c r="C1668" s="5" t="s">
        <v>37</v>
      </c>
      <c r="D1668" s="5" t="s">
        <v>38</v>
      </c>
      <c r="E1668" s="5"/>
      <c r="F1668" s="5" t="s">
        <v>9149</v>
      </c>
      <c r="G1668" s="5" t="s">
        <v>9150</v>
      </c>
      <c r="H1668" s="5" t="s">
        <v>4103</v>
      </c>
      <c r="I1668" s="5" t="s">
        <v>9151</v>
      </c>
      <c r="J1668" s="5" t="s">
        <v>51</v>
      </c>
      <c r="K1668" s="5" t="s">
        <v>676</v>
      </c>
      <c r="L1668" s="2">
        <f t="shared" si="26"/>
        <v>-1708.9519987837384</v>
      </c>
      <c r="M1668" s="5" t="s">
        <v>38</v>
      </c>
      <c r="N1668" s="5" t="s">
        <v>9152</v>
      </c>
    </row>
    <row r="1669" spans="2:14" hidden="1" outlineLevel="1">
      <c r="B1669" s="5" t="s">
        <v>4100</v>
      </c>
      <c r="C1669" s="5" t="s">
        <v>37</v>
      </c>
      <c r="D1669" s="5" t="s">
        <v>38</v>
      </c>
      <c r="E1669" s="5"/>
      <c r="F1669" s="5" t="s">
        <v>9153</v>
      </c>
      <c r="G1669" s="5" t="s">
        <v>9154</v>
      </c>
      <c r="H1669" s="5" t="s">
        <v>4103</v>
      </c>
      <c r="I1669" s="5" t="s">
        <v>9155</v>
      </c>
      <c r="J1669" s="5" t="s">
        <v>51</v>
      </c>
      <c r="K1669" s="5" t="s">
        <v>117</v>
      </c>
      <c r="L1669" s="2">
        <f t="shared" si="26"/>
        <v>59813.319957430853</v>
      </c>
      <c r="M1669" s="5" t="s">
        <v>38</v>
      </c>
      <c r="N1669" s="5" t="s">
        <v>9156</v>
      </c>
    </row>
    <row r="1670" spans="2:14" hidden="1" outlineLevel="1">
      <c r="B1670" s="5" t="s">
        <v>4110</v>
      </c>
      <c r="C1670" s="5" t="s">
        <v>37</v>
      </c>
      <c r="D1670" s="5" t="s">
        <v>46</v>
      </c>
      <c r="E1670" s="5"/>
      <c r="F1670" s="5" t="s">
        <v>9157</v>
      </c>
      <c r="G1670" s="5" t="s">
        <v>9158</v>
      </c>
      <c r="H1670" s="5" t="s">
        <v>4113</v>
      </c>
      <c r="I1670" s="5" t="s">
        <v>606</v>
      </c>
      <c r="J1670" s="5" t="s">
        <v>51</v>
      </c>
      <c r="K1670" s="5" t="s">
        <v>893</v>
      </c>
      <c r="L1670" s="2">
        <f t="shared" si="26"/>
        <v>93992.359933105618</v>
      </c>
      <c r="M1670" s="5" t="s">
        <v>38</v>
      </c>
      <c r="N1670" s="5" t="s">
        <v>9159</v>
      </c>
    </row>
    <row r="1671" spans="2:14" hidden="1" outlineLevel="1">
      <c r="B1671" s="5" t="s">
        <v>4116</v>
      </c>
      <c r="C1671" s="5" t="s">
        <v>37</v>
      </c>
      <c r="D1671" s="5" t="s">
        <v>55</v>
      </c>
      <c r="E1671" s="5"/>
      <c r="F1671" s="5" t="s">
        <v>9160</v>
      </c>
      <c r="G1671" s="5" t="s">
        <v>9161</v>
      </c>
      <c r="H1671" s="5" t="s">
        <v>4119</v>
      </c>
      <c r="I1671" s="5" t="s">
        <v>74</v>
      </c>
      <c r="J1671" s="5" t="s">
        <v>51</v>
      </c>
      <c r="K1671" s="5" t="s">
        <v>2097</v>
      </c>
      <c r="L1671" s="2">
        <f t="shared" si="26"/>
        <v>30761.13597810729</v>
      </c>
      <c r="M1671" s="5" t="s">
        <v>38</v>
      </c>
      <c r="N1671" s="5" t="s">
        <v>9162</v>
      </c>
    </row>
    <row r="1672" spans="2:14" hidden="1" outlineLevel="1">
      <c r="B1672" s="5" t="s">
        <v>4122</v>
      </c>
      <c r="C1672" s="5" t="s">
        <v>37</v>
      </c>
      <c r="D1672" s="5" t="s">
        <v>38</v>
      </c>
      <c r="E1672" s="5"/>
      <c r="F1672" s="5" t="s">
        <v>9163</v>
      </c>
      <c r="G1672" s="5" t="s">
        <v>9164</v>
      </c>
      <c r="H1672" s="5" t="s">
        <v>4125</v>
      </c>
      <c r="I1672" s="5" t="s">
        <v>3244</v>
      </c>
      <c r="J1672" s="5" t="s">
        <v>38</v>
      </c>
      <c r="K1672" s="5" t="s">
        <v>159</v>
      </c>
      <c r="L1672" s="2">
        <f t="shared" si="26"/>
        <v>42723.799969593463</v>
      </c>
      <c r="M1672" s="5" t="s">
        <v>38</v>
      </c>
      <c r="N1672" s="5" t="s">
        <v>9165</v>
      </c>
    </row>
    <row r="1673" spans="2:14" hidden="1" outlineLevel="1">
      <c r="B1673" s="5" t="s">
        <v>4122</v>
      </c>
      <c r="C1673" s="5" t="s">
        <v>37</v>
      </c>
      <c r="D1673" s="5" t="s">
        <v>38</v>
      </c>
      <c r="E1673" s="5"/>
      <c r="F1673" s="5" t="s">
        <v>9166</v>
      </c>
      <c r="G1673" s="5" t="s">
        <v>9167</v>
      </c>
      <c r="H1673" s="5" t="s">
        <v>4125</v>
      </c>
      <c r="I1673" s="5" t="s">
        <v>829</v>
      </c>
      <c r="J1673" s="5" t="s">
        <v>38</v>
      </c>
      <c r="K1673" s="5" t="s">
        <v>1095</v>
      </c>
      <c r="L1673" s="2">
        <f t="shared" si="26"/>
        <v>-27343.231980539815</v>
      </c>
      <c r="M1673" s="5" t="s">
        <v>38</v>
      </c>
      <c r="N1673" s="5" t="s">
        <v>9168</v>
      </c>
    </row>
    <row r="1674" spans="2:14" hidden="1" outlineLevel="1">
      <c r="B1674" s="5" t="s">
        <v>9169</v>
      </c>
      <c r="C1674" s="5" t="s">
        <v>37</v>
      </c>
      <c r="D1674" s="5" t="s">
        <v>38</v>
      </c>
      <c r="E1674" s="5"/>
      <c r="F1674" s="5" t="s">
        <v>9170</v>
      </c>
      <c r="G1674" s="5" t="s">
        <v>9171</v>
      </c>
      <c r="H1674" s="5" t="s">
        <v>9172</v>
      </c>
      <c r="I1674" s="5" t="s">
        <v>5677</v>
      </c>
      <c r="J1674" s="5" t="s">
        <v>38</v>
      </c>
      <c r="K1674" s="5" t="s">
        <v>188</v>
      </c>
      <c r="L1674" s="2">
        <f t="shared" si="26"/>
        <v>80320.743942835703</v>
      </c>
      <c r="M1674" s="5" t="s">
        <v>38</v>
      </c>
      <c r="N1674" s="5" t="s">
        <v>9173</v>
      </c>
    </row>
    <row r="1675" spans="2:14" hidden="1" outlineLevel="1">
      <c r="B1675" s="5" t="s">
        <v>9169</v>
      </c>
      <c r="C1675" s="5" t="s">
        <v>37</v>
      </c>
      <c r="D1675" s="5" t="s">
        <v>38</v>
      </c>
      <c r="E1675" s="5"/>
      <c r="F1675" s="5" t="s">
        <v>9174</v>
      </c>
      <c r="G1675" s="5" t="s">
        <v>9175</v>
      </c>
      <c r="H1675" s="5" t="s">
        <v>9172</v>
      </c>
      <c r="I1675" s="5" t="s">
        <v>6509</v>
      </c>
      <c r="J1675" s="5" t="s">
        <v>38</v>
      </c>
      <c r="K1675" s="5" t="s">
        <v>1579</v>
      </c>
      <c r="L1675" s="2">
        <f t="shared" si="26"/>
        <v>-52977.511962295888</v>
      </c>
      <c r="M1675" s="5" t="s">
        <v>38</v>
      </c>
      <c r="N1675" s="5" t="s">
        <v>9176</v>
      </c>
    </row>
    <row r="1676" spans="2:14" hidden="1" outlineLevel="1">
      <c r="B1676" s="5" t="s">
        <v>4131</v>
      </c>
      <c r="C1676" s="5" t="s">
        <v>37</v>
      </c>
      <c r="D1676" s="5" t="s">
        <v>38</v>
      </c>
      <c r="E1676" s="5"/>
      <c r="F1676" s="5" t="s">
        <v>9177</v>
      </c>
      <c r="G1676" s="5" t="s">
        <v>9178</v>
      </c>
      <c r="H1676" s="5" t="s">
        <v>4134</v>
      </c>
      <c r="I1676" s="5" t="s">
        <v>9179</v>
      </c>
      <c r="J1676" s="5" t="s">
        <v>38</v>
      </c>
      <c r="K1676" s="5" t="s">
        <v>1695</v>
      </c>
      <c r="L1676" s="2">
        <f t="shared" si="26"/>
        <v>111081.879920943</v>
      </c>
      <c r="M1676" s="5" t="s">
        <v>38</v>
      </c>
      <c r="N1676" s="5" t="s">
        <v>4792</v>
      </c>
    </row>
    <row r="1677" spans="2:14" hidden="1" outlineLevel="1">
      <c r="B1677" s="5" t="s">
        <v>4131</v>
      </c>
      <c r="C1677" s="5" t="s">
        <v>37</v>
      </c>
      <c r="D1677" s="5" t="s">
        <v>38</v>
      </c>
      <c r="E1677" s="5"/>
      <c r="F1677" s="5" t="s">
        <v>9180</v>
      </c>
      <c r="G1677" s="5" t="s">
        <v>9181</v>
      </c>
      <c r="H1677" s="5" t="s">
        <v>4134</v>
      </c>
      <c r="I1677" s="5" t="s">
        <v>717</v>
      </c>
      <c r="J1677" s="5" t="s">
        <v>38</v>
      </c>
      <c r="K1677" s="5" t="s">
        <v>1215</v>
      </c>
      <c r="L1677" s="2">
        <f t="shared" si="26"/>
        <v>-90574.455935538135</v>
      </c>
      <c r="M1677" s="5" t="s">
        <v>38</v>
      </c>
      <c r="N1677" s="5" t="s">
        <v>9182</v>
      </c>
    </row>
    <row r="1678" spans="2:14" hidden="1" outlineLevel="1">
      <c r="B1678" s="5" t="s">
        <v>9183</v>
      </c>
      <c r="C1678" s="5" t="s">
        <v>37</v>
      </c>
      <c r="D1678" s="5" t="s">
        <v>38</v>
      </c>
      <c r="E1678" s="5"/>
      <c r="F1678" s="5" t="s">
        <v>9184</v>
      </c>
      <c r="G1678" s="5" t="s">
        <v>9185</v>
      </c>
      <c r="H1678" s="5" t="s">
        <v>9186</v>
      </c>
      <c r="I1678" s="5" t="s">
        <v>1826</v>
      </c>
      <c r="J1678" s="5" t="s">
        <v>51</v>
      </c>
      <c r="K1678" s="5" t="s">
        <v>1749</v>
      </c>
      <c r="L1678" s="2">
        <f t="shared" si="26"/>
        <v>162350.43988445515</v>
      </c>
      <c r="M1678" s="5" t="s">
        <v>38</v>
      </c>
      <c r="N1678" s="5" t="s">
        <v>9187</v>
      </c>
    </row>
    <row r="1679" spans="2:14" hidden="1" outlineLevel="1">
      <c r="B1679" s="5" t="s">
        <v>4140</v>
      </c>
      <c r="C1679" s="5" t="s">
        <v>37</v>
      </c>
      <c r="D1679" s="5" t="s">
        <v>46</v>
      </c>
      <c r="E1679" s="5"/>
      <c r="F1679" s="5" t="s">
        <v>9188</v>
      </c>
      <c r="G1679" s="5" t="s">
        <v>9189</v>
      </c>
      <c r="H1679" s="5" t="s">
        <v>4143</v>
      </c>
      <c r="I1679" s="5" t="s">
        <v>1071</v>
      </c>
      <c r="J1679" s="5" t="s">
        <v>51</v>
      </c>
      <c r="K1679" s="5" t="s">
        <v>5847</v>
      </c>
      <c r="L1679" s="2">
        <f t="shared" si="26"/>
        <v>165768.34388202263</v>
      </c>
      <c r="M1679" s="5" t="s">
        <v>38</v>
      </c>
      <c r="N1679" s="5" t="s">
        <v>9190</v>
      </c>
    </row>
    <row r="1680" spans="2:14" hidden="1" outlineLevel="1">
      <c r="B1680" s="5" t="s">
        <v>4140</v>
      </c>
      <c r="C1680" s="5" t="s">
        <v>37</v>
      </c>
      <c r="D1680" s="5" t="s">
        <v>55</v>
      </c>
      <c r="E1680" s="5"/>
      <c r="F1680" s="5" t="s">
        <v>9191</v>
      </c>
      <c r="G1680" s="5" t="s">
        <v>9192</v>
      </c>
      <c r="H1680" s="5" t="s">
        <v>4143</v>
      </c>
      <c r="I1680" s="5" t="s">
        <v>2375</v>
      </c>
      <c r="J1680" s="5" t="s">
        <v>51</v>
      </c>
      <c r="K1680" s="5" t="s">
        <v>4542</v>
      </c>
      <c r="L1680" s="2">
        <f t="shared" si="26"/>
        <v>-20507.423985404861</v>
      </c>
      <c r="M1680" s="5" t="s">
        <v>38</v>
      </c>
      <c r="N1680" s="5" t="s">
        <v>9193</v>
      </c>
    </row>
    <row r="1681" spans="1:14" hidden="1" outlineLevel="1">
      <c r="B1681" s="5" t="s">
        <v>4149</v>
      </c>
      <c r="C1681" s="5" t="s">
        <v>37</v>
      </c>
      <c r="D1681" s="5" t="s">
        <v>38</v>
      </c>
      <c r="E1681" s="5" t="s">
        <v>162</v>
      </c>
      <c r="F1681" s="5" t="s">
        <v>9194</v>
      </c>
      <c r="G1681" s="5" t="s">
        <v>9195</v>
      </c>
      <c r="H1681" s="5" t="s">
        <v>4152</v>
      </c>
      <c r="I1681" s="5" t="s">
        <v>3717</v>
      </c>
      <c r="J1681" s="5" t="s">
        <v>51</v>
      </c>
      <c r="K1681" s="5" t="s">
        <v>4542</v>
      </c>
      <c r="L1681" s="2">
        <f t="shared" si="26"/>
        <v>-20507.423985404861</v>
      </c>
      <c r="M1681" s="5" t="s">
        <v>38</v>
      </c>
      <c r="N1681" s="5" t="s">
        <v>9196</v>
      </c>
    </row>
    <row r="1682" spans="1:14" hidden="1" outlineLevel="1">
      <c r="B1682" s="5" t="s">
        <v>4154</v>
      </c>
      <c r="C1682" s="5" t="s">
        <v>37</v>
      </c>
      <c r="D1682" s="5" t="s">
        <v>38</v>
      </c>
      <c r="E1682" s="5"/>
      <c r="F1682" s="5" t="s">
        <v>9197</v>
      </c>
      <c r="G1682" s="5" t="s">
        <v>9198</v>
      </c>
      <c r="H1682" s="5" t="s">
        <v>4157</v>
      </c>
      <c r="I1682" s="5" t="s">
        <v>7986</v>
      </c>
      <c r="J1682" s="5" t="s">
        <v>55</v>
      </c>
      <c r="K1682" s="5" t="s">
        <v>1423</v>
      </c>
      <c r="L1682" s="2">
        <f t="shared" si="26"/>
        <v>68358.079951349544</v>
      </c>
      <c r="M1682" s="5" t="s">
        <v>38</v>
      </c>
      <c r="N1682" s="5" t="s">
        <v>9199</v>
      </c>
    </row>
    <row r="1683" spans="1:14" hidden="1" outlineLevel="1">
      <c r="B1683" s="5" t="s">
        <v>4160</v>
      </c>
      <c r="C1683" s="5" t="s">
        <v>37</v>
      </c>
      <c r="D1683" s="5" t="s">
        <v>63</v>
      </c>
      <c r="E1683" s="5"/>
      <c r="F1683" s="5" t="s">
        <v>9200</v>
      </c>
      <c r="G1683" s="5" t="s">
        <v>9201</v>
      </c>
      <c r="H1683" s="5" t="s">
        <v>4163</v>
      </c>
      <c r="I1683" s="5" t="s">
        <v>1101</v>
      </c>
      <c r="J1683" s="5" t="s">
        <v>51</v>
      </c>
      <c r="K1683" s="5" t="s">
        <v>4060</v>
      </c>
      <c r="L1683" s="2">
        <f t="shared" si="26"/>
        <v>116208.73591729421</v>
      </c>
      <c r="M1683" s="5" t="s">
        <v>38</v>
      </c>
      <c r="N1683" s="5" t="s">
        <v>9202</v>
      </c>
    </row>
    <row r="1684" spans="1:14" hidden="1" outlineLevel="1">
      <c r="B1684" s="5" t="s">
        <v>9203</v>
      </c>
      <c r="C1684" s="5" t="s">
        <v>37</v>
      </c>
      <c r="D1684" s="5" t="s">
        <v>38</v>
      </c>
      <c r="E1684" s="5"/>
      <c r="F1684" s="5" t="s">
        <v>9204</v>
      </c>
      <c r="G1684" s="5" t="s">
        <v>9205</v>
      </c>
      <c r="H1684" s="5" t="s">
        <v>9206</v>
      </c>
      <c r="I1684" s="5" t="s">
        <v>538</v>
      </c>
      <c r="J1684" s="5" t="s">
        <v>51</v>
      </c>
      <c r="K1684" s="5" t="s">
        <v>75</v>
      </c>
      <c r="L1684" s="2">
        <f t="shared" si="26"/>
        <v>46141.703967160938</v>
      </c>
      <c r="M1684" s="5" t="s">
        <v>38</v>
      </c>
      <c r="N1684" s="5" t="s">
        <v>9207</v>
      </c>
    </row>
    <row r="1685" spans="1:14" hidden="1" outlineLevel="1">
      <c r="B1685" s="5" t="s">
        <v>9203</v>
      </c>
      <c r="C1685" s="5" t="s">
        <v>37</v>
      </c>
      <c r="D1685" s="5" t="s">
        <v>38</v>
      </c>
      <c r="E1685" s="5"/>
      <c r="F1685" s="5" t="s">
        <v>9208</v>
      </c>
      <c r="G1685" s="5" t="s">
        <v>9209</v>
      </c>
      <c r="H1685" s="5" t="s">
        <v>9206</v>
      </c>
      <c r="I1685" s="5" t="s">
        <v>378</v>
      </c>
      <c r="J1685" s="5" t="s">
        <v>51</v>
      </c>
      <c r="K1685" s="5" t="s">
        <v>1095</v>
      </c>
      <c r="L1685" s="2">
        <f t="shared" si="26"/>
        <v>-27343.231980539815</v>
      </c>
      <c r="M1685" s="5" t="s">
        <v>38</v>
      </c>
      <c r="N1685" s="5" t="s">
        <v>9210</v>
      </c>
    </row>
    <row r="1686" spans="1:14" hidden="1" outlineLevel="1">
      <c r="B1686" s="5" t="s">
        <v>4165</v>
      </c>
      <c r="C1686" s="5" t="s">
        <v>37</v>
      </c>
      <c r="D1686" s="5" t="s">
        <v>55</v>
      </c>
      <c r="E1686" s="5"/>
      <c r="F1686" s="5" t="s">
        <v>9211</v>
      </c>
      <c r="G1686" s="5" t="s">
        <v>9212</v>
      </c>
      <c r="H1686" s="5" t="s">
        <v>4168</v>
      </c>
      <c r="I1686" s="5" t="s">
        <v>909</v>
      </c>
      <c r="J1686" s="5" t="s">
        <v>51</v>
      </c>
      <c r="K1686" s="5" t="s">
        <v>687</v>
      </c>
      <c r="L1686" s="2">
        <f t="shared" si="26"/>
        <v>136716.15990269909</v>
      </c>
      <c r="M1686" s="5" t="s">
        <v>38</v>
      </c>
      <c r="N1686" s="5" t="s">
        <v>9213</v>
      </c>
    </row>
    <row r="1687" spans="1:14" hidden="1" outlineLevel="1">
      <c r="B1687" s="5" t="s">
        <v>4165</v>
      </c>
      <c r="C1687" s="5" t="s">
        <v>37</v>
      </c>
      <c r="D1687" s="5" t="s">
        <v>55</v>
      </c>
      <c r="E1687" s="5"/>
      <c r="F1687" s="5" t="s">
        <v>9214</v>
      </c>
      <c r="G1687" s="5" t="s">
        <v>9215</v>
      </c>
      <c r="H1687" s="5" t="s">
        <v>4168</v>
      </c>
      <c r="I1687" s="5" t="s">
        <v>5539</v>
      </c>
      <c r="J1687" s="5" t="s">
        <v>51</v>
      </c>
      <c r="K1687" s="5" t="s">
        <v>2580</v>
      </c>
      <c r="L1687" s="2">
        <f t="shared" si="26"/>
        <v>-112790.83191972674</v>
      </c>
      <c r="M1687" s="5" t="s">
        <v>38</v>
      </c>
      <c r="N1687" s="5" t="s">
        <v>9216</v>
      </c>
    </row>
    <row r="1688" spans="1:14" hidden="1" outlineLevel="1">
      <c r="B1688" s="5" t="s">
        <v>4174</v>
      </c>
      <c r="C1688" s="5" t="s">
        <v>37</v>
      </c>
      <c r="D1688" s="5" t="s">
        <v>38</v>
      </c>
      <c r="E1688" s="5"/>
      <c r="F1688" s="5" t="s">
        <v>9217</v>
      </c>
      <c r="G1688" s="5" t="s">
        <v>9218</v>
      </c>
      <c r="H1688" s="5" t="s">
        <v>4177</v>
      </c>
      <c r="I1688" s="5" t="s">
        <v>1541</v>
      </c>
      <c r="J1688" s="5" t="s">
        <v>51</v>
      </c>
      <c r="K1688" s="5" t="s">
        <v>952</v>
      </c>
      <c r="L1688" s="2">
        <f t="shared" si="26"/>
        <v>37596.943973242247</v>
      </c>
      <c r="M1688" s="5" t="s">
        <v>38</v>
      </c>
      <c r="N1688" s="5" t="s">
        <v>9219</v>
      </c>
    </row>
    <row r="1689" spans="1:14" hidden="1" outlineLevel="1">
      <c r="B1689" s="5" t="s">
        <v>9220</v>
      </c>
      <c r="C1689" s="5" t="s">
        <v>37</v>
      </c>
      <c r="D1689" s="5" t="s">
        <v>38</v>
      </c>
      <c r="E1689" s="5"/>
      <c r="F1689" s="5" t="s">
        <v>9221</v>
      </c>
      <c r="G1689" s="5" t="s">
        <v>9222</v>
      </c>
      <c r="H1689" s="5" t="s">
        <v>9223</v>
      </c>
      <c r="I1689" s="5" t="s">
        <v>4104</v>
      </c>
      <c r="J1689" s="5" t="s">
        <v>51</v>
      </c>
      <c r="K1689" s="5" t="s">
        <v>239</v>
      </c>
      <c r="L1689" s="2">
        <f t="shared" si="26"/>
        <v>35887.991974458506</v>
      </c>
      <c r="M1689" s="5" t="s">
        <v>38</v>
      </c>
      <c r="N1689" s="5" t="s">
        <v>9224</v>
      </c>
    </row>
    <row r="1690" spans="1:14" hidden="1" outlineLevel="1">
      <c r="B1690" s="5" t="s">
        <v>9220</v>
      </c>
      <c r="C1690" s="5" t="s">
        <v>37</v>
      </c>
      <c r="D1690" s="5" t="s">
        <v>55</v>
      </c>
      <c r="E1690" s="5"/>
      <c r="F1690" s="5" t="s">
        <v>9225</v>
      </c>
      <c r="G1690" s="5" t="s">
        <v>9226</v>
      </c>
      <c r="H1690" s="5" t="s">
        <v>9223</v>
      </c>
      <c r="I1690" s="5" t="s">
        <v>1174</v>
      </c>
      <c r="J1690" s="5" t="s">
        <v>51</v>
      </c>
      <c r="K1690" s="5" t="s">
        <v>1095</v>
      </c>
      <c r="L1690" s="2">
        <f t="shared" si="26"/>
        <v>-27343.231980539815</v>
      </c>
      <c r="M1690" s="5" t="s">
        <v>38</v>
      </c>
      <c r="N1690" s="5" t="s">
        <v>9227</v>
      </c>
    </row>
    <row r="1691" spans="1:14" hidden="1" outlineLevel="1">
      <c r="B1691" s="5" t="s">
        <v>9228</v>
      </c>
      <c r="C1691" s="5" t="s">
        <v>37</v>
      </c>
      <c r="D1691" s="5" t="s">
        <v>55</v>
      </c>
      <c r="E1691" s="5"/>
      <c r="F1691" s="5" t="s">
        <v>9229</v>
      </c>
      <c r="G1691" s="5" t="s">
        <v>9230</v>
      </c>
      <c r="H1691" s="5" t="s">
        <v>9231</v>
      </c>
      <c r="I1691" s="5" t="s">
        <v>5897</v>
      </c>
      <c r="J1691" s="5" t="s">
        <v>38</v>
      </c>
      <c r="K1691" s="5" t="s">
        <v>1008</v>
      </c>
      <c r="L1691" s="2">
        <f t="shared" si="26"/>
        <v>-75193.887946484494</v>
      </c>
      <c r="M1691" s="5" t="s">
        <v>38</v>
      </c>
      <c r="N1691" s="5" t="s">
        <v>9232</v>
      </c>
    </row>
    <row r="1692" spans="1:14" hidden="1" outlineLevel="1">
      <c r="B1692" s="5" t="s">
        <v>9228</v>
      </c>
      <c r="C1692" s="5" t="s">
        <v>37</v>
      </c>
      <c r="D1692" s="5" t="s">
        <v>38</v>
      </c>
      <c r="E1692" s="5"/>
      <c r="F1692" s="5" t="s">
        <v>9233</v>
      </c>
      <c r="G1692" s="5" t="s">
        <v>9234</v>
      </c>
      <c r="H1692" s="5" t="s">
        <v>9231</v>
      </c>
      <c r="I1692" s="5" t="s">
        <v>1170</v>
      </c>
      <c r="J1692" s="5" t="s">
        <v>38</v>
      </c>
      <c r="K1692" s="5" t="s">
        <v>350</v>
      </c>
      <c r="L1692" s="2">
        <f t="shared" si="26"/>
        <v>83738.647940403185</v>
      </c>
      <c r="M1692" s="5" t="s">
        <v>38</v>
      </c>
      <c r="N1692" s="5" t="s">
        <v>9235</v>
      </c>
    </row>
    <row r="1693" spans="1:14" hidden="1" outlineLevel="1">
      <c r="B1693" s="5" t="s">
        <v>9236</v>
      </c>
      <c r="C1693" s="5" t="s">
        <v>37</v>
      </c>
      <c r="D1693" s="5" t="s">
        <v>46</v>
      </c>
      <c r="E1693" s="5"/>
      <c r="F1693" s="5" t="s">
        <v>9237</v>
      </c>
      <c r="G1693" s="5" t="s">
        <v>9238</v>
      </c>
      <c r="H1693" s="5" t="s">
        <v>9239</v>
      </c>
      <c r="I1693" s="5" t="s">
        <v>7487</v>
      </c>
      <c r="J1693" s="5" t="s">
        <v>38</v>
      </c>
      <c r="K1693" s="5" t="s">
        <v>239</v>
      </c>
      <c r="L1693" s="2">
        <f t="shared" si="26"/>
        <v>35887.991974458506</v>
      </c>
      <c r="M1693" s="5" t="s">
        <v>38</v>
      </c>
      <c r="N1693" s="5" t="s">
        <v>9240</v>
      </c>
    </row>
    <row r="1694" spans="1:14" hidden="1" outlineLevel="1">
      <c r="B1694" s="5" t="s">
        <v>9241</v>
      </c>
      <c r="C1694" s="5" t="s">
        <v>37</v>
      </c>
      <c r="D1694" s="5" t="s">
        <v>55</v>
      </c>
      <c r="E1694" s="5"/>
      <c r="F1694" s="5" t="s">
        <v>9242</v>
      </c>
      <c r="G1694" s="5" t="s">
        <v>9243</v>
      </c>
      <c r="H1694" s="5" t="s">
        <v>9244</v>
      </c>
      <c r="I1694" s="5" t="s">
        <v>9245</v>
      </c>
      <c r="J1694" s="5" t="s">
        <v>55</v>
      </c>
      <c r="K1694" s="5" t="s">
        <v>1417</v>
      </c>
      <c r="L1694" s="2">
        <f t="shared" si="26"/>
        <v>18798.471986621124</v>
      </c>
      <c r="M1694" s="5" t="s">
        <v>38</v>
      </c>
      <c r="N1694" s="5" t="s">
        <v>9246</v>
      </c>
    </row>
    <row r="1695" spans="1:14" collapsed="1">
      <c r="A1695" s="3" t="s">
        <v>3780</v>
      </c>
      <c r="B1695" s="2" t="s">
        <v>3781</v>
      </c>
      <c r="C1695" s="2" t="s">
        <v>3782</v>
      </c>
      <c r="D1695" s="2" t="s">
        <v>9247</v>
      </c>
      <c r="E1695" s="2" t="s">
        <v>9248</v>
      </c>
      <c r="F1695" s="2" t="s">
        <v>9249</v>
      </c>
      <c r="G1695" s="2" t="s">
        <v>9250</v>
      </c>
      <c r="H1695" s="2" t="s">
        <v>9251</v>
      </c>
      <c r="I1695" s="3" t="s">
        <v>3788</v>
      </c>
      <c r="K1695" s="2">
        <f>60/C1695</f>
        <v>7.3583517292126564E-4</v>
      </c>
      <c r="L1695" s="2">
        <f t="shared" si="26"/>
        <v>1.2575069895391746</v>
      </c>
      <c r="M1695" s="2">
        <v>-0.30299999999999999</v>
      </c>
      <c r="N1695" s="2">
        <v>4.9400000000000004</v>
      </c>
    </row>
    <row r="1696" spans="1:14" hidden="1" outlineLevel="1">
      <c r="A1696" s="3" t="s">
        <v>3789</v>
      </c>
      <c r="B1696" s="4" t="s">
        <v>3790</v>
      </c>
      <c r="C1696" s="4" t="s">
        <v>3791</v>
      </c>
      <c r="D1696" s="4" t="s">
        <v>9247</v>
      </c>
      <c r="E1696" s="4" t="s">
        <v>9248</v>
      </c>
      <c r="F1696" s="4" t="s">
        <v>9249</v>
      </c>
      <c r="G1696" s="4" t="s">
        <v>24</v>
      </c>
      <c r="H1696" s="4" t="s">
        <v>9251</v>
      </c>
      <c r="I1696" s="3" t="s">
        <v>3792</v>
      </c>
      <c r="L1696" s="2">
        <f t="shared" si="26"/>
        <v>0</v>
      </c>
    </row>
    <row r="1697" spans="2:14" hidden="1" outlineLevel="1">
      <c r="B1697" s="1" t="s">
        <v>26</v>
      </c>
      <c r="C1697" s="1" t="s">
        <v>27</v>
      </c>
      <c r="D1697" s="1" t="s">
        <v>4</v>
      </c>
      <c r="E1697" s="1" t="s">
        <v>28</v>
      </c>
      <c r="F1697" s="1" t="s">
        <v>29</v>
      </c>
      <c r="G1697" s="1" t="s">
        <v>30</v>
      </c>
      <c r="H1697" s="1" t="s">
        <v>31</v>
      </c>
      <c r="I1697" s="1" t="s">
        <v>32</v>
      </c>
      <c r="J1697" s="1" t="s">
        <v>33</v>
      </c>
      <c r="K1697" s="1" t="s">
        <v>3</v>
      </c>
      <c r="L1697" s="2" t="e">
        <f t="shared" si="26"/>
        <v>#VALUE!</v>
      </c>
      <c r="M1697" s="1" t="s">
        <v>34</v>
      </c>
      <c r="N1697" s="1" t="s">
        <v>35</v>
      </c>
    </row>
    <row r="1698" spans="2:14" hidden="1" outlineLevel="1">
      <c r="B1698" s="5" t="s">
        <v>3793</v>
      </c>
      <c r="C1698" s="5" t="s">
        <v>37</v>
      </c>
      <c r="D1698" s="5" t="s">
        <v>38</v>
      </c>
      <c r="E1698" s="5"/>
      <c r="F1698" s="5" t="s">
        <v>9252</v>
      </c>
      <c r="G1698" s="5" t="s">
        <v>9253</v>
      </c>
      <c r="H1698" s="5" t="s">
        <v>3796</v>
      </c>
      <c r="I1698" s="5" t="s">
        <v>966</v>
      </c>
      <c r="J1698" s="5" t="s">
        <v>51</v>
      </c>
      <c r="K1698" s="5" t="s">
        <v>181</v>
      </c>
      <c r="L1698" s="2">
        <f t="shared" si="26"/>
        <v>52977.511962295888</v>
      </c>
      <c r="M1698" s="5" t="s">
        <v>38</v>
      </c>
      <c r="N1698" s="5" t="s">
        <v>9254</v>
      </c>
    </row>
    <row r="1699" spans="2:14" hidden="1" outlineLevel="1">
      <c r="B1699" s="5" t="s">
        <v>3798</v>
      </c>
      <c r="C1699" s="5" t="s">
        <v>37</v>
      </c>
      <c r="D1699" s="5" t="s">
        <v>46</v>
      </c>
      <c r="E1699" s="5"/>
      <c r="F1699" s="5" t="s">
        <v>9255</v>
      </c>
      <c r="G1699" s="5" t="s">
        <v>9256</v>
      </c>
      <c r="H1699" s="5" t="s">
        <v>3801</v>
      </c>
      <c r="I1699" s="5" t="s">
        <v>7869</v>
      </c>
      <c r="J1699" s="5" t="s">
        <v>38</v>
      </c>
      <c r="K1699" s="5" t="s">
        <v>60</v>
      </c>
      <c r="L1699" s="2">
        <f t="shared" si="26"/>
        <v>70067.031950133271</v>
      </c>
      <c r="M1699" s="5" t="s">
        <v>38</v>
      </c>
      <c r="N1699" s="5" t="s">
        <v>9257</v>
      </c>
    </row>
    <row r="1700" spans="2:14" hidden="1" outlineLevel="1">
      <c r="B1700" s="5" t="s">
        <v>3803</v>
      </c>
      <c r="C1700" s="5" t="s">
        <v>37</v>
      </c>
      <c r="D1700" s="5" t="s">
        <v>46</v>
      </c>
      <c r="E1700" s="5"/>
      <c r="F1700" s="5" t="s">
        <v>9258</v>
      </c>
      <c r="G1700" s="5" t="s">
        <v>9259</v>
      </c>
      <c r="H1700" s="5" t="s">
        <v>3806</v>
      </c>
      <c r="I1700" s="5" t="s">
        <v>2961</v>
      </c>
      <c r="J1700" s="5" t="s">
        <v>51</v>
      </c>
      <c r="K1700" s="5" t="s">
        <v>324</v>
      </c>
      <c r="L1700" s="2">
        <f t="shared" si="26"/>
        <v>71775.983948917012</v>
      </c>
      <c r="M1700" s="5" t="s">
        <v>38</v>
      </c>
      <c r="N1700" s="5" t="s">
        <v>9260</v>
      </c>
    </row>
    <row r="1701" spans="2:14" hidden="1" outlineLevel="1">
      <c r="B1701" s="5" t="s">
        <v>3808</v>
      </c>
      <c r="C1701" s="5" t="s">
        <v>37</v>
      </c>
      <c r="D1701" s="5" t="s">
        <v>38</v>
      </c>
      <c r="E1701" s="5"/>
      <c r="F1701" s="5" t="s">
        <v>9261</v>
      </c>
      <c r="G1701" s="5" t="s">
        <v>9262</v>
      </c>
      <c r="H1701" s="5" t="s">
        <v>3811</v>
      </c>
      <c r="I1701" s="5" t="s">
        <v>1287</v>
      </c>
      <c r="J1701" s="5" t="s">
        <v>51</v>
      </c>
      <c r="K1701" s="5" t="s">
        <v>1209</v>
      </c>
      <c r="L1701" s="2">
        <f t="shared" si="26"/>
        <v>88865.503936754394</v>
      </c>
      <c r="M1701" s="5" t="s">
        <v>38</v>
      </c>
      <c r="N1701" s="5" t="s">
        <v>9263</v>
      </c>
    </row>
    <row r="1702" spans="2:14" hidden="1" outlineLevel="1">
      <c r="B1702" s="5" t="s">
        <v>3814</v>
      </c>
      <c r="C1702" s="5" t="s">
        <v>37</v>
      </c>
      <c r="D1702" s="5" t="s">
        <v>38</v>
      </c>
      <c r="E1702" s="5"/>
      <c r="F1702" s="5" t="s">
        <v>9264</v>
      </c>
      <c r="G1702" s="5" t="s">
        <v>9265</v>
      </c>
      <c r="H1702" s="5" t="s">
        <v>3817</v>
      </c>
      <c r="I1702" s="5" t="s">
        <v>1889</v>
      </c>
      <c r="J1702" s="5" t="s">
        <v>51</v>
      </c>
      <c r="K1702" s="5" t="s">
        <v>271</v>
      </c>
      <c r="L1702" s="2">
        <f t="shared" si="26"/>
        <v>-37596.943973242247</v>
      </c>
      <c r="M1702" s="5" t="s">
        <v>38</v>
      </c>
      <c r="N1702" s="5" t="s">
        <v>9266</v>
      </c>
    </row>
    <row r="1703" spans="2:14" hidden="1" outlineLevel="1">
      <c r="B1703" s="5" t="s">
        <v>3814</v>
      </c>
      <c r="C1703" s="5" t="s">
        <v>37</v>
      </c>
      <c r="D1703" s="5" t="s">
        <v>38</v>
      </c>
      <c r="E1703" s="5"/>
      <c r="F1703" s="5" t="s">
        <v>9267</v>
      </c>
      <c r="G1703" s="5" t="s">
        <v>3816</v>
      </c>
      <c r="H1703" s="5" t="s">
        <v>3817</v>
      </c>
      <c r="I1703" s="5" t="s">
        <v>1486</v>
      </c>
      <c r="J1703" s="5" t="s">
        <v>51</v>
      </c>
      <c r="K1703" s="5" t="s">
        <v>1410</v>
      </c>
      <c r="L1703" s="2">
        <f t="shared" si="26"/>
        <v>73484.935947700753</v>
      </c>
      <c r="M1703" s="5" t="s">
        <v>38</v>
      </c>
      <c r="N1703" s="5" t="s">
        <v>9268</v>
      </c>
    </row>
    <row r="1704" spans="2:14" hidden="1" outlineLevel="1">
      <c r="B1704" s="5" t="s">
        <v>3824</v>
      </c>
      <c r="C1704" s="5" t="s">
        <v>37</v>
      </c>
      <c r="D1704" s="5" t="s">
        <v>38</v>
      </c>
      <c r="E1704" s="5"/>
      <c r="F1704" s="5" t="s">
        <v>9269</v>
      </c>
      <c r="G1704" s="5" t="s">
        <v>9270</v>
      </c>
      <c r="H1704" s="5" t="s">
        <v>3827</v>
      </c>
      <c r="I1704" s="5" t="s">
        <v>9179</v>
      </c>
      <c r="J1704" s="5" t="s">
        <v>55</v>
      </c>
      <c r="K1704" s="5" t="s">
        <v>1393</v>
      </c>
      <c r="L1704" s="2">
        <f t="shared" si="26"/>
        <v>41014.847970809722</v>
      </c>
      <c r="M1704" s="5" t="s">
        <v>38</v>
      </c>
      <c r="N1704" s="5" t="s">
        <v>9271</v>
      </c>
    </row>
    <row r="1705" spans="2:14" hidden="1" outlineLevel="1">
      <c r="B1705" s="5" t="s">
        <v>3829</v>
      </c>
      <c r="C1705" s="5" t="s">
        <v>37</v>
      </c>
      <c r="D1705" s="5" t="s">
        <v>374</v>
      </c>
      <c r="E1705" s="5"/>
      <c r="F1705" s="5" t="s">
        <v>9272</v>
      </c>
      <c r="G1705" s="5" t="s">
        <v>9273</v>
      </c>
      <c r="H1705" s="5" t="s">
        <v>3832</v>
      </c>
      <c r="I1705" s="5" t="s">
        <v>5660</v>
      </c>
      <c r="J1705" s="5" t="s">
        <v>51</v>
      </c>
      <c r="K1705" s="5" t="s">
        <v>336</v>
      </c>
      <c r="L1705" s="2">
        <f t="shared" si="26"/>
        <v>105955.02392459178</v>
      </c>
      <c r="M1705" s="5" t="s">
        <v>38</v>
      </c>
      <c r="N1705" s="5" t="s">
        <v>9274</v>
      </c>
    </row>
    <row r="1706" spans="2:14" hidden="1" outlineLevel="1">
      <c r="B1706" s="5" t="s">
        <v>3834</v>
      </c>
      <c r="C1706" s="5" t="s">
        <v>37</v>
      </c>
      <c r="D1706" s="5" t="s">
        <v>55</v>
      </c>
      <c r="E1706" s="5"/>
      <c r="F1706" s="5" t="s">
        <v>3835</v>
      </c>
      <c r="G1706" s="5" t="s">
        <v>3836</v>
      </c>
      <c r="H1706" s="5" t="s">
        <v>3837</v>
      </c>
      <c r="I1706" s="5" t="s">
        <v>3838</v>
      </c>
      <c r="J1706" s="5" t="s">
        <v>51</v>
      </c>
      <c r="K1706" s="5" t="s">
        <v>1164</v>
      </c>
      <c r="L1706" s="2">
        <f t="shared" si="26"/>
        <v>39305.895972025988</v>
      </c>
      <c r="M1706" s="5" t="s">
        <v>38</v>
      </c>
      <c r="N1706" s="5" t="s">
        <v>2787</v>
      </c>
    </row>
    <row r="1707" spans="2:14" hidden="1" outlineLevel="1">
      <c r="B1707" s="5" t="s">
        <v>3840</v>
      </c>
      <c r="C1707" s="5" t="s">
        <v>37</v>
      </c>
      <c r="D1707" s="5" t="s">
        <v>55</v>
      </c>
      <c r="E1707" s="5" t="s">
        <v>120</v>
      </c>
      <c r="F1707" s="5" t="s">
        <v>9275</v>
      </c>
      <c r="G1707" s="5" t="s">
        <v>9276</v>
      </c>
      <c r="H1707" s="5" t="s">
        <v>3843</v>
      </c>
      <c r="I1707" s="5" t="s">
        <v>2516</v>
      </c>
      <c r="J1707" s="5" t="s">
        <v>51</v>
      </c>
      <c r="K1707" s="5" t="s">
        <v>331</v>
      </c>
      <c r="L1707" s="2">
        <f t="shared" si="26"/>
        <v>-56395.415959863371</v>
      </c>
      <c r="M1707" s="5" t="s">
        <v>38</v>
      </c>
      <c r="N1707" s="5" t="s">
        <v>9277</v>
      </c>
    </row>
    <row r="1708" spans="2:14" hidden="1" outlineLevel="1">
      <c r="B1708" s="5" t="s">
        <v>3845</v>
      </c>
      <c r="C1708" s="5" t="s">
        <v>37</v>
      </c>
      <c r="D1708" s="5" t="s">
        <v>521</v>
      </c>
      <c r="E1708" s="5" t="s">
        <v>120</v>
      </c>
      <c r="F1708" s="5" t="s">
        <v>9278</v>
      </c>
      <c r="G1708" s="5" t="s">
        <v>9279</v>
      </c>
      <c r="H1708" s="5" t="s">
        <v>3843</v>
      </c>
      <c r="I1708" s="5" t="s">
        <v>5118</v>
      </c>
      <c r="J1708" s="5" t="s">
        <v>51</v>
      </c>
      <c r="K1708" s="5" t="s">
        <v>978</v>
      </c>
      <c r="L1708" s="2">
        <f t="shared" si="26"/>
        <v>-105955.02392459178</v>
      </c>
      <c r="M1708" s="5" t="s">
        <v>38</v>
      </c>
      <c r="N1708" s="5" t="s">
        <v>9280</v>
      </c>
    </row>
    <row r="1709" spans="2:14" hidden="1" outlineLevel="1">
      <c r="B1709" s="5" t="s">
        <v>3850</v>
      </c>
      <c r="C1709" s="5" t="s">
        <v>37</v>
      </c>
      <c r="D1709" s="5" t="s">
        <v>38</v>
      </c>
      <c r="E1709" s="5"/>
      <c r="F1709" s="5" t="s">
        <v>3851</v>
      </c>
      <c r="G1709" s="5" t="s">
        <v>9281</v>
      </c>
      <c r="H1709" s="5" t="s">
        <v>3853</v>
      </c>
      <c r="I1709" s="5" t="s">
        <v>5526</v>
      </c>
      <c r="J1709" s="5" t="s">
        <v>38</v>
      </c>
      <c r="K1709" s="5" t="s">
        <v>75</v>
      </c>
      <c r="L1709" s="2">
        <f t="shared" si="26"/>
        <v>46141.703967160938</v>
      </c>
      <c r="M1709" s="5" t="s">
        <v>38</v>
      </c>
      <c r="N1709" s="5" t="s">
        <v>9282</v>
      </c>
    </row>
    <row r="1710" spans="2:14" hidden="1" outlineLevel="1">
      <c r="B1710" s="5" t="s">
        <v>3850</v>
      </c>
      <c r="C1710" s="5" t="s">
        <v>37</v>
      </c>
      <c r="D1710" s="5" t="s">
        <v>38</v>
      </c>
      <c r="E1710" s="5"/>
      <c r="F1710" s="5" t="s">
        <v>9283</v>
      </c>
      <c r="G1710" s="5" t="s">
        <v>9284</v>
      </c>
      <c r="H1710" s="5" t="s">
        <v>3853</v>
      </c>
      <c r="I1710" s="5" t="s">
        <v>9285</v>
      </c>
      <c r="J1710" s="5" t="s">
        <v>38</v>
      </c>
      <c r="K1710" s="5" t="s">
        <v>799</v>
      </c>
      <c r="L1710" s="2">
        <f t="shared" si="26"/>
        <v>-42723.799969593463</v>
      </c>
      <c r="M1710" s="5" t="s">
        <v>38</v>
      </c>
      <c r="N1710" s="5" t="s">
        <v>9286</v>
      </c>
    </row>
    <row r="1711" spans="2:14" hidden="1" outlineLevel="1">
      <c r="B1711" s="5" t="s">
        <v>3864</v>
      </c>
      <c r="C1711" s="5" t="s">
        <v>37</v>
      </c>
      <c r="D1711" s="5" t="s">
        <v>55</v>
      </c>
      <c r="E1711" s="5"/>
      <c r="F1711" s="5" t="s">
        <v>9287</v>
      </c>
      <c r="G1711" s="5" t="s">
        <v>9288</v>
      </c>
      <c r="H1711" s="5" t="s">
        <v>3867</v>
      </c>
      <c r="I1711" s="5" t="s">
        <v>5539</v>
      </c>
      <c r="J1711" s="5" t="s">
        <v>51</v>
      </c>
      <c r="K1711" s="5" t="s">
        <v>893</v>
      </c>
      <c r="L1711" s="2">
        <f t="shared" si="26"/>
        <v>93992.359933105618</v>
      </c>
      <c r="M1711" s="5" t="s">
        <v>38</v>
      </c>
      <c r="N1711" s="5" t="s">
        <v>9289</v>
      </c>
    </row>
    <row r="1712" spans="2:14" hidden="1" outlineLevel="1">
      <c r="B1712" s="5" t="s">
        <v>3869</v>
      </c>
      <c r="C1712" s="5" t="s">
        <v>37</v>
      </c>
      <c r="D1712" s="5" t="s">
        <v>46</v>
      </c>
      <c r="E1712" s="5"/>
      <c r="F1712" s="5" t="s">
        <v>9290</v>
      </c>
      <c r="G1712" s="5" t="s">
        <v>9291</v>
      </c>
      <c r="H1712" s="5" t="s">
        <v>3872</v>
      </c>
      <c r="I1712" s="5" t="s">
        <v>2327</v>
      </c>
      <c r="J1712" s="5" t="s">
        <v>51</v>
      </c>
      <c r="K1712" s="5" t="s">
        <v>282</v>
      </c>
      <c r="L1712" s="2">
        <f t="shared" si="26"/>
        <v>-54686.463961079629</v>
      </c>
      <c r="M1712" s="5" t="s">
        <v>38</v>
      </c>
      <c r="N1712" s="5" t="s">
        <v>9292</v>
      </c>
    </row>
    <row r="1713" spans="2:14" hidden="1" outlineLevel="1">
      <c r="B1713" s="5" t="s">
        <v>3869</v>
      </c>
      <c r="C1713" s="5" t="s">
        <v>37</v>
      </c>
      <c r="D1713" s="5" t="s">
        <v>46</v>
      </c>
      <c r="E1713" s="5"/>
      <c r="F1713" s="5" t="s">
        <v>9293</v>
      </c>
      <c r="G1713" s="5" t="s">
        <v>9294</v>
      </c>
      <c r="H1713" s="5" t="s">
        <v>3872</v>
      </c>
      <c r="I1713" s="5" t="s">
        <v>5821</v>
      </c>
      <c r="J1713" s="5" t="s">
        <v>51</v>
      </c>
      <c r="K1713" s="5" t="s">
        <v>350</v>
      </c>
      <c r="L1713" s="2">
        <f t="shared" si="26"/>
        <v>83738.647940403185</v>
      </c>
      <c r="M1713" s="5" t="s">
        <v>38</v>
      </c>
      <c r="N1713" s="5" t="s">
        <v>9295</v>
      </c>
    </row>
    <row r="1714" spans="2:14" hidden="1" outlineLevel="1">
      <c r="B1714" s="5" t="s">
        <v>3877</v>
      </c>
      <c r="C1714" s="5" t="s">
        <v>37</v>
      </c>
      <c r="D1714" s="5" t="s">
        <v>55</v>
      </c>
      <c r="E1714" s="5"/>
      <c r="F1714" s="5" t="s">
        <v>9296</v>
      </c>
      <c r="G1714" s="5" t="s">
        <v>9297</v>
      </c>
      <c r="H1714" s="5" t="s">
        <v>3880</v>
      </c>
      <c r="I1714" s="5" t="s">
        <v>1710</v>
      </c>
      <c r="J1714" s="5" t="s">
        <v>38</v>
      </c>
      <c r="K1714" s="5" t="s">
        <v>215</v>
      </c>
      <c r="L1714" s="2">
        <f t="shared" si="26"/>
        <v>63231.223954998328</v>
      </c>
      <c r="M1714" s="5" t="s">
        <v>38</v>
      </c>
      <c r="N1714" s="5" t="s">
        <v>9298</v>
      </c>
    </row>
    <row r="1715" spans="2:14" hidden="1" outlineLevel="1">
      <c r="B1715" s="5" t="s">
        <v>3877</v>
      </c>
      <c r="C1715" s="5" t="s">
        <v>37</v>
      </c>
      <c r="D1715" s="5" t="s">
        <v>46</v>
      </c>
      <c r="E1715" s="5"/>
      <c r="F1715" s="5" t="s">
        <v>3882</v>
      </c>
      <c r="G1715" s="5" t="s">
        <v>9299</v>
      </c>
      <c r="H1715" s="5" t="s">
        <v>3880</v>
      </c>
      <c r="I1715" s="5" t="s">
        <v>3304</v>
      </c>
      <c r="J1715" s="5" t="s">
        <v>38</v>
      </c>
      <c r="K1715" s="5" t="s">
        <v>409</v>
      </c>
      <c r="L1715" s="2">
        <f t="shared" si="26"/>
        <v>-35887.991974458506</v>
      </c>
      <c r="M1715" s="5" t="s">
        <v>38</v>
      </c>
      <c r="N1715" s="5" t="s">
        <v>9300</v>
      </c>
    </row>
    <row r="1716" spans="2:14" hidden="1" outlineLevel="1">
      <c r="B1716" s="5" t="s">
        <v>3896</v>
      </c>
      <c r="C1716" s="5" t="s">
        <v>37</v>
      </c>
      <c r="D1716" s="5" t="s">
        <v>46</v>
      </c>
      <c r="E1716" s="5"/>
      <c r="F1716" s="5" t="s">
        <v>9301</v>
      </c>
      <c r="G1716" s="5" t="s">
        <v>9302</v>
      </c>
      <c r="H1716" s="5" t="s">
        <v>3899</v>
      </c>
      <c r="I1716" s="5" t="s">
        <v>642</v>
      </c>
      <c r="J1716" s="5" t="s">
        <v>51</v>
      </c>
      <c r="K1716" s="5" t="s">
        <v>5242</v>
      </c>
      <c r="L1716" s="2">
        <f t="shared" si="26"/>
        <v>170895.19987837385</v>
      </c>
      <c r="M1716" s="5" t="s">
        <v>38</v>
      </c>
      <c r="N1716" s="5" t="s">
        <v>9303</v>
      </c>
    </row>
    <row r="1717" spans="2:14" hidden="1" outlineLevel="1">
      <c r="B1717" s="5" t="s">
        <v>3896</v>
      </c>
      <c r="C1717" s="5" t="s">
        <v>37</v>
      </c>
      <c r="D1717" s="5" t="s">
        <v>55</v>
      </c>
      <c r="E1717" s="5"/>
      <c r="F1717" s="5" t="s">
        <v>9304</v>
      </c>
      <c r="G1717" s="5" t="s">
        <v>9305</v>
      </c>
      <c r="H1717" s="5" t="s">
        <v>3899</v>
      </c>
      <c r="I1717" s="5" t="s">
        <v>124</v>
      </c>
      <c r="J1717" s="5" t="s">
        <v>51</v>
      </c>
      <c r="K1717" s="5" t="s">
        <v>1075</v>
      </c>
      <c r="L1717" s="2">
        <f t="shared" si="26"/>
        <v>-76902.839945268221</v>
      </c>
      <c r="M1717" s="5" t="s">
        <v>38</v>
      </c>
      <c r="N1717" s="5" t="s">
        <v>9306</v>
      </c>
    </row>
    <row r="1718" spans="2:14" hidden="1" outlineLevel="1">
      <c r="B1718" s="5" t="s">
        <v>3905</v>
      </c>
      <c r="C1718" s="5" t="s">
        <v>37</v>
      </c>
      <c r="D1718" s="5" t="s">
        <v>55</v>
      </c>
      <c r="E1718" s="5"/>
      <c r="F1718" s="5" t="s">
        <v>9307</v>
      </c>
      <c r="G1718" s="5" t="s">
        <v>9308</v>
      </c>
      <c r="H1718" s="5" t="s">
        <v>3908</v>
      </c>
      <c r="I1718" s="5" t="s">
        <v>2955</v>
      </c>
      <c r="J1718" s="5" t="s">
        <v>51</v>
      </c>
      <c r="K1718" s="5" t="s">
        <v>222</v>
      </c>
      <c r="L1718" s="2">
        <f t="shared" si="26"/>
        <v>-61522.271956214579</v>
      </c>
      <c r="M1718" s="5" t="s">
        <v>38</v>
      </c>
      <c r="N1718" s="5" t="s">
        <v>9309</v>
      </c>
    </row>
    <row r="1719" spans="2:14" hidden="1" outlineLevel="1">
      <c r="B1719" s="5" t="s">
        <v>3905</v>
      </c>
      <c r="C1719" s="5" t="s">
        <v>37</v>
      </c>
      <c r="D1719" s="5" t="s">
        <v>63</v>
      </c>
      <c r="E1719" s="5"/>
      <c r="F1719" s="5" t="s">
        <v>9310</v>
      </c>
      <c r="G1719" s="5" t="s">
        <v>9311</v>
      </c>
      <c r="H1719" s="5" t="s">
        <v>3908</v>
      </c>
      <c r="I1719" s="5" t="s">
        <v>2626</v>
      </c>
      <c r="J1719" s="5" t="s">
        <v>51</v>
      </c>
      <c r="K1719" s="5" t="s">
        <v>9312</v>
      </c>
      <c r="L1719" s="2">
        <f t="shared" si="26"/>
        <v>182857.86386986001</v>
      </c>
      <c r="M1719" s="5" t="s">
        <v>38</v>
      </c>
      <c r="N1719" s="5" t="s">
        <v>9313</v>
      </c>
    </row>
    <row r="1720" spans="2:14" hidden="1" outlineLevel="1">
      <c r="B1720" s="5" t="s">
        <v>3915</v>
      </c>
      <c r="C1720" s="5" t="s">
        <v>37</v>
      </c>
      <c r="D1720" s="5" t="s">
        <v>38</v>
      </c>
      <c r="E1720" s="5"/>
      <c r="F1720" s="5" t="s">
        <v>3920</v>
      </c>
      <c r="G1720" s="5" t="s">
        <v>3921</v>
      </c>
      <c r="H1720" s="5" t="s">
        <v>3918</v>
      </c>
      <c r="I1720" s="5" t="s">
        <v>1826</v>
      </c>
      <c r="J1720" s="5" t="s">
        <v>38</v>
      </c>
      <c r="K1720" s="5" t="s">
        <v>110</v>
      </c>
      <c r="L1720" s="2">
        <f t="shared" si="26"/>
        <v>27343.231980539815</v>
      </c>
      <c r="M1720" s="5" t="s">
        <v>38</v>
      </c>
      <c r="N1720" s="5" t="s">
        <v>9314</v>
      </c>
    </row>
    <row r="1721" spans="2:14" hidden="1" outlineLevel="1">
      <c r="B1721" s="5" t="s">
        <v>9315</v>
      </c>
      <c r="C1721" s="5" t="s">
        <v>37</v>
      </c>
      <c r="D1721" s="5" t="s">
        <v>38</v>
      </c>
      <c r="E1721" s="5"/>
      <c r="F1721" s="5" t="s">
        <v>9316</v>
      </c>
      <c r="G1721" s="5" t="s">
        <v>9317</v>
      </c>
      <c r="H1721" s="5" t="s">
        <v>9318</v>
      </c>
      <c r="I1721" s="5" t="s">
        <v>3937</v>
      </c>
      <c r="J1721" s="5" t="s">
        <v>51</v>
      </c>
      <c r="K1721" s="5" t="s">
        <v>96</v>
      </c>
      <c r="L1721" s="2">
        <f t="shared" si="26"/>
        <v>78611.791944051976</v>
      </c>
      <c r="M1721" s="5" t="s">
        <v>38</v>
      </c>
      <c r="N1721" s="5" t="s">
        <v>9319</v>
      </c>
    </row>
    <row r="1722" spans="2:14" hidden="1" outlineLevel="1">
      <c r="B1722" s="5" t="s">
        <v>9315</v>
      </c>
      <c r="C1722" s="5" t="s">
        <v>37</v>
      </c>
      <c r="D1722" s="5" t="s">
        <v>38</v>
      </c>
      <c r="E1722" s="5"/>
      <c r="F1722" s="5" t="s">
        <v>9320</v>
      </c>
      <c r="G1722" s="5" t="s">
        <v>9321</v>
      </c>
      <c r="H1722" s="5" t="s">
        <v>9318</v>
      </c>
      <c r="I1722" s="5" t="s">
        <v>2347</v>
      </c>
      <c r="J1722" s="5" t="s">
        <v>51</v>
      </c>
      <c r="K1722" s="5" t="s">
        <v>355</v>
      </c>
      <c r="L1722" s="2">
        <f t="shared" si="26"/>
        <v>-22216.375984188599</v>
      </c>
      <c r="M1722" s="5" t="s">
        <v>38</v>
      </c>
      <c r="N1722" s="5" t="s">
        <v>9322</v>
      </c>
    </row>
    <row r="1723" spans="2:14" hidden="1" outlineLevel="1">
      <c r="B1723" s="5" t="s">
        <v>3923</v>
      </c>
      <c r="C1723" s="5" t="s">
        <v>37</v>
      </c>
      <c r="D1723" s="5" t="s">
        <v>38</v>
      </c>
      <c r="E1723" s="5"/>
      <c r="F1723" s="5" t="s">
        <v>9323</v>
      </c>
      <c r="G1723" s="5" t="s">
        <v>9324</v>
      </c>
      <c r="H1723" s="5" t="s">
        <v>3926</v>
      </c>
      <c r="I1723" s="5" t="s">
        <v>7982</v>
      </c>
      <c r="J1723" s="5" t="s">
        <v>38</v>
      </c>
      <c r="K1723" s="5" t="s">
        <v>583</v>
      </c>
      <c r="L1723" s="2">
        <f t="shared" si="26"/>
        <v>20507.423985404861</v>
      </c>
      <c r="M1723" s="5" t="s">
        <v>38</v>
      </c>
      <c r="N1723" s="5" t="s">
        <v>9325</v>
      </c>
    </row>
    <row r="1724" spans="2:14" hidden="1" outlineLevel="1">
      <c r="B1724" s="5" t="s">
        <v>3923</v>
      </c>
      <c r="C1724" s="5" t="s">
        <v>37</v>
      </c>
      <c r="D1724" s="5" t="s">
        <v>55</v>
      </c>
      <c r="E1724" s="5"/>
      <c r="F1724" s="5" t="s">
        <v>9326</v>
      </c>
      <c r="G1724" s="5" t="s">
        <v>9327</v>
      </c>
      <c r="H1724" s="5" t="s">
        <v>3926</v>
      </c>
      <c r="I1724" s="5" t="s">
        <v>9328</v>
      </c>
      <c r="J1724" s="5" t="s">
        <v>38</v>
      </c>
      <c r="K1724" s="5" t="s">
        <v>1337</v>
      </c>
      <c r="L1724" s="2">
        <f t="shared" si="26"/>
        <v>-11962.66399148617</v>
      </c>
      <c r="M1724" s="5" t="s">
        <v>38</v>
      </c>
      <c r="N1724" s="5" t="s">
        <v>9329</v>
      </c>
    </row>
    <row r="1725" spans="2:14" hidden="1" outlineLevel="1">
      <c r="B1725" s="1" t="s">
        <v>26</v>
      </c>
      <c r="C1725" s="1" t="s">
        <v>27</v>
      </c>
      <c r="D1725" s="1" t="s">
        <v>4</v>
      </c>
      <c r="E1725" s="1" t="s">
        <v>28</v>
      </c>
      <c r="F1725" s="1" t="s">
        <v>29</v>
      </c>
      <c r="G1725" s="1" t="s">
        <v>30</v>
      </c>
      <c r="H1725" s="1" t="s">
        <v>31</v>
      </c>
      <c r="I1725" s="1" t="s">
        <v>32</v>
      </c>
      <c r="J1725" s="1" t="s">
        <v>33</v>
      </c>
      <c r="K1725" s="1" t="s">
        <v>3</v>
      </c>
      <c r="L1725" s="2" t="e">
        <f t="shared" si="26"/>
        <v>#VALUE!</v>
      </c>
      <c r="M1725" s="1" t="s">
        <v>34</v>
      </c>
      <c r="N1725" s="1" t="s">
        <v>35</v>
      </c>
    </row>
    <row r="1726" spans="2:14" hidden="1" outlineLevel="1">
      <c r="B1726" s="5" t="s">
        <v>4389</v>
      </c>
      <c r="C1726" s="5" t="s">
        <v>24</v>
      </c>
      <c r="D1726" s="5" t="s">
        <v>38</v>
      </c>
      <c r="E1726" s="5"/>
      <c r="F1726" s="5" t="s">
        <v>9330</v>
      </c>
      <c r="G1726" s="5" t="s">
        <v>9331</v>
      </c>
      <c r="H1726" s="5" t="s">
        <v>4392</v>
      </c>
      <c r="I1726" s="5" t="s">
        <v>2314</v>
      </c>
      <c r="J1726" s="5" t="s">
        <v>38</v>
      </c>
      <c r="K1726" s="5" t="s">
        <v>324</v>
      </c>
      <c r="L1726" s="2">
        <f t="shared" si="26"/>
        <v>71775.983948917012</v>
      </c>
      <c r="M1726" s="5" t="s">
        <v>38</v>
      </c>
      <c r="N1726" s="5" t="s">
        <v>9332</v>
      </c>
    </row>
    <row r="1727" spans="2:14" hidden="1" outlineLevel="1">
      <c r="B1727" s="5" t="s">
        <v>9333</v>
      </c>
      <c r="C1727" s="5" t="s">
        <v>24</v>
      </c>
      <c r="D1727" s="5" t="s">
        <v>46</v>
      </c>
      <c r="E1727" s="5"/>
      <c r="F1727" s="5" t="s">
        <v>9334</v>
      </c>
      <c r="G1727" s="5" t="s">
        <v>9335</v>
      </c>
      <c r="H1727" s="5" t="s">
        <v>9336</v>
      </c>
      <c r="I1727" s="5" t="s">
        <v>2706</v>
      </c>
      <c r="J1727" s="5" t="s">
        <v>51</v>
      </c>
      <c r="K1727" s="5" t="s">
        <v>117</v>
      </c>
      <c r="L1727" s="2">
        <f t="shared" si="26"/>
        <v>59813.319957430853</v>
      </c>
      <c r="M1727" s="5" t="s">
        <v>38</v>
      </c>
      <c r="N1727" s="5" t="s">
        <v>9337</v>
      </c>
    </row>
    <row r="1728" spans="2:14" hidden="1" outlineLevel="1">
      <c r="B1728" s="5" t="s">
        <v>4395</v>
      </c>
      <c r="C1728" s="5" t="s">
        <v>24</v>
      </c>
      <c r="D1728" s="5" t="s">
        <v>477</v>
      </c>
      <c r="E1728" s="5" t="s">
        <v>120</v>
      </c>
      <c r="F1728" s="5" t="s">
        <v>9338</v>
      </c>
      <c r="G1728" s="5" t="s">
        <v>9339</v>
      </c>
      <c r="H1728" s="5" t="s">
        <v>4398</v>
      </c>
      <c r="I1728" s="5" t="s">
        <v>323</v>
      </c>
      <c r="J1728" s="5" t="s">
        <v>51</v>
      </c>
      <c r="K1728" s="5" t="s">
        <v>593</v>
      </c>
      <c r="L1728" s="2">
        <f t="shared" si="26"/>
        <v>-18798.471986621124</v>
      </c>
      <c r="M1728" s="5" t="s">
        <v>38</v>
      </c>
      <c r="N1728" s="5" t="s">
        <v>9340</v>
      </c>
    </row>
    <row r="1729" spans="2:14" hidden="1" outlineLevel="1">
      <c r="B1729" s="5" t="s">
        <v>4400</v>
      </c>
      <c r="C1729" s="5" t="s">
        <v>24</v>
      </c>
      <c r="D1729" s="5" t="s">
        <v>55</v>
      </c>
      <c r="E1729" s="5"/>
      <c r="F1729" s="5" t="s">
        <v>9341</v>
      </c>
      <c r="G1729" s="5" t="s">
        <v>9342</v>
      </c>
      <c r="H1729" s="5" t="s">
        <v>4403</v>
      </c>
      <c r="I1729" s="5" t="s">
        <v>3047</v>
      </c>
      <c r="J1729" s="5" t="s">
        <v>51</v>
      </c>
      <c r="K1729" s="5" t="s">
        <v>324</v>
      </c>
      <c r="L1729" s="2">
        <f t="shared" si="26"/>
        <v>71775.983948917012</v>
      </c>
      <c r="M1729" s="5" t="s">
        <v>38</v>
      </c>
      <c r="N1729" s="5" t="s">
        <v>9343</v>
      </c>
    </row>
    <row r="1730" spans="2:14" hidden="1" outlineLevel="1">
      <c r="B1730" s="5" t="s">
        <v>4406</v>
      </c>
      <c r="C1730" s="5" t="s">
        <v>24</v>
      </c>
      <c r="D1730" s="5" t="s">
        <v>46</v>
      </c>
      <c r="E1730" s="5"/>
      <c r="F1730" s="5" t="s">
        <v>9344</v>
      </c>
      <c r="G1730" s="5" t="s">
        <v>9345</v>
      </c>
      <c r="H1730" s="5" t="s">
        <v>4409</v>
      </c>
      <c r="I1730" s="5" t="s">
        <v>1110</v>
      </c>
      <c r="J1730" s="5" t="s">
        <v>51</v>
      </c>
      <c r="K1730" s="5" t="s">
        <v>379</v>
      </c>
      <c r="L1730" s="2">
        <f t="shared" si="26"/>
        <v>99119.215929456841</v>
      </c>
      <c r="M1730" s="5" t="s">
        <v>38</v>
      </c>
      <c r="N1730" s="5" t="s">
        <v>9346</v>
      </c>
    </row>
    <row r="1731" spans="2:14" hidden="1" outlineLevel="1">
      <c r="B1731" s="5" t="s">
        <v>4412</v>
      </c>
      <c r="C1731" s="5" t="s">
        <v>24</v>
      </c>
      <c r="D1731" s="5" t="s">
        <v>55</v>
      </c>
      <c r="E1731" s="5"/>
      <c r="F1731" s="5" t="s">
        <v>4413</v>
      </c>
      <c r="G1731" s="5" t="s">
        <v>9347</v>
      </c>
      <c r="H1731" s="5" t="s">
        <v>4415</v>
      </c>
      <c r="I1731" s="5" t="s">
        <v>2353</v>
      </c>
      <c r="J1731" s="5" t="s">
        <v>51</v>
      </c>
      <c r="K1731" s="5" t="s">
        <v>3819</v>
      </c>
      <c r="L1731" s="2">
        <f t="shared" ref="L1731:L1794" si="27">K1731/$K$2361*100</f>
        <v>-39305.895972025988</v>
      </c>
      <c r="M1731" s="5" t="s">
        <v>38</v>
      </c>
      <c r="N1731" s="5" t="s">
        <v>9348</v>
      </c>
    </row>
    <row r="1732" spans="2:14" hidden="1" outlineLevel="1">
      <c r="B1732" s="5" t="s">
        <v>4412</v>
      </c>
      <c r="C1732" s="5" t="s">
        <v>24</v>
      </c>
      <c r="D1732" s="5" t="s">
        <v>55</v>
      </c>
      <c r="E1732" s="5"/>
      <c r="F1732" s="5" t="s">
        <v>9349</v>
      </c>
      <c r="G1732" s="5" t="s">
        <v>9350</v>
      </c>
      <c r="H1732" s="5" t="s">
        <v>4415</v>
      </c>
      <c r="I1732" s="5" t="s">
        <v>881</v>
      </c>
      <c r="J1732" s="5" t="s">
        <v>51</v>
      </c>
      <c r="K1732" s="5" t="s">
        <v>447</v>
      </c>
      <c r="L1732" s="2">
        <f t="shared" si="27"/>
        <v>49559.60796472842</v>
      </c>
      <c r="M1732" s="5" t="s">
        <v>38</v>
      </c>
      <c r="N1732" s="5" t="s">
        <v>9351</v>
      </c>
    </row>
    <row r="1733" spans="2:14" hidden="1" outlineLevel="1">
      <c r="B1733" s="5" t="s">
        <v>4420</v>
      </c>
      <c r="C1733" s="5" t="s">
        <v>24</v>
      </c>
      <c r="D1733" s="5" t="s">
        <v>374</v>
      </c>
      <c r="E1733" s="5"/>
      <c r="F1733" s="5" t="s">
        <v>9352</v>
      </c>
      <c r="G1733" s="5" t="s">
        <v>9353</v>
      </c>
      <c r="H1733" s="5" t="s">
        <v>4423</v>
      </c>
      <c r="I1733" s="5" t="s">
        <v>606</v>
      </c>
      <c r="J1733" s="5" t="s">
        <v>51</v>
      </c>
      <c r="K1733" s="5" t="s">
        <v>167</v>
      </c>
      <c r="L1733" s="2">
        <f t="shared" si="27"/>
        <v>92283.407934321876</v>
      </c>
      <c r="M1733" s="5" t="s">
        <v>38</v>
      </c>
      <c r="N1733" s="5" t="s">
        <v>9354</v>
      </c>
    </row>
    <row r="1734" spans="2:14" hidden="1" outlineLevel="1">
      <c r="B1734" s="5" t="s">
        <v>4425</v>
      </c>
      <c r="C1734" s="5" t="s">
        <v>24</v>
      </c>
      <c r="D1734" s="5" t="s">
        <v>46</v>
      </c>
      <c r="E1734" s="5"/>
      <c r="F1734" s="5" t="s">
        <v>9355</v>
      </c>
      <c r="G1734" s="5" t="s">
        <v>9356</v>
      </c>
      <c r="H1734" s="5" t="s">
        <v>4428</v>
      </c>
      <c r="I1734" s="5" t="s">
        <v>3087</v>
      </c>
      <c r="J1734" s="5" t="s">
        <v>51</v>
      </c>
      <c r="K1734" s="5" t="s">
        <v>1613</v>
      </c>
      <c r="L1734" s="2">
        <f t="shared" si="27"/>
        <v>126462.44790999666</v>
      </c>
      <c r="M1734" s="5" t="s">
        <v>38</v>
      </c>
      <c r="N1734" s="5" t="s">
        <v>9357</v>
      </c>
    </row>
    <row r="1735" spans="2:14" hidden="1" outlineLevel="1">
      <c r="B1735" s="5" t="s">
        <v>4430</v>
      </c>
      <c r="C1735" s="5" t="s">
        <v>24</v>
      </c>
      <c r="D1735" s="5" t="s">
        <v>142</v>
      </c>
      <c r="E1735" s="5"/>
      <c r="F1735" s="5" t="s">
        <v>9358</v>
      </c>
      <c r="G1735" s="5" t="s">
        <v>9359</v>
      </c>
      <c r="H1735" s="5" t="s">
        <v>4433</v>
      </c>
      <c r="I1735" s="5" t="s">
        <v>2003</v>
      </c>
      <c r="J1735" s="5" t="s">
        <v>38</v>
      </c>
      <c r="K1735" s="5" t="s">
        <v>1075</v>
      </c>
      <c r="L1735" s="2">
        <f t="shared" si="27"/>
        <v>-76902.839945268221</v>
      </c>
      <c r="M1735" s="5" t="s">
        <v>38</v>
      </c>
      <c r="N1735" s="5" t="s">
        <v>3537</v>
      </c>
    </row>
    <row r="1736" spans="2:14" hidden="1" outlineLevel="1">
      <c r="B1736" s="5" t="s">
        <v>4430</v>
      </c>
      <c r="C1736" s="5" t="s">
        <v>24</v>
      </c>
      <c r="D1736" s="5" t="s">
        <v>63</v>
      </c>
      <c r="E1736" s="5"/>
      <c r="F1736" s="5" t="s">
        <v>9360</v>
      </c>
      <c r="G1736" s="5" t="s">
        <v>9361</v>
      </c>
      <c r="H1736" s="5" t="s">
        <v>4433</v>
      </c>
      <c r="I1736" s="5" t="s">
        <v>5774</v>
      </c>
      <c r="J1736" s="5" t="s">
        <v>38</v>
      </c>
      <c r="K1736" s="5" t="s">
        <v>1209</v>
      </c>
      <c r="L1736" s="2">
        <f t="shared" si="27"/>
        <v>88865.503936754394</v>
      </c>
      <c r="M1736" s="5" t="s">
        <v>38</v>
      </c>
      <c r="N1736" s="5" t="s">
        <v>9362</v>
      </c>
    </row>
    <row r="1737" spans="2:14" hidden="1" outlineLevel="1">
      <c r="B1737" s="5" t="s">
        <v>9363</v>
      </c>
      <c r="C1737" s="5" t="s">
        <v>24</v>
      </c>
      <c r="D1737" s="5" t="s">
        <v>46</v>
      </c>
      <c r="E1737" s="5"/>
      <c r="F1737" s="5" t="s">
        <v>9364</v>
      </c>
      <c r="G1737" s="5" t="s">
        <v>9365</v>
      </c>
      <c r="H1737" s="5" t="s">
        <v>9366</v>
      </c>
      <c r="I1737" s="5" t="s">
        <v>81</v>
      </c>
      <c r="J1737" s="5" t="s">
        <v>51</v>
      </c>
      <c r="K1737" s="5" t="s">
        <v>355</v>
      </c>
      <c r="L1737" s="2">
        <f t="shared" si="27"/>
        <v>-22216.375984188599</v>
      </c>
      <c r="M1737" s="5" t="s">
        <v>38</v>
      </c>
      <c r="N1737" s="5" t="s">
        <v>9367</v>
      </c>
    </row>
    <row r="1738" spans="2:14" hidden="1" outlineLevel="1">
      <c r="B1738" s="5" t="s">
        <v>9363</v>
      </c>
      <c r="C1738" s="5" t="s">
        <v>24</v>
      </c>
      <c r="D1738" s="5" t="s">
        <v>38</v>
      </c>
      <c r="E1738" s="5"/>
      <c r="F1738" s="5" t="s">
        <v>9368</v>
      </c>
      <c r="G1738" s="5" t="s">
        <v>9369</v>
      </c>
      <c r="H1738" s="5" t="s">
        <v>9366</v>
      </c>
      <c r="I1738" s="5" t="s">
        <v>470</v>
      </c>
      <c r="J1738" s="5" t="s">
        <v>51</v>
      </c>
      <c r="K1738" s="5" t="s">
        <v>2315</v>
      </c>
      <c r="L1738" s="2">
        <f t="shared" si="27"/>
        <v>-15380.567989053645</v>
      </c>
      <c r="M1738" s="5" t="s">
        <v>38</v>
      </c>
      <c r="N1738" s="5" t="s">
        <v>9370</v>
      </c>
    </row>
    <row r="1739" spans="2:14" hidden="1" outlineLevel="1">
      <c r="B1739" s="5" t="s">
        <v>4439</v>
      </c>
      <c r="C1739" s="5" t="s">
        <v>24</v>
      </c>
      <c r="D1739" s="5" t="s">
        <v>55</v>
      </c>
      <c r="E1739" s="5"/>
      <c r="F1739" s="5" t="s">
        <v>9371</v>
      </c>
      <c r="G1739" s="5" t="s">
        <v>9372</v>
      </c>
      <c r="H1739" s="5" t="s">
        <v>4442</v>
      </c>
      <c r="I1739" s="5" t="s">
        <v>238</v>
      </c>
      <c r="J1739" s="5" t="s">
        <v>38</v>
      </c>
      <c r="K1739" s="5" t="s">
        <v>2459</v>
      </c>
      <c r="L1739" s="2">
        <f t="shared" si="27"/>
        <v>-59813.319957430853</v>
      </c>
      <c r="M1739" s="5" t="s">
        <v>38</v>
      </c>
      <c r="N1739" s="5" t="s">
        <v>9373</v>
      </c>
    </row>
    <row r="1740" spans="2:14" hidden="1" outlineLevel="1">
      <c r="B1740" s="5" t="s">
        <v>4439</v>
      </c>
      <c r="C1740" s="5" t="s">
        <v>24</v>
      </c>
      <c r="D1740" s="5" t="s">
        <v>55</v>
      </c>
      <c r="E1740" s="5"/>
      <c r="F1740" s="5" t="s">
        <v>9374</v>
      </c>
      <c r="G1740" s="5" t="s">
        <v>9375</v>
      </c>
      <c r="H1740" s="5" t="s">
        <v>4442</v>
      </c>
      <c r="I1740" s="5" t="s">
        <v>2733</v>
      </c>
      <c r="J1740" s="5" t="s">
        <v>38</v>
      </c>
      <c r="K1740" s="5" t="s">
        <v>259</v>
      </c>
      <c r="L1740" s="2">
        <f t="shared" si="27"/>
        <v>76902.839945268221</v>
      </c>
      <c r="M1740" s="5" t="s">
        <v>38</v>
      </c>
      <c r="N1740" s="5" t="s">
        <v>9376</v>
      </c>
    </row>
    <row r="1741" spans="2:14" hidden="1" outlineLevel="1">
      <c r="B1741" s="5" t="s">
        <v>9377</v>
      </c>
      <c r="C1741" s="5" t="s">
        <v>24</v>
      </c>
      <c r="D1741" s="5" t="s">
        <v>38</v>
      </c>
      <c r="E1741" s="5" t="s">
        <v>120</v>
      </c>
      <c r="F1741" s="5" t="s">
        <v>9378</v>
      </c>
      <c r="G1741" s="5" t="s">
        <v>9379</v>
      </c>
      <c r="H1741" s="5" t="s">
        <v>9380</v>
      </c>
      <c r="I1741" s="5" t="s">
        <v>1404</v>
      </c>
      <c r="J1741" s="5" t="s">
        <v>51</v>
      </c>
      <c r="K1741" s="5" t="s">
        <v>1393</v>
      </c>
      <c r="L1741" s="2">
        <f t="shared" si="27"/>
        <v>41014.847970809722</v>
      </c>
      <c r="M1741" s="5" t="s">
        <v>38</v>
      </c>
      <c r="N1741" s="5" t="s">
        <v>9381</v>
      </c>
    </row>
    <row r="1742" spans="2:14" hidden="1" outlineLevel="1">
      <c r="B1742" s="5" t="s">
        <v>4445</v>
      </c>
      <c r="C1742" s="5" t="s">
        <v>24</v>
      </c>
      <c r="D1742" s="5" t="s">
        <v>55</v>
      </c>
      <c r="E1742" s="5"/>
      <c r="F1742" s="5" t="s">
        <v>9382</v>
      </c>
      <c r="G1742" s="5" t="s">
        <v>9383</v>
      </c>
      <c r="H1742" s="5" t="s">
        <v>4448</v>
      </c>
      <c r="I1742" s="5" t="s">
        <v>3067</v>
      </c>
      <c r="J1742" s="5" t="s">
        <v>38</v>
      </c>
      <c r="K1742" s="5" t="s">
        <v>2459</v>
      </c>
      <c r="L1742" s="2">
        <f t="shared" si="27"/>
        <v>-59813.319957430853</v>
      </c>
      <c r="M1742" s="5" t="s">
        <v>38</v>
      </c>
      <c r="N1742" s="5" t="s">
        <v>9384</v>
      </c>
    </row>
    <row r="1743" spans="2:14" hidden="1" outlineLevel="1">
      <c r="B1743" s="5" t="s">
        <v>4445</v>
      </c>
      <c r="C1743" s="5" t="s">
        <v>24</v>
      </c>
      <c r="D1743" s="5" t="s">
        <v>46</v>
      </c>
      <c r="E1743" s="5"/>
      <c r="F1743" s="5" t="s">
        <v>9385</v>
      </c>
      <c r="G1743" s="5" t="s">
        <v>9383</v>
      </c>
      <c r="H1743" s="5" t="s">
        <v>4448</v>
      </c>
      <c r="I1743" s="5" t="s">
        <v>5742</v>
      </c>
      <c r="J1743" s="5" t="s">
        <v>38</v>
      </c>
      <c r="K1743" s="5" t="s">
        <v>893</v>
      </c>
      <c r="L1743" s="2">
        <f t="shared" si="27"/>
        <v>93992.359933105618</v>
      </c>
      <c r="M1743" s="5" t="s">
        <v>38</v>
      </c>
      <c r="N1743" s="5" t="s">
        <v>808</v>
      </c>
    </row>
    <row r="1744" spans="2:14" hidden="1" outlineLevel="1">
      <c r="B1744" s="5" t="s">
        <v>4453</v>
      </c>
      <c r="C1744" s="5" t="s">
        <v>24</v>
      </c>
      <c r="D1744" s="5" t="s">
        <v>63</v>
      </c>
      <c r="E1744" s="5"/>
      <c r="F1744" s="5" t="s">
        <v>9386</v>
      </c>
      <c r="G1744" s="5" t="s">
        <v>9387</v>
      </c>
      <c r="H1744" s="5" t="s">
        <v>4456</v>
      </c>
      <c r="I1744" s="5" t="s">
        <v>1768</v>
      </c>
      <c r="J1744" s="5" t="s">
        <v>51</v>
      </c>
      <c r="K1744" s="5" t="s">
        <v>643</v>
      </c>
      <c r="L1744" s="2">
        <f t="shared" si="27"/>
        <v>141843.01589905028</v>
      </c>
      <c r="M1744" s="5" t="s">
        <v>38</v>
      </c>
      <c r="N1744" s="5" t="s">
        <v>9388</v>
      </c>
    </row>
    <row r="1745" spans="1:14" hidden="1" outlineLevel="1">
      <c r="B1745" s="5" t="s">
        <v>4453</v>
      </c>
      <c r="C1745" s="5" t="s">
        <v>24</v>
      </c>
      <c r="D1745" s="5" t="s">
        <v>55</v>
      </c>
      <c r="E1745" s="5"/>
      <c r="F1745" s="5" t="s">
        <v>9389</v>
      </c>
      <c r="G1745" s="5" t="s">
        <v>9390</v>
      </c>
      <c r="H1745" s="5" t="s">
        <v>4456</v>
      </c>
      <c r="I1745" s="5" t="s">
        <v>9391</v>
      </c>
      <c r="J1745" s="5" t="s">
        <v>51</v>
      </c>
      <c r="K1745" s="5" t="s">
        <v>2878</v>
      </c>
      <c r="L1745" s="2">
        <f t="shared" si="27"/>
        <v>-87156.551937970667</v>
      </c>
      <c r="M1745" s="5" t="s">
        <v>38</v>
      </c>
      <c r="N1745" s="5" t="s">
        <v>9392</v>
      </c>
    </row>
    <row r="1746" spans="1:14" hidden="1" outlineLevel="1">
      <c r="B1746" s="5" t="s">
        <v>9393</v>
      </c>
      <c r="C1746" s="5" t="s">
        <v>37</v>
      </c>
      <c r="D1746" s="5" t="s">
        <v>38</v>
      </c>
      <c r="E1746" s="5"/>
      <c r="F1746" s="5" t="s">
        <v>9394</v>
      </c>
      <c r="G1746" s="5" t="s">
        <v>9395</v>
      </c>
      <c r="H1746" s="5" t="s">
        <v>9396</v>
      </c>
      <c r="I1746" s="5" t="s">
        <v>576</v>
      </c>
      <c r="J1746" s="5" t="s">
        <v>51</v>
      </c>
      <c r="K1746" s="5" t="s">
        <v>659</v>
      </c>
      <c r="L1746" s="2">
        <f t="shared" si="27"/>
        <v>121335.59191364543</v>
      </c>
      <c r="M1746" s="5" t="s">
        <v>38</v>
      </c>
      <c r="N1746" s="5" t="s">
        <v>9397</v>
      </c>
    </row>
    <row r="1747" spans="1:14" collapsed="1">
      <c r="A1747" s="3" t="s">
        <v>4381</v>
      </c>
      <c r="B1747" s="2" t="s">
        <v>4382</v>
      </c>
      <c r="C1747" s="2" t="s">
        <v>4383</v>
      </c>
      <c r="D1747" s="2" t="s">
        <v>9398</v>
      </c>
      <c r="E1747" s="2" t="s">
        <v>9399</v>
      </c>
      <c r="F1747" s="2" t="s">
        <v>3687</v>
      </c>
      <c r="G1747" s="2" t="s">
        <v>9400</v>
      </c>
      <c r="H1747" s="2" t="s">
        <v>9401</v>
      </c>
      <c r="I1747" s="3" t="s">
        <v>4388</v>
      </c>
      <c r="K1747" s="2">
        <f>61/C1747</f>
        <v>1.1749070667770951E-3</v>
      </c>
      <c r="L1747" s="2">
        <f t="shared" si="27"/>
        <v>2.007859780153856</v>
      </c>
      <c r="M1747" s="2">
        <v>-7.1999999999999995E-2</v>
      </c>
      <c r="N1747" s="2">
        <v>6.19</v>
      </c>
    </row>
    <row r="1748" spans="1:14" hidden="1" outlineLevel="1">
      <c r="B1748" s="1" t="s">
        <v>26</v>
      </c>
      <c r="C1748" s="1" t="s">
        <v>27</v>
      </c>
      <c r="D1748" s="1" t="s">
        <v>4</v>
      </c>
      <c r="E1748" s="1" t="s">
        <v>28</v>
      </c>
      <c r="F1748" s="1" t="s">
        <v>29</v>
      </c>
      <c r="G1748" s="1" t="s">
        <v>30</v>
      </c>
      <c r="H1748" s="1" t="s">
        <v>31</v>
      </c>
      <c r="I1748" s="1" t="s">
        <v>32</v>
      </c>
      <c r="J1748" s="1" t="s">
        <v>33</v>
      </c>
      <c r="K1748" s="1" t="s">
        <v>3</v>
      </c>
      <c r="L1748" s="2" t="e">
        <f t="shared" si="27"/>
        <v>#VALUE!</v>
      </c>
      <c r="M1748" s="1" t="s">
        <v>34</v>
      </c>
      <c r="N1748" s="1" t="s">
        <v>35</v>
      </c>
    </row>
    <row r="1749" spans="1:14" hidden="1" outlineLevel="1">
      <c r="B1749" s="7" t="s">
        <v>4389</v>
      </c>
      <c r="C1749" s="7" t="s">
        <v>24</v>
      </c>
      <c r="D1749" s="7" t="s">
        <v>38</v>
      </c>
      <c r="E1749" s="7"/>
      <c r="F1749" s="7" t="s">
        <v>9330</v>
      </c>
      <c r="G1749" s="7" t="s">
        <v>9331</v>
      </c>
      <c r="H1749" s="7" t="s">
        <v>4392</v>
      </c>
      <c r="I1749" s="7" t="s">
        <v>2314</v>
      </c>
      <c r="J1749" s="7" t="s">
        <v>38</v>
      </c>
      <c r="K1749" s="7" t="s">
        <v>324</v>
      </c>
      <c r="L1749" s="2">
        <f t="shared" si="27"/>
        <v>71775.983948917012</v>
      </c>
      <c r="M1749" s="7" t="s">
        <v>38</v>
      </c>
      <c r="N1749" s="7" t="s">
        <v>9332</v>
      </c>
    </row>
    <row r="1750" spans="1:14" hidden="1" outlineLevel="1">
      <c r="B1750" s="7" t="s">
        <v>9333</v>
      </c>
      <c r="C1750" s="7" t="s">
        <v>24</v>
      </c>
      <c r="D1750" s="7" t="s">
        <v>46</v>
      </c>
      <c r="E1750" s="7"/>
      <c r="F1750" s="7" t="s">
        <v>9334</v>
      </c>
      <c r="G1750" s="7" t="s">
        <v>9335</v>
      </c>
      <c r="H1750" s="7" t="s">
        <v>9336</v>
      </c>
      <c r="I1750" s="7" t="s">
        <v>2706</v>
      </c>
      <c r="J1750" s="7" t="s">
        <v>51</v>
      </c>
      <c r="K1750" s="7" t="s">
        <v>117</v>
      </c>
      <c r="L1750" s="2">
        <f t="shared" si="27"/>
        <v>59813.319957430853</v>
      </c>
      <c r="M1750" s="7" t="s">
        <v>38</v>
      </c>
      <c r="N1750" s="7" t="s">
        <v>9337</v>
      </c>
    </row>
    <row r="1751" spans="1:14" hidden="1" outlineLevel="1">
      <c r="B1751" s="7" t="s">
        <v>4395</v>
      </c>
      <c r="C1751" s="7" t="s">
        <v>24</v>
      </c>
      <c r="D1751" s="7" t="s">
        <v>477</v>
      </c>
      <c r="E1751" s="7" t="s">
        <v>120</v>
      </c>
      <c r="F1751" s="7" t="s">
        <v>9338</v>
      </c>
      <c r="G1751" s="7" t="s">
        <v>9339</v>
      </c>
      <c r="H1751" s="7" t="s">
        <v>4398</v>
      </c>
      <c r="I1751" s="7" t="s">
        <v>323</v>
      </c>
      <c r="J1751" s="7" t="s">
        <v>51</v>
      </c>
      <c r="K1751" s="7" t="s">
        <v>593</v>
      </c>
      <c r="L1751" s="2">
        <f t="shared" si="27"/>
        <v>-18798.471986621124</v>
      </c>
      <c r="M1751" s="7" t="s">
        <v>38</v>
      </c>
      <c r="N1751" s="7" t="s">
        <v>9340</v>
      </c>
    </row>
    <row r="1752" spans="1:14" hidden="1" outlineLevel="1">
      <c r="B1752" s="7" t="s">
        <v>4400</v>
      </c>
      <c r="C1752" s="7" t="s">
        <v>24</v>
      </c>
      <c r="D1752" s="7" t="s">
        <v>55</v>
      </c>
      <c r="E1752" s="7"/>
      <c r="F1752" s="7" t="s">
        <v>9341</v>
      </c>
      <c r="G1752" s="7" t="s">
        <v>9342</v>
      </c>
      <c r="H1752" s="7" t="s">
        <v>4403</v>
      </c>
      <c r="I1752" s="7" t="s">
        <v>3047</v>
      </c>
      <c r="J1752" s="7" t="s">
        <v>51</v>
      </c>
      <c r="K1752" s="7" t="s">
        <v>324</v>
      </c>
      <c r="L1752" s="2">
        <f t="shared" si="27"/>
        <v>71775.983948917012</v>
      </c>
      <c r="M1752" s="7" t="s">
        <v>38</v>
      </c>
      <c r="N1752" s="7" t="s">
        <v>9343</v>
      </c>
    </row>
    <row r="1753" spans="1:14" hidden="1" outlineLevel="1">
      <c r="B1753" s="7" t="s">
        <v>4406</v>
      </c>
      <c r="C1753" s="7" t="s">
        <v>24</v>
      </c>
      <c r="D1753" s="7" t="s">
        <v>46</v>
      </c>
      <c r="E1753" s="7"/>
      <c r="F1753" s="7" t="s">
        <v>9344</v>
      </c>
      <c r="G1753" s="7" t="s">
        <v>9345</v>
      </c>
      <c r="H1753" s="7" t="s">
        <v>4409</v>
      </c>
      <c r="I1753" s="7" t="s">
        <v>1110</v>
      </c>
      <c r="J1753" s="7" t="s">
        <v>51</v>
      </c>
      <c r="K1753" s="7" t="s">
        <v>379</v>
      </c>
      <c r="L1753" s="2">
        <f t="shared" si="27"/>
        <v>99119.215929456841</v>
      </c>
      <c r="M1753" s="7" t="s">
        <v>38</v>
      </c>
      <c r="N1753" s="7" t="s">
        <v>9346</v>
      </c>
    </row>
    <row r="1754" spans="1:14" hidden="1" outlineLevel="1">
      <c r="B1754" s="7" t="s">
        <v>4412</v>
      </c>
      <c r="C1754" s="7" t="s">
        <v>24</v>
      </c>
      <c r="D1754" s="7" t="s">
        <v>55</v>
      </c>
      <c r="E1754" s="7"/>
      <c r="F1754" s="7" t="s">
        <v>4413</v>
      </c>
      <c r="G1754" s="7" t="s">
        <v>9347</v>
      </c>
      <c r="H1754" s="7" t="s">
        <v>4415</v>
      </c>
      <c r="I1754" s="7" t="s">
        <v>2353</v>
      </c>
      <c r="J1754" s="7" t="s">
        <v>51</v>
      </c>
      <c r="K1754" s="7" t="s">
        <v>3819</v>
      </c>
      <c r="L1754" s="2">
        <f t="shared" si="27"/>
        <v>-39305.895972025988</v>
      </c>
      <c r="M1754" s="7" t="s">
        <v>38</v>
      </c>
      <c r="N1754" s="7" t="s">
        <v>9348</v>
      </c>
    </row>
    <row r="1755" spans="1:14" hidden="1" outlineLevel="1">
      <c r="B1755" s="7" t="s">
        <v>4412</v>
      </c>
      <c r="C1755" s="7" t="s">
        <v>24</v>
      </c>
      <c r="D1755" s="7" t="s">
        <v>55</v>
      </c>
      <c r="E1755" s="7"/>
      <c r="F1755" s="7" t="s">
        <v>9349</v>
      </c>
      <c r="G1755" s="7" t="s">
        <v>9350</v>
      </c>
      <c r="H1755" s="7" t="s">
        <v>4415</v>
      </c>
      <c r="I1755" s="7" t="s">
        <v>881</v>
      </c>
      <c r="J1755" s="7" t="s">
        <v>51</v>
      </c>
      <c r="K1755" s="7" t="s">
        <v>447</v>
      </c>
      <c r="L1755" s="2">
        <f t="shared" si="27"/>
        <v>49559.60796472842</v>
      </c>
      <c r="M1755" s="7" t="s">
        <v>38</v>
      </c>
      <c r="N1755" s="7" t="s">
        <v>9351</v>
      </c>
    </row>
    <row r="1756" spans="1:14" hidden="1" outlineLevel="1">
      <c r="B1756" s="7" t="s">
        <v>4420</v>
      </c>
      <c r="C1756" s="7" t="s">
        <v>24</v>
      </c>
      <c r="D1756" s="7" t="s">
        <v>374</v>
      </c>
      <c r="E1756" s="7"/>
      <c r="F1756" s="7" t="s">
        <v>9352</v>
      </c>
      <c r="G1756" s="7" t="s">
        <v>9353</v>
      </c>
      <c r="H1756" s="7" t="s">
        <v>4423</v>
      </c>
      <c r="I1756" s="7" t="s">
        <v>606</v>
      </c>
      <c r="J1756" s="7" t="s">
        <v>51</v>
      </c>
      <c r="K1756" s="7" t="s">
        <v>167</v>
      </c>
      <c r="L1756" s="2">
        <f t="shared" si="27"/>
        <v>92283.407934321876</v>
      </c>
      <c r="M1756" s="7" t="s">
        <v>38</v>
      </c>
      <c r="N1756" s="7" t="s">
        <v>9354</v>
      </c>
    </row>
    <row r="1757" spans="1:14" hidden="1" outlineLevel="1">
      <c r="B1757" s="7" t="s">
        <v>4425</v>
      </c>
      <c r="C1757" s="7" t="s">
        <v>24</v>
      </c>
      <c r="D1757" s="7" t="s">
        <v>46</v>
      </c>
      <c r="E1757" s="7"/>
      <c r="F1757" s="7" t="s">
        <v>9355</v>
      </c>
      <c r="G1757" s="7" t="s">
        <v>9356</v>
      </c>
      <c r="H1757" s="7" t="s">
        <v>4428</v>
      </c>
      <c r="I1757" s="7" t="s">
        <v>3087</v>
      </c>
      <c r="J1757" s="7" t="s">
        <v>51</v>
      </c>
      <c r="K1757" s="7" t="s">
        <v>1613</v>
      </c>
      <c r="L1757" s="2">
        <f t="shared" si="27"/>
        <v>126462.44790999666</v>
      </c>
      <c r="M1757" s="7" t="s">
        <v>38</v>
      </c>
      <c r="N1757" s="7" t="s">
        <v>9357</v>
      </c>
    </row>
    <row r="1758" spans="1:14" hidden="1" outlineLevel="1">
      <c r="B1758" s="7" t="s">
        <v>4430</v>
      </c>
      <c r="C1758" s="7" t="s">
        <v>24</v>
      </c>
      <c r="D1758" s="7" t="s">
        <v>142</v>
      </c>
      <c r="E1758" s="7"/>
      <c r="F1758" s="7" t="s">
        <v>9358</v>
      </c>
      <c r="G1758" s="7" t="s">
        <v>9359</v>
      </c>
      <c r="H1758" s="7" t="s">
        <v>4433</v>
      </c>
      <c r="I1758" s="7" t="s">
        <v>2003</v>
      </c>
      <c r="J1758" s="7" t="s">
        <v>38</v>
      </c>
      <c r="K1758" s="7" t="s">
        <v>1075</v>
      </c>
      <c r="L1758" s="2">
        <f t="shared" si="27"/>
        <v>-76902.839945268221</v>
      </c>
      <c r="M1758" s="7" t="s">
        <v>38</v>
      </c>
      <c r="N1758" s="7" t="s">
        <v>3537</v>
      </c>
    </row>
    <row r="1759" spans="1:14" hidden="1" outlineLevel="1">
      <c r="B1759" s="7" t="s">
        <v>4430</v>
      </c>
      <c r="C1759" s="7" t="s">
        <v>24</v>
      </c>
      <c r="D1759" s="7" t="s">
        <v>63</v>
      </c>
      <c r="E1759" s="7"/>
      <c r="F1759" s="7" t="s">
        <v>9360</v>
      </c>
      <c r="G1759" s="7" t="s">
        <v>9361</v>
      </c>
      <c r="H1759" s="7" t="s">
        <v>4433</v>
      </c>
      <c r="I1759" s="7" t="s">
        <v>5774</v>
      </c>
      <c r="J1759" s="7" t="s">
        <v>38</v>
      </c>
      <c r="K1759" s="7" t="s">
        <v>1209</v>
      </c>
      <c r="L1759" s="2">
        <f t="shared" si="27"/>
        <v>88865.503936754394</v>
      </c>
      <c r="M1759" s="7" t="s">
        <v>38</v>
      </c>
      <c r="N1759" s="7" t="s">
        <v>9362</v>
      </c>
    </row>
    <row r="1760" spans="1:14" hidden="1" outlineLevel="1">
      <c r="B1760" s="7" t="s">
        <v>9363</v>
      </c>
      <c r="C1760" s="7" t="s">
        <v>24</v>
      </c>
      <c r="D1760" s="7" t="s">
        <v>46</v>
      </c>
      <c r="E1760" s="7"/>
      <c r="F1760" s="7" t="s">
        <v>9364</v>
      </c>
      <c r="G1760" s="7" t="s">
        <v>9365</v>
      </c>
      <c r="H1760" s="7" t="s">
        <v>9366</v>
      </c>
      <c r="I1760" s="7" t="s">
        <v>81</v>
      </c>
      <c r="J1760" s="7" t="s">
        <v>51</v>
      </c>
      <c r="K1760" s="7" t="s">
        <v>355</v>
      </c>
      <c r="L1760" s="2">
        <f t="shared" si="27"/>
        <v>-22216.375984188599</v>
      </c>
      <c r="M1760" s="7" t="s">
        <v>38</v>
      </c>
      <c r="N1760" s="7" t="s">
        <v>9367</v>
      </c>
    </row>
    <row r="1761" spans="1:14" hidden="1" outlineLevel="1">
      <c r="B1761" s="7" t="s">
        <v>9363</v>
      </c>
      <c r="C1761" s="7" t="s">
        <v>24</v>
      </c>
      <c r="D1761" s="7" t="s">
        <v>38</v>
      </c>
      <c r="E1761" s="7"/>
      <c r="F1761" s="7" t="s">
        <v>9368</v>
      </c>
      <c r="G1761" s="7" t="s">
        <v>9369</v>
      </c>
      <c r="H1761" s="7" t="s">
        <v>9366</v>
      </c>
      <c r="I1761" s="7" t="s">
        <v>470</v>
      </c>
      <c r="J1761" s="7" t="s">
        <v>51</v>
      </c>
      <c r="K1761" s="7" t="s">
        <v>2315</v>
      </c>
      <c r="L1761" s="2">
        <f t="shared" si="27"/>
        <v>-15380.567989053645</v>
      </c>
      <c r="M1761" s="7" t="s">
        <v>38</v>
      </c>
      <c r="N1761" s="7" t="s">
        <v>9370</v>
      </c>
    </row>
    <row r="1762" spans="1:14" hidden="1" outlineLevel="1">
      <c r="B1762" s="7" t="s">
        <v>4439</v>
      </c>
      <c r="C1762" s="7" t="s">
        <v>24</v>
      </c>
      <c r="D1762" s="7" t="s">
        <v>55</v>
      </c>
      <c r="E1762" s="7"/>
      <c r="F1762" s="7" t="s">
        <v>9371</v>
      </c>
      <c r="G1762" s="7" t="s">
        <v>9372</v>
      </c>
      <c r="H1762" s="7" t="s">
        <v>4442</v>
      </c>
      <c r="I1762" s="7" t="s">
        <v>238</v>
      </c>
      <c r="J1762" s="7" t="s">
        <v>38</v>
      </c>
      <c r="K1762" s="7" t="s">
        <v>2459</v>
      </c>
      <c r="L1762" s="2">
        <f t="shared" si="27"/>
        <v>-59813.319957430853</v>
      </c>
      <c r="M1762" s="7" t="s">
        <v>38</v>
      </c>
      <c r="N1762" s="7" t="s">
        <v>9373</v>
      </c>
    </row>
    <row r="1763" spans="1:14" hidden="1" outlineLevel="1">
      <c r="B1763" s="7" t="s">
        <v>4439</v>
      </c>
      <c r="C1763" s="7" t="s">
        <v>24</v>
      </c>
      <c r="D1763" s="7" t="s">
        <v>55</v>
      </c>
      <c r="E1763" s="7"/>
      <c r="F1763" s="7" t="s">
        <v>9374</v>
      </c>
      <c r="G1763" s="7" t="s">
        <v>9375</v>
      </c>
      <c r="H1763" s="7" t="s">
        <v>4442</v>
      </c>
      <c r="I1763" s="7" t="s">
        <v>2733</v>
      </c>
      <c r="J1763" s="7" t="s">
        <v>38</v>
      </c>
      <c r="K1763" s="7" t="s">
        <v>259</v>
      </c>
      <c r="L1763" s="2">
        <f t="shared" si="27"/>
        <v>76902.839945268221</v>
      </c>
      <c r="M1763" s="7" t="s">
        <v>38</v>
      </c>
      <c r="N1763" s="7" t="s">
        <v>9376</v>
      </c>
    </row>
    <row r="1764" spans="1:14" hidden="1" outlineLevel="1">
      <c r="B1764" s="7" t="s">
        <v>9377</v>
      </c>
      <c r="C1764" s="7" t="s">
        <v>24</v>
      </c>
      <c r="D1764" s="7" t="s">
        <v>38</v>
      </c>
      <c r="E1764" s="7" t="s">
        <v>120</v>
      </c>
      <c r="F1764" s="7" t="s">
        <v>9378</v>
      </c>
      <c r="G1764" s="7" t="s">
        <v>9379</v>
      </c>
      <c r="H1764" s="7" t="s">
        <v>9380</v>
      </c>
      <c r="I1764" s="7" t="s">
        <v>1404</v>
      </c>
      <c r="J1764" s="7" t="s">
        <v>51</v>
      </c>
      <c r="K1764" s="7" t="s">
        <v>1393</v>
      </c>
      <c r="L1764" s="2">
        <f t="shared" si="27"/>
        <v>41014.847970809722</v>
      </c>
      <c r="M1764" s="7" t="s">
        <v>38</v>
      </c>
      <c r="N1764" s="7" t="s">
        <v>9381</v>
      </c>
    </row>
    <row r="1765" spans="1:14" hidden="1" outlineLevel="1">
      <c r="B1765" s="7" t="s">
        <v>4445</v>
      </c>
      <c r="C1765" s="7" t="s">
        <v>24</v>
      </c>
      <c r="D1765" s="7" t="s">
        <v>55</v>
      </c>
      <c r="E1765" s="7"/>
      <c r="F1765" s="7" t="s">
        <v>9382</v>
      </c>
      <c r="G1765" s="7" t="s">
        <v>9383</v>
      </c>
      <c r="H1765" s="7" t="s">
        <v>4448</v>
      </c>
      <c r="I1765" s="7" t="s">
        <v>3067</v>
      </c>
      <c r="J1765" s="7" t="s">
        <v>38</v>
      </c>
      <c r="K1765" s="7" t="s">
        <v>2459</v>
      </c>
      <c r="L1765" s="2">
        <f t="shared" si="27"/>
        <v>-59813.319957430853</v>
      </c>
      <c r="M1765" s="7" t="s">
        <v>38</v>
      </c>
      <c r="N1765" s="7" t="s">
        <v>9384</v>
      </c>
    </row>
    <row r="1766" spans="1:14" hidden="1" outlineLevel="1">
      <c r="B1766" s="7" t="s">
        <v>4445</v>
      </c>
      <c r="C1766" s="7" t="s">
        <v>24</v>
      </c>
      <c r="D1766" s="7" t="s">
        <v>46</v>
      </c>
      <c r="E1766" s="7"/>
      <c r="F1766" s="7" t="s">
        <v>9385</v>
      </c>
      <c r="G1766" s="7" t="s">
        <v>9383</v>
      </c>
      <c r="H1766" s="7" t="s">
        <v>4448</v>
      </c>
      <c r="I1766" s="7" t="s">
        <v>5742</v>
      </c>
      <c r="J1766" s="7" t="s">
        <v>38</v>
      </c>
      <c r="K1766" s="7" t="s">
        <v>893</v>
      </c>
      <c r="L1766" s="2">
        <f t="shared" si="27"/>
        <v>93992.359933105618</v>
      </c>
      <c r="M1766" s="7" t="s">
        <v>38</v>
      </c>
      <c r="N1766" s="7" t="s">
        <v>808</v>
      </c>
    </row>
    <row r="1767" spans="1:14" hidden="1" outlineLevel="1">
      <c r="B1767" s="7" t="s">
        <v>4453</v>
      </c>
      <c r="C1767" s="7" t="s">
        <v>24</v>
      </c>
      <c r="D1767" s="7" t="s">
        <v>63</v>
      </c>
      <c r="E1767" s="7"/>
      <c r="F1767" s="7" t="s">
        <v>9386</v>
      </c>
      <c r="G1767" s="7" t="s">
        <v>9387</v>
      </c>
      <c r="H1767" s="7" t="s">
        <v>4456</v>
      </c>
      <c r="I1767" s="7" t="s">
        <v>1768</v>
      </c>
      <c r="J1767" s="7" t="s">
        <v>51</v>
      </c>
      <c r="K1767" s="7" t="s">
        <v>643</v>
      </c>
      <c r="L1767" s="2">
        <f t="shared" si="27"/>
        <v>141843.01589905028</v>
      </c>
      <c r="M1767" s="7" t="s">
        <v>38</v>
      </c>
      <c r="N1767" s="7" t="s">
        <v>9388</v>
      </c>
    </row>
    <row r="1768" spans="1:14" hidden="1" outlineLevel="1">
      <c r="B1768" s="7" t="s">
        <v>4453</v>
      </c>
      <c r="C1768" s="7" t="s">
        <v>24</v>
      </c>
      <c r="D1768" s="7" t="s">
        <v>55</v>
      </c>
      <c r="E1768" s="7"/>
      <c r="F1768" s="7" t="s">
        <v>9389</v>
      </c>
      <c r="G1768" s="7" t="s">
        <v>9390</v>
      </c>
      <c r="H1768" s="7" t="s">
        <v>4456</v>
      </c>
      <c r="I1768" s="7" t="s">
        <v>9391</v>
      </c>
      <c r="J1768" s="7" t="s">
        <v>51</v>
      </c>
      <c r="K1768" s="7" t="s">
        <v>2878</v>
      </c>
      <c r="L1768" s="2">
        <f t="shared" si="27"/>
        <v>-87156.551937970667</v>
      </c>
      <c r="M1768" s="7" t="s">
        <v>38</v>
      </c>
      <c r="N1768" s="7" t="s">
        <v>9392</v>
      </c>
    </row>
    <row r="1769" spans="1:14" hidden="1" outlineLevel="1">
      <c r="B1769" s="5" t="s">
        <v>9402</v>
      </c>
      <c r="C1769" s="5" t="s">
        <v>37</v>
      </c>
      <c r="D1769" s="5" t="s">
        <v>38</v>
      </c>
      <c r="E1769" s="5"/>
      <c r="F1769" s="5" t="s">
        <v>9403</v>
      </c>
      <c r="G1769" s="5" t="s">
        <v>9404</v>
      </c>
      <c r="H1769" s="5" t="s">
        <v>9405</v>
      </c>
      <c r="I1769" s="5" t="s">
        <v>465</v>
      </c>
      <c r="J1769" s="5" t="s">
        <v>51</v>
      </c>
      <c r="K1769" s="5" t="s">
        <v>167</v>
      </c>
      <c r="L1769" s="2">
        <f t="shared" si="27"/>
        <v>92283.407934321876</v>
      </c>
      <c r="M1769" s="5" t="s">
        <v>38</v>
      </c>
      <c r="N1769" s="5" t="s">
        <v>9406</v>
      </c>
    </row>
    <row r="1770" spans="1:14" collapsed="1">
      <c r="A1770" s="3" t="s">
        <v>9407</v>
      </c>
      <c r="B1770" s="2" t="s">
        <v>9408</v>
      </c>
      <c r="C1770" s="2" t="s">
        <v>9409</v>
      </c>
      <c r="D1770" s="2" t="s">
        <v>9410</v>
      </c>
      <c r="E1770" s="2" t="s">
        <v>9411</v>
      </c>
      <c r="F1770" s="2" t="s">
        <v>8546</v>
      </c>
      <c r="G1770" s="2" t="s">
        <v>1669</v>
      </c>
      <c r="H1770" s="2" t="s">
        <v>9412</v>
      </c>
      <c r="I1770" s="3" t="s">
        <v>9413</v>
      </c>
      <c r="K1770" s="2">
        <f>65/C1770</f>
        <v>1.6439880621174567E-3</v>
      </c>
      <c r="L1770" s="2">
        <f t="shared" si="27"/>
        <v>2.809496684732232</v>
      </c>
      <c r="M1770" s="2">
        <v>-0.26700000000000002</v>
      </c>
      <c r="N1770" s="2">
        <v>8.5299999999999994</v>
      </c>
    </row>
    <row r="1771" spans="1:14" hidden="1" outlineLevel="1">
      <c r="B1771" s="1" t="s">
        <v>26</v>
      </c>
      <c r="C1771" s="1" t="s">
        <v>27</v>
      </c>
      <c r="D1771" s="1" t="s">
        <v>4</v>
      </c>
      <c r="E1771" s="1" t="s">
        <v>28</v>
      </c>
      <c r="F1771" s="1" t="s">
        <v>29</v>
      </c>
      <c r="G1771" s="1" t="s">
        <v>30</v>
      </c>
      <c r="H1771" s="1" t="s">
        <v>31</v>
      </c>
      <c r="I1771" s="1" t="s">
        <v>32</v>
      </c>
      <c r="J1771" s="1" t="s">
        <v>33</v>
      </c>
      <c r="K1771" s="1" t="s">
        <v>3</v>
      </c>
      <c r="L1771" s="2" t="e">
        <f t="shared" si="27"/>
        <v>#VALUE!</v>
      </c>
      <c r="M1771" s="1" t="s">
        <v>34</v>
      </c>
      <c r="N1771" s="1" t="s">
        <v>35</v>
      </c>
    </row>
    <row r="1772" spans="1:14" hidden="1" outlineLevel="1">
      <c r="B1772" s="5" t="s">
        <v>9414</v>
      </c>
      <c r="C1772" s="5" t="s">
        <v>37</v>
      </c>
      <c r="D1772" s="5" t="s">
        <v>46</v>
      </c>
      <c r="E1772" s="5"/>
      <c r="F1772" s="5" t="s">
        <v>9415</v>
      </c>
      <c r="G1772" s="5" t="s">
        <v>9416</v>
      </c>
      <c r="H1772" s="5" t="s">
        <v>9417</v>
      </c>
      <c r="I1772" s="5" t="s">
        <v>973</v>
      </c>
      <c r="J1772" s="5" t="s">
        <v>51</v>
      </c>
      <c r="K1772" s="5" t="s">
        <v>52</v>
      </c>
      <c r="L1772" s="2">
        <f t="shared" si="27"/>
        <v>61522.271956214579</v>
      </c>
      <c r="M1772" s="5" t="s">
        <v>38</v>
      </c>
      <c r="N1772" s="5" t="s">
        <v>9418</v>
      </c>
    </row>
    <row r="1773" spans="1:14" hidden="1" outlineLevel="1">
      <c r="B1773" s="5" t="s">
        <v>9419</v>
      </c>
      <c r="C1773" s="5" t="s">
        <v>37</v>
      </c>
      <c r="D1773" s="5" t="s">
        <v>38</v>
      </c>
      <c r="E1773" s="5"/>
      <c r="F1773" s="5" t="s">
        <v>9420</v>
      </c>
      <c r="G1773" s="5" t="s">
        <v>9421</v>
      </c>
      <c r="H1773" s="5" t="s">
        <v>9422</v>
      </c>
      <c r="I1773" s="5" t="s">
        <v>7621</v>
      </c>
      <c r="J1773" s="5" t="s">
        <v>51</v>
      </c>
      <c r="K1773" s="5" t="s">
        <v>52</v>
      </c>
      <c r="L1773" s="2">
        <f t="shared" si="27"/>
        <v>61522.271956214579</v>
      </c>
      <c r="M1773" s="5" t="s">
        <v>38</v>
      </c>
      <c r="N1773" s="5" t="s">
        <v>9423</v>
      </c>
    </row>
    <row r="1774" spans="1:14" hidden="1" outlineLevel="1">
      <c r="B1774" s="5" t="s">
        <v>9424</v>
      </c>
      <c r="C1774" s="5" t="s">
        <v>37</v>
      </c>
      <c r="D1774" s="5" t="s">
        <v>46</v>
      </c>
      <c r="E1774" s="5"/>
      <c r="F1774" s="5" t="s">
        <v>9425</v>
      </c>
      <c r="G1774" s="5" t="s">
        <v>9426</v>
      </c>
      <c r="H1774" s="5" t="s">
        <v>9427</v>
      </c>
      <c r="I1774" s="5" t="s">
        <v>232</v>
      </c>
      <c r="J1774" s="5" t="s">
        <v>51</v>
      </c>
      <c r="K1774" s="5" t="s">
        <v>1423</v>
      </c>
      <c r="L1774" s="2">
        <f t="shared" si="27"/>
        <v>68358.079951349544</v>
      </c>
      <c r="M1774" s="5" t="s">
        <v>38</v>
      </c>
      <c r="N1774" s="5" t="s">
        <v>9428</v>
      </c>
    </row>
    <row r="1775" spans="1:14" hidden="1" outlineLevel="1">
      <c r="B1775" s="5" t="s">
        <v>9429</v>
      </c>
      <c r="C1775" s="5" t="s">
        <v>37</v>
      </c>
      <c r="D1775" s="5" t="s">
        <v>46</v>
      </c>
      <c r="E1775" s="5"/>
      <c r="F1775" s="5" t="s">
        <v>9430</v>
      </c>
      <c r="G1775" s="5" t="s">
        <v>9431</v>
      </c>
      <c r="H1775" s="5" t="s">
        <v>9432</v>
      </c>
      <c r="I1775" s="5" t="s">
        <v>4725</v>
      </c>
      <c r="J1775" s="5" t="s">
        <v>51</v>
      </c>
      <c r="K1775" s="5" t="s">
        <v>1294</v>
      </c>
      <c r="L1775" s="2">
        <f t="shared" si="27"/>
        <v>-32470.087976891027</v>
      </c>
      <c r="M1775" s="5" t="s">
        <v>38</v>
      </c>
      <c r="N1775" s="5" t="s">
        <v>9433</v>
      </c>
    </row>
    <row r="1776" spans="1:14" hidden="1" outlineLevel="1">
      <c r="B1776" s="5" t="s">
        <v>9429</v>
      </c>
      <c r="C1776" s="5" t="s">
        <v>37</v>
      </c>
      <c r="D1776" s="5" t="s">
        <v>374</v>
      </c>
      <c r="E1776" s="5"/>
      <c r="F1776" s="5" t="s">
        <v>9434</v>
      </c>
      <c r="G1776" s="5" t="s">
        <v>9435</v>
      </c>
      <c r="H1776" s="5" t="s">
        <v>9432</v>
      </c>
      <c r="I1776" s="5" t="s">
        <v>187</v>
      </c>
      <c r="J1776" s="5" t="s">
        <v>51</v>
      </c>
      <c r="K1776" s="5" t="s">
        <v>117</v>
      </c>
      <c r="L1776" s="2">
        <f t="shared" si="27"/>
        <v>59813.319957430853</v>
      </c>
      <c r="M1776" s="5" t="s">
        <v>38</v>
      </c>
      <c r="N1776" s="5" t="s">
        <v>9436</v>
      </c>
    </row>
    <row r="1777" spans="2:14" hidden="1" outlineLevel="1">
      <c r="B1777" s="5" t="s">
        <v>9437</v>
      </c>
      <c r="C1777" s="5" t="s">
        <v>37</v>
      </c>
      <c r="D1777" s="5" t="s">
        <v>38</v>
      </c>
      <c r="E1777" s="5"/>
      <c r="F1777" s="5" t="s">
        <v>9438</v>
      </c>
      <c r="G1777" s="5" t="s">
        <v>9439</v>
      </c>
      <c r="H1777" s="5" t="s">
        <v>9440</v>
      </c>
      <c r="I1777" s="5" t="s">
        <v>9441</v>
      </c>
      <c r="J1777" s="5" t="s">
        <v>38</v>
      </c>
      <c r="K1777" s="5" t="s">
        <v>208</v>
      </c>
      <c r="L1777" s="2">
        <f t="shared" si="27"/>
        <v>87156.551937970667</v>
      </c>
      <c r="M1777" s="5" t="s">
        <v>38</v>
      </c>
      <c r="N1777" s="5" t="s">
        <v>9442</v>
      </c>
    </row>
    <row r="1778" spans="2:14" hidden="1" outlineLevel="1">
      <c r="B1778" s="5" t="s">
        <v>9437</v>
      </c>
      <c r="C1778" s="5" t="s">
        <v>37</v>
      </c>
      <c r="D1778" s="5" t="s">
        <v>38</v>
      </c>
      <c r="E1778" s="5"/>
      <c r="F1778" s="5" t="s">
        <v>9443</v>
      </c>
      <c r="G1778" s="5" t="s">
        <v>9444</v>
      </c>
      <c r="H1778" s="5" t="s">
        <v>9440</v>
      </c>
      <c r="I1778" s="5" t="s">
        <v>3003</v>
      </c>
      <c r="J1778" s="5" t="s">
        <v>38</v>
      </c>
      <c r="K1778" s="5" t="s">
        <v>3819</v>
      </c>
      <c r="L1778" s="2">
        <f t="shared" si="27"/>
        <v>-39305.895972025988</v>
      </c>
      <c r="M1778" s="5" t="s">
        <v>38</v>
      </c>
      <c r="N1778" s="5" t="s">
        <v>9445</v>
      </c>
    </row>
    <row r="1779" spans="2:14" hidden="1" outlineLevel="1">
      <c r="B1779" s="5" t="s">
        <v>9446</v>
      </c>
      <c r="C1779" s="5" t="s">
        <v>37</v>
      </c>
      <c r="D1779" s="5" t="s">
        <v>38</v>
      </c>
      <c r="E1779" s="5"/>
      <c r="F1779" s="5" t="s">
        <v>9447</v>
      </c>
      <c r="G1779" s="5" t="s">
        <v>9448</v>
      </c>
      <c r="H1779" s="5" t="s">
        <v>9449</v>
      </c>
      <c r="I1779" s="5" t="s">
        <v>207</v>
      </c>
      <c r="J1779" s="5" t="s">
        <v>38</v>
      </c>
      <c r="K1779" s="5" t="s">
        <v>477</v>
      </c>
      <c r="L1779" s="2">
        <f t="shared" si="27"/>
        <v>15380.567989053645</v>
      </c>
      <c r="M1779" s="5" t="s">
        <v>38</v>
      </c>
      <c r="N1779" s="5" t="s">
        <v>9450</v>
      </c>
    </row>
    <row r="1780" spans="2:14" hidden="1" outlineLevel="1">
      <c r="B1780" s="5" t="s">
        <v>9451</v>
      </c>
      <c r="C1780" s="5" t="s">
        <v>37</v>
      </c>
      <c r="D1780" s="5" t="s">
        <v>46</v>
      </c>
      <c r="E1780" s="5"/>
      <c r="F1780" s="5" t="s">
        <v>9452</v>
      </c>
      <c r="G1780" s="5" t="s">
        <v>9453</v>
      </c>
      <c r="H1780" s="5" t="s">
        <v>9454</v>
      </c>
      <c r="I1780" s="5" t="s">
        <v>606</v>
      </c>
      <c r="J1780" s="5" t="s">
        <v>51</v>
      </c>
      <c r="K1780" s="5" t="s">
        <v>1620</v>
      </c>
      <c r="L1780" s="2">
        <f t="shared" si="27"/>
        <v>75193.887946484494</v>
      </c>
      <c r="M1780" s="5" t="s">
        <v>38</v>
      </c>
      <c r="N1780" s="5" t="s">
        <v>9455</v>
      </c>
    </row>
    <row r="1781" spans="2:14" hidden="1" outlineLevel="1">
      <c r="B1781" s="5" t="s">
        <v>9451</v>
      </c>
      <c r="C1781" s="5" t="s">
        <v>37</v>
      </c>
      <c r="D1781" s="5" t="s">
        <v>63</v>
      </c>
      <c r="E1781" s="5"/>
      <c r="F1781" s="5" t="s">
        <v>9456</v>
      </c>
      <c r="G1781" s="5" t="s">
        <v>9457</v>
      </c>
      <c r="H1781" s="5" t="s">
        <v>9454</v>
      </c>
      <c r="I1781" s="5" t="s">
        <v>2604</v>
      </c>
      <c r="J1781" s="5" t="s">
        <v>51</v>
      </c>
      <c r="K1781" s="5" t="s">
        <v>2459</v>
      </c>
      <c r="L1781" s="2">
        <f t="shared" si="27"/>
        <v>-59813.319957430853</v>
      </c>
      <c r="M1781" s="5" t="s">
        <v>38</v>
      </c>
      <c r="N1781" s="5" t="s">
        <v>9458</v>
      </c>
    </row>
    <row r="1782" spans="2:14" hidden="1" outlineLevel="1">
      <c r="B1782" s="5" t="s">
        <v>9459</v>
      </c>
      <c r="C1782" s="5" t="s">
        <v>37</v>
      </c>
      <c r="D1782" s="5" t="s">
        <v>55</v>
      </c>
      <c r="E1782" s="5"/>
      <c r="F1782" s="5" t="s">
        <v>9460</v>
      </c>
      <c r="G1782" s="5" t="s">
        <v>9461</v>
      </c>
      <c r="H1782" s="5" t="s">
        <v>9462</v>
      </c>
      <c r="I1782" s="5" t="s">
        <v>4404</v>
      </c>
      <c r="J1782" s="5" t="s">
        <v>38</v>
      </c>
      <c r="K1782" s="5" t="s">
        <v>409</v>
      </c>
      <c r="L1782" s="2">
        <f t="shared" si="27"/>
        <v>-35887.991974458506</v>
      </c>
      <c r="M1782" s="5" t="s">
        <v>38</v>
      </c>
      <c r="N1782" s="5" t="s">
        <v>9463</v>
      </c>
    </row>
    <row r="1783" spans="2:14" hidden="1" outlineLevel="1">
      <c r="B1783" s="5" t="s">
        <v>9459</v>
      </c>
      <c r="C1783" s="5" t="s">
        <v>37</v>
      </c>
      <c r="D1783" s="5" t="s">
        <v>46</v>
      </c>
      <c r="E1783" s="5"/>
      <c r="F1783" s="5" t="s">
        <v>9464</v>
      </c>
      <c r="G1783" s="5" t="s">
        <v>9465</v>
      </c>
      <c r="H1783" s="5" t="s">
        <v>9462</v>
      </c>
      <c r="I1783" s="5" t="s">
        <v>2280</v>
      </c>
      <c r="J1783" s="5" t="s">
        <v>38</v>
      </c>
      <c r="K1783" s="5" t="s">
        <v>962</v>
      </c>
      <c r="L1783" s="2">
        <f t="shared" si="27"/>
        <v>-73484.935947700753</v>
      </c>
      <c r="M1783" s="5" t="s">
        <v>38</v>
      </c>
      <c r="N1783" s="5" t="s">
        <v>9466</v>
      </c>
    </row>
    <row r="1784" spans="2:14" hidden="1" outlineLevel="1">
      <c r="B1784" s="5" t="s">
        <v>9459</v>
      </c>
      <c r="C1784" s="5" t="s">
        <v>37</v>
      </c>
      <c r="D1784" s="5" t="s">
        <v>46</v>
      </c>
      <c r="E1784" s="5"/>
      <c r="F1784" s="5" t="s">
        <v>9467</v>
      </c>
      <c r="G1784" s="5" t="s">
        <v>9468</v>
      </c>
      <c r="H1784" s="5" t="s">
        <v>9462</v>
      </c>
      <c r="I1784" s="5" t="s">
        <v>1369</v>
      </c>
      <c r="J1784" s="5" t="s">
        <v>38</v>
      </c>
      <c r="K1784" s="5" t="s">
        <v>208</v>
      </c>
      <c r="L1784" s="2">
        <f t="shared" si="27"/>
        <v>87156.551937970667</v>
      </c>
      <c r="M1784" s="5" t="s">
        <v>38</v>
      </c>
      <c r="N1784" s="5" t="s">
        <v>9469</v>
      </c>
    </row>
    <row r="1785" spans="2:14" hidden="1" outlineLevel="1">
      <c r="B1785" s="5" t="s">
        <v>9470</v>
      </c>
      <c r="C1785" s="5" t="s">
        <v>37</v>
      </c>
      <c r="D1785" s="5" t="s">
        <v>55</v>
      </c>
      <c r="E1785" s="5"/>
      <c r="F1785" s="5" t="s">
        <v>9471</v>
      </c>
      <c r="G1785" s="5" t="s">
        <v>9472</v>
      </c>
      <c r="H1785" s="5" t="s">
        <v>9473</v>
      </c>
      <c r="I1785" s="5" t="s">
        <v>131</v>
      </c>
      <c r="J1785" s="5" t="s">
        <v>51</v>
      </c>
      <c r="K1785" s="5" t="s">
        <v>711</v>
      </c>
      <c r="L1785" s="2">
        <f t="shared" si="27"/>
        <v>-68358.079951349544</v>
      </c>
      <c r="M1785" s="5" t="s">
        <v>38</v>
      </c>
      <c r="N1785" s="5" t="s">
        <v>9474</v>
      </c>
    </row>
    <row r="1786" spans="2:14" hidden="1" outlineLevel="1">
      <c r="B1786" s="5" t="s">
        <v>9470</v>
      </c>
      <c r="C1786" s="5" t="s">
        <v>37</v>
      </c>
      <c r="D1786" s="5" t="s">
        <v>142</v>
      </c>
      <c r="E1786" s="5"/>
      <c r="F1786" s="5" t="s">
        <v>9475</v>
      </c>
      <c r="G1786" s="5" t="s">
        <v>9476</v>
      </c>
      <c r="H1786" s="5" t="s">
        <v>9473</v>
      </c>
      <c r="I1786" s="5" t="s">
        <v>2417</v>
      </c>
      <c r="J1786" s="5" t="s">
        <v>51</v>
      </c>
      <c r="K1786" s="5" t="s">
        <v>4060</v>
      </c>
      <c r="L1786" s="2">
        <f t="shared" si="27"/>
        <v>116208.73591729421</v>
      </c>
      <c r="M1786" s="5" t="s">
        <v>38</v>
      </c>
      <c r="N1786" s="5" t="s">
        <v>9477</v>
      </c>
    </row>
    <row r="1787" spans="2:14" hidden="1" outlineLevel="1">
      <c r="B1787" s="5" t="s">
        <v>9478</v>
      </c>
      <c r="C1787" s="5" t="s">
        <v>37</v>
      </c>
      <c r="D1787" s="5" t="s">
        <v>46</v>
      </c>
      <c r="E1787" s="5"/>
      <c r="F1787" s="5" t="s">
        <v>9479</v>
      </c>
      <c r="G1787" s="5" t="s">
        <v>9480</v>
      </c>
      <c r="H1787" s="5" t="s">
        <v>9481</v>
      </c>
      <c r="I1787" s="5" t="s">
        <v>752</v>
      </c>
      <c r="J1787" s="5" t="s">
        <v>51</v>
      </c>
      <c r="K1787" s="5" t="s">
        <v>1613</v>
      </c>
      <c r="L1787" s="2">
        <f t="shared" si="27"/>
        <v>126462.44790999666</v>
      </c>
      <c r="M1787" s="5" t="s">
        <v>38</v>
      </c>
      <c r="N1787" s="5" t="s">
        <v>9482</v>
      </c>
    </row>
    <row r="1788" spans="2:14" hidden="1" outlineLevel="1">
      <c r="B1788" s="5" t="s">
        <v>9478</v>
      </c>
      <c r="C1788" s="5" t="s">
        <v>37</v>
      </c>
      <c r="D1788" s="5" t="s">
        <v>374</v>
      </c>
      <c r="E1788" s="5"/>
      <c r="F1788" s="5" t="s">
        <v>9483</v>
      </c>
      <c r="G1788" s="5" t="s">
        <v>9484</v>
      </c>
      <c r="H1788" s="5" t="s">
        <v>9481</v>
      </c>
      <c r="I1788" s="5" t="s">
        <v>599</v>
      </c>
      <c r="J1788" s="5" t="s">
        <v>51</v>
      </c>
      <c r="K1788" s="5" t="s">
        <v>1120</v>
      </c>
      <c r="L1788" s="2">
        <f t="shared" si="27"/>
        <v>-100828.16792824057</v>
      </c>
      <c r="M1788" s="5" t="s">
        <v>38</v>
      </c>
      <c r="N1788" s="5" t="s">
        <v>9485</v>
      </c>
    </row>
    <row r="1789" spans="2:14" hidden="1" outlineLevel="1">
      <c r="B1789" s="5" t="s">
        <v>9486</v>
      </c>
      <c r="C1789" s="5" t="s">
        <v>37</v>
      </c>
      <c r="D1789" s="5" t="s">
        <v>55</v>
      </c>
      <c r="E1789" s="5"/>
      <c r="F1789" s="5" t="s">
        <v>9487</v>
      </c>
      <c r="G1789" s="5" t="s">
        <v>9488</v>
      </c>
      <c r="H1789" s="5" t="s">
        <v>9489</v>
      </c>
      <c r="I1789" s="5" t="s">
        <v>3838</v>
      </c>
      <c r="J1789" s="5" t="s">
        <v>38</v>
      </c>
      <c r="K1789" s="5" t="s">
        <v>1013</v>
      </c>
      <c r="L1789" s="2">
        <f t="shared" si="27"/>
        <v>85447.599939186926</v>
      </c>
      <c r="M1789" s="5" t="s">
        <v>38</v>
      </c>
      <c r="N1789" s="5" t="s">
        <v>9490</v>
      </c>
    </row>
    <row r="1790" spans="2:14" hidden="1" outlineLevel="1">
      <c r="B1790" s="5" t="s">
        <v>9486</v>
      </c>
      <c r="C1790" s="5" t="s">
        <v>37</v>
      </c>
      <c r="D1790" s="5" t="s">
        <v>55</v>
      </c>
      <c r="E1790" s="5"/>
      <c r="F1790" s="5" t="s">
        <v>9491</v>
      </c>
      <c r="G1790" s="5" t="s">
        <v>9492</v>
      </c>
      <c r="H1790" s="5" t="s">
        <v>9489</v>
      </c>
      <c r="I1790" s="5" t="s">
        <v>9493</v>
      </c>
      <c r="J1790" s="5" t="s">
        <v>38</v>
      </c>
      <c r="K1790" s="5" t="s">
        <v>561</v>
      </c>
      <c r="L1790" s="2">
        <f t="shared" si="27"/>
        <v>-41014.847970809722</v>
      </c>
      <c r="M1790" s="5" t="s">
        <v>38</v>
      </c>
      <c r="N1790" s="5" t="s">
        <v>9494</v>
      </c>
    </row>
    <row r="1791" spans="2:14" hidden="1" outlineLevel="1">
      <c r="B1791" s="5" t="s">
        <v>9495</v>
      </c>
      <c r="C1791" s="5" t="s">
        <v>37</v>
      </c>
      <c r="D1791" s="5" t="s">
        <v>38</v>
      </c>
      <c r="E1791" s="5"/>
      <c r="F1791" s="5" t="s">
        <v>9496</v>
      </c>
      <c r="G1791" s="5" t="s">
        <v>9497</v>
      </c>
      <c r="H1791" s="5" t="s">
        <v>9498</v>
      </c>
      <c r="I1791" s="5" t="s">
        <v>9499</v>
      </c>
      <c r="J1791" s="5" t="s">
        <v>51</v>
      </c>
      <c r="K1791" s="5" t="s">
        <v>239</v>
      </c>
      <c r="L1791" s="2">
        <f t="shared" si="27"/>
        <v>35887.991974458506</v>
      </c>
      <c r="M1791" s="5" t="s">
        <v>38</v>
      </c>
      <c r="N1791" s="5" t="s">
        <v>9500</v>
      </c>
    </row>
    <row r="1792" spans="2:14" hidden="1" outlineLevel="1">
      <c r="B1792" s="5" t="s">
        <v>9495</v>
      </c>
      <c r="C1792" s="5" t="s">
        <v>37</v>
      </c>
      <c r="D1792" s="5" t="s">
        <v>55</v>
      </c>
      <c r="E1792" s="5"/>
      <c r="F1792" s="5" t="s">
        <v>9501</v>
      </c>
      <c r="G1792" s="5" t="s">
        <v>9502</v>
      </c>
      <c r="H1792" s="5" t="s">
        <v>9498</v>
      </c>
      <c r="I1792" s="5" t="s">
        <v>9503</v>
      </c>
      <c r="J1792" s="5" t="s">
        <v>51</v>
      </c>
      <c r="K1792" s="5" t="s">
        <v>2315</v>
      </c>
      <c r="L1792" s="2">
        <f t="shared" si="27"/>
        <v>-15380.567989053645</v>
      </c>
      <c r="M1792" s="5" t="s">
        <v>38</v>
      </c>
      <c r="N1792" s="5" t="s">
        <v>9504</v>
      </c>
    </row>
    <row r="1793" spans="1:14" hidden="1" outlineLevel="1">
      <c r="B1793" s="5" t="s">
        <v>9505</v>
      </c>
      <c r="C1793" s="5" t="s">
        <v>37</v>
      </c>
      <c r="D1793" s="5" t="s">
        <v>55</v>
      </c>
      <c r="E1793" s="5"/>
      <c r="F1793" s="5" t="s">
        <v>9506</v>
      </c>
      <c r="G1793" s="5" t="s">
        <v>9507</v>
      </c>
      <c r="H1793" s="5" t="s">
        <v>9508</v>
      </c>
      <c r="I1793" s="5" t="s">
        <v>2961</v>
      </c>
      <c r="J1793" s="5" t="s">
        <v>38</v>
      </c>
      <c r="K1793" s="5" t="s">
        <v>208</v>
      </c>
      <c r="L1793" s="2">
        <f t="shared" si="27"/>
        <v>87156.551937970667</v>
      </c>
      <c r="M1793" s="5" t="s">
        <v>38</v>
      </c>
      <c r="N1793" s="5" t="s">
        <v>9509</v>
      </c>
    </row>
    <row r="1794" spans="1:14" hidden="1" outlineLevel="1">
      <c r="B1794" s="5" t="s">
        <v>9510</v>
      </c>
      <c r="C1794" s="5" t="s">
        <v>37</v>
      </c>
      <c r="D1794" s="5" t="s">
        <v>38</v>
      </c>
      <c r="E1794" s="5"/>
      <c r="F1794" s="5" t="s">
        <v>9511</v>
      </c>
      <c r="G1794" s="5" t="s">
        <v>9512</v>
      </c>
      <c r="H1794" s="5" t="s">
        <v>9513</v>
      </c>
      <c r="I1794" s="5" t="s">
        <v>1267</v>
      </c>
      <c r="J1794" s="5" t="s">
        <v>51</v>
      </c>
      <c r="K1794" s="5" t="s">
        <v>941</v>
      </c>
      <c r="L1794" s="2">
        <f t="shared" si="27"/>
        <v>-25634.279981756077</v>
      </c>
      <c r="M1794" s="5" t="s">
        <v>38</v>
      </c>
      <c r="N1794" s="5" t="s">
        <v>9514</v>
      </c>
    </row>
    <row r="1795" spans="1:14" hidden="1" outlineLevel="1">
      <c r="B1795" s="5" t="s">
        <v>9510</v>
      </c>
      <c r="C1795" s="5" t="s">
        <v>37</v>
      </c>
      <c r="D1795" s="5" t="s">
        <v>63</v>
      </c>
      <c r="E1795" s="5"/>
      <c r="F1795" s="5" t="s">
        <v>9515</v>
      </c>
      <c r="G1795" s="5" t="s">
        <v>9516</v>
      </c>
      <c r="H1795" s="5" t="s">
        <v>9513</v>
      </c>
      <c r="I1795" s="5" t="s">
        <v>6398</v>
      </c>
      <c r="J1795" s="5" t="s">
        <v>51</v>
      </c>
      <c r="K1795" s="5" t="s">
        <v>167</v>
      </c>
      <c r="L1795" s="2">
        <f t="shared" ref="L1795:L1858" si="28">K1795/$K$2361*100</f>
        <v>92283.407934321876</v>
      </c>
      <c r="M1795" s="5" t="s">
        <v>38</v>
      </c>
      <c r="N1795" s="5" t="s">
        <v>9517</v>
      </c>
    </row>
    <row r="1796" spans="1:14" hidden="1" outlineLevel="1">
      <c r="B1796" s="5" t="s">
        <v>9518</v>
      </c>
      <c r="C1796" s="5" t="s">
        <v>37</v>
      </c>
      <c r="D1796" s="5" t="s">
        <v>55</v>
      </c>
      <c r="E1796" s="5"/>
      <c r="F1796" s="5" t="s">
        <v>9519</v>
      </c>
      <c r="G1796" s="5" t="s">
        <v>9520</v>
      </c>
      <c r="H1796" s="5" t="s">
        <v>9521</v>
      </c>
      <c r="I1796" s="5" t="s">
        <v>330</v>
      </c>
      <c r="J1796" s="5" t="s">
        <v>38</v>
      </c>
      <c r="K1796" s="5" t="s">
        <v>350</v>
      </c>
      <c r="L1796" s="2">
        <f t="shared" si="28"/>
        <v>83738.647940403185</v>
      </c>
      <c r="M1796" s="5" t="s">
        <v>38</v>
      </c>
      <c r="N1796" s="5" t="s">
        <v>9522</v>
      </c>
    </row>
    <row r="1797" spans="1:14" collapsed="1">
      <c r="A1797" s="3" t="s">
        <v>9523</v>
      </c>
      <c r="B1797" s="2" t="s">
        <v>9524</v>
      </c>
      <c r="C1797" s="2" t="s">
        <v>9525</v>
      </c>
      <c r="D1797" s="2" t="s">
        <v>4399</v>
      </c>
      <c r="E1797" s="2" t="s">
        <v>9526</v>
      </c>
      <c r="F1797" s="2" t="s">
        <v>9527</v>
      </c>
      <c r="G1797" s="2" t="s">
        <v>9528</v>
      </c>
      <c r="H1797" s="2" t="s">
        <v>7614</v>
      </c>
      <c r="I1797" s="3" t="s">
        <v>9529</v>
      </c>
      <c r="K1797" s="2">
        <f>55/C1797</f>
        <v>7.6510029769357043E-4</v>
      </c>
      <c r="L1797" s="2">
        <f t="shared" si="28"/>
        <v>1.3075196830134603</v>
      </c>
      <c r="M1797" s="2">
        <v>-0.58299999999999996</v>
      </c>
      <c r="N1797" s="2">
        <v>5.97</v>
      </c>
    </row>
    <row r="1798" spans="1:14" hidden="1" outlineLevel="1">
      <c r="B1798" s="1" t="s">
        <v>26</v>
      </c>
      <c r="C1798" s="1" t="s">
        <v>27</v>
      </c>
      <c r="D1798" s="1" t="s">
        <v>4</v>
      </c>
      <c r="E1798" s="1" t="s">
        <v>28</v>
      </c>
      <c r="F1798" s="1" t="s">
        <v>29</v>
      </c>
      <c r="G1798" s="1" t="s">
        <v>30</v>
      </c>
      <c r="H1798" s="1" t="s">
        <v>31</v>
      </c>
      <c r="I1798" s="1" t="s">
        <v>32</v>
      </c>
      <c r="J1798" s="1" t="s">
        <v>33</v>
      </c>
      <c r="K1798" s="1" t="s">
        <v>3</v>
      </c>
      <c r="L1798" s="2" t="e">
        <f t="shared" si="28"/>
        <v>#VALUE!</v>
      </c>
      <c r="M1798" s="1" t="s">
        <v>34</v>
      </c>
      <c r="N1798" s="1" t="s">
        <v>35</v>
      </c>
    </row>
    <row r="1799" spans="1:14" hidden="1" outlineLevel="1">
      <c r="B1799" s="5" t="s">
        <v>9530</v>
      </c>
      <c r="C1799" s="5" t="s">
        <v>37</v>
      </c>
      <c r="D1799" s="5" t="s">
        <v>38</v>
      </c>
      <c r="E1799" s="5"/>
      <c r="F1799" s="5" t="s">
        <v>9531</v>
      </c>
      <c r="G1799" s="5" t="s">
        <v>9532</v>
      </c>
      <c r="H1799" s="5" t="s">
        <v>9533</v>
      </c>
      <c r="I1799" s="5" t="s">
        <v>458</v>
      </c>
      <c r="J1799" s="5" t="s">
        <v>51</v>
      </c>
      <c r="K1799" s="5" t="s">
        <v>2097</v>
      </c>
      <c r="L1799" s="2">
        <f t="shared" si="28"/>
        <v>30761.13597810729</v>
      </c>
      <c r="M1799" s="5" t="s">
        <v>38</v>
      </c>
      <c r="N1799" s="5" t="s">
        <v>53</v>
      </c>
    </row>
    <row r="1800" spans="1:14" hidden="1" outlineLevel="1">
      <c r="B1800" s="5" t="s">
        <v>9534</v>
      </c>
      <c r="C1800" s="5" t="s">
        <v>37</v>
      </c>
      <c r="D1800" s="5" t="s">
        <v>38</v>
      </c>
      <c r="E1800" s="5"/>
      <c r="F1800" s="5" t="s">
        <v>9535</v>
      </c>
      <c r="G1800" s="5" t="s">
        <v>9536</v>
      </c>
      <c r="H1800" s="5" t="s">
        <v>9537</v>
      </c>
      <c r="I1800" s="5" t="s">
        <v>1669</v>
      </c>
      <c r="J1800" s="5" t="s">
        <v>51</v>
      </c>
      <c r="K1800" s="5" t="s">
        <v>60</v>
      </c>
      <c r="L1800" s="2">
        <f t="shared" si="28"/>
        <v>70067.031950133271</v>
      </c>
      <c r="M1800" s="5" t="s">
        <v>38</v>
      </c>
      <c r="N1800" s="5" t="s">
        <v>9538</v>
      </c>
    </row>
    <row r="1801" spans="1:14" hidden="1" outlineLevel="1">
      <c r="B1801" s="5" t="s">
        <v>9539</v>
      </c>
      <c r="C1801" s="5" t="s">
        <v>37</v>
      </c>
      <c r="D1801" s="5" t="s">
        <v>55</v>
      </c>
      <c r="E1801" s="5"/>
      <c r="F1801" s="5" t="s">
        <v>9540</v>
      </c>
      <c r="G1801" s="5" t="s">
        <v>9541</v>
      </c>
      <c r="H1801" s="5" t="s">
        <v>9542</v>
      </c>
      <c r="I1801" s="5" t="s">
        <v>131</v>
      </c>
      <c r="J1801" s="5" t="s">
        <v>51</v>
      </c>
      <c r="K1801" s="5" t="s">
        <v>1410</v>
      </c>
      <c r="L1801" s="2">
        <f t="shared" si="28"/>
        <v>73484.935947700753</v>
      </c>
      <c r="M1801" s="5" t="s">
        <v>38</v>
      </c>
      <c r="N1801" s="5" t="s">
        <v>9543</v>
      </c>
    </row>
    <row r="1802" spans="1:14" hidden="1" outlineLevel="1">
      <c r="B1802" s="5" t="s">
        <v>9544</v>
      </c>
      <c r="C1802" s="5" t="s">
        <v>37</v>
      </c>
      <c r="D1802" s="5" t="s">
        <v>38</v>
      </c>
      <c r="E1802" s="5"/>
      <c r="F1802" s="5" t="s">
        <v>9545</v>
      </c>
      <c r="G1802" s="5" t="s">
        <v>9546</v>
      </c>
      <c r="H1802" s="5" t="s">
        <v>9547</v>
      </c>
      <c r="I1802" s="5" t="s">
        <v>1024</v>
      </c>
      <c r="J1802" s="5" t="s">
        <v>38</v>
      </c>
      <c r="K1802" s="5" t="s">
        <v>2286</v>
      </c>
      <c r="L1802" s="2">
        <f t="shared" si="28"/>
        <v>32470.087976891027</v>
      </c>
      <c r="M1802" s="5" t="s">
        <v>38</v>
      </c>
      <c r="N1802" s="5" t="s">
        <v>9548</v>
      </c>
    </row>
    <row r="1803" spans="1:14" hidden="1" outlineLevel="1">
      <c r="B1803" s="5" t="s">
        <v>9549</v>
      </c>
      <c r="C1803" s="5" t="s">
        <v>37</v>
      </c>
      <c r="D1803" s="5" t="s">
        <v>55</v>
      </c>
      <c r="E1803" s="5"/>
      <c r="F1803" s="5" t="s">
        <v>9550</v>
      </c>
      <c r="G1803" s="5" t="s">
        <v>9551</v>
      </c>
      <c r="H1803" s="5" t="s">
        <v>9552</v>
      </c>
      <c r="I1803" s="5" t="s">
        <v>288</v>
      </c>
      <c r="J1803" s="5" t="s">
        <v>51</v>
      </c>
      <c r="K1803" s="5" t="s">
        <v>139</v>
      </c>
      <c r="L1803" s="2">
        <f t="shared" si="28"/>
        <v>64940.175953782054</v>
      </c>
      <c r="M1803" s="5" t="s">
        <v>38</v>
      </c>
      <c r="N1803" s="5" t="s">
        <v>9553</v>
      </c>
    </row>
    <row r="1804" spans="1:14" hidden="1" outlineLevel="1">
      <c r="B1804" s="5" t="s">
        <v>9554</v>
      </c>
      <c r="C1804" s="5" t="s">
        <v>37</v>
      </c>
      <c r="D1804" s="5" t="s">
        <v>38</v>
      </c>
      <c r="E1804" s="5"/>
      <c r="F1804" s="5" t="s">
        <v>9555</v>
      </c>
      <c r="G1804" s="5" t="s">
        <v>9556</v>
      </c>
      <c r="H1804" s="5" t="s">
        <v>9557</v>
      </c>
      <c r="I1804" s="5" t="s">
        <v>4678</v>
      </c>
      <c r="J1804" s="5" t="s">
        <v>51</v>
      </c>
      <c r="K1804" s="5" t="s">
        <v>1620</v>
      </c>
      <c r="L1804" s="2">
        <f t="shared" si="28"/>
        <v>75193.887946484494</v>
      </c>
      <c r="M1804" s="5" t="s">
        <v>38</v>
      </c>
      <c r="N1804" s="5" t="s">
        <v>9558</v>
      </c>
    </row>
    <row r="1805" spans="1:14" hidden="1" outlineLevel="1">
      <c r="B1805" s="5" t="s">
        <v>9559</v>
      </c>
      <c r="C1805" s="5" t="s">
        <v>37</v>
      </c>
      <c r="D1805" s="5" t="s">
        <v>38</v>
      </c>
      <c r="E1805" s="5"/>
      <c r="F1805" s="5" t="s">
        <v>9560</v>
      </c>
      <c r="G1805" s="5" t="s">
        <v>9561</v>
      </c>
      <c r="H1805" s="5" t="s">
        <v>9562</v>
      </c>
      <c r="I1805" s="5" t="s">
        <v>2375</v>
      </c>
      <c r="J1805" s="5" t="s">
        <v>38</v>
      </c>
      <c r="K1805" s="5" t="s">
        <v>583</v>
      </c>
      <c r="L1805" s="2">
        <f t="shared" si="28"/>
        <v>20507.423985404861</v>
      </c>
      <c r="M1805" s="5" t="s">
        <v>38</v>
      </c>
      <c r="N1805" s="5" t="s">
        <v>9563</v>
      </c>
    </row>
    <row r="1806" spans="1:14" hidden="1" outlineLevel="1">
      <c r="B1806" s="5" t="s">
        <v>9564</v>
      </c>
      <c r="C1806" s="5" t="s">
        <v>37</v>
      </c>
      <c r="D1806" s="5" t="s">
        <v>38</v>
      </c>
      <c r="E1806" s="5"/>
      <c r="F1806" s="5" t="s">
        <v>9565</v>
      </c>
      <c r="G1806" s="5" t="s">
        <v>9566</v>
      </c>
      <c r="H1806" s="5" t="s">
        <v>9567</v>
      </c>
      <c r="I1806" s="5" t="s">
        <v>3254</v>
      </c>
      <c r="J1806" s="5" t="s">
        <v>51</v>
      </c>
      <c r="K1806" s="5" t="s">
        <v>239</v>
      </c>
      <c r="L1806" s="2">
        <f t="shared" si="28"/>
        <v>35887.991974458506</v>
      </c>
      <c r="M1806" s="5" t="s">
        <v>38</v>
      </c>
      <c r="N1806" s="5" t="s">
        <v>9568</v>
      </c>
    </row>
    <row r="1807" spans="1:14" hidden="1" outlineLevel="1">
      <c r="B1807" s="5" t="s">
        <v>9569</v>
      </c>
      <c r="C1807" s="5" t="s">
        <v>37</v>
      </c>
      <c r="D1807" s="5" t="s">
        <v>46</v>
      </c>
      <c r="E1807" s="5"/>
      <c r="F1807" s="5" t="s">
        <v>9570</v>
      </c>
      <c r="G1807" s="5" t="s">
        <v>9571</v>
      </c>
      <c r="H1807" s="5" t="s">
        <v>9572</v>
      </c>
      <c r="I1807" s="5" t="s">
        <v>2280</v>
      </c>
      <c r="J1807" s="5" t="s">
        <v>51</v>
      </c>
      <c r="K1807" s="5" t="s">
        <v>985</v>
      </c>
      <c r="L1807" s="2">
        <f t="shared" si="28"/>
        <v>145260.91989661776</v>
      </c>
      <c r="M1807" s="5" t="s">
        <v>38</v>
      </c>
      <c r="N1807" s="5" t="s">
        <v>3194</v>
      </c>
    </row>
    <row r="1808" spans="1:14" hidden="1" outlineLevel="1">
      <c r="B1808" s="5" t="s">
        <v>9573</v>
      </c>
      <c r="C1808" s="5" t="s">
        <v>37</v>
      </c>
      <c r="D1808" s="5" t="s">
        <v>38</v>
      </c>
      <c r="E1808" s="5"/>
      <c r="F1808" s="5" t="s">
        <v>9574</v>
      </c>
      <c r="G1808" s="5" t="s">
        <v>9575</v>
      </c>
      <c r="H1808" s="5" t="s">
        <v>9576</v>
      </c>
      <c r="I1808" s="5" t="s">
        <v>1085</v>
      </c>
      <c r="J1808" s="5" t="s">
        <v>38</v>
      </c>
      <c r="K1808" s="5" t="s">
        <v>110</v>
      </c>
      <c r="L1808" s="2">
        <f t="shared" si="28"/>
        <v>27343.231980539815</v>
      </c>
      <c r="M1808" s="5" t="s">
        <v>38</v>
      </c>
      <c r="N1808" s="5" t="s">
        <v>9577</v>
      </c>
    </row>
    <row r="1809" spans="2:14" hidden="1" outlineLevel="1">
      <c r="B1809" s="5" t="s">
        <v>9578</v>
      </c>
      <c r="C1809" s="5" t="s">
        <v>37</v>
      </c>
      <c r="D1809" s="5" t="s">
        <v>46</v>
      </c>
      <c r="E1809" s="5"/>
      <c r="F1809" s="5" t="s">
        <v>9579</v>
      </c>
      <c r="G1809" s="5" t="s">
        <v>9580</v>
      </c>
      <c r="H1809" s="5" t="s">
        <v>9581</v>
      </c>
      <c r="I1809" s="5" t="s">
        <v>1012</v>
      </c>
      <c r="J1809" s="5" t="s">
        <v>51</v>
      </c>
      <c r="K1809" s="5" t="s">
        <v>1579</v>
      </c>
      <c r="L1809" s="2">
        <f t="shared" si="28"/>
        <v>-52977.511962295888</v>
      </c>
      <c r="M1809" s="5" t="s">
        <v>38</v>
      </c>
      <c r="N1809" s="5" t="s">
        <v>1789</v>
      </c>
    </row>
    <row r="1810" spans="2:14" hidden="1" outlineLevel="1">
      <c r="B1810" s="5" t="s">
        <v>9578</v>
      </c>
      <c r="C1810" s="5" t="s">
        <v>37</v>
      </c>
      <c r="D1810" s="5" t="s">
        <v>46</v>
      </c>
      <c r="E1810" s="5"/>
      <c r="F1810" s="5" t="s">
        <v>9582</v>
      </c>
      <c r="G1810" s="5" t="s">
        <v>9583</v>
      </c>
      <c r="H1810" s="5" t="s">
        <v>9581</v>
      </c>
      <c r="I1810" s="5" t="s">
        <v>3383</v>
      </c>
      <c r="J1810" s="5" t="s">
        <v>51</v>
      </c>
      <c r="K1810" s="5" t="s">
        <v>893</v>
      </c>
      <c r="L1810" s="2">
        <f t="shared" si="28"/>
        <v>93992.359933105618</v>
      </c>
      <c r="M1810" s="5" t="s">
        <v>38</v>
      </c>
      <c r="N1810" s="5" t="s">
        <v>9584</v>
      </c>
    </row>
    <row r="1811" spans="2:14" hidden="1" outlineLevel="1">
      <c r="B1811" s="5" t="s">
        <v>9585</v>
      </c>
      <c r="C1811" s="5" t="s">
        <v>37</v>
      </c>
      <c r="D1811" s="5" t="s">
        <v>55</v>
      </c>
      <c r="E1811" s="5"/>
      <c r="F1811" s="5" t="s">
        <v>9586</v>
      </c>
      <c r="G1811" s="5" t="s">
        <v>9587</v>
      </c>
      <c r="H1811" s="5" t="s">
        <v>9588</v>
      </c>
      <c r="I1811" s="5" t="s">
        <v>385</v>
      </c>
      <c r="J1811" s="5" t="s">
        <v>51</v>
      </c>
      <c r="K1811" s="5" t="s">
        <v>526</v>
      </c>
      <c r="L1811" s="2">
        <f t="shared" si="28"/>
        <v>109372.92792215926</v>
      </c>
      <c r="M1811" s="5" t="s">
        <v>38</v>
      </c>
      <c r="N1811" s="5" t="s">
        <v>9589</v>
      </c>
    </row>
    <row r="1812" spans="2:14" hidden="1" outlineLevel="1">
      <c r="B1812" s="5" t="s">
        <v>9590</v>
      </c>
      <c r="C1812" s="5" t="s">
        <v>37</v>
      </c>
      <c r="D1812" s="5" t="s">
        <v>38</v>
      </c>
      <c r="E1812" s="5"/>
      <c r="F1812" s="5" t="s">
        <v>9591</v>
      </c>
      <c r="G1812" s="5" t="s">
        <v>9592</v>
      </c>
      <c r="H1812" s="5" t="s">
        <v>9593</v>
      </c>
      <c r="I1812" s="5" t="s">
        <v>95</v>
      </c>
      <c r="J1812" s="5" t="s">
        <v>38</v>
      </c>
      <c r="K1812" s="5" t="s">
        <v>711</v>
      </c>
      <c r="L1812" s="2">
        <f t="shared" si="28"/>
        <v>-68358.079951349544</v>
      </c>
      <c r="M1812" s="5" t="s">
        <v>38</v>
      </c>
      <c r="N1812" s="5" t="s">
        <v>9594</v>
      </c>
    </row>
    <row r="1813" spans="2:14" hidden="1" outlineLevel="1">
      <c r="B1813" s="5" t="s">
        <v>9590</v>
      </c>
      <c r="C1813" s="5" t="s">
        <v>37</v>
      </c>
      <c r="D1813" s="5" t="s">
        <v>38</v>
      </c>
      <c r="E1813" s="5"/>
      <c r="F1813" s="5" t="s">
        <v>9595</v>
      </c>
      <c r="G1813" s="5" t="s">
        <v>9596</v>
      </c>
      <c r="H1813" s="5" t="s">
        <v>9593</v>
      </c>
      <c r="I1813" s="5" t="s">
        <v>2495</v>
      </c>
      <c r="J1813" s="5" t="s">
        <v>38</v>
      </c>
      <c r="K1813" s="5" t="s">
        <v>60</v>
      </c>
      <c r="L1813" s="2">
        <f t="shared" si="28"/>
        <v>70067.031950133271</v>
      </c>
      <c r="M1813" s="5" t="s">
        <v>38</v>
      </c>
      <c r="N1813" s="5" t="s">
        <v>9597</v>
      </c>
    </row>
    <row r="1814" spans="2:14" hidden="1" outlineLevel="1">
      <c r="B1814" s="5" t="s">
        <v>9598</v>
      </c>
      <c r="C1814" s="5" t="s">
        <v>37</v>
      </c>
      <c r="D1814" s="5" t="s">
        <v>55</v>
      </c>
      <c r="E1814" s="5"/>
      <c r="F1814" s="5" t="s">
        <v>9599</v>
      </c>
      <c r="G1814" s="5" t="s">
        <v>9600</v>
      </c>
      <c r="H1814" s="5" t="s">
        <v>9601</v>
      </c>
      <c r="I1814" s="5" t="s">
        <v>1101</v>
      </c>
      <c r="J1814" s="5" t="s">
        <v>51</v>
      </c>
      <c r="K1814" s="5" t="s">
        <v>82</v>
      </c>
      <c r="L1814" s="2">
        <f t="shared" si="28"/>
        <v>58104.367958647104</v>
      </c>
      <c r="M1814" s="5" t="s">
        <v>38</v>
      </c>
      <c r="N1814" s="5" t="s">
        <v>9602</v>
      </c>
    </row>
    <row r="1815" spans="2:14" hidden="1" outlineLevel="1">
      <c r="B1815" s="5" t="s">
        <v>9603</v>
      </c>
      <c r="C1815" s="5" t="s">
        <v>37</v>
      </c>
      <c r="D1815" s="5" t="s">
        <v>46</v>
      </c>
      <c r="E1815" s="5"/>
      <c r="F1815" s="5" t="s">
        <v>9604</v>
      </c>
      <c r="G1815" s="5" t="s">
        <v>9605</v>
      </c>
      <c r="H1815" s="5" t="s">
        <v>9606</v>
      </c>
      <c r="I1815" s="5" t="s">
        <v>2090</v>
      </c>
      <c r="J1815" s="5" t="s">
        <v>51</v>
      </c>
      <c r="K1815" s="5" t="s">
        <v>2920</v>
      </c>
      <c r="L1815" s="2">
        <f t="shared" si="28"/>
        <v>155514.63188932021</v>
      </c>
      <c r="M1815" s="5" t="s">
        <v>38</v>
      </c>
      <c r="N1815" s="5" t="s">
        <v>9607</v>
      </c>
    </row>
    <row r="1816" spans="2:14" hidden="1" outlineLevel="1">
      <c r="B1816" s="5" t="s">
        <v>9603</v>
      </c>
      <c r="C1816" s="5" t="s">
        <v>37</v>
      </c>
      <c r="D1816" s="5" t="s">
        <v>55</v>
      </c>
      <c r="E1816" s="5"/>
      <c r="F1816" s="5" t="s">
        <v>9608</v>
      </c>
      <c r="G1816" s="5" t="s">
        <v>9609</v>
      </c>
      <c r="H1816" s="5" t="s">
        <v>9606</v>
      </c>
      <c r="I1816" s="5" t="s">
        <v>138</v>
      </c>
      <c r="J1816" s="5" t="s">
        <v>51</v>
      </c>
      <c r="K1816" s="5" t="s">
        <v>426</v>
      </c>
      <c r="L1816" s="2">
        <f t="shared" si="28"/>
        <v>-71775.983948917012</v>
      </c>
      <c r="M1816" s="5" t="s">
        <v>38</v>
      </c>
      <c r="N1816" s="5" t="s">
        <v>9610</v>
      </c>
    </row>
    <row r="1817" spans="2:14" hidden="1" outlineLevel="1">
      <c r="B1817" s="5" t="s">
        <v>9611</v>
      </c>
      <c r="C1817" s="5" t="s">
        <v>37</v>
      </c>
      <c r="D1817" s="5" t="s">
        <v>38</v>
      </c>
      <c r="E1817" s="5"/>
      <c r="F1817" s="5" t="s">
        <v>9612</v>
      </c>
      <c r="G1817" s="5" t="s">
        <v>9613</v>
      </c>
      <c r="H1817" s="5" t="s">
        <v>9614</v>
      </c>
      <c r="I1817" s="5" t="s">
        <v>232</v>
      </c>
      <c r="J1817" s="5" t="s">
        <v>55</v>
      </c>
      <c r="K1817" s="5" t="s">
        <v>252</v>
      </c>
      <c r="L1817" s="2">
        <f t="shared" si="28"/>
        <v>29052.183979323552</v>
      </c>
      <c r="M1817" s="5" t="s">
        <v>38</v>
      </c>
      <c r="N1817" s="5" t="s">
        <v>9615</v>
      </c>
    </row>
    <row r="1818" spans="2:14" hidden="1" outlineLevel="1">
      <c r="B1818" s="5" t="s">
        <v>9616</v>
      </c>
      <c r="C1818" s="5" t="s">
        <v>37</v>
      </c>
      <c r="D1818" s="5" t="s">
        <v>38</v>
      </c>
      <c r="E1818" s="5"/>
      <c r="F1818" s="5" t="s">
        <v>9617</v>
      </c>
      <c r="G1818" s="5" t="s">
        <v>9618</v>
      </c>
      <c r="H1818" s="5" t="s">
        <v>9619</v>
      </c>
      <c r="I1818" s="5" t="s">
        <v>3717</v>
      </c>
      <c r="J1818" s="5" t="s">
        <v>51</v>
      </c>
      <c r="K1818" s="5" t="s">
        <v>110</v>
      </c>
      <c r="L1818" s="2">
        <f t="shared" si="28"/>
        <v>27343.231980539815</v>
      </c>
      <c r="M1818" s="5" t="s">
        <v>38</v>
      </c>
      <c r="N1818" s="5" t="s">
        <v>9620</v>
      </c>
    </row>
    <row r="1819" spans="2:14" hidden="1" outlineLevel="1">
      <c r="B1819" s="5" t="s">
        <v>9621</v>
      </c>
      <c r="C1819" s="5" t="s">
        <v>37</v>
      </c>
      <c r="D1819" s="5" t="s">
        <v>46</v>
      </c>
      <c r="E1819" s="5"/>
      <c r="F1819" s="5" t="s">
        <v>9622</v>
      </c>
      <c r="G1819" s="5" t="s">
        <v>9623</v>
      </c>
      <c r="H1819" s="5" t="s">
        <v>9624</v>
      </c>
      <c r="I1819" s="5" t="s">
        <v>1273</v>
      </c>
      <c r="J1819" s="5" t="s">
        <v>51</v>
      </c>
      <c r="K1819" s="5" t="s">
        <v>4255</v>
      </c>
      <c r="L1819" s="2">
        <f t="shared" si="28"/>
        <v>201656.33585648114</v>
      </c>
      <c r="M1819" s="5" t="s">
        <v>38</v>
      </c>
      <c r="N1819" s="5" t="s">
        <v>9625</v>
      </c>
    </row>
    <row r="1820" spans="2:14" hidden="1" outlineLevel="1">
      <c r="B1820" s="5" t="s">
        <v>9621</v>
      </c>
      <c r="C1820" s="5" t="s">
        <v>37</v>
      </c>
      <c r="D1820" s="5" t="s">
        <v>55</v>
      </c>
      <c r="E1820" s="5"/>
      <c r="F1820" s="5" t="s">
        <v>9626</v>
      </c>
      <c r="G1820" s="5" t="s">
        <v>9627</v>
      </c>
      <c r="H1820" s="5" t="s">
        <v>9624</v>
      </c>
      <c r="I1820" s="5" t="s">
        <v>6658</v>
      </c>
      <c r="J1820" s="5" t="s">
        <v>51</v>
      </c>
      <c r="K1820" s="5" t="s">
        <v>572</v>
      </c>
      <c r="L1820" s="2">
        <f t="shared" si="28"/>
        <v>-63231.223954998328</v>
      </c>
      <c r="M1820" s="5" t="s">
        <v>38</v>
      </c>
      <c r="N1820" s="5" t="s">
        <v>9628</v>
      </c>
    </row>
    <row r="1821" spans="2:14" hidden="1" outlineLevel="1">
      <c r="B1821" s="5" t="s">
        <v>9629</v>
      </c>
      <c r="C1821" s="5" t="s">
        <v>37</v>
      </c>
      <c r="D1821" s="5" t="s">
        <v>38</v>
      </c>
      <c r="E1821" s="5"/>
      <c r="F1821" s="5" t="s">
        <v>9630</v>
      </c>
      <c r="G1821" s="5" t="s">
        <v>9631</v>
      </c>
      <c r="H1821" s="5" t="s">
        <v>9632</v>
      </c>
      <c r="I1821" s="5" t="s">
        <v>1657</v>
      </c>
      <c r="J1821" s="5" t="s">
        <v>38</v>
      </c>
      <c r="K1821" s="5" t="s">
        <v>63</v>
      </c>
      <c r="L1821" s="2">
        <f t="shared" si="28"/>
        <v>6835.8079951349537</v>
      </c>
      <c r="M1821" s="5" t="s">
        <v>38</v>
      </c>
      <c r="N1821" s="5" t="s">
        <v>9633</v>
      </c>
    </row>
    <row r="1822" spans="2:14" hidden="1" outlineLevel="1">
      <c r="B1822" s="5" t="s">
        <v>9634</v>
      </c>
      <c r="C1822" s="5" t="s">
        <v>37</v>
      </c>
      <c r="D1822" s="5" t="s">
        <v>38</v>
      </c>
      <c r="E1822" s="5"/>
      <c r="F1822" s="5" t="s">
        <v>9635</v>
      </c>
      <c r="G1822" s="5" t="s">
        <v>9636</v>
      </c>
      <c r="H1822" s="5" t="s">
        <v>9637</v>
      </c>
      <c r="I1822" s="5" t="s">
        <v>782</v>
      </c>
      <c r="J1822" s="5" t="s">
        <v>51</v>
      </c>
      <c r="K1822" s="5" t="s">
        <v>1521</v>
      </c>
      <c r="L1822" s="2">
        <f t="shared" si="28"/>
        <v>-30761.13597810729</v>
      </c>
      <c r="M1822" s="5" t="s">
        <v>38</v>
      </c>
      <c r="N1822" s="5" t="s">
        <v>9638</v>
      </c>
    </row>
    <row r="1823" spans="2:14" hidden="1" outlineLevel="1">
      <c r="B1823" s="5" t="s">
        <v>9634</v>
      </c>
      <c r="C1823" s="5" t="s">
        <v>37</v>
      </c>
      <c r="D1823" s="5" t="s">
        <v>55</v>
      </c>
      <c r="E1823" s="5"/>
      <c r="F1823" s="5" t="s">
        <v>9639</v>
      </c>
      <c r="G1823" s="5" t="s">
        <v>9640</v>
      </c>
      <c r="H1823" s="5" t="s">
        <v>9637</v>
      </c>
      <c r="I1823" s="5" t="s">
        <v>2903</v>
      </c>
      <c r="J1823" s="5" t="s">
        <v>51</v>
      </c>
      <c r="K1823" s="5" t="s">
        <v>687</v>
      </c>
      <c r="L1823" s="2">
        <f t="shared" si="28"/>
        <v>136716.15990269909</v>
      </c>
      <c r="M1823" s="5" t="s">
        <v>38</v>
      </c>
      <c r="N1823" s="5" t="s">
        <v>9641</v>
      </c>
    </row>
    <row r="1824" spans="2:14" hidden="1" outlineLevel="1">
      <c r="B1824" s="5" t="s">
        <v>9642</v>
      </c>
      <c r="C1824" s="5" t="s">
        <v>37</v>
      </c>
      <c r="D1824" s="5" t="s">
        <v>38</v>
      </c>
      <c r="E1824" s="5" t="s">
        <v>162</v>
      </c>
      <c r="F1824" s="5" t="s">
        <v>9643</v>
      </c>
      <c r="G1824" s="5" t="s">
        <v>9644</v>
      </c>
      <c r="H1824" s="5" t="s">
        <v>9645</v>
      </c>
      <c r="I1824" s="5" t="s">
        <v>1028</v>
      </c>
      <c r="J1824" s="5" t="s">
        <v>38</v>
      </c>
      <c r="K1824" s="5" t="s">
        <v>409</v>
      </c>
      <c r="L1824" s="2">
        <f t="shared" si="28"/>
        <v>-35887.991974458506</v>
      </c>
      <c r="M1824" s="5" t="s">
        <v>38</v>
      </c>
      <c r="N1824" s="5" t="s">
        <v>9646</v>
      </c>
    </row>
    <row r="1825" spans="1:14" hidden="1" outlineLevel="1">
      <c r="B1825" s="5" t="s">
        <v>9642</v>
      </c>
      <c r="C1825" s="5" t="s">
        <v>37</v>
      </c>
      <c r="D1825" s="5" t="s">
        <v>38</v>
      </c>
      <c r="E1825" s="5" t="s">
        <v>162</v>
      </c>
      <c r="F1825" s="5" t="s">
        <v>9647</v>
      </c>
      <c r="G1825" s="5" t="s">
        <v>9648</v>
      </c>
      <c r="H1825" s="5" t="s">
        <v>9645</v>
      </c>
      <c r="I1825" s="5" t="s">
        <v>1758</v>
      </c>
      <c r="J1825" s="5" t="s">
        <v>38</v>
      </c>
      <c r="K1825" s="5" t="s">
        <v>1337</v>
      </c>
      <c r="L1825" s="2">
        <f t="shared" si="28"/>
        <v>-11962.66399148617</v>
      </c>
      <c r="M1825" s="5" t="s">
        <v>38</v>
      </c>
      <c r="N1825" s="5" t="s">
        <v>9649</v>
      </c>
    </row>
    <row r="1826" spans="1:14" hidden="1" outlineLevel="1">
      <c r="B1826" s="5" t="s">
        <v>9650</v>
      </c>
      <c r="C1826" s="5" t="s">
        <v>37</v>
      </c>
      <c r="D1826" s="5" t="s">
        <v>38</v>
      </c>
      <c r="E1826" s="5"/>
      <c r="F1826" s="5" t="s">
        <v>9651</v>
      </c>
      <c r="G1826" s="5" t="s">
        <v>9652</v>
      </c>
      <c r="H1826" s="5" t="s">
        <v>9653</v>
      </c>
      <c r="I1826" s="5" t="s">
        <v>408</v>
      </c>
      <c r="J1826" s="5" t="s">
        <v>38</v>
      </c>
      <c r="K1826" s="5" t="s">
        <v>459</v>
      </c>
      <c r="L1826" s="2">
        <f t="shared" si="28"/>
        <v>104246.07192580804</v>
      </c>
      <c r="M1826" s="5" t="s">
        <v>38</v>
      </c>
      <c r="N1826" s="5" t="s">
        <v>9654</v>
      </c>
    </row>
    <row r="1827" spans="1:14" hidden="1" outlineLevel="1">
      <c r="B1827" s="5" t="s">
        <v>9655</v>
      </c>
      <c r="C1827" s="5" t="s">
        <v>37</v>
      </c>
      <c r="D1827" s="5" t="s">
        <v>55</v>
      </c>
      <c r="E1827" s="5"/>
      <c r="F1827" s="5" t="s">
        <v>9656</v>
      </c>
      <c r="G1827" s="5" t="s">
        <v>9657</v>
      </c>
      <c r="H1827" s="5" t="s">
        <v>9658</v>
      </c>
      <c r="I1827" s="5" t="s">
        <v>2435</v>
      </c>
      <c r="J1827" s="5" t="s">
        <v>38</v>
      </c>
      <c r="K1827" s="5" t="s">
        <v>1164</v>
      </c>
      <c r="L1827" s="2">
        <f t="shared" si="28"/>
        <v>39305.895972025988</v>
      </c>
      <c r="M1827" s="5" t="s">
        <v>38</v>
      </c>
      <c r="N1827" s="5" t="s">
        <v>9659</v>
      </c>
    </row>
    <row r="1828" spans="1:14" hidden="1" outlineLevel="1">
      <c r="B1828" s="5" t="s">
        <v>9660</v>
      </c>
      <c r="C1828" s="5" t="s">
        <v>37</v>
      </c>
      <c r="D1828" s="5" t="s">
        <v>38</v>
      </c>
      <c r="E1828" s="5"/>
      <c r="F1828" s="5" t="s">
        <v>9661</v>
      </c>
      <c r="G1828" s="5" t="s">
        <v>9662</v>
      </c>
      <c r="H1828" s="5" t="s">
        <v>9663</v>
      </c>
      <c r="I1828" s="5" t="s">
        <v>1332</v>
      </c>
      <c r="J1828" s="5" t="s">
        <v>51</v>
      </c>
      <c r="K1828" s="5" t="s">
        <v>1388</v>
      </c>
      <c r="L1828" s="2">
        <f t="shared" si="28"/>
        <v>138425.11190148283</v>
      </c>
      <c r="M1828" s="5" t="s">
        <v>38</v>
      </c>
      <c r="N1828" s="5" t="s">
        <v>9664</v>
      </c>
    </row>
    <row r="1829" spans="1:14" hidden="1" outlineLevel="1">
      <c r="B1829" s="5" t="s">
        <v>9660</v>
      </c>
      <c r="C1829" s="5" t="s">
        <v>37</v>
      </c>
      <c r="D1829" s="5" t="s">
        <v>38</v>
      </c>
      <c r="E1829" s="5"/>
      <c r="F1829" s="5" t="s">
        <v>9665</v>
      </c>
      <c r="G1829" s="5" t="s">
        <v>9666</v>
      </c>
      <c r="H1829" s="5" t="s">
        <v>9663</v>
      </c>
      <c r="I1829" s="5" t="s">
        <v>9667</v>
      </c>
      <c r="J1829" s="5" t="s">
        <v>51</v>
      </c>
      <c r="K1829" s="5" t="s">
        <v>871</v>
      </c>
      <c r="L1829" s="2">
        <f t="shared" si="28"/>
        <v>-97410.263930673085</v>
      </c>
      <c r="M1829" s="5" t="s">
        <v>38</v>
      </c>
      <c r="N1829" s="5" t="s">
        <v>9668</v>
      </c>
    </row>
    <row r="1830" spans="1:14" hidden="1" outlineLevel="1">
      <c r="B1830" s="5" t="s">
        <v>9669</v>
      </c>
      <c r="C1830" s="5" t="s">
        <v>37</v>
      </c>
      <c r="D1830" s="5" t="s">
        <v>38</v>
      </c>
      <c r="E1830" s="5" t="s">
        <v>120</v>
      </c>
      <c r="F1830" s="5" t="s">
        <v>9670</v>
      </c>
      <c r="G1830" s="5" t="s">
        <v>9671</v>
      </c>
      <c r="H1830" s="5" t="s">
        <v>9672</v>
      </c>
      <c r="I1830" s="5" t="s">
        <v>1328</v>
      </c>
      <c r="J1830" s="5" t="s">
        <v>51</v>
      </c>
      <c r="K1830" s="5" t="s">
        <v>740</v>
      </c>
      <c r="L1830" s="2">
        <f t="shared" si="28"/>
        <v>-3417.9039975674768</v>
      </c>
      <c r="M1830" s="5" t="s">
        <v>38</v>
      </c>
      <c r="N1830" s="5" t="s">
        <v>9673</v>
      </c>
    </row>
    <row r="1831" spans="1:14" hidden="1" outlineLevel="1">
      <c r="B1831" s="5" t="s">
        <v>9669</v>
      </c>
      <c r="C1831" s="5" t="s">
        <v>37</v>
      </c>
      <c r="D1831" s="5" t="s">
        <v>38</v>
      </c>
      <c r="E1831" s="5" t="s">
        <v>120</v>
      </c>
      <c r="F1831" s="5" t="s">
        <v>9674</v>
      </c>
      <c r="G1831" s="5" t="s">
        <v>9671</v>
      </c>
      <c r="H1831" s="5" t="s">
        <v>9672</v>
      </c>
      <c r="I1831" s="5" t="s">
        <v>444</v>
      </c>
      <c r="J1831" s="5" t="s">
        <v>51</v>
      </c>
      <c r="K1831" s="5" t="s">
        <v>612</v>
      </c>
      <c r="L1831" s="2">
        <f t="shared" si="28"/>
        <v>-46141.703967160938</v>
      </c>
      <c r="M1831" s="5" t="s">
        <v>38</v>
      </c>
      <c r="N1831" s="5" t="s">
        <v>9675</v>
      </c>
    </row>
    <row r="1832" spans="1:14" hidden="1" outlineLevel="1">
      <c r="B1832" s="5" t="s">
        <v>9676</v>
      </c>
      <c r="C1832" s="5" t="s">
        <v>37</v>
      </c>
      <c r="D1832" s="5" t="s">
        <v>38</v>
      </c>
      <c r="E1832" s="5"/>
      <c r="F1832" s="5" t="s">
        <v>9677</v>
      </c>
      <c r="G1832" s="5" t="s">
        <v>9678</v>
      </c>
      <c r="H1832" s="5" t="s">
        <v>9679</v>
      </c>
      <c r="I1832" s="5" t="s">
        <v>1435</v>
      </c>
      <c r="J1832" s="5" t="s">
        <v>55</v>
      </c>
      <c r="K1832" s="5" t="s">
        <v>1374</v>
      </c>
      <c r="L1832" s="2">
        <f t="shared" si="28"/>
        <v>-10253.711992702431</v>
      </c>
      <c r="M1832" s="5" t="s">
        <v>38</v>
      </c>
      <c r="N1832" s="5" t="s">
        <v>9680</v>
      </c>
    </row>
    <row r="1833" spans="1:14" hidden="1" outlineLevel="1">
      <c r="B1833" s="5" t="s">
        <v>9676</v>
      </c>
      <c r="C1833" s="5" t="s">
        <v>37</v>
      </c>
      <c r="D1833" s="5" t="s">
        <v>38</v>
      </c>
      <c r="E1833" s="5"/>
      <c r="F1833" s="5" t="s">
        <v>9681</v>
      </c>
      <c r="G1833" s="5" t="s">
        <v>9682</v>
      </c>
      <c r="H1833" s="5" t="s">
        <v>9679</v>
      </c>
      <c r="I1833" s="5" t="s">
        <v>1416</v>
      </c>
      <c r="J1833" s="5" t="s">
        <v>55</v>
      </c>
      <c r="K1833" s="5" t="s">
        <v>252</v>
      </c>
      <c r="L1833" s="2">
        <f t="shared" si="28"/>
        <v>29052.183979323552</v>
      </c>
      <c r="M1833" s="5" t="s">
        <v>38</v>
      </c>
      <c r="N1833" s="5" t="s">
        <v>9683</v>
      </c>
    </row>
    <row r="1834" spans="1:14" hidden="1" outlineLevel="1">
      <c r="B1834" s="5" t="s">
        <v>9684</v>
      </c>
      <c r="C1834" s="5" t="s">
        <v>37</v>
      </c>
      <c r="D1834" s="5" t="s">
        <v>55</v>
      </c>
      <c r="E1834" s="5"/>
      <c r="F1834" s="5" t="s">
        <v>9685</v>
      </c>
      <c r="G1834" s="5" t="s">
        <v>9686</v>
      </c>
      <c r="H1834" s="5" t="s">
        <v>9687</v>
      </c>
      <c r="I1834" s="5" t="s">
        <v>9688</v>
      </c>
      <c r="J1834" s="5" t="s">
        <v>38</v>
      </c>
      <c r="K1834" s="5" t="s">
        <v>639</v>
      </c>
      <c r="L1834" s="2">
        <f t="shared" si="28"/>
        <v>23925.32798297234</v>
      </c>
      <c r="M1834" s="5" t="s">
        <v>38</v>
      </c>
      <c r="N1834" s="5" t="s">
        <v>9689</v>
      </c>
    </row>
    <row r="1835" spans="1:14" collapsed="1">
      <c r="A1835" s="3" t="s">
        <v>9690</v>
      </c>
      <c r="B1835" s="2" t="s">
        <v>9691</v>
      </c>
      <c r="C1835" s="2" t="s">
        <v>9692</v>
      </c>
      <c r="D1835" s="2" t="s">
        <v>3783</v>
      </c>
      <c r="E1835" s="2" t="s">
        <v>9693</v>
      </c>
      <c r="F1835" s="2" t="s">
        <v>9694</v>
      </c>
      <c r="G1835" s="2" t="s">
        <v>9695</v>
      </c>
      <c r="H1835" s="2" t="s">
        <v>9696</v>
      </c>
      <c r="I1835" s="3" t="s">
        <v>9697</v>
      </c>
      <c r="K1835" s="2">
        <f>54/C1835</f>
        <v>5.0668067857679027E-4</v>
      </c>
      <c r="L1835" s="2">
        <f t="shared" si="28"/>
        <v>0.86589295839890668</v>
      </c>
      <c r="M1835" s="2">
        <v>-0.30399999999999999</v>
      </c>
      <c r="N1835" s="2">
        <v>7.93</v>
      </c>
    </row>
    <row r="1836" spans="1:14" hidden="1" outlineLevel="1">
      <c r="B1836" s="1" t="s">
        <v>26</v>
      </c>
      <c r="C1836" s="1" t="s">
        <v>27</v>
      </c>
      <c r="D1836" s="1" t="s">
        <v>4</v>
      </c>
      <c r="E1836" s="1" t="s">
        <v>28</v>
      </c>
      <c r="F1836" s="1" t="s">
        <v>29</v>
      </c>
      <c r="G1836" s="1" t="s">
        <v>30</v>
      </c>
      <c r="H1836" s="1" t="s">
        <v>31</v>
      </c>
      <c r="I1836" s="1" t="s">
        <v>32</v>
      </c>
      <c r="J1836" s="1" t="s">
        <v>33</v>
      </c>
      <c r="K1836" s="1" t="s">
        <v>3</v>
      </c>
      <c r="L1836" s="2" t="e">
        <f t="shared" si="28"/>
        <v>#VALUE!</v>
      </c>
      <c r="M1836" s="1" t="s">
        <v>34</v>
      </c>
      <c r="N1836" s="1" t="s">
        <v>35</v>
      </c>
    </row>
    <row r="1837" spans="1:14" hidden="1" outlineLevel="1">
      <c r="B1837" s="5" t="s">
        <v>9698</v>
      </c>
      <c r="C1837" s="5" t="s">
        <v>37</v>
      </c>
      <c r="D1837" s="5" t="s">
        <v>38</v>
      </c>
      <c r="E1837" s="5"/>
      <c r="F1837" s="5" t="s">
        <v>9699</v>
      </c>
      <c r="G1837" s="5" t="s">
        <v>9700</v>
      </c>
      <c r="H1837" s="5" t="s">
        <v>9701</v>
      </c>
      <c r="I1837" s="5" t="s">
        <v>2048</v>
      </c>
      <c r="J1837" s="5" t="s">
        <v>51</v>
      </c>
      <c r="K1837" s="5" t="s">
        <v>447</v>
      </c>
      <c r="L1837" s="2">
        <f t="shared" si="28"/>
        <v>49559.60796472842</v>
      </c>
      <c r="M1837" s="5" t="s">
        <v>38</v>
      </c>
      <c r="N1837" s="5" t="s">
        <v>9702</v>
      </c>
    </row>
    <row r="1838" spans="1:14" hidden="1" outlineLevel="1">
      <c r="B1838" s="5" t="s">
        <v>9703</v>
      </c>
      <c r="C1838" s="5" t="s">
        <v>37</v>
      </c>
      <c r="D1838" s="5" t="s">
        <v>55</v>
      </c>
      <c r="E1838" s="5"/>
      <c r="F1838" s="5" t="s">
        <v>9704</v>
      </c>
      <c r="G1838" s="5" t="s">
        <v>9705</v>
      </c>
      <c r="H1838" s="5" t="s">
        <v>9706</v>
      </c>
      <c r="I1838" s="5" t="s">
        <v>2347</v>
      </c>
      <c r="J1838" s="5" t="s">
        <v>51</v>
      </c>
      <c r="K1838" s="5" t="s">
        <v>215</v>
      </c>
      <c r="L1838" s="2">
        <f t="shared" si="28"/>
        <v>63231.223954998328</v>
      </c>
      <c r="M1838" s="5" t="s">
        <v>38</v>
      </c>
      <c r="N1838" s="5" t="s">
        <v>9707</v>
      </c>
    </row>
    <row r="1839" spans="1:14" hidden="1" outlineLevel="1">
      <c r="B1839" s="5" t="s">
        <v>9708</v>
      </c>
      <c r="C1839" s="5" t="s">
        <v>37</v>
      </c>
      <c r="D1839" s="5" t="s">
        <v>55</v>
      </c>
      <c r="E1839" s="5"/>
      <c r="F1839" s="5" t="s">
        <v>9709</v>
      </c>
      <c r="G1839" s="5" t="s">
        <v>9710</v>
      </c>
      <c r="H1839" s="5" t="s">
        <v>9711</v>
      </c>
      <c r="I1839" s="5" t="s">
        <v>4071</v>
      </c>
      <c r="J1839" s="5" t="s">
        <v>51</v>
      </c>
      <c r="K1839" s="5" t="s">
        <v>188</v>
      </c>
      <c r="L1839" s="2">
        <f t="shared" si="28"/>
        <v>80320.743942835703</v>
      </c>
      <c r="M1839" s="5" t="s">
        <v>38</v>
      </c>
      <c r="N1839" s="5" t="s">
        <v>9712</v>
      </c>
    </row>
    <row r="1840" spans="1:14" hidden="1" outlineLevel="1">
      <c r="B1840" s="5" t="s">
        <v>9713</v>
      </c>
      <c r="C1840" s="5" t="s">
        <v>37</v>
      </c>
      <c r="D1840" s="5" t="s">
        <v>55</v>
      </c>
      <c r="E1840" s="5"/>
      <c r="F1840" s="5" t="s">
        <v>9714</v>
      </c>
      <c r="G1840" s="5" t="s">
        <v>9715</v>
      </c>
      <c r="H1840" s="5" t="s">
        <v>9716</v>
      </c>
      <c r="I1840" s="5" t="s">
        <v>686</v>
      </c>
      <c r="J1840" s="5" t="s">
        <v>51</v>
      </c>
      <c r="K1840" s="5" t="s">
        <v>181</v>
      </c>
      <c r="L1840" s="2">
        <f t="shared" si="28"/>
        <v>52977.511962295888</v>
      </c>
      <c r="M1840" s="5" t="s">
        <v>38</v>
      </c>
      <c r="N1840" s="5" t="s">
        <v>9717</v>
      </c>
    </row>
    <row r="1841" spans="2:14" hidden="1" outlineLevel="1">
      <c r="B1841" s="5" t="s">
        <v>9718</v>
      </c>
      <c r="C1841" s="5" t="s">
        <v>37</v>
      </c>
      <c r="D1841" s="5" t="s">
        <v>46</v>
      </c>
      <c r="E1841" s="5"/>
      <c r="F1841" s="5" t="s">
        <v>9719</v>
      </c>
      <c r="G1841" s="5" t="s">
        <v>9720</v>
      </c>
      <c r="H1841" s="5" t="s">
        <v>9721</v>
      </c>
      <c r="I1841" s="5" t="s">
        <v>5498</v>
      </c>
      <c r="J1841" s="5" t="s">
        <v>51</v>
      </c>
      <c r="K1841" s="5" t="s">
        <v>1695</v>
      </c>
      <c r="L1841" s="2">
        <f t="shared" si="28"/>
        <v>111081.879920943</v>
      </c>
      <c r="M1841" s="5" t="s">
        <v>38</v>
      </c>
      <c r="N1841" s="5" t="s">
        <v>9722</v>
      </c>
    </row>
    <row r="1842" spans="2:14" hidden="1" outlineLevel="1">
      <c r="B1842" s="5" t="s">
        <v>9723</v>
      </c>
      <c r="C1842" s="5" t="s">
        <v>37</v>
      </c>
      <c r="D1842" s="5" t="s">
        <v>55</v>
      </c>
      <c r="E1842" s="5"/>
      <c r="F1842" s="5" t="s">
        <v>9724</v>
      </c>
      <c r="G1842" s="5" t="s">
        <v>9725</v>
      </c>
      <c r="H1842" s="5" t="s">
        <v>9726</v>
      </c>
      <c r="I1842" s="5" t="s">
        <v>2967</v>
      </c>
      <c r="J1842" s="5" t="s">
        <v>38</v>
      </c>
      <c r="K1842" s="5" t="s">
        <v>1620</v>
      </c>
      <c r="L1842" s="2">
        <f t="shared" si="28"/>
        <v>75193.887946484494</v>
      </c>
      <c r="M1842" s="5" t="s">
        <v>38</v>
      </c>
      <c r="N1842" s="5" t="s">
        <v>9727</v>
      </c>
    </row>
    <row r="1843" spans="2:14" hidden="1" outlineLevel="1">
      <c r="B1843" s="5" t="s">
        <v>9728</v>
      </c>
      <c r="C1843" s="5" t="s">
        <v>37</v>
      </c>
      <c r="D1843" s="5" t="s">
        <v>38</v>
      </c>
      <c r="E1843" s="5"/>
      <c r="F1843" s="5" t="s">
        <v>9729</v>
      </c>
      <c r="G1843" s="5" t="s">
        <v>9730</v>
      </c>
      <c r="H1843" s="5" t="s">
        <v>9731</v>
      </c>
      <c r="I1843" s="5" t="s">
        <v>187</v>
      </c>
      <c r="J1843" s="5" t="s">
        <v>38</v>
      </c>
      <c r="K1843" s="5" t="s">
        <v>746</v>
      </c>
      <c r="L1843" s="2">
        <f t="shared" si="28"/>
        <v>17089.519987837386</v>
      </c>
      <c r="M1843" s="5" t="s">
        <v>38</v>
      </c>
      <c r="N1843" s="5" t="s">
        <v>1526</v>
      </c>
    </row>
    <row r="1844" spans="2:14" hidden="1" outlineLevel="1">
      <c r="B1844" s="6" t="s">
        <v>9732</v>
      </c>
      <c r="C1844" s="6" t="s">
        <v>37</v>
      </c>
      <c r="D1844" s="6" t="s">
        <v>38</v>
      </c>
      <c r="E1844" s="6" t="s">
        <v>120</v>
      </c>
      <c r="F1844" s="6" t="s">
        <v>9733</v>
      </c>
      <c r="G1844" s="6" t="s">
        <v>9734</v>
      </c>
      <c r="H1844" s="6" t="s">
        <v>9735</v>
      </c>
      <c r="I1844" s="6" t="s">
        <v>9736</v>
      </c>
      <c r="J1844" s="6" t="s">
        <v>38</v>
      </c>
      <c r="K1844" s="6" t="s">
        <v>46</v>
      </c>
      <c r="L1844" s="2">
        <f t="shared" si="28"/>
        <v>5126.8559963512153</v>
      </c>
      <c r="M1844" s="6" t="s">
        <v>63</v>
      </c>
      <c r="N1844" s="6" t="s">
        <v>4305</v>
      </c>
    </row>
    <row r="1845" spans="2:14" hidden="1" outlineLevel="1">
      <c r="B1845" s="5" t="s">
        <v>9737</v>
      </c>
      <c r="C1845" s="5" t="s">
        <v>37</v>
      </c>
      <c r="D1845" s="5" t="s">
        <v>38</v>
      </c>
      <c r="E1845" s="5"/>
      <c r="F1845" s="5" t="s">
        <v>9738</v>
      </c>
      <c r="G1845" s="5" t="s">
        <v>9739</v>
      </c>
      <c r="H1845" s="5" t="s">
        <v>9740</v>
      </c>
      <c r="I1845" s="5" t="s">
        <v>2054</v>
      </c>
      <c r="J1845" s="5" t="s">
        <v>38</v>
      </c>
      <c r="K1845" s="5" t="s">
        <v>252</v>
      </c>
      <c r="L1845" s="2">
        <f t="shared" si="28"/>
        <v>29052.183979323552</v>
      </c>
      <c r="M1845" s="5" t="s">
        <v>38</v>
      </c>
      <c r="N1845" s="5" t="s">
        <v>9741</v>
      </c>
    </row>
    <row r="1846" spans="2:14" hidden="1" outlineLevel="1">
      <c r="B1846" s="5" t="s">
        <v>9742</v>
      </c>
      <c r="C1846" s="5" t="s">
        <v>37</v>
      </c>
      <c r="D1846" s="5" t="s">
        <v>55</v>
      </c>
      <c r="E1846" s="5"/>
      <c r="F1846" s="5" t="s">
        <v>9743</v>
      </c>
      <c r="G1846" s="5" t="s">
        <v>9744</v>
      </c>
      <c r="H1846" s="5" t="s">
        <v>9745</v>
      </c>
      <c r="I1846" s="5" t="s">
        <v>1717</v>
      </c>
      <c r="J1846" s="5" t="s">
        <v>38</v>
      </c>
      <c r="K1846" s="5" t="s">
        <v>1013</v>
      </c>
      <c r="L1846" s="2">
        <f t="shared" si="28"/>
        <v>85447.599939186926</v>
      </c>
      <c r="M1846" s="5" t="s">
        <v>38</v>
      </c>
      <c r="N1846" s="5" t="s">
        <v>9746</v>
      </c>
    </row>
    <row r="1847" spans="2:14" hidden="1" outlineLevel="1">
      <c r="B1847" s="5" t="s">
        <v>9747</v>
      </c>
      <c r="C1847" s="5" t="s">
        <v>37</v>
      </c>
      <c r="D1847" s="5" t="s">
        <v>38</v>
      </c>
      <c r="E1847" s="5"/>
      <c r="F1847" s="5" t="s">
        <v>9748</v>
      </c>
      <c r="G1847" s="5" t="s">
        <v>9749</v>
      </c>
      <c r="H1847" s="5" t="s">
        <v>9750</v>
      </c>
      <c r="I1847" s="5" t="s">
        <v>1733</v>
      </c>
      <c r="J1847" s="5" t="s">
        <v>55</v>
      </c>
      <c r="K1847" s="5" t="s">
        <v>477</v>
      </c>
      <c r="L1847" s="2">
        <f t="shared" si="28"/>
        <v>15380.567989053645</v>
      </c>
      <c r="M1847" s="5" t="s">
        <v>38</v>
      </c>
      <c r="N1847" s="5" t="s">
        <v>9751</v>
      </c>
    </row>
    <row r="1848" spans="2:14" hidden="1" outlineLevel="1">
      <c r="B1848" s="5" t="s">
        <v>9752</v>
      </c>
      <c r="C1848" s="5" t="s">
        <v>37</v>
      </c>
      <c r="D1848" s="5" t="s">
        <v>55</v>
      </c>
      <c r="E1848" s="5"/>
      <c r="F1848" s="5" t="s">
        <v>9753</v>
      </c>
      <c r="G1848" s="5" t="s">
        <v>9754</v>
      </c>
      <c r="H1848" s="5" t="s">
        <v>9755</v>
      </c>
      <c r="I1848" s="5" t="s">
        <v>270</v>
      </c>
      <c r="J1848" s="5" t="s">
        <v>51</v>
      </c>
      <c r="K1848" s="5" t="s">
        <v>2126</v>
      </c>
      <c r="L1848" s="2">
        <f t="shared" si="28"/>
        <v>114499.78391851048</v>
      </c>
      <c r="M1848" s="5" t="s">
        <v>38</v>
      </c>
      <c r="N1848" s="5" t="s">
        <v>9756</v>
      </c>
    </row>
    <row r="1849" spans="2:14" hidden="1" outlineLevel="1">
      <c r="B1849" s="5" t="s">
        <v>9757</v>
      </c>
      <c r="C1849" s="5" t="s">
        <v>37</v>
      </c>
      <c r="D1849" s="5" t="s">
        <v>55</v>
      </c>
      <c r="E1849" s="5"/>
      <c r="F1849" s="5" t="s">
        <v>9758</v>
      </c>
      <c r="G1849" s="5" t="s">
        <v>9759</v>
      </c>
      <c r="H1849" s="5" t="s">
        <v>9760</v>
      </c>
      <c r="I1849" s="5" t="s">
        <v>758</v>
      </c>
      <c r="J1849" s="5" t="s">
        <v>51</v>
      </c>
      <c r="K1849" s="5" t="s">
        <v>1405</v>
      </c>
      <c r="L1849" s="2">
        <f t="shared" si="28"/>
        <v>117917.68791607795</v>
      </c>
      <c r="M1849" s="5" t="s">
        <v>38</v>
      </c>
      <c r="N1849" s="5" t="s">
        <v>9761</v>
      </c>
    </row>
    <row r="1850" spans="2:14" hidden="1" outlineLevel="1">
      <c r="B1850" s="5" t="s">
        <v>9762</v>
      </c>
      <c r="C1850" s="5" t="s">
        <v>37</v>
      </c>
      <c r="D1850" s="5" t="s">
        <v>55</v>
      </c>
      <c r="E1850" s="5"/>
      <c r="F1850" s="5" t="s">
        <v>9763</v>
      </c>
      <c r="G1850" s="5" t="s">
        <v>9764</v>
      </c>
      <c r="H1850" s="5" t="s">
        <v>9765</v>
      </c>
      <c r="I1850" s="5" t="s">
        <v>5179</v>
      </c>
      <c r="J1850" s="5" t="s">
        <v>51</v>
      </c>
      <c r="K1850" s="5" t="s">
        <v>995</v>
      </c>
      <c r="L1850" s="2">
        <f t="shared" si="28"/>
        <v>-64940.175953782054</v>
      </c>
      <c r="M1850" s="5" t="s">
        <v>38</v>
      </c>
      <c r="N1850" s="5" t="s">
        <v>9766</v>
      </c>
    </row>
    <row r="1851" spans="2:14" hidden="1" outlineLevel="1">
      <c r="B1851" s="5" t="s">
        <v>9762</v>
      </c>
      <c r="C1851" s="5" t="s">
        <v>37</v>
      </c>
      <c r="D1851" s="5" t="s">
        <v>46</v>
      </c>
      <c r="E1851" s="5"/>
      <c r="F1851" s="5" t="s">
        <v>9767</v>
      </c>
      <c r="G1851" s="5" t="s">
        <v>9768</v>
      </c>
      <c r="H1851" s="5" t="s">
        <v>9765</v>
      </c>
      <c r="I1851" s="5" t="s">
        <v>6270</v>
      </c>
      <c r="J1851" s="5" t="s">
        <v>51</v>
      </c>
      <c r="K1851" s="5" t="s">
        <v>336</v>
      </c>
      <c r="L1851" s="2">
        <f t="shared" si="28"/>
        <v>105955.02392459178</v>
      </c>
      <c r="M1851" s="5" t="s">
        <v>38</v>
      </c>
      <c r="N1851" s="5" t="s">
        <v>9769</v>
      </c>
    </row>
    <row r="1852" spans="2:14" hidden="1" outlineLevel="1">
      <c r="B1852" s="5" t="s">
        <v>9770</v>
      </c>
      <c r="C1852" s="5" t="s">
        <v>37</v>
      </c>
      <c r="D1852" s="5" t="s">
        <v>55</v>
      </c>
      <c r="E1852" s="5"/>
      <c r="F1852" s="5" t="s">
        <v>9771</v>
      </c>
      <c r="G1852" s="5" t="s">
        <v>9772</v>
      </c>
      <c r="H1852" s="5" t="s">
        <v>9773</v>
      </c>
      <c r="I1852" s="5" t="s">
        <v>2090</v>
      </c>
      <c r="J1852" s="5" t="s">
        <v>38</v>
      </c>
      <c r="K1852" s="5" t="s">
        <v>1013</v>
      </c>
      <c r="L1852" s="2">
        <f t="shared" si="28"/>
        <v>85447.599939186926</v>
      </c>
      <c r="M1852" s="5" t="s">
        <v>38</v>
      </c>
      <c r="N1852" s="5" t="s">
        <v>9774</v>
      </c>
    </row>
    <row r="1853" spans="2:14" hidden="1" outlineLevel="1">
      <c r="B1853" s="5" t="s">
        <v>9775</v>
      </c>
      <c r="C1853" s="5" t="s">
        <v>37</v>
      </c>
      <c r="D1853" s="5" t="s">
        <v>55</v>
      </c>
      <c r="E1853" s="5"/>
      <c r="F1853" s="5" t="s">
        <v>9776</v>
      </c>
      <c r="G1853" s="5" t="s">
        <v>9777</v>
      </c>
      <c r="H1853" s="5" t="s">
        <v>9778</v>
      </c>
      <c r="I1853" s="5" t="s">
        <v>4004</v>
      </c>
      <c r="J1853" s="5" t="s">
        <v>51</v>
      </c>
      <c r="K1853" s="5" t="s">
        <v>379</v>
      </c>
      <c r="L1853" s="2">
        <f t="shared" si="28"/>
        <v>99119.215929456841</v>
      </c>
      <c r="M1853" s="5" t="s">
        <v>38</v>
      </c>
      <c r="N1853" s="5" t="s">
        <v>9779</v>
      </c>
    </row>
    <row r="1854" spans="2:14" hidden="1" outlineLevel="1">
      <c r="B1854" s="5" t="s">
        <v>9780</v>
      </c>
      <c r="C1854" s="5" t="s">
        <v>37</v>
      </c>
      <c r="D1854" s="5" t="s">
        <v>55</v>
      </c>
      <c r="E1854" s="5"/>
      <c r="F1854" s="5" t="s">
        <v>9781</v>
      </c>
      <c r="G1854" s="5" t="s">
        <v>9782</v>
      </c>
      <c r="H1854" s="5" t="s">
        <v>9783</v>
      </c>
      <c r="I1854" s="5" t="s">
        <v>2967</v>
      </c>
      <c r="J1854" s="5" t="s">
        <v>51</v>
      </c>
      <c r="K1854" s="5" t="s">
        <v>1299</v>
      </c>
      <c r="L1854" s="2">
        <f t="shared" si="28"/>
        <v>133298.25590513161</v>
      </c>
      <c r="M1854" s="5" t="s">
        <v>38</v>
      </c>
      <c r="N1854" s="5" t="s">
        <v>9784</v>
      </c>
    </row>
    <row r="1855" spans="2:14" hidden="1" outlineLevel="1">
      <c r="B1855" s="5" t="s">
        <v>9780</v>
      </c>
      <c r="C1855" s="5" t="s">
        <v>37</v>
      </c>
      <c r="D1855" s="5" t="s">
        <v>38</v>
      </c>
      <c r="E1855" s="5"/>
      <c r="F1855" s="5" t="s">
        <v>9785</v>
      </c>
      <c r="G1855" s="5" t="s">
        <v>9786</v>
      </c>
      <c r="H1855" s="5" t="s">
        <v>9783</v>
      </c>
      <c r="I1855" s="5" t="s">
        <v>1981</v>
      </c>
      <c r="J1855" s="5" t="s">
        <v>51</v>
      </c>
      <c r="K1855" s="5" t="s">
        <v>2066</v>
      </c>
      <c r="L1855" s="2">
        <f t="shared" si="28"/>
        <v>-13671.615990269907</v>
      </c>
      <c r="M1855" s="5" t="s">
        <v>38</v>
      </c>
      <c r="N1855" s="5" t="s">
        <v>9787</v>
      </c>
    </row>
    <row r="1856" spans="2:14" hidden="1" outlineLevel="1">
      <c r="B1856" s="5" t="s">
        <v>9788</v>
      </c>
      <c r="C1856" s="5" t="s">
        <v>37</v>
      </c>
      <c r="D1856" s="5" t="s">
        <v>38</v>
      </c>
      <c r="E1856" s="5"/>
      <c r="F1856" s="5" t="s">
        <v>9789</v>
      </c>
      <c r="G1856" s="5" t="s">
        <v>9790</v>
      </c>
      <c r="H1856" s="5" t="s">
        <v>9791</v>
      </c>
      <c r="I1856" s="5" t="s">
        <v>6111</v>
      </c>
      <c r="J1856" s="5" t="s">
        <v>51</v>
      </c>
      <c r="K1856" s="5" t="s">
        <v>82</v>
      </c>
      <c r="L1856" s="2">
        <f t="shared" si="28"/>
        <v>58104.367958647104</v>
      </c>
      <c r="M1856" s="5" t="s">
        <v>38</v>
      </c>
      <c r="N1856" s="5" t="s">
        <v>9792</v>
      </c>
    </row>
    <row r="1857" spans="2:14" hidden="1" outlineLevel="1">
      <c r="B1857" s="5" t="s">
        <v>9793</v>
      </c>
      <c r="C1857" s="5" t="s">
        <v>37</v>
      </c>
      <c r="D1857" s="5" t="s">
        <v>55</v>
      </c>
      <c r="E1857" s="5"/>
      <c r="F1857" s="5" t="s">
        <v>9794</v>
      </c>
      <c r="G1857" s="5" t="s">
        <v>9795</v>
      </c>
      <c r="H1857" s="5" t="s">
        <v>9796</v>
      </c>
      <c r="I1857" s="5" t="s">
        <v>905</v>
      </c>
      <c r="J1857" s="5" t="s">
        <v>38</v>
      </c>
      <c r="K1857" s="5" t="s">
        <v>637</v>
      </c>
      <c r="L1857" s="2">
        <f t="shared" si="28"/>
        <v>-92283.407934321876</v>
      </c>
      <c r="M1857" s="5" t="s">
        <v>38</v>
      </c>
      <c r="N1857" s="5" t="s">
        <v>9797</v>
      </c>
    </row>
    <row r="1858" spans="2:14" hidden="1" outlineLevel="1">
      <c r="B1858" s="5" t="s">
        <v>9793</v>
      </c>
      <c r="C1858" s="5" t="s">
        <v>37</v>
      </c>
      <c r="D1858" s="5" t="s">
        <v>55</v>
      </c>
      <c r="E1858" s="5"/>
      <c r="F1858" s="5" t="s">
        <v>9798</v>
      </c>
      <c r="G1858" s="5" t="s">
        <v>9799</v>
      </c>
      <c r="H1858" s="5" t="s">
        <v>9796</v>
      </c>
      <c r="I1858" s="5" t="s">
        <v>5274</v>
      </c>
      <c r="J1858" s="5" t="s">
        <v>38</v>
      </c>
      <c r="K1858" s="5" t="s">
        <v>967</v>
      </c>
      <c r="L1858" s="2">
        <f t="shared" si="28"/>
        <v>124753.49591121291</v>
      </c>
      <c r="M1858" s="5" t="s">
        <v>38</v>
      </c>
      <c r="N1858" s="5" t="s">
        <v>9800</v>
      </c>
    </row>
    <row r="1859" spans="2:14" hidden="1" outlineLevel="1">
      <c r="B1859" s="5" t="s">
        <v>9801</v>
      </c>
      <c r="C1859" s="5" t="s">
        <v>37</v>
      </c>
      <c r="D1859" s="5" t="s">
        <v>38</v>
      </c>
      <c r="E1859" s="5"/>
      <c r="F1859" s="5" t="s">
        <v>9802</v>
      </c>
      <c r="G1859" s="5" t="s">
        <v>9803</v>
      </c>
      <c r="H1859" s="5" t="s">
        <v>9804</v>
      </c>
      <c r="I1859" s="5" t="s">
        <v>1669</v>
      </c>
      <c r="J1859" s="5" t="s">
        <v>51</v>
      </c>
      <c r="K1859" s="5" t="s">
        <v>740</v>
      </c>
      <c r="L1859" s="2">
        <f t="shared" ref="L1859:L1922" si="29">K1859/$K$2361*100</f>
        <v>-3417.9039975674768</v>
      </c>
      <c r="M1859" s="5" t="s">
        <v>38</v>
      </c>
      <c r="N1859" s="5" t="s">
        <v>9805</v>
      </c>
    </row>
    <row r="1860" spans="2:14" hidden="1" outlineLevel="1">
      <c r="B1860" s="5" t="s">
        <v>9801</v>
      </c>
      <c r="C1860" s="5" t="s">
        <v>37</v>
      </c>
      <c r="D1860" s="5" t="s">
        <v>46</v>
      </c>
      <c r="E1860" s="5"/>
      <c r="F1860" s="5" t="s">
        <v>9806</v>
      </c>
      <c r="G1860" s="5" t="s">
        <v>9807</v>
      </c>
      <c r="H1860" s="5" t="s">
        <v>9804</v>
      </c>
      <c r="I1860" s="5" t="s">
        <v>6509</v>
      </c>
      <c r="J1860" s="5" t="s">
        <v>51</v>
      </c>
      <c r="K1860" s="5" t="s">
        <v>1620</v>
      </c>
      <c r="L1860" s="2">
        <f t="shared" si="29"/>
        <v>75193.887946484494</v>
      </c>
      <c r="M1860" s="5" t="s">
        <v>38</v>
      </c>
      <c r="N1860" s="5" t="s">
        <v>9808</v>
      </c>
    </row>
    <row r="1861" spans="2:14" hidden="1" outlineLevel="1">
      <c r="B1861" s="5" t="s">
        <v>9809</v>
      </c>
      <c r="C1861" s="5" t="s">
        <v>37</v>
      </c>
      <c r="D1861" s="5" t="s">
        <v>63</v>
      </c>
      <c r="E1861" s="5"/>
      <c r="F1861" s="5" t="s">
        <v>9810</v>
      </c>
      <c r="G1861" s="5" t="s">
        <v>9811</v>
      </c>
      <c r="H1861" s="5" t="s">
        <v>9812</v>
      </c>
      <c r="I1861" s="5" t="s">
        <v>3602</v>
      </c>
      <c r="J1861" s="5" t="s">
        <v>51</v>
      </c>
      <c r="K1861" s="5" t="s">
        <v>447</v>
      </c>
      <c r="L1861" s="2">
        <f t="shared" si="29"/>
        <v>49559.60796472842</v>
      </c>
      <c r="M1861" s="5" t="s">
        <v>38</v>
      </c>
      <c r="N1861" s="5" t="s">
        <v>9813</v>
      </c>
    </row>
    <row r="1862" spans="2:14" hidden="1" outlineLevel="1">
      <c r="B1862" s="5" t="s">
        <v>9809</v>
      </c>
      <c r="C1862" s="5" t="s">
        <v>37</v>
      </c>
      <c r="D1862" s="5" t="s">
        <v>55</v>
      </c>
      <c r="E1862" s="5"/>
      <c r="F1862" s="5" t="s">
        <v>9814</v>
      </c>
      <c r="G1862" s="5" t="s">
        <v>9815</v>
      </c>
      <c r="H1862" s="5" t="s">
        <v>9812</v>
      </c>
      <c r="I1862" s="5" t="s">
        <v>2042</v>
      </c>
      <c r="J1862" s="5" t="s">
        <v>51</v>
      </c>
      <c r="K1862" s="5" t="s">
        <v>612</v>
      </c>
      <c r="L1862" s="2">
        <f t="shared" si="29"/>
        <v>-46141.703967160938</v>
      </c>
      <c r="M1862" s="5" t="s">
        <v>38</v>
      </c>
      <c r="N1862" s="5" t="s">
        <v>9816</v>
      </c>
    </row>
    <row r="1863" spans="2:14" hidden="1" outlineLevel="1">
      <c r="B1863" s="5" t="s">
        <v>9817</v>
      </c>
      <c r="C1863" s="5" t="s">
        <v>37</v>
      </c>
      <c r="D1863" s="5" t="s">
        <v>55</v>
      </c>
      <c r="E1863" s="5"/>
      <c r="F1863" s="5" t="s">
        <v>9818</v>
      </c>
      <c r="G1863" s="5" t="s">
        <v>9819</v>
      </c>
      <c r="H1863" s="5" t="s">
        <v>9820</v>
      </c>
      <c r="I1863" s="5" t="s">
        <v>973</v>
      </c>
      <c r="J1863" s="5" t="s">
        <v>38</v>
      </c>
      <c r="K1863" s="5" t="s">
        <v>1164</v>
      </c>
      <c r="L1863" s="2">
        <f t="shared" si="29"/>
        <v>39305.895972025988</v>
      </c>
      <c r="M1863" s="5" t="s">
        <v>38</v>
      </c>
      <c r="N1863" s="5" t="s">
        <v>9821</v>
      </c>
    </row>
    <row r="1864" spans="2:14" hidden="1" outlineLevel="1">
      <c r="B1864" s="5" t="s">
        <v>9822</v>
      </c>
      <c r="C1864" s="5" t="s">
        <v>37</v>
      </c>
      <c r="D1864" s="5" t="s">
        <v>55</v>
      </c>
      <c r="E1864" s="5"/>
      <c r="F1864" s="5" t="s">
        <v>9823</v>
      </c>
      <c r="G1864" s="5" t="s">
        <v>9824</v>
      </c>
      <c r="H1864" s="5" t="s">
        <v>9825</v>
      </c>
      <c r="I1864" s="5" t="s">
        <v>3177</v>
      </c>
      <c r="J1864" s="5" t="s">
        <v>38</v>
      </c>
      <c r="K1864" s="5" t="s">
        <v>1159</v>
      </c>
      <c r="L1864" s="2">
        <f t="shared" si="29"/>
        <v>-8544.759993918693</v>
      </c>
      <c r="M1864" s="5" t="s">
        <v>38</v>
      </c>
      <c r="N1864" s="5" t="s">
        <v>9826</v>
      </c>
    </row>
    <row r="1865" spans="2:14" hidden="1" outlineLevel="1">
      <c r="B1865" s="5" t="s">
        <v>9822</v>
      </c>
      <c r="C1865" s="5" t="s">
        <v>37</v>
      </c>
      <c r="D1865" s="5" t="s">
        <v>38</v>
      </c>
      <c r="E1865" s="5"/>
      <c r="F1865" s="5" t="s">
        <v>9827</v>
      </c>
      <c r="G1865" s="5" t="s">
        <v>9828</v>
      </c>
      <c r="H1865" s="5" t="s">
        <v>9825</v>
      </c>
      <c r="I1865" s="5" t="s">
        <v>2191</v>
      </c>
      <c r="J1865" s="5" t="s">
        <v>38</v>
      </c>
      <c r="K1865" s="5" t="s">
        <v>43</v>
      </c>
      <c r="L1865" s="2">
        <f t="shared" si="29"/>
        <v>51268.559963512154</v>
      </c>
      <c r="M1865" s="5" t="s">
        <v>38</v>
      </c>
      <c r="N1865" s="5" t="s">
        <v>9829</v>
      </c>
    </row>
    <row r="1866" spans="2:14" hidden="1" outlineLevel="1">
      <c r="B1866" s="1" t="s">
        <v>26</v>
      </c>
      <c r="C1866" s="1" t="s">
        <v>27</v>
      </c>
      <c r="D1866" s="1" t="s">
        <v>4</v>
      </c>
      <c r="E1866" s="1" t="s">
        <v>28</v>
      </c>
      <c r="F1866" s="1" t="s">
        <v>29</v>
      </c>
      <c r="G1866" s="1" t="s">
        <v>30</v>
      </c>
      <c r="H1866" s="1" t="s">
        <v>31</v>
      </c>
      <c r="I1866" s="1" t="s">
        <v>32</v>
      </c>
      <c r="J1866" s="1" t="s">
        <v>33</v>
      </c>
      <c r="K1866" s="1" t="s">
        <v>3</v>
      </c>
      <c r="L1866" s="2" t="e">
        <f t="shared" si="29"/>
        <v>#VALUE!</v>
      </c>
      <c r="M1866" s="1" t="s">
        <v>34</v>
      </c>
      <c r="N1866" s="1" t="s">
        <v>35</v>
      </c>
    </row>
    <row r="1867" spans="2:14" hidden="1" outlineLevel="1">
      <c r="B1867" s="6" t="s">
        <v>9830</v>
      </c>
      <c r="C1867" s="6" t="s">
        <v>37</v>
      </c>
      <c r="D1867" s="6" t="s">
        <v>38</v>
      </c>
      <c r="E1867" s="6"/>
      <c r="F1867" s="6" t="s">
        <v>9831</v>
      </c>
      <c r="G1867" s="6" t="s">
        <v>9832</v>
      </c>
      <c r="H1867" s="6" t="s">
        <v>9833</v>
      </c>
      <c r="I1867" s="6" t="s">
        <v>9834</v>
      </c>
      <c r="J1867" s="6" t="s">
        <v>55</v>
      </c>
      <c r="K1867" s="6" t="s">
        <v>374</v>
      </c>
      <c r="L1867" s="2">
        <f t="shared" si="29"/>
        <v>8544.759993918693</v>
      </c>
      <c r="M1867" s="6" t="s">
        <v>55</v>
      </c>
      <c r="N1867" s="6" t="s">
        <v>9835</v>
      </c>
    </row>
    <row r="1868" spans="2:14" hidden="1" outlineLevel="1">
      <c r="B1868" s="5" t="s">
        <v>9836</v>
      </c>
      <c r="C1868" s="5" t="s">
        <v>37</v>
      </c>
      <c r="D1868" s="5" t="s">
        <v>46</v>
      </c>
      <c r="E1868" s="5"/>
      <c r="F1868" s="5" t="s">
        <v>9837</v>
      </c>
      <c r="G1868" s="5" t="s">
        <v>9838</v>
      </c>
      <c r="H1868" s="5" t="s">
        <v>9839</v>
      </c>
      <c r="I1868" s="5" t="s">
        <v>9840</v>
      </c>
      <c r="J1868" s="5" t="s">
        <v>51</v>
      </c>
      <c r="K1868" s="5" t="s">
        <v>350</v>
      </c>
      <c r="L1868" s="2">
        <f t="shared" si="29"/>
        <v>83738.647940403185</v>
      </c>
      <c r="M1868" s="5" t="s">
        <v>38</v>
      </c>
      <c r="N1868" s="5" t="s">
        <v>4710</v>
      </c>
    </row>
    <row r="1869" spans="2:14" hidden="1" outlineLevel="1">
      <c r="B1869" s="5" t="s">
        <v>9841</v>
      </c>
      <c r="C1869" s="5" t="s">
        <v>37</v>
      </c>
      <c r="D1869" s="5" t="s">
        <v>38</v>
      </c>
      <c r="E1869" s="5" t="s">
        <v>120</v>
      </c>
      <c r="F1869" s="5" t="s">
        <v>9842</v>
      </c>
      <c r="G1869" s="5" t="s">
        <v>9843</v>
      </c>
      <c r="H1869" s="5" t="s">
        <v>9844</v>
      </c>
      <c r="I1869" s="5" t="s">
        <v>2822</v>
      </c>
      <c r="J1869" s="5" t="s">
        <v>51</v>
      </c>
      <c r="K1869" s="5" t="s">
        <v>676</v>
      </c>
      <c r="L1869" s="2">
        <f t="shared" si="29"/>
        <v>-1708.9519987837384</v>
      </c>
      <c r="M1869" s="5" t="s">
        <v>38</v>
      </c>
      <c r="N1869" s="5" t="s">
        <v>9845</v>
      </c>
    </row>
    <row r="1870" spans="2:14" hidden="1" outlineLevel="1">
      <c r="B1870" s="5" t="s">
        <v>9846</v>
      </c>
      <c r="C1870" s="5" t="s">
        <v>37</v>
      </c>
      <c r="D1870" s="5" t="s">
        <v>38</v>
      </c>
      <c r="E1870" s="5"/>
      <c r="F1870" s="5" t="s">
        <v>9847</v>
      </c>
      <c r="G1870" s="5" t="s">
        <v>9848</v>
      </c>
      <c r="H1870" s="5" t="s">
        <v>9849</v>
      </c>
      <c r="I1870" s="5" t="s">
        <v>451</v>
      </c>
      <c r="J1870" s="5" t="s">
        <v>51</v>
      </c>
      <c r="K1870" s="5" t="s">
        <v>139</v>
      </c>
      <c r="L1870" s="2">
        <f t="shared" si="29"/>
        <v>64940.175953782054</v>
      </c>
      <c r="M1870" s="5" t="s">
        <v>38</v>
      </c>
      <c r="N1870" s="5" t="s">
        <v>9850</v>
      </c>
    </row>
    <row r="1871" spans="2:14" hidden="1" outlineLevel="1">
      <c r="B1871" s="5" t="s">
        <v>9851</v>
      </c>
      <c r="C1871" s="5" t="s">
        <v>37</v>
      </c>
      <c r="D1871" s="5" t="s">
        <v>38</v>
      </c>
      <c r="E1871" s="5"/>
      <c r="F1871" s="5" t="s">
        <v>9852</v>
      </c>
      <c r="G1871" s="5" t="s">
        <v>9853</v>
      </c>
      <c r="H1871" s="5" t="s">
        <v>9854</v>
      </c>
      <c r="I1871" s="5" t="s">
        <v>4135</v>
      </c>
      <c r="J1871" s="5" t="s">
        <v>51</v>
      </c>
      <c r="K1871" s="5" t="s">
        <v>215</v>
      </c>
      <c r="L1871" s="2">
        <f t="shared" si="29"/>
        <v>63231.223954998328</v>
      </c>
      <c r="M1871" s="5" t="s">
        <v>38</v>
      </c>
      <c r="N1871" s="5" t="s">
        <v>9855</v>
      </c>
    </row>
    <row r="1872" spans="2:14" hidden="1" outlineLevel="1">
      <c r="B1872" s="5" t="s">
        <v>9851</v>
      </c>
      <c r="C1872" s="5" t="s">
        <v>37</v>
      </c>
      <c r="D1872" s="5" t="s">
        <v>38</v>
      </c>
      <c r="E1872" s="5"/>
      <c r="F1872" s="5" t="s">
        <v>9856</v>
      </c>
      <c r="G1872" s="5" t="s">
        <v>9857</v>
      </c>
      <c r="H1872" s="5" t="s">
        <v>9854</v>
      </c>
      <c r="I1872" s="5" t="s">
        <v>925</v>
      </c>
      <c r="J1872" s="5" t="s">
        <v>51</v>
      </c>
      <c r="K1872" s="5" t="s">
        <v>1856</v>
      </c>
      <c r="L1872" s="2">
        <f t="shared" si="29"/>
        <v>-44432.751968377197</v>
      </c>
      <c r="M1872" s="5" t="s">
        <v>38</v>
      </c>
      <c r="N1872" s="5" t="s">
        <v>9858</v>
      </c>
    </row>
    <row r="1873" spans="2:14" hidden="1" outlineLevel="1">
      <c r="B1873" s="5" t="s">
        <v>9859</v>
      </c>
      <c r="C1873" s="5" t="s">
        <v>37</v>
      </c>
      <c r="D1873" s="5" t="s">
        <v>55</v>
      </c>
      <c r="E1873" s="5"/>
      <c r="F1873" s="5" t="s">
        <v>9860</v>
      </c>
      <c r="G1873" s="5" t="s">
        <v>9861</v>
      </c>
      <c r="H1873" s="5" t="s">
        <v>9862</v>
      </c>
      <c r="I1873" s="5" t="s">
        <v>50</v>
      </c>
      <c r="J1873" s="5" t="s">
        <v>51</v>
      </c>
      <c r="K1873" s="5" t="s">
        <v>1620</v>
      </c>
      <c r="L1873" s="2">
        <f t="shared" si="29"/>
        <v>75193.887946484494</v>
      </c>
      <c r="M1873" s="5" t="s">
        <v>38</v>
      </c>
      <c r="N1873" s="5" t="s">
        <v>9863</v>
      </c>
    </row>
    <row r="1874" spans="2:14" hidden="1" outlineLevel="1">
      <c r="B1874" s="5" t="s">
        <v>9864</v>
      </c>
      <c r="C1874" s="5" t="s">
        <v>37</v>
      </c>
      <c r="D1874" s="5" t="s">
        <v>38</v>
      </c>
      <c r="E1874" s="5"/>
      <c r="F1874" s="5" t="s">
        <v>9865</v>
      </c>
      <c r="G1874" s="5" t="s">
        <v>9866</v>
      </c>
      <c r="H1874" s="5" t="s">
        <v>9867</v>
      </c>
      <c r="I1874" s="5" t="s">
        <v>3602</v>
      </c>
      <c r="J1874" s="5" t="s">
        <v>51</v>
      </c>
      <c r="K1874" s="5" t="s">
        <v>452</v>
      </c>
      <c r="L1874" s="2">
        <f t="shared" si="29"/>
        <v>119626.63991486171</v>
      </c>
      <c r="M1874" s="5" t="s">
        <v>38</v>
      </c>
      <c r="N1874" s="5" t="s">
        <v>9868</v>
      </c>
    </row>
    <row r="1875" spans="2:14" hidden="1" outlineLevel="1">
      <c r="B1875" s="5" t="s">
        <v>9869</v>
      </c>
      <c r="C1875" s="5" t="s">
        <v>37</v>
      </c>
      <c r="D1875" s="5" t="s">
        <v>55</v>
      </c>
      <c r="E1875" s="5"/>
      <c r="F1875" s="5" t="s">
        <v>9870</v>
      </c>
      <c r="G1875" s="5" t="s">
        <v>9871</v>
      </c>
      <c r="H1875" s="5" t="s">
        <v>9872</v>
      </c>
      <c r="I1875" s="5" t="s">
        <v>214</v>
      </c>
      <c r="J1875" s="5" t="s">
        <v>38</v>
      </c>
      <c r="K1875" s="5" t="s">
        <v>967</v>
      </c>
      <c r="L1875" s="2">
        <f t="shared" si="29"/>
        <v>124753.49591121291</v>
      </c>
      <c r="M1875" s="5" t="s">
        <v>38</v>
      </c>
      <c r="N1875" s="5" t="s">
        <v>3191</v>
      </c>
    </row>
    <row r="1876" spans="2:14" hidden="1" outlineLevel="1">
      <c r="B1876" s="5" t="s">
        <v>9869</v>
      </c>
      <c r="C1876" s="5" t="s">
        <v>37</v>
      </c>
      <c r="D1876" s="5" t="s">
        <v>55</v>
      </c>
      <c r="E1876" s="5"/>
      <c r="F1876" s="5" t="s">
        <v>9873</v>
      </c>
      <c r="G1876" s="5" t="s">
        <v>9874</v>
      </c>
      <c r="H1876" s="5" t="s">
        <v>9872</v>
      </c>
      <c r="I1876" s="5" t="s">
        <v>1583</v>
      </c>
      <c r="J1876" s="5" t="s">
        <v>38</v>
      </c>
      <c r="K1876" s="5" t="s">
        <v>2488</v>
      </c>
      <c r="L1876" s="2">
        <f t="shared" si="29"/>
        <v>-116208.73591729421</v>
      </c>
      <c r="M1876" s="5" t="s">
        <v>38</v>
      </c>
      <c r="N1876" s="5" t="s">
        <v>9875</v>
      </c>
    </row>
    <row r="1877" spans="2:14" hidden="1" outlineLevel="1">
      <c r="B1877" s="5" t="s">
        <v>9876</v>
      </c>
      <c r="C1877" s="5" t="s">
        <v>37</v>
      </c>
      <c r="D1877" s="5" t="s">
        <v>38</v>
      </c>
      <c r="E1877" s="5"/>
      <c r="F1877" s="5" t="s">
        <v>9877</v>
      </c>
      <c r="G1877" s="5" t="s">
        <v>9878</v>
      </c>
      <c r="H1877" s="5" t="s">
        <v>9879</v>
      </c>
      <c r="I1877" s="5" t="s">
        <v>1050</v>
      </c>
      <c r="J1877" s="5" t="s">
        <v>38</v>
      </c>
      <c r="K1877" s="5" t="s">
        <v>355</v>
      </c>
      <c r="L1877" s="2">
        <f t="shared" si="29"/>
        <v>-22216.375984188599</v>
      </c>
      <c r="M1877" s="5" t="s">
        <v>38</v>
      </c>
      <c r="N1877" s="5" t="s">
        <v>9880</v>
      </c>
    </row>
    <row r="1878" spans="2:14" hidden="1" outlineLevel="1">
      <c r="B1878" s="5" t="s">
        <v>9876</v>
      </c>
      <c r="C1878" s="5" t="s">
        <v>37</v>
      </c>
      <c r="D1878" s="5" t="s">
        <v>38</v>
      </c>
      <c r="E1878" s="5"/>
      <c r="F1878" s="5" t="s">
        <v>9881</v>
      </c>
      <c r="G1878" s="5" t="s">
        <v>9882</v>
      </c>
      <c r="H1878" s="5" t="s">
        <v>9879</v>
      </c>
      <c r="I1878" s="5" t="s">
        <v>752</v>
      </c>
      <c r="J1878" s="5" t="s">
        <v>38</v>
      </c>
      <c r="K1878" s="5" t="s">
        <v>132</v>
      </c>
      <c r="L1878" s="2">
        <f t="shared" si="29"/>
        <v>56395.415959863371</v>
      </c>
      <c r="M1878" s="5" t="s">
        <v>38</v>
      </c>
      <c r="N1878" s="5" t="s">
        <v>9883</v>
      </c>
    </row>
    <row r="1879" spans="2:14" hidden="1" outlineLevel="1">
      <c r="B1879" s="5" t="s">
        <v>9884</v>
      </c>
      <c r="C1879" s="5" t="s">
        <v>37</v>
      </c>
      <c r="D1879" s="5" t="s">
        <v>55</v>
      </c>
      <c r="E1879" s="5"/>
      <c r="F1879" s="5" t="s">
        <v>9885</v>
      </c>
      <c r="G1879" s="5" t="s">
        <v>9886</v>
      </c>
      <c r="H1879" s="5" t="s">
        <v>9887</v>
      </c>
      <c r="I1879" s="5" t="s">
        <v>710</v>
      </c>
      <c r="J1879" s="5" t="s">
        <v>51</v>
      </c>
      <c r="K1879" s="5" t="s">
        <v>2259</v>
      </c>
      <c r="L1879" s="2">
        <f t="shared" si="29"/>
        <v>153805.67989053644</v>
      </c>
      <c r="M1879" s="5" t="s">
        <v>38</v>
      </c>
      <c r="N1879" s="5" t="s">
        <v>9888</v>
      </c>
    </row>
    <row r="1880" spans="2:14" hidden="1" outlineLevel="1">
      <c r="B1880" s="5" t="s">
        <v>9889</v>
      </c>
      <c r="C1880" s="5" t="s">
        <v>37</v>
      </c>
      <c r="D1880" s="5" t="s">
        <v>38</v>
      </c>
      <c r="E1880" s="5"/>
      <c r="F1880" s="5" t="s">
        <v>9890</v>
      </c>
      <c r="G1880" s="5" t="s">
        <v>9891</v>
      </c>
      <c r="H1880" s="5" t="s">
        <v>9892</v>
      </c>
      <c r="I1880" s="5" t="s">
        <v>9893</v>
      </c>
      <c r="J1880" s="5" t="s">
        <v>51</v>
      </c>
      <c r="K1880" s="5" t="s">
        <v>5057</v>
      </c>
      <c r="L1880" s="2">
        <f t="shared" si="29"/>
        <v>150387.77589296899</v>
      </c>
      <c r="M1880" s="5" t="s">
        <v>38</v>
      </c>
      <c r="N1880" s="5" t="s">
        <v>9894</v>
      </c>
    </row>
    <row r="1881" spans="2:14" hidden="1" outlineLevel="1">
      <c r="B1881" s="5" t="s">
        <v>9895</v>
      </c>
      <c r="C1881" s="5" t="s">
        <v>37</v>
      </c>
      <c r="D1881" s="5" t="s">
        <v>38</v>
      </c>
      <c r="E1881" s="5"/>
      <c r="F1881" s="5" t="s">
        <v>9896</v>
      </c>
      <c r="G1881" s="5" t="s">
        <v>9897</v>
      </c>
      <c r="H1881" s="5" t="s">
        <v>9898</v>
      </c>
      <c r="I1881" s="5" t="s">
        <v>3471</v>
      </c>
      <c r="J1881" s="5" t="s">
        <v>51</v>
      </c>
      <c r="K1881" s="5" t="s">
        <v>63</v>
      </c>
      <c r="L1881" s="2">
        <f t="shared" si="29"/>
        <v>6835.8079951349537</v>
      </c>
      <c r="M1881" s="5" t="s">
        <v>38</v>
      </c>
      <c r="N1881" s="5" t="s">
        <v>9899</v>
      </c>
    </row>
    <row r="1882" spans="2:14" hidden="1" outlineLevel="1">
      <c r="B1882" s="5" t="s">
        <v>9900</v>
      </c>
      <c r="C1882" s="5" t="s">
        <v>37</v>
      </c>
      <c r="D1882" s="5" t="s">
        <v>55</v>
      </c>
      <c r="E1882" s="5"/>
      <c r="F1882" s="5" t="s">
        <v>9901</v>
      </c>
      <c r="G1882" s="5" t="s">
        <v>9902</v>
      </c>
      <c r="H1882" s="5" t="s">
        <v>9903</v>
      </c>
      <c r="I1882" s="5" t="s">
        <v>1933</v>
      </c>
      <c r="J1882" s="5" t="s">
        <v>51</v>
      </c>
      <c r="K1882" s="5" t="s">
        <v>540</v>
      </c>
      <c r="L1882" s="2">
        <f t="shared" si="29"/>
        <v>11962.66399148617</v>
      </c>
      <c r="M1882" s="5" t="s">
        <v>38</v>
      </c>
      <c r="N1882" s="5" t="s">
        <v>9904</v>
      </c>
    </row>
    <row r="1883" spans="2:14" hidden="1" outlineLevel="1">
      <c r="B1883" s="5" t="s">
        <v>9905</v>
      </c>
      <c r="C1883" s="5" t="s">
        <v>37</v>
      </c>
      <c r="D1883" s="5" t="s">
        <v>38</v>
      </c>
      <c r="E1883" s="5"/>
      <c r="F1883" s="5" t="s">
        <v>9906</v>
      </c>
      <c r="G1883" s="5" t="s">
        <v>9907</v>
      </c>
      <c r="H1883" s="5" t="s">
        <v>9908</v>
      </c>
      <c r="I1883" s="5" t="s">
        <v>1219</v>
      </c>
      <c r="J1883" s="5" t="s">
        <v>51</v>
      </c>
      <c r="K1883" s="5" t="s">
        <v>336</v>
      </c>
      <c r="L1883" s="2">
        <f t="shared" si="29"/>
        <v>105955.02392459178</v>
      </c>
      <c r="M1883" s="5" t="s">
        <v>38</v>
      </c>
      <c r="N1883" s="5" t="s">
        <v>9909</v>
      </c>
    </row>
    <row r="1884" spans="2:14" hidden="1" outlineLevel="1">
      <c r="B1884" s="5" t="s">
        <v>9910</v>
      </c>
      <c r="C1884" s="5" t="s">
        <v>37</v>
      </c>
      <c r="D1884" s="5" t="s">
        <v>38</v>
      </c>
      <c r="E1884" s="5"/>
      <c r="F1884" s="5" t="s">
        <v>9911</v>
      </c>
      <c r="G1884" s="5" t="s">
        <v>9912</v>
      </c>
      <c r="H1884" s="5" t="s">
        <v>9913</v>
      </c>
      <c r="I1884" s="5" t="s">
        <v>95</v>
      </c>
      <c r="J1884" s="5" t="s">
        <v>51</v>
      </c>
      <c r="K1884" s="5" t="s">
        <v>9914</v>
      </c>
      <c r="L1884" s="2">
        <f t="shared" si="29"/>
        <v>199947.38385769739</v>
      </c>
      <c r="M1884" s="5" t="s">
        <v>38</v>
      </c>
      <c r="N1884" s="5" t="s">
        <v>9915</v>
      </c>
    </row>
    <row r="1885" spans="2:14" hidden="1" outlineLevel="1">
      <c r="B1885" s="5" t="s">
        <v>9910</v>
      </c>
      <c r="C1885" s="5" t="s">
        <v>37</v>
      </c>
      <c r="D1885" s="5" t="s">
        <v>38</v>
      </c>
      <c r="E1885" s="5"/>
      <c r="F1885" s="5" t="s">
        <v>9916</v>
      </c>
      <c r="G1885" s="5" t="s">
        <v>9917</v>
      </c>
      <c r="H1885" s="5" t="s">
        <v>9913</v>
      </c>
      <c r="I1885" s="5" t="s">
        <v>9918</v>
      </c>
      <c r="J1885" s="5" t="s">
        <v>51</v>
      </c>
      <c r="K1885" s="5" t="s">
        <v>1056</v>
      </c>
      <c r="L1885" s="2">
        <f t="shared" si="29"/>
        <v>-93992.359933105618</v>
      </c>
      <c r="M1885" s="5" t="s">
        <v>38</v>
      </c>
      <c r="N1885" s="5" t="s">
        <v>9919</v>
      </c>
    </row>
    <row r="1886" spans="2:14" hidden="1" outlineLevel="1">
      <c r="B1886" s="5" t="s">
        <v>9920</v>
      </c>
      <c r="C1886" s="5" t="s">
        <v>37</v>
      </c>
      <c r="D1886" s="5" t="s">
        <v>55</v>
      </c>
      <c r="E1886" s="5"/>
      <c r="F1886" s="5" t="s">
        <v>9921</v>
      </c>
      <c r="G1886" s="5" t="s">
        <v>9922</v>
      </c>
      <c r="H1886" s="5" t="s">
        <v>9923</v>
      </c>
      <c r="I1886" s="5" t="s">
        <v>50</v>
      </c>
      <c r="J1886" s="5" t="s">
        <v>51</v>
      </c>
      <c r="K1886" s="5" t="s">
        <v>2259</v>
      </c>
      <c r="L1886" s="2">
        <f t="shared" si="29"/>
        <v>153805.67989053644</v>
      </c>
      <c r="M1886" s="5" t="s">
        <v>38</v>
      </c>
      <c r="N1886" s="5" t="s">
        <v>9924</v>
      </c>
    </row>
    <row r="1887" spans="2:14" hidden="1" outlineLevel="1">
      <c r="B1887" s="5" t="s">
        <v>9920</v>
      </c>
      <c r="C1887" s="5" t="s">
        <v>37</v>
      </c>
      <c r="D1887" s="5" t="s">
        <v>38</v>
      </c>
      <c r="E1887" s="5"/>
      <c r="F1887" s="5" t="s">
        <v>9925</v>
      </c>
      <c r="G1887" s="5" t="s">
        <v>9926</v>
      </c>
      <c r="H1887" s="5" t="s">
        <v>9923</v>
      </c>
      <c r="I1887" s="5" t="s">
        <v>342</v>
      </c>
      <c r="J1887" s="5" t="s">
        <v>51</v>
      </c>
      <c r="K1887" s="5" t="s">
        <v>1215</v>
      </c>
      <c r="L1887" s="2">
        <f t="shared" si="29"/>
        <v>-90574.455935538135</v>
      </c>
      <c r="M1887" s="5" t="s">
        <v>38</v>
      </c>
      <c r="N1887" s="5" t="s">
        <v>9927</v>
      </c>
    </row>
    <row r="1888" spans="2:14" hidden="1" outlineLevel="1">
      <c r="B1888" s="5" t="s">
        <v>9928</v>
      </c>
      <c r="C1888" s="5" t="s">
        <v>37</v>
      </c>
      <c r="D1888" s="5" t="s">
        <v>38</v>
      </c>
      <c r="E1888" s="5"/>
      <c r="F1888" s="5" t="s">
        <v>9929</v>
      </c>
      <c r="G1888" s="5" t="s">
        <v>9930</v>
      </c>
      <c r="H1888" s="5" t="s">
        <v>9931</v>
      </c>
      <c r="I1888" s="5" t="s">
        <v>2458</v>
      </c>
      <c r="J1888" s="5" t="s">
        <v>55</v>
      </c>
      <c r="K1888" s="5" t="s">
        <v>374</v>
      </c>
      <c r="L1888" s="2">
        <f t="shared" si="29"/>
        <v>8544.759993918693</v>
      </c>
      <c r="M1888" s="5" t="s">
        <v>38</v>
      </c>
      <c r="N1888" s="5" t="s">
        <v>9932</v>
      </c>
    </row>
    <row r="1889" spans="1:14" hidden="1" outlineLevel="1">
      <c r="B1889" s="5" t="s">
        <v>9933</v>
      </c>
      <c r="C1889" s="5" t="s">
        <v>37</v>
      </c>
      <c r="D1889" s="5" t="s">
        <v>38</v>
      </c>
      <c r="E1889" s="5"/>
      <c r="F1889" s="5" t="s">
        <v>9934</v>
      </c>
      <c r="G1889" s="5" t="s">
        <v>9935</v>
      </c>
      <c r="H1889" s="5" t="s">
        <v>9936</v>
      </c>
      <c r="I1889" s="5" t="s">
        <v>4549</v>
      </c>
      <c r="J1889" s="5" t="s">
        <v>38</v>
      </c>
      <c r="K1889" s="5" t="s">
        <v>208</v>
      </c>
      <c r="L1889" s="2">
        <f t="shared" si="29"/>
        <v>87156.551937970667</v>
      </c>
      <c r="M1889" s="5" t="s">
        <v>38</v>
      </c>
      <c r="N1889" s="5" t="s">
        <v>9937</v>
      </c>
    </row>
    <row r="1890" spans="1:14" collapsed="1">
      <c r="A1890" s="3" t="s">
        <v>9938</v>
      </c>
      <c r="B1890" s="2" t="s">
        <v>9939</v>
      </c>
      <c r="C1890" s="2" t="s">
        <v>9940</v>
      </c>
      <c r="D1890" s="2" t="s">
        <v>9941</v>
      </c>
      <c r="E1890" s="2" t="s">
        <v>9942</v>
      </c>
      <c r="F1890" s="2" t="s">
        <v>2944</v>
      </c>
      <c r="G1890" s="2" t="s">
        <v>3261</v>
      </c>
      <c r="H1890" s="2" t="s">
        <v>3113</v>
      </c>
      <c r="I1890" s="3" t="s">
        <v>9943</v>
      </c>
      <c r="K1890" s="2">
        <f>40/C1890</f>
        <v>5.6458101031771801E-4</v>
      </c>
      <c r="L1890" s="2">
        <f t="shared" si="29"/>
        <v>0.96484184605780654</v>
      </c>
      <c r="M1890" s="2">
        <v>-0.27</v>
      </c>
      <c r="N1890" s="2">
        <v>8.2100000000000009</v>
      </c>
    </row>
    <row r="1891" spans="1:14" hidden="1" outlineLevel="1">
      <c r="B1891" s="1" t="s">
        <v>26</v>
      </c>
      <c r="C1891" s="1" t="s">
        <v>27</v>
      </c>
      <c r="D1891" s="1" t="s">
        <v>4</v>
      </c>
      <c r="E1891" s="1" t="s">
        <v>28</v>
      </c>
      <c r="F1891" s="1" t="s">
        <v>29</v>
      </c>
      <c r="G1891" s="1" t="s">
        <v>30</v>
      </c>
      <c r="H1891" s="1" t="s">
        <v>31</v>
      </c>
      <c r="I1891" s="1" t="s">
        <v>32</v>
      </c>
      <c r="J1891" s="1" t="s">
        <v>33</v>
      </c>
      <c r="K1891" s="1" t="s">
        <v>3</v>
      </c>
      <c r="L1891" s="2" t="e">
        <f t="shared" si="29"/>
        <v>#VALUE!</v>
      </c>
      <c r="M1891" s="1" t="s">
        <v>34</v>
      </c>
      <c r="N1891" s="1" t="s">
        <v>35</v>
      </c>
    </row>
    <row r="1892" spans="1:14" hidden="1" outlineLevel="1">
      <c r="B1892" s="7" t="s">
        <v>9944</v>
      </c>
      <c r="C1892" s="7" t="s">
        <v>24</v>
      </c>
      <c r="D1892" s="7" t="s">
        <v>46</v>
      </c>
      <c r="E1892" s="7"/>
      <c r="F1892" s="7" t="s">
        <v>2256</v>
      </c>
      <c r="G1892" s="7" t="s">
        <v>2257</v>
      </c>
      <c r="H1892" s="7" t="s">
        <v>2258</v>
      </c>
      <c r="I1892" s="7" t="s">
        <v>102</v>
      </c>
      <c r="J1892" s="7" t="s">
        <v>51</v>
      </c>
      <c r="K1892" s="7" t="s">
        <v>447</v>
      </c>
      <c r="L1892" s="2">
        <f t="shared" si="29"/>
        <v>49559.60796472842</v>
      </c>
      <c r="M1892" s="7" t="s">
        <v>38</v>
      </c>
      <c r="N1892" s="7" t="s">
        <v>985</v>
      </c>
    </row>
    <row r="1893" spans="1:14" hidden="1" outlineLevel="1">
      <c r="B1893" s="5" t="s">
        <v>9945</v>
      </c>
      <c r="C1893" s="5" t="s">
        <v>24</v>
      </c>
      <c r="D1893" s="5" t="s">
        <v>38</v>
      </c>
      <c r="E1893" s="5"/>
      <c r="F1893" s="5" t="s">
        <v>9946</v>
      </c>
      <c r="G1893" s="5" t="s">
        <v>9947</v>
      </c>
      <c r="H1893" s="5" t="s">
        <v>9948</v>
      </c>
      <c r="I1893" s="5" t="s">
        <v>9949</v>
      </c>
      <c r="J1893" s="5" t="s">
        <v>51</v>
      </c>
      <c r="K1893" s="5" t="s">
        <v>639</v>
      </c>
      <c r="L1893" s="2">
        <f t="shared" si="29"/>
        <v>23925.32798297234</v>
      </c>
      <c r="M1893" s="5" t="s">
        <v>38</v>
      </c>
      <c r="N1893" s="5" t="s">
        <v>9950</v>
      </c>
    </row>
    <row r="1894" spans="1:14" hidden="1" outlineLevel="1">
      <c r="B1894" s="7" t="s">
        <v>9951</v>
      </c>
      <c r="C1894" s="7" t="s">
        <v>24</v>
      </c>
      <c r="D1894" s="7" t="s">
        <v>55</v>
      </c>
      <c r="E1894" s="7"/>
      <c r="F1894" s="7" t="s">
        <v>6940</v>
      </c>
      <c r="G1894" s="7" t="s">
        <v>6941</v>
      </c>
      <c r="H1894" s="7" t="s">
        <v>2279</v>
      </c>
      <c r="I1894" s="7" t="s">
        <v>6528</v>
      </c>
      <c r="J1894" s="7" t="s">
        <v>51</v>
      </c>
      <c r="K1894" s="7" t="s">
        <v>1209</v>
      </c>
      <c r="L1894" s="2">
        <f t="shared" si="29"/>
        <v>88865.503936754394</v>
      </c>
      <c r="M1894" s="7" t="s">
        <v>38</v>
      </c>
      <c r="N1894" s="7" t="s">
        <v>6942</v>
      </c>
    </row>
    <row r="1895" spans="1:14" hidden="1" outlineLevel="1">
      <c r="B1895" s="5" t="s">
        <v>9952</v>
      </c>
      <c r="C1895" s="5" t="s">
        <v>24</v>
      </c>
      <c r="D1895" s="5" t="s">
        <v>38</v>
      </c>
      <c r="E1895" s="5"/>
      <c r="F1895" s="5" t="s">
        <v>9953</v>
      </c>
      <c r="G1895" s="5" t="s">
        <v>9954</v>
      </c>
      <c r="H1895" s="5" t="s">
        <v>9955</v>
      </c>
      <c r="I1895" s="5" t="s">
        <v>9688</v>
      </c>
      <c r="J1895" s="5" t="s">
        <v>51</v>
      </c>
      <c r="K1895" s="5" t="s">
        <v>259</v>
      </c>
      <c r="L1895" s="2">
        <f t="shared" si="29"/>
        <v>76902.839945268221</v>
      </c>
      <c r="M1895" s="5" t="s">
        <v>38</v>
      </c>
      <c r="N1895" s="5" t="s">
        <v>9956</v>
      </c>
    </row>
    <row r="1896" spans="1:14" hidden="1" outlineLevel="1">
      <c r="B1896" s="5" t="s">
        <v>9957</v>
      </c>
      <c r="C1896" s="5" t="s">
        <v>24</v>
      </c>
      <c r="D1896" s="5" t="s">
        <v>55</v>
      </c>
      <c r="E1896" s="5"/>
      <c r="F1896" s="5" t="s">
        <v>9958</v>
      </c>
      <c r="G1896" s="5" t="s">
        <v>9959</v>
      </c>
      <c r="H1896" s="5" t="s">
        <v>9960</v>
      </c>
      <c r="I1896" s="5" t="s">
        <v>180</v>
      </c>
      <c r="J1896" s="5" t="s">
        <v>51</v>
      </c>
      <c r="K1896" s="5" t="s">
        <v>932</v>
      </c>
      <c r="L1896" s="2">
        <f t="shared" si="29"/>
        <v>90574.455935538135</v>
      </c>
      <c r="M1896" s="5" t="s">
        <v>38</v>
      </c>
      <c r="N1896" s="5" t="s">
        <v>9961</v>
      </c>
    </row>
    <row r="1897" spans="1:14" hidden="1" outlineLevel="1">
      <c r="B1897" s="5" t="s">
        <v>9962</v>
      </c>
      <c r="C1897" s="5" t="s">
        <v>24</v>
      </c>
      <c r="D1897" s="5" t="s">
        <v>38</v>
      </c>
      <c r="E1897" s="5"/>
      <c r="F1897" s="5" t="s">
        <v>9963</v>
      </c>
      <c r="G1897" s="5" t="s">
        <v>9964</v>
      </c>
      <c r="H1897" s="5" t="s">
        <v>9965</v>
      </c>
      <c r="I1897" s="5" t="s">
        <v>2781</v>
      </c>
      <c r="J1897" s="5" t="s">
        <v>51</v>
      </c>
      <c r="K1897" s="5" t="s">
        <v>68</v>
      </c>
      <c r="L1897" s="2">
        <f t="shared" si="29"/>
        <v>97410.263930673085</v>
      </c>
      <c r="M1897" s="5" t="s">
        <v>38</v>
      </c>
      <c r="N1897" s="5" t="s">
        <v>9966</v>
      </c>
    </row>
    <row r="1898" spans="1:14" hidden="1" outlineLevel="1">
      <c r="B1898" s="5" t="s">
        <v>9967</v>
      </c>
      <c r="C1898" s="5" t="s">
        <v>24</v>
      </c>
      <c r="D1898" s="5" t="s">
        <v>55</v>
      </c>
      <c r="E1898" s="5"/>
      <c r="F1898" s="5" t="s">
        <v>9968</v>
      </c>
      <c r="G1898" s="5" t="s">
        <v>9969</v>
      </c>
      <c r="H1898" s="5" t="s">
        <v>9970</v>
      </c>
      <c r="I1898" s="5" t="s">
        <v>6303</v>
      </c>
      <c r="J1898" s="5" t="s">
        <v>51</v>
      </c>
      <c r="K1898" s="5" t="s">
        <v>1423</v>
      </c>
      <c r="L1898" s="2">
        <f t="shared" si="29"/>
        <v>68358.079951349544</v>
      </c>
      <c r="M1898" s="5" t="s">
        <v>38</v>
      </c>
      <c r="N1898" s="5" t="s">
        <v>9971</v>
      </c>
    </row>
    <row r="1899" spans="1:14" hidden="1" outlineLevel="1">
      <c r="B1899" s="5" t="s">
        <v>9972</v>
      </c>
      <c r="C1899" s="5" t="s">
        <v>24</v>
      </c>
      <c r="D1899" s="5" t="s">
        <v>55</v>
      </c>
      <c r="E1899" s="5"/>
      <c r="F1899" s="5" t="s">
        <v>9973</v>
      </c>
      <c r="G1899" s="5" t="s">
        <v>9974</v>
      </c>
      <c r="H1899" s="5" t="s">
        <v>9975</v>
      </c>
      <c r="I1899" s="5" t="s">
        <v>1558</v>
      </c>
      <c r="J1899" s="5" t="s">
        <v>51</v>
      </c>
      <c r="K1899" s="5" t="s">
        <v>324</v>
      </c>
      <c r="L1899" s="2">
        <f t="shared" si="29"/>
        <v>71775.983948917012</v>
      </c>
      <c r="M1899" s="5" t="s">
        <v>38</v>
      </c>
      <c r="N1899" s="5" t="s">
        <v>9976</v>
      </c>
    </row>
    <row r="1900" spans="1:14" hidden="1" outlineLevel="1">
      <c r="B1900" s="5" t="s">
        <v>9977</v>
      </c>
      <c r="C1900" s="5" t="s">
        <v>24</v>
      </c>
      <c r="D1900" s="5" t="s">
        <v>38</v>
      </c>
      <c r="E1900" s="5"/>
      <c r="F1900" s="5" t="s">
        <v>9978</v>
      </c>
      <c r="G1900" s="5" t="s">
        <v>9979</v>
      </c>
      <c r="H1900" s="5" t="s">
        <v>9980</v>
      </c>
      <c r="I1900" s="5" t="s">
        <v>6052</v>
      </c>
      <c r="J1900" s="5" t="s">
        <v>51</v>
      </c>
      <c r="K1900" s="5" t="s">
        <v>259</v>
      </c>
      <c r="L1900" s="2">
        <f t="shared" si="29"/>
        <v>76902.839945268221</v>
      </c>
      <c r="M1900" s="5" t="s">
        <v>38</v>
      </c>
      <c r="N1900" s="5" t="s">
        <v>9981</v>
      </c>
    </row>
    <row r="1901" spans="1:14" hidden="1" outlineLevel="1">
      <c r="B1901" s="7" t="s">
        <v>9982</v>
      </c>
      <c r="C1901" s="7" t="s">
        <v>24</v>
      </c>
      <c r="D1901" s="7" t="s">
        <v>38</v>
      </c>
      <c r="E1901" s="7"/>
      <c r="F1901" s="7" t="s">
        <v>7012</v>
      </c>
      <c r="G1901" s="7" t="s">
        <v>7013</v>
      </c>
      <c r="H1901" s="7" t="s">
        <v>2406</v>
      </c>
      <c r="I1901" s="7" t="s">
        <v>5280</v>
      </c>
      <c r="J1901" s="7" t="s">
        <v>38</v>
      </c>
      <c r="K1901" s="7" t="s">
        <v>3819</v>
      </c>
      <c r="L1901" s="2">
        <f t="shared" si="29"/>
        <v>-39305.895972025988</v>
      </c>
      <c r="M1901" s="7" t="s">
        <v>38</v>
      </c>
      <c r="N1901" s="7" t="s">
        <v>7014</v>
      </c>
    </row>
    <row r="1902" spans="1:14" hidden="1" outlineLevel="1">
      <c r="B1902" s="7" t="s">
        <v>9982</v>
      </c>
      <c r="C1902" s="7" t="s">
        <v>24</v>
      </c>
      <c r="D1902" s="7" t="s">
        <v>55</v>
      </c>
      <c r="E1902" s="7"/>
      <c r="F1902" s="7" t="s">
        <v>7015</v>
      </c>
      <c r="G1902" s="7" t="s">
        <v>7016</v>
      </c>
      <c r="H1902" s="7" t="s">
        <v>2406</v>
      </c>
      <c r="I1902" s="7" t="s">
        <v>102</v>
      </c>
      <c r="J1902" s="7" t="s">
        <v>38</v>
      </c>
      <c r="K1902" s="7" t="s">
        <v>350</v>
      </c>
      <c r="L1902" s="2">
        <f t="shared" si="29"/>
        <v>83738.647940403185</v>
      </c>
      <c r="M1902" s="7" t="s">
        <v>38</v>
      </c>
      <c r="N1902" s="7" t="s">
        <v>7017</v>
      </c>
    </row>
    <row r="1903" spans="1:14" hidden="1" outlineLevel="1">
      <c r="B1903" s="5" t="s">
        <v>9983</v>
      </c>
      <c r="C1903" s="5" t="s">
        <v>24</v>
      </c>
      <c r="D1903" s="5" t="s">
        <v>46</v>
      </c>
      <c r="E1903" s="5"/>
      <c r="F1903" s="5" t="s">
        <v>9984</v>
      </c>
      <c r="G1903" s="5" t="s">
        <v>9985</v>
      </c>
      <c r="H1903" s="5" t="s">
        <v>9986</v>
      </c>
      <c r="I1903" s="5" t="s">
        <v>870</v>
      </c>
      <c r="J1903" s="5" t="s">
        <v>51</v>
      </c>
      <c r="K1903" s="5" t="s">
        <v>1613</v>
      </c>
      <c r="L1903" s="2">
        <f t="shared" si="29"/>
        <v>126462.44790999666</v>
      </c>
      <c r="M1903" s="5" t="s">
        <v>38</v>
      </c>
      <c r="N1903" s="5" t="s">
        <v>9987</v>
      </c>
    </row>
    <row r="1904" spans="1:14" hidden="1" outlineLevel="1">
      <c r="B1904" s="5" t="s">
        <v>9988</v>
      </c>
      <c r="C1904" s="5" t="s">
        <v>37</v>
      </c>
      <c r="D1904" s="5" t="s">
        <v>38</v>
      </c>
      <c r="E1904" s="5"/>
      <c r="F1904" s="5" t="s">
        <v>9989</v>
      </c>
      <c r="G1904" s="5" t="s">
        <v>9990</v>
      </c>
      <c r="H1904" s="5" t="s">
        <v>9991</v>
      </c>
      <c r="I1904" s="5" t="s">
        <v>5650</v>
      </c>
      <c r="J1904" s="5" t="s">
        <v>51</v>
      </c>
      <c r="K1904" s="5" t="s">
        <v>46</v>
      </c>
      <c r="L1904" s="2">
        <f t="shared" si="29"/>
        <v>5126.8559963512153</v>
      </c>
      <c r="M1904" s="5" t="s">
        <v>38</v>
      </c>
      <c r="N1904" s="5" t="s">
        <v>9992</v>
      </c>
    </row>
    <row r="1905" spans="1:14" hidden="1" outlineLevel="1">
      <c r="B1905" s="5" t="s">
        <v>9993</v>
      </c>
      <c r="C1905" s="5" t="s">
        <v>24</v>
      </c>
      <c r="D1905" s="5" t="s">
        <v>55</v>
      </c>
      <c r="E1905" s="5"/>
      <c r="F1905" s="5" t="s">
        <v>9994</v>
      </c>
      <c r="G1905" s="5" t="s">
        <v>9995</v>
      </c>
      <c r="H1905" s="5" t="s">
        <v>9996</v>
      </c>
      <c r="I1905" s="5" t="s">
        <v>5092</v>
      </c>
      <c r="J1905" s="5" t="s">
        <v>51</v>
      </c>
      <c r="K1905" s="5" t="s">
        <v>1299</v>
      </c>
      <c r="L1905" s="2">
        <f t="shared" si="29"/>
        <v>133298.25590513161</v>
      </c>
      <c r="M1905" s="5" t="s">
        <v>38</v>
      </c>
      <c r="N1905" s="5" t="s">
        <v>9997</v>
      </c>
    </row>
    <row r="1906" spans="1:14" hidden="1" outlineLevel="1">
      <c r="B1906" s="5" t="s">
        <v>9998</v>
      </c>
      <c r="C1906" s="5" t="s">
        <v>24</v>
      </c>
      <c r="D1906" s="5" t="s">
        <v>38</v>
      </c>
      <c r="E1906" s="5"/>
      <c r="F1906" s="5" t="s">
        <v>9999</v>
      </c>
      <c r="G1906" s="5" t="s">
        <v>10000</v>
      </c>
      <c r="H1906" s="5" t="s">
        <v>10001</v>
      </c>
      <c r="I1906" s="5" t="s">
        <v>173</v>
      </c>
      <c r="J1906" s="5" t="s">
        <v>38</v>
      </c>
      <c r="K1906" s="5" t="s">
        <v>2286</v>
      </c>
      <c r="L1906" s="2">
        <f t="shared" si="29"/>
        <v>32470.087976891027</v>
      </c>
      <c r="M1906" s="5" t="s">
        <v>38</v>
      </c>
      <c r="N1906" s="5" t="s">
        <v>10002</v>
      </c>
    </row>
    <row r="1907" spans="1:14" hidden="1" outlineLevel="1">
      <c r="B1907" s="5" t="s">
        <v>10003</v>
      </c>
      <c r="C1907" s="5" t="s">
        <v>37</v>
      </c>
      <c r="D1907" s="5" t="s">
        <v>38</v>
      </c>
      <c r="E1907" s="5"/>
      <c r="F1907" s="5" t="s">
        <v>10004</v>
      </c>
      <c r="G1907" s="5" t="s">
        <v>10005</v>
      </c>
      <c r="H1907" s="5" t="s">
        <v>10006</v>
      </c>
      <c r="I1907" s="5" t="s">
        <v>476</v>
      </c>
      <c r="J1907" s="5" t="s">
        <v>51</v>
      </c>
      <c r="K1907" s="5" t="s">
        <v>1040</v>
      </c>
      <c r="L1907" s="2">
        <f t="shared" si="29"/>
        <v>135007.20790391532</v>
      </c>
      <c r="M1907" s="5" t="s">
        <v>38</v>
      </c>
      <c r="N1907" s="5" t="s">
        <v>10007</v>
      </c>
    </row>
    <row r="1908" spans="1:14" hidden="1" outlineLevel="1">
      <c r="B1908" s="5" t="s">
        <v>10008</v>
      </c>
      <c r="C1908" s="5" t="s">
        <v>37</v>
      </c>
      <c r="D1908" s="5" t="s">
        <v>55</v>
      </c>
      <c r="E1908" s="5"/>
      <c r="F1908" s="5" t="s">
        <v>10009</v>
      </c>
      <c r="G1908" s="5" t="s">
        <v>10010</v>
      </c>
      <c r="H1908" s="5" t="s">
        <v>10011</v>
      </c>
      <c r="I1908" s="5" t="s">
        <v>859</v>
      </c>
      <c r="J1908" s="5" t="s">
        <v>51</v>
      </c>
      <c r="K1908" s="5" t="s">
        <v>2643</v>
      </c>
      <c r="L1908" s="2">
        <f t="shared" si="29"/>
        <v>128171.39990878038</v>
      </c>
      <c r="M1908" s="5" t="s">
        <v>38</v>
      </c>
      <c r="N1908" s="5" t="s">
        <v>10012</v>
      </c>
    </row>
    <row r="1909" spans="1:14" hidden="1" outlineLevel="1">
      <c r="B1909" s="5" t="s">
        <v>10013</v>
      </c>
      <c r="C1909" s="5" t="s">
        <v>24</v>
      </c>
      <c r="D1909" s="5" t="s">
        <v>55</v>
      </c>
      <c r="E1909" s="5"/>
      <c r="F1909" s="5" t="s">
        <v>10014</v>
      </c>
      <c r="G1909" s="5" t="s">
        <v>10015</v>
      </c>
      <c r="H1909" s="5" t="s">
        <v>10016</v>
      </c>
      <c r="I1909" s="5" t="s">
        <v>4087</v>
      </c>
      <c r="J1909" s="5" t="s">
        <v>51</v>
      </c>
      <c r="K1909" s="5" t="s">
        <v>459</v>
      </c>
      <c r="L1909" s="2">
        <f t="shared" si="29"/>
        <v>104246.07192580804</v>
      </c>
      <c r="M1909" s="5" t="s">
        <v>38</v>
      </c>
      <c r="N1909" s="5" t="s">
        <v>10017</v>
      </c>
    </row>
    <row r="1910" spans="1:14" hidden="1" outlineLevel="1">
      <c r="B1910" s="5" t="s">
        <v>10018</v>
      </c>
      <c r="C1910" s="5" t="s">
        <v>24</v>
      </c>
      <c r="D1910" s="5" t="s">
        <v>38</v>
      </c>
      <c r="E1910" s="5"/>
      <c r="F1910" s="5" t="s">
        <v>10019</v>
      </c>
      <c r="G1910" s="5" t="s">
        <v>10020</v>
      </c>
      <c r="H1910" s="5" t="s">
        <v>10021</v>
      </c>
      <c r="I1910" s="5" t="s">
        <v>10022</v>
      </c>
      <c r="J1910" s="5" t="s">
        <v>51</v>
      </c>
      <c r="K1910" s="5" t="s">
        <v>142</v>
      </c>
      <c r="L1910" s="2">
        <f t="shared" si="29"/>
        <v>10253.711992702431</v>
      </c>
      <c r="M1910" s="5" t="s">
        <v>38</v>
      </c>
      <c r="N1910" s="5" t="s">
        <v>10023</v>
      </c>
    </row>
    <row r="1911" spans="1:14" hidden="1" outlineLevel="1">
      <c r="B1911" s="5" t="s">
        <v>10024</v>
      </c>
      <c r="C1911" s="5" t="s">
        <v>24</v>
      </c>
      <c r="D1911" s="5" t="s">
        <v>55</v>
      </c>
      <c r="E1911" s="5"/>
      <c r="F1911" s="5" t="s">
        <v>10025</v>
      </c>
      <c r="G1911" s="5" t="s">
        <v>10026</v>
      </c>
      <c r="H1911" s="5" t="s">
        <v>10027</v>
      </c>
      <c r="I1911" s="5" t="s">
        <v>354</v>
      </c>
      <c r="J1911" s="5" t="s">
        <v>51</v>
      </c>
      <c r="K1911" s="5" t="s">
        <v>324</v>
      </c>
      <c r="L1911" s="2">
        <f t="shared" si="29"/>
        <v>71775.983948917012</v>
      </c>
      <c r="M1911" s="5" t="s">
        <v>38</v>
      </c>
      <c r="N1911" s="5" t="s">
        <v>10028</v>
      </c>
    </row>
    <row r="1912" spans="1:14" hidden="1" outlineLevel="1">
      <c r="B1912" s="5" t="s">
        <v>10024</v>
      </c>
      <c r="C1912" s="5" t="s">
        <v>24</v>
      </c>
      <c r="D1912" s="5" t="s">
        <v>55</v>
      </c>
      <c r="E1912" s="5"/>
      <c r="F1912" s="5" t="s">
        <v>10029</v>
      </c>
      <c r="G1912" s="5" t="s">
        <v>10030</v>
      </c>
      <c r="H1912" s="5" t="s">
        <v>10027</v>
      </c>
      <c r="I1912" s="5" t="s">
        <v>994</v>
      </c>
      <c r="J1912" s="5" t="s">
        <v>51</v>
      </c>
      <c r="K1912" s="5" t="s">
        <v>1856</v>
      </c>
      <c r="L1912" s="2">
        <f t="shared" si="29"/>
        <v>-44432.751968377197</v>
      </c>
      <c r="M1912" s="5" t="s">
        <v>38</v>
      </c>
      <c r="N1912" s="5" t="s">
        <v>10031</v>
      </c>
    </row>
    <row r="1913" spans="1:14" hidden="1" outlineLevel="1">
      <c r="B1913" s="5" t="s">
        <v>10032</v>
      </c>
      <c r="C1913" s="5" t="s">
        <v>24</v>
      </c>
      <c r="D1913" s="5" t="s">
        <v>38</v>
      </c>
      <c r="E1913" s="5"/>
      <c r="F1913" s="5" t="s">
        <v>10033</v>
      </c>
      <c r="G1913" s="5" t="s">
        <v>10034</v>
      </c>
      <c r="H1913" s="5" t="s">
        <v>10035</v>
      </c>
      <c r="I1913" s="5" t="s">
        <v>2070</v>
      </c>
      <c r="J1913" s="5" t="s">
        <v>38</v>
      </c>
      <c r="K1913" s="5" t="s">
        <v>60</v>
      </c>
      <c r="L1913" s="2">
        <f t="shared" si="29"/>
        <v>70067.031950133271</v>
      </c>
      <c r="M1913" s="5" t="s">
        <v>38</v>
      </c>
      <c r="N1913" s="5" t="s">
        <v>10036</v>
      </c>
    </row>
    <row r="1914" spans="1:14" hidden="1" outlineLevel="1">
      <c r="B1914" s="5" t="s">
        <v>10037</v>
      </c>
      <c r="C1914" s="5" t="s">
        <v>24</v>
      </c>
      <c r="D1914" s="5" t="s">
        <v>38</v>
      </c>
      <c r="E1914" s="5"/>
      <c r="F1914" s="5" t="s">
        <v>10038</v>
      </c>
      <c r="G1914" s="5" t="s">
        <v>10039</v>
      </c>
      <c r="H1914" s="5" t="s">
        <v>10040</v>
      </c>
      <c r="I1914" s="5" t="s">
        <v>3087</v>
      </c>
      <c r="J1914" s="5" t="s">
        <v>51</v>
      </c>
      <c r="K1914" s="5" t="s">
        <v>1075</v>
      </c>
      <c r="L1914" s="2">
        <f t="shared" si="29"/>
        <v>-76902.839945268221</v>
      </c>
      <c r="M1914" s="5" t="s">
        <v>38</v>
      </c>
      <c r="N1914" s="5" t="s">
        <v>10041</v>
      </c>
    </row>
    <row r="1915" spans="1:14" hidden="1" outlineLevel="1">
      <c r="B1915" s="5" t="s">
        <v>10037</v>
      </c>
      <c r="C1915" s="5" t="s">
        <v>24</v>
      </c>
      <c r="D1915" s="5" t="s">
        <v>55</v>
      </c>
      <c r="E1915" s="5"/>
      <c r="F1915" s="5" t="s">
        <v>10042</v>
      </c>
      <c r="G1915" s="5" t="s">
        <v>10043</v>
      </c>
      <c r="H1915" s="5" t="s">
        <v>10040</v>
      </c>
      <c r="I1915" s="5" t="s">
        <v>7191</v>
      </c>
      <c r="J1915" s="5" t="s">
        <v>51</v>
      </c>
      <c r="K1915" s="5" t="s">
        <v>9914</v>
      </c>
      <c r="L1915" s="2">
        <f t="shared" si="29"/>
        <v>199947.38385769739</v>
      </c>
      <c r="M1915" s="5" t="s">
        <v>38</v>
      </c>
      <c r="N1915" s="5" t="s">
        <v>10044</v>
      </c>
    </row>
    <row r="1916" spans="1:14" hidden="1" outlineLevel="1">
      <c r="B1916" s="5" t="s">
        <v>10045</v>
      </c>
      <c r="C1916" s="5" t="s">
        <v>24</v>
      </c>
      <c r="D1916" s="5" t="s">
        <v>38</v>
      </c>
      <c r="E1916" s="5"/>
      <c r="F1916" s="5" t="s">
        <v>10046</v>
      </c>
      <c r="G1916" s="5" t="s">
        <v>10047</v>
      </c>
      <c r="H1916" s="5" t="s">
        <v>10048</v>
      </c>
      <c r="I1916" s="5" t="s">
        <v>549</v>
      </c>
      <c r="J1916" s="5" t="s">
        <v>38</v>
      </c>
      <c r="K1916" s="5" t="s">
        <v>82</v>
      </c>
      <c r="L1916" s="2">
        <f t="shared" si="29"/>
        <v>58104.367958647104</v>
      </c>
      <c r="M1916" s="5" t="s">
        <v>38</v>
      </c>
      <c r="N1916" s="5" t="s">
        <v>10049</v>
      </c>
    </row>
    <row r="1917" spans="1:14" collapsed="1">
      <c r="A1917" s="3" t="s">
        <v>10050</v>
      </c>
      <c r="B1917" s="2" t="s">
        <v>10051</v>
      </c>
      <c r="C1917" s="2" t="s">
        <v>10052</v>
      </c>
      <c r="D1917" s="2" t="s">
        <v>10053</v>
      </c>
      <c r="E1917" s="2" t="s">
        <v>10054</v>
      </c>
      <c r="F1917" s="2" t="s">
        <v>10055</v>
      </c>
      <c r="G1917" s="2" t="s">
        <v>10056</v>
      </c>
      <c r="H1917" s="2" t="s">
        <v>9401</v>
      </c>
      <c r="I1917" s="3" t="s">
        <v>10057</v>
      </c>
      <c r="K1917" s="2">
        <f>41/C1917</f>
        <v>4.0320201404323112E-4</v>
      </c>
      <c r="L1917" s="2">
        <f t="shared" si="29"/>
        <v>0.68905288781280871</v>
      </c>
      <c r="M1917" s="2">
        <v>-0.27800000000000002</v>
      </c>
      <c r="N1917" s="2">
        <v>6.98</v>
      </c>
    </row>
    <row r="1918" spans="1:14" hidden="1" outlineLevel="1">
      <c r="A1918" s="3" t="s">
        <v>10058</v>
      </c>
      <c r="B1918" s="4" t="s">
        <v>10059</v>
      </c>
      <c r="C1918" s="4" t="s">
        <v>10060</v>
      </c>
      <c r="D1918" s="4" t="s">
        <v>10053</v>
      </c>
      <c r="E1918" s="4" t="s">
        <v>10054</v>
      </c>
      <c r="F1918" s="4" t="s">
        <v>10055</v>
      </c>
      <c r="G1918" s="4" t="s">
        <v>24</v>
      </c>
      <c r="H1918" s="4" t="s">
        <v>9401</v>
      </c>
      <c r="I1918" s="3" t="s">
        <v>10061</v>
      </c>
      <c r="L1918" s="2">
        <f t="shared" si="29"/>
        <v>0</v>
      </c>
    </row>
    <row r="1919" spans="1:14" hidden="1" outlineLevel="1">
      <c r="B1919" s="1" t="s">
        <v>26</v>
      </c>
      <c r="C1919" s="1" t="s">
        <v>27</v>
      </c>
      <c r="D1919" s="1" t="s">
        <v>4</v>
      </c>
      <c r="E1919" s="1" t="s">
        <v>28</v>
      </c>
      <c r="F1919" s="1" t="s">
        <v>29</v>
      </c>
      <c r="G1919" s="1" t="s">
        <v>30</v>
      </c>
      <c r="H1919" s="1" t="s">
        <v>31</v>
      </c>
      <c r="I1919" s="1" t="s">
        <v>32</v>
      </c>
      <c r="J1919" s="1" t="s">
        <v>33</v>
      </c>
      <c r="K1919" s="1" t="s">
        <v>3</v>
      </c>
      <c r="L1919" s="2" t="e">
        <f t="shared" si="29"/>
        <v>#VALUE!</v>
      </c>
      <c r="M1919" s="1" t="s">
        <v>34</v>
      </c>
      <c r="N1919" s="1" t="s">
        <v>35</v>
      </c>
    </row>
    <row r="1920" spans="1:14" hidden="1" outlineLevel="1">
      <c r="B1920" s="5" t="s">
        <v>10062</v>
      </c>
      <c r="C1920" s="5" t="s">
        <v>37</v>
      </c>
      <c r="D1920" s="5" t="s">
        <v>55</v>
      </c>
      <c r="E1920" s="5"/>
      <c r="F1920" s="5" t="s">
        <v>10063</v>
      </c>
      <c r="G1920" s="5" t="s">
        <v>10064</v>
      </c>
      <c r="H1920" s="5" t="s">
        <v>1422</v>
      </c>
      <c r="I1920" s="5" t="s">
        <v>705</v>
      </c>
      <c r="J1920" s="5" t="s">
        <v>51</v>
      </c>
      <c r="K1920" s="5" t="s">
        <v>43</v>
      </c>
      <c r="L1920" s="2">
        <f t="shared" si="29"/>
        <v>51268.559963512154</v>
      </c>
      <c r="M1920" s="5" t="s">
        <v>38</v>
      </c>
      <c r="N1920" s="5" t="s">
        <v>1418</v>
      </c>
    </row>
    <row r="1921" spans="2:14" hidden="1" outlineLevel="1">
      <c r="B1921" s="5" t="s">
        <v>10065</v>
      </c>
      <c r="C1921" s="5" t="s">
        <v>37</v>
      </c>
      <c r="D1921" s="5" t="s">
        <v>38</v>
      </c>
      <c r="E1921" s="5"/>
      <c r="F1921" s="5" t="s">
        <v>10066</v>
      </c>
      <c r="G1921" s="5" t="s">
        <v>10067</v>
      </c>
      <c r="H1921" s="5" t="s">
        <v>10068</v>
      </c>
      <c r="I1921" s="5" t="s">
        <v>1910</v>
      </c>
      <c r="J1921" s="5" t="s">
        <v>38</v>
      </c>
      <c r="K1921" s="5" t="s">
        <v>239</v>
      </c>
      <c r="L1921" s="2">
        <f t="shared" si="29"/>
        <v>35887.991974458506</v>
      </c>
      <c r="M1921" s="5" t="s">
        <v>38</v>
      </c>
      <c r="N1921" s="5" t="s">
        <v>10069</v>
      </c>
    </row>
    <row r="1922" spans="2:14" hidden="1" outlineLevel="1">
      <c r="B1922" s="5" t="s">
        <v>10070</v>
      </c>
      <c r="C1922" s="5" t="s">
        <v>37</v>
      </c>
      <c r="D1922" s="5" t="s">
        <v>55</v>
      </c>
      <c r="E1922" s="5"/>
      <c r="F1922" s="5" t="s">
        <v>10071</v>
      </c>
      <c r="G1922" s="5" t="s">
        <v>10072</v>
      </c>
      <c r="H1922" s="5" t="s">
        <v>10073</v>
      </c>
      <c r="I1922" s="5" t="s">
        <v>74</v>
      </c>
      <c r="J1922" s="5" t="s">
        <v>51</v>
      </c>
      <c r="K1922" s="5" t="s">
        <v>259</v>
      </c>
      <c r="L1922" s="2">
        <f t="shared" si="29"/>
        <v>76902.839945268221</v>
      </c>
      <c r="M1922" s="5" t="s">
        <v>38</v>
      </c>
      <c r="N1922" s="5" t="s">
        <v>2287</v>
      </c>
    </row>
    <row r="1923" spans="2:14" hidden="1" outlineLevel="1">
      <c r="B1923" s="5" t="s">
        <v>10074</v>
      </c>
      <c r="C1923" s="5" t="s">
        <v>37</v>
      </c>
      <c r="D1923" s="5" t="s">
        <v>38</v>
      </c>
      <c r="E1923" s="5"/>
      <c r="F1923" s="5" t="s">
        <v>10075</v>
      </c>
      <c r="G1923" s="5" t="s">
        <v>10076</v>
      </c>
      <c r="H1923" s="5" t="s">
        <v>10077</v>
      </c>
      <c r="I1923" s="5" t="s">
        <v>173</v>
      </c>
      <c r="J1923" s="5" t="s">
        <v>38</v>
      </c>
      <c r="K1923" s="5" t="s">
        <v>583</v>
      </c>
      <c r="L1923" s="2">
        <f t="shared" ref="L1923:L1986" si="30">K1923/$K$2361*100</f>
        <v>20507.423985404861</v>
      </c>
      <c r="M1923" s="5" t="s">
        <v>38</v>
      </c>
      <c r="N1923" s="5" t="s">
        <v>2722</v>
      </c>
    </row>
    <row r="1924" spans="2:14" hidden="1" outlineLevel="1">
      <c r="B1924" s="5" t="s">
        <v>10078</v>
      </c>
      <c r="C1924" s="5" t="s">
        <v>37</v>
      </c>
      <c r="D1924" s="5" t="s">
        <v>55</v>
      </c>
      <c r="E1924" s="5"/>
      <c r="F1924" s="5" t="s">
        <v>10079</v>
      </c>
      <c r="G1924" s="5" t="s">
        <v>10080</v>
      </c>
      <c r="H1924" s="5" t="s">
        <v>10081</v>
      </c>
      <c r="I1924" s="5" t="s">
        <v>166</v>
      </c>
      <c r="J1924" s="5" t="s">
        <v>51</v>
      </c>
      <c r="K1924" s="5" t="s">
        <v>60</v>
      </c>
      <c r="L1924" s="2">
        <f t="shared" si="30"/>
        <v>70067.031950133271</v>
      </c>
      <c r="M1924" s="5" t="s">
        <v>38</v>
      </c>
      <c r="N1924" s="5" t="s">
        <v>10082</v>
      </c>
    </row>
    <row r="1925" spans="2:14" hidden="1" outlineLevel="1">
      <c r="B1925" s="5" t="s">
        <v>10083</v>
      </c>
      <c r="C1925" s="5" t="s">
        <v>37</v>
      </c>
      <c r="D1925" s="5" t="s">
        <v>55</v>
      </c>
      <c r="E1925" s="5"/>
      <c r="F1925" s="5" t="s">
        <v>10084</v>
      </c>
      <c r="G1925" s="5" t="s">
        <v>10085</v>
      </c>
      <c r="H1925" s="5" t="s">
        <v>10086</v>
      </c>
      <c r="I1925" s="5" t="s">
        <v>2727</v>
      </c>
      <c r="J1925" s="5" t="s">
        <v>51</v>
      </c>
      <c r="K1925" s="5" t="s">
        <v>1013</v>
      </c>
      <c r="L1925" s="2">
        <f t="shared" si="30"/>
        <v>85447.599939186926</v>
      </c>
      <c r="M1925" s="5" t="s">
        <v>38</v>
      </c>
      <c r="N1925" s="5" t="s">
        <v>10087</v>
      </c>
    </row>
    <row r="1926" spans="2:14" hidden="1" outlineLevel="1">
      <c r="B1926" s="5" t="s">
        <v>10088</v>
      </c>
      <c r="C1926" s="5" t="s">
        <v>37</v>
      </c>
      <c r="D1926" s="5" t="s">
        <v>38</v>
      </c>
      <c r="E1926" s="5"/>
      <c r="F1926" s="5" t="s">
        <v>10089</v>
      </c>
      <c r="G1926" s="5" t="s">
        <v>10090</v>
      </c>
      <c r="H1926" s="5" t="s">
        <v>10091</v>
      </c>
      <c r="I1926" s="5" t="s">
        <v>10092</v>
      </c>
      <c r="J1926" s="5" t="s">
        <v>51</v>
      </c>
      <c r="K1926" s="5" t="s">
        <v>853</v>
      </c>
      <c r="L1926" s="2">
        <f t="shared" si="30"/>
        <v>44432.751968377197</v>
      </c>
      <c r="M1926" s="5" t="s">
        <v>38</v>
      </c>
      <c r="N1926" s="5" t="s">
        <v>10093</v>
      </c>
    </row>
    <row r="1927" spans="2:14" hidden="1" outlineLevel="1">
      <c r="B1927" s="5" t="s">
        <v>10094</v>
      </c>
      <c r="C1927" s="5" t="s">
        <v>37</v>
      </c>
      <c r="D1927" s="5" t="s">
        <v>55</v>
      </c>
      <c r="E1927" s="5"/>
      <c r="F1927" s="5" t="s">
        <v>10095</v>
      </c>
      <c r="G1927" s="5" t="s">
        <v>10096</v>
      </c>
      <c r="H1927" s="5" t="s">
        <v>10097</v>
      </c>
      <c r="I1927" s="5" t="s">
        <v>3700</v>
      </c>
      <c r="J1927" s="5" t="s">
        <v>51</v>
      </c>
      <c r="K1927" s="5" t="s">
        <v>350</v>
      </c>
      <c r="L1927" s="2">
        <f t="shared" si="30"/>
        <v>83738.647940403185</v>
      </c>
      <c r="M1927" s="5" t="s">
        <v>38</v>
      </c>
      <c r="N1927" s="5" t="s">
        <v>10098</v>
      </c>
    </row>
    <row r="1928" spans="2:14" hidden="1" outlineLevel="1">
      <c r="B1928" s="5" t="s">
        <v>10094</v>
      </c>
      <c r="C1928" s="5" t="s">
        <v>37</v>
      </c>
      <c r="D1928" s="5" t="s">
        <v>38</v>
      </c>
      <c r="E1928" s="5"/>
      <c r="F1928" s="5" t="s">
        <v>10099</v>
      </c>
      <c r="G1928" s="5" t="s">
        <v>10100</v>
      </c>
      <c r="H1928" s="5" t="s">
        <v>10097</v>
      </c>
      <c r="I1928" s="5" t="s">
        <v>2264</v>
      </c>
      <c r="J1928" s="5" t="s">
        <v>51</v>
      </c>
      <c r="K1928" s="5" t="s">
        <v>343</v>
      </c>
      <c r="L1928" s="2">
        <f t="shared" si="30"/>
        <v>-80320.743942835703</v>
      </c>
      <c r="M1928" s="5" t="s">
        <v>38</v>
      </c>
      <c r="N1928" s="5" t="s">
        <v>10101</v>
      </c>
    </row>
    <row r="1929" spans="2:14" hidden="1" outlineLevel="1">
      <c r="B1929" s="5" t="s">
        <v>10102</v>
      </c>
      <c r="C1929" s="5" t="s">
        <v>37</v>
      </c>
      <c r="D1929" s="5" t="s">
        <v>38</v>
      </c>
      <c r="E1929" s="5"/>
      <c r="F1929" s="5" t="s">
        <v>309</v>
      </c>
      <c r="G1929" s="5" t="s">
        <v>10103</v>
      </c>
      <c r="H1929" s="5" t="s">
        <v>311</v>
      </c>
      <c r="I1929" s="5" t="s">
        <v>2353</v>
      </c>
      <c r="J1929" s="5" t="s">
        <v>51</v>
      </c>
      <c r="K1929" s="5" t="s">
        <v>459</v>
      </c>
      <c r="L1929" s="2">
        <f t="shared" si="30"/>
        <v>104246.07192580804</v>
      </c>
      <c r="M1929" s="5" t="s">
        <v>38</v>
      </c>
      <c r="N1929" s="5" t="s">
        <v>10104</v>
      </c>
    </row>
    <row r="1930" spans="2:14" hidden="1" outlineLevel="1">
      <c r="B1930" s="5" t="s">
        <v>10105</v>
      </c>
      <c r="C1930" s="5" t="s">
        <v>37</v>
      </c>
      <c r="D1930" s="5" t="s">
        <v>55</v>
      </c>
      <c r="E1930" s="5"/>
      <c r="F1930" s="5" t="s">
        <v>10106</v>
      </c>
      <c r="G1930" s="5" t="s">
        <v>10107</v>
      </c>
      <c r="H1930" s="5" t="s">
        <v>10108</v>
      </c>
      <c r="I1930" s="5" t="s">
        <v>4350</v>
      </c>
      <c r="J1930" s="5" t="s">
        <v>51</v>
      </c>
      <c r="K1930" s="5" t="s">
        <v>1013</v>
      </c>
      <c r="L1930" s="2">
        <f t="shared" si="30"/>
        <v>85447.599939186926</v>
      </c>
      <c r="M1930" s="5" t="s">
        <v>38</v>
      </c>
      <c r="N1930" s="5" t="s">
        <v>10109</v>
      </c>
    </row>
    <row r="1931" spans="2:14" hidden="1" outlineLevel="1">
      <c r="B1931" s="5" t="s">
        <v>10110</v>
      </c>
      <c r="C1931" s="5" t="s">
        <v>37</v>
      </c>
      <c r="D1931" s="5" t="s">
        <v>38</v>
      </c>
      <c r="E1931" s="5"/>
      <c r="F1931" s="5" t="s">
        <v>10111</v>
      </c>
      <c r="G1931" s="5" t="s">
        <v>10112</v>
      </c>
      <c r="H1931" s="5" t="s">
        <v>10113</v>
      </c>
      <c r="I1931" s="5" t="s">
        <v>10114</v>
      </c>
      <c r="J1931" s="5" t="s">
        <v>38</v>
      </c>
      <c r="K1931" s="5" t="s">
        <v>4796</v>
      </c>
      <c r="L1931" s="2">
        <f t="shared" si="30"/>
        <v>22216.375984188599</v>
      </c>
      <c r="M1931" s="5" t="s">
        <v>38</v>
      </c>
      <c r="N1931" s="5" t="s">
        <v>10115</v>
      </c>
    </row>
    <row r="1932" spans="2:14" hidden="1" outlineLevel="1">
      <c r="B1932" s="5" t="s">
        <v>10116</v>
      </c>
      <c r="C1932" s="5" t="s">
        <v>37</v>
      </c>
      <c r="D1932" s="5" t="s">
        <v>38</v>
      </c>
      <c r="E1932" s="5"/>
      <c r="F1932" s="5" t="s">
        <v>10117</v>
      </c>
      <c r="G1932" s="5" t="s">
        <v>10118</v>
      </c>
      <c r="H1932" s="5" t="s">
        <v>10119</v>
      </c>
      <c r="I1932" s="5" t="s">
        <v>1357</v>
      </c>
      <c r="J1932" s="5" t="s">
        <v>51</v>
      </c>
      <c r="K1932" s="5" t="s">
        <v>82</v>
      </c>
      <c r="L1932" s="2">
        <f t="shared" si="30"/>
        <v>58104.367958647104</v>
      </c>
      <c r="M1932" s="5" t="s">
        <v>38</v>
      </c>
      <c r="N1932" s="5" t="s">
        <v>10120</v>
      </c>
    </row>
    <row r="1933" spans="2:14" hidden="1" outlineLevel="1">
      <c r="B1933" s="5" t="s">
        <v>10121</v>
      </c>
      <c r="C1933" s="5" t="s">
        <v>37</v>
      </c>
      <c r="D1933" s="5" t="s">
        <v>38</v>
      </c>
      <c r="E1933" s="5" t="s">
        <v>120</v>
      </c>
      <c r="F1933" s="5" t="s">
        <v>10122</v>
      </c>
      <c r="G1933" s="5" t="s">
        <v>10123</v>
      </c>
      <c r="H1933" s="5" t="s">
        <v>10124</v>
      </c>
      <c r="I1933" s="5" t="s">
        <v>3748</v>
      </c>
      <c r="J1933" s="5" t="s">
        <v>51</v>
      </c>
      <c r="K1933" s="5" t="s">
        <v>2315</v>
      </c>
      <c r="L1933" s="2">
        <f t="shared" si="30"/>
        <v>-15380.567989053645</v>
      </c>
      <c r="M1933" s="5" t="s">
        <v>38</v>
      </c>
      <c r="N1933" s="5" t="s">
        <v>10125</v>
      </c>
    </row>
    <row r="1934" spans="2:14" hidden="1" outlineLevel="1">
      <c r="B1934" s="5" t="s">
        <v>10126</v>
      </c>
      <c r="C1934" s="5" t="s">
        <v>37</v>
      </c>
      <c r="D1934" s="5" t="s">
        <v>46</v>
      </c>
      <c r="E1934" s="5"/>
      <c r="F1934" s="5" t="s">
        <v>10127</v>
      </c>
      <c r="G1934" s="5" t="s">
        <v>10128</v>
      </c>
      <c r="H1934" s="5" t="s">
        <v>10129</v>
      </c>
      <c r="I1934" s="5" t="s">
        <v>2333</v>
      </c>
      <c r="J1934" s="5" t="s">
        <v>38</v>
      </c>
      <c r="K1934" s="5" t="s">
        <v>208</v>
      </c>
      <c r="L1934" s="2">
        <f t="shared" si="30"/>
        <v>87156.551937970667</v>
      </c>
      <c r="M1934" s="5" t="s">
        <v>38</v>
      </c>
      <c r="N1934" s="5" t="s">
        <v>10130</v>
      </c>
    </row>
    <row r="1935" spans="2:14" hidden="1" outlineLevel="1">
      <c r="B1935" s="5" t="s">
        <v>10126</v>
      </c>
      <c r="C1935" s="5" t="s">
        <v>37</v>
      </c>
      <c r="D1935" s="5" t="s">
        <v>38</v>
      </c>
      <c r="E1935" s="5"/>
      <c r="F1935" s="5" t="s">
        <v>10131</v>
      </c>
      <c r="G1935" s="5" t="s">
        <v>10132</v>
      </c>
      <c r="H1935" s="5" t="s">
        <v>10129</v>
      </c>
      <c r="I1935" s="5" t="s">
        <v>6296</v>
      </c>
      <c r="J1935" s="5" t="s">
        <v>38</v>
      </c>
      <c r="K1935" s="5" t="s">
        <v>4542</v>
      </c>
      <c r="L1935" s="2">
        <f t="shared" si="30"/>
        <v>-20507.423985404861</v>
      </c>
      <c r="M1935" s="5" t="s">
        <v>38</v>
      </c>
      <c r="N1935" s="5" t="s">
        <v>10133</v>
      </c>
    </row>
    <row r="1936" spans="2:14" hidden="1" outlineLevel="1">
      <c r="B1936" s="5" t="s">
        <v>10134</v>
      </c>
      <c r="C1936" s="5" t="s">
        <v>37</v>
      </c>
      <c r="D1936" s="5" t="s">
        <v>38</v>
      </c>
      <c r="E1936" s="5"/>
      <c r="F1936" s="5" t="s">
        <v>10135</v>
      </c>
      <c r="G1936" s="5" t="s">
        <v>10136</v>
      </c>
      <c r="H1936" s="5" t="s">
        <v>10137</v>
      </c>
      <c r="I1936" s="5" t="s">
        <v>5774</v>
      </c>
      <c r="J1936" s="5" t="s">
        <v>38</v>
      </c>
      <c r="K1936" s="5" t="s">
        <v>4354</v>
      </c>
      <c r="L1936" s="2">
        <f t="shared" si="30"/>
        <v>131589.30390634786</v>
      </c>
      <c r="M1936" s="5" t="s">
        <v>38</v>
      </c>
      <c r="N1936" s="5" t="s">
        <v>10138</v>
      </c>
    </row>
    <row r="1937" spans="1:14" hidden="1" outlineLevel="1">
      <c r="B1937" s="5" t="s">
        <v>10139</v>
      </c>
      <c r="C1937" s="5" t="s">
        <v>37</v>
      </c>
      <c r="D1937" s="5" t="s">
        <v>46</v>
      </c>
      <c r="E1937" s="5"/>
      <c r="F1937" s="5" t="s">
        <v>10140</v>
      </c>
      <c r="G1937" s="5" t="s">
        <v>10141</v>
      </c>
      <c r="H1937" s="5" t="s">
        <v>10142</v>
      </c>
      <c r="I1937" s="5" t="s">
        <v>3415</v>
      </c>
      <c r="J1937" s="5" t="s">
        <v>51</v>
      </c>
      <c r="K1937" s="5" t="s">
        <v>1695</v>
      </c>
      <c r="L1937" s="2">
        <f t="shared" si="30"/>
        <v>111081.879920943</v>
      </c>
      <c r="M1937" s="5" t="s">
        <v>38</v>
      </c>
      <c r="N1937" s="5" t="s">
        <v>10143</v>
      </c>
    </row>
    <row r="1938" spans="1:14" hidden="1" outlineLevel="1">
      <c r="B1938" s="5" t="s">
        <v>10144</v>
      </c>
      <c r="C1938" s="5" t="s">
        <v>37</v>
      </c>
      <c r="D1938" s="5" t="s">
        <v>38</v>
      </c>
      <c r="E1938" s="5" t="s">
        <v>120</v>
      </c>
      <c r="F1938" s="5" t="s">
        <v>10145</v>
      </c>
      <c r="G1938" s="5" t="s">
        <v>10146</v>
      </c>
      <c r="H1938" s="5" t="s">
        <v>10147</v>
      </c>
      <c r="I1938" s="5" t="s">
        <v>1503</v>
      </c>
      <c r="J1938" s="5" t="s">
        <v>51</v>
      </c>
      <c r="K1938" s="5" t="s">
        <v>2423</v>
      </c>
      <c r="L1938" s="2">
        <f t="shared" si="30"/>
        <v>-95701.311931889359</v>
      </c>
      <c r="M1938" s="5" t="s">
        <v>38</v>
      </c>
      <c r="N1938" s="5" t="s">
        <v>10148</v>
      </c>
    </row>
    <row r="1939" spans="1:14" hidden="1" outlineLevel="1">
      <c r="B1939" s="5" t="s">
        <v>10149</v>
      </c>
      <c r="C1939" s="5" t="s">
        <v>37</v>
      </c>
      <c r="D1939" s="5" t="s">
        <v>55</v>
      </c>
      <c r="E1939" s="5"/>
      <c r="F1939" s="5" t="s">
        <v>10150</v>
      </c>
      <c r="G1939" s="5" t="s">
        <v>10151</v>
      </c>
      <c r="H1939" s="5" t="s">
        <v>10152</v>
      </c>
      <c r="I1939" s="5" t="s">
        <v>88</v>
      </c>
      <c r="J1939" s="5" t="s">
        <v>51</v>
      </c>
      <c r="K1939" s="5" t="s">
        <v>1040</v>
      </c>
      <c r="L1939" s="2">
        <f t="shared" si="30"/>
        <v>135007.20790391532</v>
      </c>
      <c r="M1939" s="5" t="s">
        <v>38</v>
      </c>
      <c r="N1939" s="5" t="s">
        <v>10153</v>
      </c>
    </row>
    <row r="1940" spans="1:14" hidden="1" outlineLevel="1">
      <c r="B1940" s="5" t="s">
        <v>10154</v>
      </c>
      <c r="C1940" s="5" t="s">
        <v>37</v>
      </c>
      <c r="D1940" s="5" t="s">
        <v>55</v>
      </c>
      <c r="E1940" s="5"/>
      <c r="F1940" s="5" t="s">
        <v>10155</v>
      </c>
      <c r="G1940" s="5" t="s">
        <v>10156</v>
      </c>
      <c r="H1940" s="5" t="s">
        <v>10157</v>
      </c>
      <c r="I1940" s="5" t="s">
        <v>4404</v>
      </c>
      <c r="J1940" s="5" t="s">
        <v>51</v>
      </c>
      <c r="K1940" s="5" t="s">
        <v>1405</v>
      </c>
      <c r="L1940" s="2">
        <f t="shared" si="30"/>
        <v>117917.68791607795</v>
      </c>
      <c r="M1940" s="5" t="s">
        <v>38</v>
      </c>
      <c r="N1940" s="5" t="s">
        <v>10158</v>
      </c>
    </row>
    <row r="1941" spans="1:14" hidden="1" outlineLevel="1">
      <c r="B1941" s="5" t="s">
        <v>10159</v>
      </c>
      <c r="C1941" s="5" t="s">
        <v>37</v>
      </c>
      <c r="D1941" s="5" t="s">
        <v>38</v>
      </c>
      <c r="E1941" s="5" t="s">
        <v>162</v>
      </c>
      <c r="F1941" s="5" t="s">
        <v>10160</v>
      </c>
      <c r="G1941" s="5" t="s">
        <v>10161</v>
      </c>
      <c r="H1941" s="5" t="s">
        <v>10162</v>
      </c>
      <c r="I1941" s="5" t="s">
        <v>7986</v>
      </c>
      <c r="J1941" s="5" t="s">
        <v>51</v>
      </c>
      <c r="K1941" s="5" t="s">
        <v>55</v>
      </c>
      <c r="L1941" s="2">
        <f t="shared" si="30"/>
        <v>3417.9039975674768</v>
      </c>
      <c r="M1941" s="5" t="s">
        <v>38</v>
      </c>
      <c r="N1941" s="5" t="s">
        <v>10163</v>
      </c>
    </row>
    <row r="1942" spans="1:14" hidden="1" outlineLevel="1">
      <c r="B1942" s="5" t="s">
        <v>10164</v>
      </c>
      <c r="C1942" s="5" t="s">
        <v>37</v>
      </c>
      <c r="D1942" s="5" t="s">
        <v>38</v>
      </c>
      <c r="E1942" s="5"/>
      <c r="F1942" s="5" t="s">
        <v>10165</v>
      </c>
      <c r="G1942" s="5" t="s">
        <v>10166</v>
      </c>
      <c r="H1942" s="5" t="s">
        <v>10167</v>
      </c>
      <c r="I1942" s="5" t="s">
        <v>2195</v>
      </c>
      <c r="J1942" s="5" t="s">
        <v>51</v>
      </c>
      <c r="K1942" s="5" t="s">
        <v>1579</v>
      </c>
      <c r="L1942" s="2">
        <f t="shared" si="30"/>
        <v>-52977.511962295888</v>
      </c>
      <c r="M1942" s="5" t="s">
        <v>38</v>
      </c>
      <c r="N1942" s="5" t="s">
        <v>10168</v>
      </c>
    </row>
    <row r="1943" spans="1:14" hidden="1" outlineLevel="1">
      <c r="B1943" s="5" t="s">
        <v>10164</v>
      </c>
      <c r="C1943" s="5" t="s">
        <v>37</v>
      </c>
      <c r="D1943" s="5" t="s">
        <v>55</v>
      </c>
      <c r="E1943" s="5"/>
      <c r="F1943" s="5" t="s">
        <v>10169</v>
      </c>
      <c r="G1943" s="5" t="s">
        <v>10170</v>
      </c>
      <c r="H1943" s="5" t="s">
        <v>10167</v>
      </c>
      <c r="I1943" s="5" t="s">
        <v>5267</v>
      </c>
      <c r="J1943" s="5" t="s">
        <v>51</v>
      </c>
      <c r="K1943" s="5" t="s">
        <v>60</v>
      </c>
      <c r="L1943" s="2">
        <f t="shared" si="30"/>
        <v>70067.031950133271</v>
      </c>
      <c r="M1943" s="5" t="s">
        <v>38</v>
      </c>
      <c r="N1943" s="5" t="s">
        <v>10171</v>
      </c>
    </row>
    <row r="1944" spans="1:14" hidden="1" outlineLevel="1">
      <c r="B1944" s="5" t="s">
        <v>10172</v>
      </c>
      <c r="C1944" s="5" t="s">
        <v>37</v>
      </c>
      <c r="D1944" s="5" t="s">
        <v>38</v>
      </c>
      <c r="E1944" s="5"/>
      <c r="F1944" s="5" t="s">
        <v>10173</v>
      </c>
      <c r="G1944" s="5" t="s">
        <v>10174</v>
      </c>
      <c r="H1944" s="5" t="s">
        <v>10175</v>
      </c>
      <c r="I1944" s="5" t="s">
        <v>2347</v>
      </c>
      <c r="J1944" s="5" t="s">
        <v>38</v>
      </c>
      <c r="K1944" s="5" t="s">
        <v>1388</v>
      </c>
      <c r="L1944" s="2">
        <f t="shared" si="30"/>
        <v>138425.11190148283</v>
      </c>
      <c r="M1944" s="5" t="s">
        <v>38</v>
      </c>
      <c r="N1944" s="5" t="s">
        <v>10176</v>
      </c>
    </row>
    <row r="1945" spans="1:14" hidden="1" outlineLevel="1">
      <c r="B1945" s="5" t="s">
        <v>10177</v>
      </c>
      <c r="C1945" s="5" t="s">
        <v>37</v>
      </c>
      <c r="D1945" s="5" t="s">
        <v>38</v>
      </c>
      <c r="E1945" s="5"/>
      <c r="F1945" s="5" t="s">
        <v>10178</v>
      </c>
      <c r="G1945" s="5" t="s">
        <v>10179</v>
      </c>
      <c r="H1945" s="5" t="s">
        <v>10180</v>
      </c>
      <c r="I1945" s="5" t="s">
        <v>5327</v>
      </c>
      <c r="J1945" s="5" t="s">
        <v>51</v>
      </c>
      <c r="K1945" s="5" t="s">
        <v>336</v>
      </c>
      <c r="L1945" s="2">
        <f t="shared" si="30"/>
        <v>105955.02392459178</v>
      </c>
      <c r="M1945" s="5" t="s">
        <v>38</v>
      </c>
      <c r="N1945" s="5" t="s">
        <v>10181</v>
      </c>
    </row>
    <row r="1946" spans="1:14" hidden="1" outlineLevel="1">
      <c r="B1946" s="5" t="s">
        <v>10182</v>
      </c>
      <c r="C1946" s="5" t="s">
        <v>37</v>
      </c>
      <c r="D1946" s="5" t="s">
        <v>38</v>
      </c>
      <c r="E1946" s="5" t="s">
        <v>120</v>
      </c>
      <c r="F1946" s="5" t="s">
        <v>10183</v>
      </c>
      <c r="G1946" s="5" t="s">
        <v>10184</v>
      </c>
      <c r="H1946" s="5" t="s">
        <v>10185</v>
      </c>
      <c r="I1946" s="5" t="s">
        <v>1525</v>
      </c>
      <c r="J1946" s="5" t="s">
        <v>51</v>
      </c>
      <c r="K1946" s="5" t="s">
        <v>1159</v>
      </c>
      <c r="L1946" s="2">
        <f t="shared" si="30"/>
        <v>-8544.759993918693</v>
      </c>
      <c r="M1946" s="5" t="s">
        <v>38</v>
      </c>
      <c r="N1946" s="5" t="s">
        <v>10186</v>
      </c>
    </row>
    <row r="1947" spans="1:14" hidden="1" outlineLevel="1">
      <c r="B1947" s="5" t="s">
        <v>10187</v>
      </c>
      <c r="C1947" s="5" t="s">
        <v>37</v>
      </c>
      <c r="D1947" s="5" t="s">
        <v>38</v>
      </c>
      <c r="E1947" s="5" t="s">
        <v>120</v>
      </c>
      <c r="F1947" s="5" t="s">
        <v>10188</v>
      </c>
      <c r="G1947" s="5" t="s">
        <v>10189</v>
      </c>
      <c r="H1947" s="5" t="s">
        <v>10185</v>
      </c>
      <c r="I1947" s="5" t="s">
        <v>10190</v>
      </c>
      <c r="J1947" s="5" t="s">
        <v>51</v>
      </c>
      <c r="K1947" s="5" t="s">
        <v>1521</v>
      </c>
      <c r="L1947" s="2">
        <f t="shared" si="30"/>
        <v>-30761.13597810729</v>
      </c>
      <c r="M1947" s="5" t="s">
        <v>38</v>
      </c>
      <c r="N1947" s="5" t="s">
        <v>10191</v>
      </c>
    </row>
    <row r="1948" spans="1:14" collapsed="1">
      <c r="A1948" s="3" t="s">
        <v>4463</v>
      </c>
      <c r="B1948" s="2" t="s">
        <v>4464</v>
      </c>
      <c r="C1948" s="2" t="s">
        <v>4465</v>
      </c>
      <c r="D1948" s="2" t="s">
        <v>10192</v>
      </c>
      <c r="E1948" s="2" t="s">
        <v>10193</v>
      </c>
      <c r="F1948" s="2" t="s">
        <v>10194</v>
      </c>
      <c r="G1948" s="2" t="s">
        <v>10195</v>
      </c>
      <c r="H1948" s="2" t="s">
        <v>1890</v>
      </c>
      <c r="I1948" s="3" t="s">
        <v>4470</v>
      </c>
      <c r="K1948" s="2">
        <f>42/C1948</f>
        <v>6.6322421715855797E-4</v>
      </c>
      <c r="L1948" s="2">
        <f t="shared" si="30"/>
        <v>1.1334183515548979</v>
      </c>
      <c r="M1948" s="2">
        <v>-0.48699999999999999</v>
      </c>
      <c r="N1948" s="2">
        <v>5.66</v>
      </c>
    </row>
    <row r="1949" spans="1:14" hidden="1" outlineLevel="1">
      <c r="B1949" s="1" t="s">
        <v>26</v>
      </c>
      <c r="C1949" s="1" t="s">
        <v>27</v>
      </c>
      <c r="D1949" s="1" t="s">
        <v>4</v>
      </c>
      <c r="E1949" s="1" t="s">
        <v>28</v>
      </c>
      <c r="F1949" s="1" t="s">
        <v>29</v>
      </c>
      <c r="G1949" s="1" t="s">
        <v>30</v>
      </c>
      <c r="H1949" s="1" t="s">
        <v>31</v>
      </c>
      <c r="I1949" s="1" t="s">
        <v>32</v>
      </c>
      <c r="J1949" s="1" t="s">
        <v>33</v>
      </c>
      <c r="K1949" s="1" t="s">
        <v>3</v>
      </c>
      <c r="L1949" s="2" t="e">
        <f t="shared" si="30"/>
        <v>#VALUE!</v>
      </c>
      <c r="M1949" s="1" t="s">
        <v>34</v>
      </c>
      <c r="N1949" s="1" t="s">
        <v>35</v>
      </c>
    </row>
    <row r="1950" spans="1:14" hidden="1" outlineLevel="1">
      <c r="B1950" s="5" t="s">
        <v>4485</v>
      </c>
      <c r="C1950" s="5" t="s">
        <v>37</v>
      </c>
      <c r="D1950" s="5" t="s">
        <v>38</v>
      </c>
      <c r="E1950" s="5"/>
      <c r="F1950" s="5" t="s">
        <v>10196</v>
      </c>
      <c r="G1950" s="5" t="s">
        <v>10197</v>
      </c>
      <c r="H1950" s="5" t="s">
        <v>4488</v>
      </c>
      <c r="I1950" s="5" t="s">
        <v>2977</v>
      </c>
      <c r="J1950" s="5" t="s">
        <v>38</v>
      </c>
      <c r="K1950" s="5" t="s">
        <v>350</v>
      </c>
      <c r="L1950" s="2">
        <f t="shared" si="30"/>
        <v>83738.647940403185</v>
      </c>
      <c r="M1950" s="5" t="s">
        <v>38</v>
      </c>
      <c r="N1950" s="5" t="s">
        <v>10198</v>
      </c>
    </row>
    <row r="1951" spans="1:14" hidden="1" outlineLevel="1">
      <c r="B1951" s="5" t="s">
        <v>4491</v>
      </c>
      <c r="C1951" s="5" t="s">
        <v>37</v>
      </c>
      <c r="D1951" s="5" t="s">
        <v>38</v>
      </c>
      <c r="E1951" s="5"/>
      <c r="F1951" s="5" t="s">
        <v>4492</v>
      </c>
      <c r="G1951" s="5" t="s">
        <v>10199</v>
      </c>
      <c r="H1951" s="5" t="s">
        <v>4494</v>
      </c>
      <c r="I1951" s="5" t="s">
        <v>5522</v>
      </c>
      <c r="J1951" s="5" t="s">
        <v>51</v>
      </c>
      <c r="K1951" s="5" t="s">
        <v>208</v>
      </c>
      <c r="L1951" s="2">
        <f t="shared" si="30"/>
        <v>87156.551937970667</v>
      </c>
      <c r="M1951" s="5" t="s">
        <v>38</v>
      </c>
      <c r="N1951" s="5" t="s">
        <v>10200</v>
      </c>
    </row>
    <row r="1952" spans="1:14" hidden="1" outlineLevel="1">
      <c r="B1952" s="5" t="s">
        <v>4498</v>
      </c>
      <c r="C1952" s="5" t="s">
        <v>37</v>
      </c>
      <c r="D1952" s="5" t="s">
        <v>46</v>
      </c>
      <c r="E1952" s="5"/>
      <c r="F1952" s="5" t="s">
        <v>10201</v>
      </c>
      <c r="G1952" s="5" t="s">
        <v>10202</v>
      </c>
      <c r="H1952" s="5" t="s">
        <v>4501</v>
      </c>
      <c r="I1952" s="5" t="s">
        <v>2903</v>
      </c>
      <c r="J1952" s="5" t="s">
        <v>51</v>
      </c>
      <c r="K1952" s="5" t="s">
        <v>103</v>
      </c>
      <c r="L1952" s="2">
        <f t="shared" si="30"/>
        <v>66649.127952565803</v>
      </c>
      <c r="M1952" s="5" t="s">
        <v>38</v>
      </c>
      <c r="N1952" s="5" t="s">
        <v>10203</v>
      </c>
    </row>
    <row r="1953" spans="2:14" hidden="1" outlineLevel="1">
      <c r="B1953" s="5" t="s">
        <v>4504</v>
      </c>
      <c r="C1953" s="5" t="s">
        <v>37</v>
      </c>
      <c r="D1953" s="5" t="s">
        <v>38</v>
      </c>
      <c r="E1953" s="5"/>
      <c r="F1953" s="5" t="s">
        <v>10204</v>
      </c>
      <c r="G1953" s="5" t="s">
        <v>10205</v>
      </c>
      <c r="H1953" s="5" t="s">
        <v>4507</v>
      </c>
      <c r="I1953" s="5" t="s">
        <v>1492</v>
      </c>
      <c r="J1953" s="5" t="s">
        <v>55</v>
      </c>
      <c r="K1953" s="5" t="s">
        <v>68</v>
      </c>
      <c r="L1953" s="2">
        <f t="shared" si="30"/>
        <v>97410.263930673085</v>
      </c>
      <c r="M1953" s="5" t="s">
        <v>38</v>
      </c>
      <c r="N1953" s="5" t="s">
        <v>4424</v>
      </c>
    </row>
    <row r="1954" spans="2:14" hidden="1" outlineLevel="1">
      <c r="B1954" s="5" t="s">
        <v>4516</v>
      </c>
      <c r="C1954" s="5" t="s">
        <v>37</v>
      </c>
      <c r="D1954" s="5" t="s">
        <v>38</v>
      </c>
      <c r="E1954" s="5"/>
      <c r="F1954" s="5" t="s">
        <v>10206</v>
      </c>
      <c r="G1954" s="5" t="s">
        <v>10207</v>
      </c>
      <c r="H1954" s="5" t="s">
        <v>4519</v>
      </c>
      <c r="I1954" s="5" t="s">
        <v>3838</v>
      </c>
      <c r="J1954" s="5" t="s">
        <v>51</v>
      </c>
      <c r="K1954" s="5" t="s">
        <v>2286</v>
      </c>
      <c r="L1954" s="2">
        <f t="shared" si="30"/>
        <v>32470.087976891027</v>
      </c>
      <c r="M1954" s="5" t="s">
        <v>38</v>
      </c>
      <c r="N1954" s="5" t="s">
        <v>10208</v>
      </c>
    </row>
    <row r="1955" spans="2:14" hidden="1" outlineLevel="1">
      <c r="B1955" s="5" t="s">
        <v>4522</v>
      </c>
      <c r="C1955" s="5" t="s">
        <v>37</v>
      </c>
      <c r="D1955" s="5" t="s">
        <v>38</v>
      </c>
      <c r="E1955" s="5"/>
      <c r="F1955" s="5" t="s">
        <v>4523</v>
      </c>
      <c r="G1955" s="5" t="s">
        <v>10209</v>
      </c>
      <c r="H1955" s="5" t="s">
        <v>4525</v>
      </c>
      <c r="I1955" s="5" t="s">
        <v>7621</v>
      </c>
      <c r="J1955" s="5" t="s">
        <v>38</v>
      </c>
      <c r="K1955" s="5" t="s">
        <v>181</v>
      </c>
      <c r="L1955" s="2">
        <f t="shared" si="30"/>
        <v>52977.511962295888</v>
      </c>
      <c r="M1955" s="5" t="s">
        <v>38</v>
      </c>
      <c r="N1955" s="5" t="s">
        <v>3372</v>
      </c>
    </row>
    <row r="1956" spans="2:14" hidden="1" outlineLevel="1">
      <c r="B1956" s="5" t="s">
        <v>4528</v>
      </c>
      <c r="C1956" s="5" t="s">
        <v>37</v>
      </c>
      <c r="D1956" s="5" t="s">
        <v>46</v>
      </c>
      <c r="E1956" s="5"/>
      <c r="F1956" s="5" t="s">
        <v>10210</v>
      </c>
      <c r="G1956" s="5" t="s">
        <v>10211</v>
      </c>
      <c r="H1956" s="5" t="s">
        <v>4531</v>
      </c>
      <c r="I1956" s="5" t="s">
        <v>88</v>
      </c>
      <c r="J1956" s="5" t="s">
        <v>51</v>
      </c>
      <c r="K1956" s="5" t="s">
        <v>82</v>
      </c>
      <c r="L1956" s="2">
        <f t="shared" si="30"/>
        <v>58104.367958647104</v>
      </c>
      <c r="M1956" s="5" t="s">
        <v>38</v>
      </c>
      <c r="N1956" s="5" t="s">
        <v>10212</v>
      </c>
    </row>
    <row r="1957" spans="2:14" hidden="1" outlineLevel="1">
      <c r="B1957" s="5" t="s">
        <v>10213</v>
      </c>
      <c r="C1957" s="5" t="s">
        <v>37</v>
      </c>
      <c r="D1957" s="5" t="s">
        <v>38</v>
      </c>
      <c r="E1957" s="5"/>
      <c r="F1957" s="5" t="s">
        <v>10214</v>
      </c>
      <c r="G1957" s="5" t="s">
        <v>10215</v>
      </c>
      <c r="H1957" s="5" t="s">
        <v>10216</v>
      </c>
      <c r="I1957" s="5" t="s">
        <v>5932</v>
      </c>
      <c r="J1957" s="5" t="s">
        <v>51</v>
      </c>
      <c r="K1957" s="5" t="s">
        <v>1423</v>
      </c>
      <c r="L1957" s="2">
        <f t="shared" si="30"/>
        <v>68358.079951349544</v>
      </c>
      <c r="M1957" s="5" t="s">
        <v>38</v>
      </c>
      <c r="N1957" s="5" t="s">
        <v>10217</v>
      </c>
    </row>
    <row r="1958" spans="2:14" hidden="1" outlineLevel="1">
      <c r="B1958" s="5" t="s">
        <v>4545</v>
      </c>
      <c r="C1958" s="5" t="s">
        <v>37</v>
      </c>
      <c r="D1958" s="5" t="s">
        <v>38</v>
      </c>
      <c r="E1958" s="5"/>
      <c r="F1958" s="5" t="s">
        <v>10218</v>
      </c>
      <c r="G1958" s="5" t="s">
        <v>10219</v>
      </c>
      <c r="H1958" s="5" t="s">
        <v>4548</v>
      </c>
      <c r="I1958" s="5" t="s">
        <v>4350</v>
      </c>
      <c r="J1958" s="5" t="s">
        <v>51</v>
      </c>
      <c r="K1958" s="5" t="s">
        <v>324</v>
      </c>
      <c r="L1958" s="2">
        <f t="shared" si="30"/>
        <v>71775.983948917012</v>
      </c>
      <c r="M1958" s="5" t="s">
        <v>38</v>
      </c>
      <c r="N1958" s="5" t="s">
        <v>957</v>
      </c>
    </row>
    <row r="1959" spans="2:14" hidden="1" outlineLevel="1">
      <c r="B1959" s="5" t="s">
        <v>4552</v>
      </c>
      <c r="C1959" s="5" t="s">
        <v>37</v>
      </c>
      <c r="D1959" s="5" t="s">
        <v>38</v>
      </c>
      <c r="E1959" s="5"/>
      <c r="F1959" s="5" t="s">
        <v>10220</v>
      </c>
      <c r="G1959" s="5" t="s">
        <v>10221</v>
      </c>
      <c r="H1959" s="5" t="s">
        <v>4555</v>
      </c>
      <c r="I1959" s="5" t="s">
        <v>4404</v>
      </c>
      <c r="J1959" s="5" t="s">
        <v>38</v>
      </c>
      <c r="K1959" s="5" t="s">
        <v>1209</v>
      </c>
      <c r="L1959" s="2">
        <f t="shared" si="30"/>
        <v>88865.503936754394</v>
      </c>
      <c r="M1959" s="5" t="s">
        <v>38</v>
      </c>
      <c r="N1959" s="5" t="s">
        <v>10222</v>
      </c>
    </row>
    <row r="1960" spans="2:14" hidden="1" outlineLevel="1">
      <c r="B1960" s="5" t="s">
        <v>4552</v>
      </c>
      <c r="C1960" s="5" t="s">
        <v>37</v>
      </c>
      <c r="D1960" s="5" t="s">
        <v>55</v>
      </c>
      <c r="E1960" s="5"/>
      <c r="F1960" s="5" t="s">
        <v>10223</v>
      </c>
      <c r="G1960" s="5" t="s">
        <v>10224</v>
      </c>
      <c r="H1960" s="5" t="s">
        <v>4555</v>
      </c>
      <c r="I1960" s="5" t="s">
        <v>984</v>
      </c>
      <c r="J1960" s="5" t="s">
        <v>38</v>
      </c>
      <c r="K1960" s="5" t="s">
        <v>466</v>
      </c>
      <c r="L1960" s="2">
        <f t="shared" si="30"/>
        <v>-85447.599939186926</v>
      </c>
      <c r="M1960" s="5" t="s">
        <v>38</v>
      </c>
      <c r="N1960" s="5" t="s">
        <v>10225</v>
      </c>
    </row>
    <row r="1961" spans="2:14" hidden="1" outlineLevel="1">
      <c r="B1961" s="5" t="s">
        <v>4562</v>
      </c>
      <c r="C1961" s="5" t="s">
        <v>37</v>
      </c>
      <c r="D1961" s="5" t="s">
        <v>38</v>
      </c>
      <c r="E1961" s="5"/>
      <c r="F1961" s="5" t="s">
        <v>10226</v>
      </c>
      <c r="G1961" s="5" t="s">
        <v>10227</v>
      </c>
      <c r="H1961" s="5" t="s">
        <v>4565</v>
      </c>
      <c r="I1961" s="5" t="s">
        <v>767</v>
      </c>
      <c r="J1961" s="5" t="s">
        <v>38</v>
      </c>
      <c r="K1961" s="5" t="s">
        <v>301</v>
      </c>
      <c r="L1961" s="2">
        <f t="shared" si="30"/>
        <v>54686.463961079629</v>
      </c>
      <c r="M1961" s="5" t="s">
        <v>38</v>
      </c>
      <c r="N1961" s="5" t="s">
        <v>10228</v>
      </c>
    </row>
    <row r="1962" spans="2:14" hidden="1" outlineLevel="1">
      <c r="B1962" s="5" t="s">
        <v>4568</v>
      </c>
      <c r="C1962" s="5" t="s">
        <v>37</v>
      </c>
      <c r="D1962" s="5" t="s">
        <v>46</v>
      </c>
      <c r="E1962" s="5"/>
      <c r="F1962" s="5" t="s">
        <v>10229</v>
      </c>
      <c r="G1962" s="5" t="s">
        <v>10230</v>
      </c>
      <c r="H1962" s="5" t="s">
        <v>4571</v>
      </c>
      <c r="I1962" s="5" t="s">
        <v>2893</v>
      </c>
      <c r="J1962" s="5" t="s">
        <v>51</v>
      </c>
      <c r="K1962" s="5" t="s">
        <v>459</v>
      </c>
      <c r="L1962" s="2">
        <f t="shared" si="30"/>
        <v>104246.07192580804</v>
      </c>
      <c r="M1962" s="5" t="s">
        <v>38</v>
      </c>
      <c r="N1962" s="5" t="s">
        <v>10231</v>
      </c>
    </row>
    <row r="1963" spans="2:14" hidden="1" outlineLevel="1">
      <c r="B1963" s="5" t="s">
        <v>4574</v>
      </c>
      <c r="C1963" s="5" t="s">
        <v>37</v>
      </c>
      <c r="D1963" s="5" t="s">
        <v>55</v>
      </c>
      <c r="E1963" s="5"/>
      <c r="F1963" s="5" t="s">
        <v>10232</v>
      </c>
      <c r="G1963" s="5" t="s">
        <v>10233</v>
      </c>
      <c r="H1963" s="5" t="s">
        <v>4577</v>
      </c>
      <c r="I1963" s="5" t="s">
        <v>1910</v>
      </c>
      <c r="J1963" s="5" t="s">
        <v>51</v>
      </c>
      <c r="K1963" s="5" t="s">
        <v>1405</v>
      </c>
      <c r="L1963" s="2">
        <f t="shared" si="30"/>
        <v>117917.68791607795</v>
      </c>
      <c r="M1963" s="5" t="s">
        <v>38</v>
      </c>
      <c r="N1963" s="5" t="s">
        <v>10234</v>
      </c>
    </row>
    <row r="1964" spans="2:14" hidden="1" outlineLevel="1">
      <c r="B1964" s="5" t="s">
        <v>4574</v>
      </c>
      <c r="C1964" s="5" t="s">
        <v>37</v>
      </c>
      <c r="D1964" s="5" t="s">
        <v>38</v>
      </c>
      <c r="E1964" s="5"/>
      <c r="F1964" s="5" t="s">
        <v>10235</v>
      </c>
      <c r="G1964" s="5" t="s">
        <v>10236</v>
      </c>
      <c r="H1964" s="5" t="s">
        <v>4577</v>
      </c>
      <c r="I1964" s="5" t="s">
        <v>1503</v>
      </c>
      <c r="J1964" s="5" t="s">
        <v>51</v>
      </c>
      <c r="K1964" s="5" t="s">
        <v>282</v>
      </c>
      <c r="L1964" s="2">
        <f t="shared" si="30"/>
        <v>-54686.463961079629</v>
      </c>
      <c r="M1964" s="5" t="s">
        <v>38</v>
      </c>
      <c r="N1964" s="5" t="s">
        <v>10237</v>
      </c>
    </row>
    <row r="1965" spans="2:14" hidden="1" outlineLevel="1">
      <c r="B1965" s="5" t="s">
        <v>4580</v>
      </c>
      <c r="C1965" s="5" t="s">
        <v>37</v>
      </c>
      <c r="D1965" s="5" t="s">
        <v>46</v>
      </c>
      <c r="E1965" s="5"/>
      <c r="F1965" s="5" t="s">
        <v>10238</v>
      </c>
      <c r="G1965" s="5" t="s">
        <v>10239</v>
      </c>
      <c r="H1965" s="5" t="s">
        <v>4583</v>
      </c>
      <c r="I1965" s="5" t="s">
        <v>2054</v>
      </c>
      <c r="J1965" s="5" t="s">
        <v>51</v>
      </c>
      <c r="K1965" s="5" t="s">
        <v>4589</v>
      </c>
      <c r="L1965" s="2">
        <f t="shared" si="30"/>
        <v>-88865.503936754394</v>
      </c>
      <c r="M1965" s="5" t="s">
        <v>38</v>
      </c>
      <c r="N1965" s="5" t="s">
        <v>10240</v>
      </c>
    </row>
    <row r="1966" spans="2:14" hidden="1" outlineLevel="1">
      <c r="B1966" s="5" t="s">
        <v>4580</v>
      </c>
      <c r="C1966" s="5" t="s">
        <v>37</v>
      </c>
      <c r="D1966" s="5" t="s">
        <v>46</v>
      </c>
      <c r="E1966" s="5"/>
      <c r="F1966" s="5" t="s">
        <v>10241</v>
      </c>
      <c r="G1966" s="5" t="s">
        <v>10242</v>
      </c>
      <c r="H1966" s="5" t="s">
        <v>4583</v>
      </c>
      <c r="I1966" s="5" t="s">
        <v>10243</v>
      </c>
      <c r="J1966" s="5" t="s">
        <v>51</v>
      </c>
      <c r="K1966" s="5" t="s">
        <v>2126</v>
      </c>
      <c r="L1966" s="2">
        <f t="shared" si="30"/>
        <v>114499.78391851048</v>
      </c>
      <c r="M1966" s="5" t="s">
        <v>38</v>
      </c>
      <c r="N1966" s="5" t="s">
        <v>10244</v>
      </c>
    </row>
    <row r="1967" spans="2:14" hidden="1" outlineLevel="1">
      <c r="B1967" s="5" t="s">
        <v>10245</v>
      </c>
      <c r="C1967" s="5" t="s">
        <v>37</v>
      </c>
      <c r="D1967" s="5" t="s">
        <v>46</v>
      </c>
      <c r="E1967" s="5"/>
      <c r="F1967" s="5" t="s">
        <v>10246</v>
      </c>
      <c r="G1967" s="5" t="s">
        <v>10247</v>
      </c>
      <c r="H1967" s="5" t="s">
        <v>10248</v>
      </c>
      <c r="I1967" s="5" t="s">
        <v>2435</v>
      </c>
      <c r="J1967" s="5" t="s">
        <v>51</v>
      </c>
      <c r="K1967" s="5" t="s">
        <v>459</v>
      </c>
      <c r="L1967" s="2">
        <f t="shared" si="30"/>
        <v>104246.07192580804</v>
      </c>
      <c r="M1967" s="5" t="s">
        <v>38</v>
      </c>
      <c r="N1967" s="5" t="s">
        <v>10249</v>
      </c>
    </row>
    <row r="1968" spans="2:14" hidden="1" outlineLevel="1">
      <c r="B1968" s="5" t="s">
        <v>4592</v>
      </c>
      <c r="C1968" s="5" t="s">
        <v>37</v>
      </c>
      <c r="D1968" s="5" t="s">
        <v>55</v>
      </c>
      <c r="E1968" s="5"/>
      <c r="F1968" s="5" t="s">
        <v>10250</v>
      </c>
      <c r="G1968" s="5" t="s">
        <v>10251</v>
      </c>
      <c r="H1968" s="5" t="s">
        <v>4595</v>
      </c>
      <c r="I1968" s="5" t="s">
        <v>1174</v>
      </c>
      <c r="J1968" s="5" t="s">
        <v>38</v>
      </c>
      <c r="K1968" s="5" t="s">
        <v>1227</v>
      </c>
      <c r="L1968" s="2">
        <f t="shared" si="30"/>
        <v>112790.83191972674</v>
      </c>
      <c r="M1968" s="5" t="s">
        <v>38</v>
      </c>
      <c r="N1968" s="5" t="s">
        <v>10252</v>
      </c>
    </row>
    <row r="1969" spans="2:14" hidden="1" outlineLevel="1">
      <c r="B1969" s="5" t="s">
        <v>4592</v>
      </c>
      <c r="C1969" s="5" t="s">
        <v>37</v>
      </c>
      <c r="D1969" s="5" t="s">
        <v>55</v>
      </c>
      <c r="E1969" s="5"/>
      <c r="F1969" s="5" t="s">
        <v>10253</v>
      </c>
      <c r="G1969" s="5" t="s">
        <v>10254</v>
      </c>
      <c r="H1969" s="5" t="s">
        <v>4595</v>
      </c>
      <c r="I1969" s="5" t="s">
        <v>10255</v>
      </c>
      <c r="J1969" s="5" t="s">
        <v>38</v>
      </c>
      <c r="K1969" s="5" t="s">
        <v>1008</v>
      </c>
      <c r="L1969" s="2">
        <f t="shared" si="30"/>
        <v>-75193.887946484494</v>
      </c>
      <c r="M1969" s="5" t="s">
        <v>38</v>
      </c>
      <c r="N1969" s="5" t="s">
        <v>10256</v>
      </c>
    </row>
    <row r="1970" spans="2:14" hidden="1" outlineLevel="1">
      <c r="B1970" s="5" t="s">
        <v>10257</v>
      </c>
      <c r="C1970" s="5" t="s">
        <v>37</v>
      </c>
      <c r="D1970" s="5" t="s">
        <v>38</v>
      </c>
      <c r="E1970" s="5"/>
      <c r="F1970" s="5" t="s">
        <v>10258</v>
      </c>
      <c r="G1970" s="5" t="s">
        <v>10259</v>
      </c>
      <c r="H1970" s="5" t="s">
        <v>10260</v>
      </c>
      <c r="I1970" s="5" t="s">
        <v>10261</v>
      </c>
      <c r="J1970" s="5" t="s">
        <v>38</v>
      </c>
      <c r="K1970" s="5" t="s">
        <v>4596</v>
      </c>
      <c r="L1970" s="2">
        <f t="shared" si="30"/>
        <v>0</v>
      </c>
      <c r="M1970" s="5" t="s">
        <v>38</v>
      </c>
      <c r="N1970" s="5" t="s">
        <v>10262</v>
      </c>
    </row>
    <row r="1971" spans="2:14" hidden="1" outlineLevel="1">
      <c r="B1971" s="5" t="s">
        <v>10257</v>
      </c>
      <c r="C1971" s="5" t="s">
        <v>37</v>
      </c>
      <c r="D1971" s="5" t="s">
        <v>38</v>
      </c>
      <c r="E1971" s="5"/>
      <c r="F1971" s="5" t="s">
        <v>10263</v>
      </c>
      <c r="G1971" s="5" t="s">
        <v>10264</v>
      </c>
      <c r="H1971" s="5" t="s">
        <v>10260</v>
      </c>
      <c r="I1971" s="5" t="s">
        <v>2353</v>
      </c>
      <c r="J1971" s="5" t="s">
        <v>38</v>
      </c>
      <c r="K1971" s="5" t="s">
        <v>301</v>
      </c>
      <c r="L1971" s="2">
        <f t="shared" si="30"/>
        <v>54686.463961079629</v>
      </c>
      <c r="M1971" s="5" t="s">
        <v>38</v>
      </c>
      <c r="N1971" s="5" t="s">
        <v>1813</v>
      </c>
    </row>
    <row r="1972" spans="2:14" hidden="1" outlineLevel="1">
      <c r="B1972" s="5" t="s">
        <v>4608</v>
      </c>
      <c r="C1972" s="5" t="s">
        <v>37</v>
      </c>
      <c r="D1972" s="5" t="s">
        <v>38</v>
      </c>
      <c r="E1972" s="5"/>
      <c r="F1972" s="5" t="s">
        <v>10265</v>
      </c>
      <c r="G1972" s="5" t="s">
        <v>10266</v>
      </c>
      <c r="H1972" s="5" t="s">
        <v>4611</v>
      </c>
      <c r="I1972" s="5" t="s">
        <v>10267</v>
      </c>
      <c r="J1972" s="5" t="s">
        <v>51</v>
      </c>
      <c r="K1972" s="5" t="s">
        <v>52</v>
      </c>
      <c r="L1972" s="2">
        <f t="shared" si="30"/>
        <v>61522.271956214579</v>
      </c>
      <c r="M1972" s="5" t="s">
        <v>38</v>
      </c>
      <c r="N1972" s="5" t="s">
        <v>10268</v>
      </c>
    </row>
    <row r="1973" spans="2:14" hidden="1" outlineLevel="1">
      <c r="B1973" s="5" t="s">
        <v>10269</v>
      </c>
      <c r="C1973" s="5" t="s">
        <v>37</v>
      </c>
      <c r="D1973" s="5" t="s">
        <v>55</v>
      </c>
      <c r="E1973" s="5"/>
      <c r="F1973" s="5" t="s">
        <v>10270</v>
      </c>
      <c r="G1973" s="5" t="s">
        <v>10271</v>
      </c>
      <c r="H1973" s="5" t="s">
        <v>10272</v>
      </c>
      <c r="I1973" s="5" t="s">
        <v>6775</v>
      </c>
      <c r="J1973" s="5" t="s">
        <v>38</v>
      </c>
      <c r="K1973" s="5" t="s">
        <v>317</v>
      </c>
      <c r="L1973" s="2">
        <f t="shared" si="30"/>
        <v>-58104.367958647104</v>
      </c>
      <c r="M1973" s="5" t="s">
        <v>38</v>
      </c>
      <c r="N1973" s="5" t="s">
        <v>10273</v>
      </c>
    </row>
    <row r="1974" spans="2:14" hidden="1" outlineLevel="1">
      <c r="B1974" s="5" t="s">
        <v>10274</v>
      </c>
      <c r="C1974" s="5" t="s">
        <v>37</v>
      </c>
      <c r="D1974" s="5" t="s">
        <v>38</v>
      </c>
      <c r="E1974" s="5" t="s">
        <v>120</v>
      </c>
      <c r="F1974" s="5" t="s">
        <v>10275</v>
      </c>
      <c r="G1974" s="5" t="s">
        <v>10276</v>
      </c>
      <c r="H1974" s="5" t="s">
        <v>10277</v>
      </c>
      <c r="I1974" s="5" t="s">
        <v>10278</v>
      </c>
      <c r="J1974" s="5" t="s">
        <v>38</v>
      </c>
      <c r="K1974" s="5" t="s">
        <v>324</v>
      </c>
      <c r="L1974" s="2">
        <f t="shared" si="30"/>
        <v>71775.983948917012</v>
      </c>
      <c r="M1974" s="5" t="s">
        <v>38</v>
      </c>
      <c r="N1974" s="5" t="s">
        <v>10279</v>
      </c>
    </row>
    <row r="1975" spans="2:14" hidden="1" outlineLevel="1">
      <c r="B1975" s="1" t="s">
        <v>26</v>
      </c>
      <c r="C1975" s="1" t="s">
        <v>27</v>
      </c>
      <c r="D1975" s="1" t="s">
        <v>4</v>
      </c>
      <c r="E1975" s="1" t="s">
        <v>28</v>
      </c>
      <c r="F1975" s="1" t="s">
        <v>29</v>
      </c>
      <c r="G1975" s="1" t="s">
        <v>30</v>
      </c>
      <c r="H1975" s="1" t="s">
        <v>31</v>
      </c>
      <c r="I1975" s="1" t="s">
        <v>32</v>
      </c>
      <c r="J1975" s="1" t="s">
        <v>33</v>
      </c>
      <c r="K1975" s="1" t="s">
        <v>3</v>
      </c>
      <c r="L1975" s="2" t="e">
        <f t="shared" si="30"/>
        <v>#VALUE!</v>
      </c>
      <c r="M1975" s="1" t="s">
        <v>34</v>
      </c>
      <c r="N1975" s="1" t="s">
        <v>35</v>
      </c>
    </row>
    <row r="1976" spans="2:14" hidden="1" outlineLevel="1">
      <c r="B1976" s="7" t="s">
        <v>9944</v>
      </c>
      <c r="C1976" s="7" t="s">
        <v>24</v>
      </c>
      <c r="D1976" s="7" t="s">
        <v>46</v>
      </c>
      <c r="E1976" s="7"/>
      <c r="F1976" s="7" t="s">
        <v>2256</v>
      </c>
      <c r="G1976" s="7" t="s">
        <v>2257</v>
      </c>
      <c r="H1976" s="7" t="s">
        <v>2258</v>
      </c>
      <c r="I1976" s="7" t="s">
        <v>102</v>
      </c>
      <c r="J1976" s="7" t="s">
        <v>51</v>
      </c>
      <c r="K1976" s="7" t="s">
        <v>447</v>
      </c>
      <c r="L1976" s="2">
        <f t="shared" si="30"/>
        <v>49559.60796472842</v>
      </c>
      <c r="M1976" s="7" t="s">
        <v>38</v>
      </c>
      <c r="N1976" s="7" t="s">
        <v>985</v>
      </c>
    </row>
    <row r="1977" spans="2:14" hidden="1" outlineLevel="1">
      <c r="B1977" s="7" t="s">
        <v>9945</v>
      </c>
      <c r="C1977" s="7" t="s">
        <v>24</v>
      </c>
      <c r="D1977" s="7" t="s">
        <v>38</v>
      </c>
      <c r="E1977" s="7"/>
      <c r="F1977" s="7" t="s">
        <v>9946</v>
      </c>
      <c r="G1977" s="7" t="s">
        <v>9947</v>
      </c>
      <c r="H1977" s="7" t="s">
        <v>9948</v>
      </c>
      <c r="I1977" s="7" t="s">
        <v>9949</v>
      </c>
      <c r="J1977" s="7" t="s">
        <v>51</v>
      </c>
      <c r="K1977" s="7" t="s">
        <v>639</v>
      </c>
      <c r="L1977" s="2">
        <f t="shared" si="30"/>
        <v>23925.32798297234</v>
      </c>
      <c r="M1977" s="7" t="s">
        <v>38</v>
      </c>
      <c r="N1977" s="7" t="s">
        <v>9950</v>
      </c>
    </row>
    <row r="1978" spans="2:14" hidden="1" outlineLevel="1">
      <c r="B1978" s="7" t="s">
        <v>2276</v>
      </c>
      <c r="C1978" s="7" t="s">
        <v>24</v>
      </c>
      <c r="D1978" s="7" t="s">
        <v>55</v>
      </c>
      <c r="E1978" s="7"/>
      <c r="F1978" s="7" t="s">
        <v>6940</v>
      </c>
      <c r="G1978" s="7" t="s">
        <v>6941</v>
      </c>
      <c r="H1978" s="7" t="s">
        <v>2279</v>
      </c>
      <c r="I1978" s="7" t="s">
        <v>6528</v>
      </c>
      <c r="J1978" s="7" t="s">
        <v>51</v>
      </c>
      <c r="K1978" s="7" t="s">
        <v>1209</v>
      </c>
      <c r="L1978" s="2">
        <f t="shared" si="30"/>
        <v>88865.503936754394</v>
      </c>
      <c r="M1978" s="7" t="s">
        <v>38</v>
      </c>
      <c r="N1978" s="7" t="s">
        <v>6942</v>
      </c>
    </row>
    <row r="1979" spans="2:14" hidden="1" outlineLevel="1">
      <c r="B1979" s="7" t="s">
        <v>9952</v>
      </c>
      <c r="C1979" s="7" t="s">
        <v>24</v>
      </c>
      <c r="D1979" s="7" t="s">
        <v>38</v>
      </c>
      <c r="E1979" s="7"/>
      <c r="F1979" s="7" t="s">
        <v>9953</v>
      </c>
      <c r="G1979" s="7" t="s">
        <v>9954</v>
      </c>
      <c r="H1979" s="7" t="s">
        <v>9955</v>
      </c>
      <c r="I1979" s="7" t="s">
        <v>9688</v>
      </c>
      <c r="J1979" s="7" t="s">
        <v>51</v>
      </c>
      <c r="K1979" s="7" t="s">
        <v>259</v>
      </c>
      <c r="L1979" s="2">
        <f t="shared" si="30"/>
        <v>76902.839945268221</v>
      </c>
      <c r="M1979" s="7" t="s">
        <v>38</v>
      </c>
      <c r="N1979" s="7" t="s">
        <v>9956</v>
      </c>
    </row>
    <row r="1980" spans="2:14" hidden="1" outlineLevel="1">
      <c r="B1980" s="7" t="s">
        <v>9957</v>
      </c>
      <c r="C1980" s="7" t="s">
        <v>24</v>
      </c>
      <c r="D1980" s="7" t="s">
        <v>55</v>
      </c>
      <c r="E1980" s="7"/>
      <c r="F1980" s="7" t="s">
        <v>9958</v>
      </c>
      <c r="G1980" s="7" t="s">
        <v>9959</v>
      </c>
      <c r="H1980" s="7" t="s">
        <v>9960</v>
      </c>
      <c r="I1980" s="7" t="s">
        <v>180</v>
      </c>
      <c r="J1980" s="7" t="s">
        <v>51</v>
      </c>
      <c r="K1980" s="7" t="s">
        <v>932</v>
      </c>
      <c r="L1980" s="2">
        <f t="shared" si="30"/>
        <v>90574.455935538135</v>
      </c>
      <c r="M1980" s="7" t="s">
        <v>38</v>
      </c>
      <c r="N1980" s="7" t="s">
        <v>9961</v>
      </c>
    </row>
    <row r="1981" spans="2:14" hidden="1" outlineLevel="1">
      <c r="B1981" s="5" t="s">
        <v>10280</v>
      </c>
      <c r="C1981" s="5" t="s">
        <v>37</v>
      </c>
      <c r="D1981" s="5" t="s">
        <v>55</v>
      </c>
      <c r="E1981" s="5"/>
      <c r="F1981" s="5" t="s">
        <v>10281</v>
      </c>
      <c r="G1981" s="5" t="s">
        <v>10282</v>
      </c>
      <c r="H1981" s="5" t="s">
        <v>10283</v>
      </c>
      <c r="I1981" s="5" t="s">
        <v>3404</v>
      </c>
      <c r="J1981" s="5" t="s">
        <v>51</v>
      </c>
      <c r="K1981" s="5" t="s">
        <v>68</v>
      </c>
      <c r="L1981" s="2">
        <f t="shared" si="30"/>
        <v>97410.263930673085</v>
      </c>
      <c r="M1981" s="5" t="s">
        <v>38</v>
      </c>
      <c r="N1981" s="5" t="s">
        <v>10284</v>
      </c>
    </row>
    <row r="1982" spans="2:14" hidden="1" outlineLevel="1">
      <c r="B1982" s="7" t="s">
        <v>9962</v>
      </c>
      <c r="C1982" s="7" t="s">
        <v>24</v>
      </c>
      <c r="D1982" s="7" t="s">
        <v>38</v>
      </c>
      <c r="E1982" s="7"/>
      <c r="F1982" s="7" t="s">
        <v>9963</v>
      </c>
      <c r="G1982" s="7" t="s">
        <v>9964</v>
      </c>
      <c r="H1982" s="7" t="s">
        <v>9965</v>
      </c>
      <c r="I1982" s="7" t="s">
        <v>2781</v>
      </c>
      <c r="J1982" s="7" t="s">
        <v>51</v>
      </c>
      <c r="K1982" s="7" t="s">
        <v>68</v>
      </c>
      <c r="L1982" s="2">
        <f t="shared" si="30"/>
        <v>97410.263930673085</v>
      </c>
      <c r="M1982" s="7" t="s">
        <v>38</v>
      </c>
      <c r="N1982" s="7" t="s">
        <v>9966</v>
      </c>
    </row>
    <row r="1983" spans="2:14" hidden="1" outlineLevel="1">
      <c r="B1983" s="7" t="s">
        <v>9972</v>
      </c>
      <c r="C1983" s="7" t="s">
        <v>24</v>
      </c>
      <c r="D1983" s="7" t="s">
        <v>55</v>
      </c>
      <c r="E1983" s="7"/>
      <c r="F1983" s="7" t="s">
        <v>9973</v>
      </c>
      <c r="G1983" s="7" t="s">
        <v>9974</v>
      </c>
      <c r="H1983" s="7" t="s">
        <v>9975</v>
      </c>
      <c r="I1983" s="7" t="s">
        <v>1558</v>
      </c>
      <c r="J1983" s="7" t="s">
        <v>51</v>
      </c>
      <c r="K1983" s="7" t="s">
        <v>324</v>
      </c>
      <c r="L1983" s="2">
        <f t="shared" si="30"/>
        <v>71775.983948917012</v>
      </c>
      <c r="M1983" s="7" t="s">
        <v>38</v>
      </c>
      <c r="N1983" s="7" t="s">
        <v>9976</v>
      </c>
    </row>
    <row r="1984" spans="2:14" hidden="1" outlineLevel="1">
      <c r="B1984" s="7" t="s">
        <v>9977</v>
      </c>
      <c r="C1984" s="7" t="s">
        <v>24</v>
      </c>
      <c r="D1984" s="7" t="s">
        <v>38</v>
      </c>
      <c r="E1984" s="7"/>
      <c r="F1984" s="7" t="s">
        <v>9978</v>
      </c>
      <c r="G1984" s="7" t="s">
        <v>9979</v>
      </c>
      <c r="H1984" s="7" t="s">
        <v>9980</v>
      </c>
      <c r="I1984" s="7" t="s">
        <v>6052</v>
      </c>
      <c r="J1984" s="7" t="s">
        <v>51</v>
      </c>
      <c r="K1984" s="7" t="s">
        <v>259</v>
      </c>
      <c r="L1984" s="2">
        <f t="shared" si="30"/>
        <v>76902.839945268221</v>
      </c>
      <c r="M1984" s="7" t="s">
        <v>38</v>
      </c>
      <c r="N1984" s="7" t="s">
        <v>9981</v>
      </c>
    </row>
    <row r="1985" spans="2:14" hidden="1" outlineLevel="1">
      <c r="B1985" s="7" t="s">
        <v>9982</v>
      </c>
      <c r="C1985" s="7" t="s">
        <v>24</v>
      </c>
      <c r="D1985" s="7" t="s">
        <v>38</v>
      </c>
      <c r="E1985" s="7"/>
      <c r="F1985" s="7" t="s">
        <v>7012</v>
      </c>
      <c r="G1985" s="7" t="s">
        <v>7013</v>
      </c>
      <c r="H1985" s="7" t="s">
        <v>2406</v>
      </c>
      <c r="I1985" s="7" t="s">
        <v>5280</v>
      </c>
      <c r="J1985" s="7" t="s">
        <v>38</v>
      </c>
      <c r="K1985" s="7" t="s">
        <v>3819</v>
      </c>
      <c r="L1985" s="2">
        <f t="shared" si="30"/>
        <v>-39305.895972025988</v>
      </c>
      <c r="M1985" s="7" t="s">
        <v>38</v>
      </c>
      <c r="N1985" s="7" t="s">
        <v>7014</v>
      </c>
    </row>
    <row r="1986" spans="2:14" hidden="1" outlineLevel="1">
      <c r="B1986" s="7" t="s">
        <v>9982</v>
      </c>
      <c r="C1986" s="7" t="s">
        <v>24</v>
      </c>
      <c r="D1986" s="7" t="s">
        <v>55</v>
      </c>
      <c r="E1986" s="7"/>
      <c r="F1986" s="7" t="s">
        <v>7015</v>
      </c>
      <c r="G1986" s="7" t="s">
        <v>7016</v>
      </c>
      <c r="H1986" s="7" t="s">
        <v>2406</v>
      </c>
      <c r="I1986" s="7" t="s">
        <v>102</v>
      </c>
      <c r="J1986" s="7" t="s">
        <v>38</v>
      </c>
      <c r="K1986" s="7" t="s">
        <v>350</v>
      </c>
      <c r="L1986" s="2">
        <f t="shared" si="30"/>
        <v>83738.647940403185</v>
      </c>
      <c r="M1986" s="7" t="s">
        <v>38</v>
      </c>
      <c r="N1986" s="7" t="s">
        <v>7017</v>
      </c>
    </row>
    <row r="1987" spans="2:14" hidden="1" outlineLevel="1">
      <c r="B1987" s="7" t="s">
        <v>9983</v>
      </c>
      <c r="C1987" s="7" t="s">
        <v>24</v>
      </c>
      <c r="D1987" s="7" t="s">
        <v>46</v>
      </c>
      <c r="E1987" s="7"/>
      <c r="F1987" s="7" t="s">
        <v>9984</v>
      </c>
      <c r="G1987" s="7" t="s">
        <v>9985</v>
      </c>
      <c r="H1987" s="7" t="s">
        <v>9986</v>
      </c>
      <c r="I1987" s="7" t="s">
        <v>870</v>
      </c>
      <c r="J1987" s="7" t="s">
        <v>51</v>
      </c>
      <c r="K1987" s="7" t="s">
        <v>1613</v>
      </c>
      <c r="L1987" s="2">
        <f t="shared" ref="L1987:L2050" si="31">K1987/$K$2361*100</f>
        <v>126462.44790999666</v>
      </c>
      <c r="M1987" s="7" t="s">
        <v>38</v>
      </c>
      <c r="N1987" s="7" t="s">
        <v>9987</v>
      </c>
    </row>
    <row r="1988" spans="2:14" hidden="1" outlineLevel="1">
      <c r="B1988" s="7" t="s">
        <v>9993</v>
      </c>
      <c r="C1988" s="7" t="s">
        <v>24</v>
      </c>
      <c r="D1988" s="7" t="s">
        <v>55</v>
      </c>
      <c r="E1988" s="7"/>
      <c r="F1988" s="7" t="s">
        <v>9994</v>
      </c>
      <c r="G1988" s="7" t="s">
        <v>9995</v>
      </c>
      <c r="H1988" s="7" t="s">
        <v>9996</v>
      </c>
      <c r="I1988" s="7" t="s">
        <v>5092</v>
      </c>
      <c r="J1988" s="7" t="s">
        <v>51</v>
      </c>
      <c r="K1988" s="7" t="s">
        <v>1299</v>
      </c>
      <c r="L1988" s="2">
        <f t="shared" si="31"/>
        <v>133298.25590513161</v>
      </c>
      <c r="M1988" s="7" t="s">
        <v>38</v>
      </c>
      <c r="N1988" s="7" t="s">
        <v>9997</v>
      </c>
    </row>
    <row r="1989" spans="2:14" hidden="1" outlineLevel="1">
      <c r="B1989" s="5" t="s">
        <v>10285</v>
      </c>
      <c r="C1989" s="5" t="s">
        <v>37</v>
      </c>
      <c r="D1989" s="5" t="s">
        <v>38</v>
      </c>
      <c r="E1989" s="5"/>
      <c r="F1989" s="5" t="s">
        <v>10286</v>
      </c>
      <c r="G1989" s="5" t="s">
        <v>10287</v>
      </c>
      <c r="H1989" s="5" t="s">
        <v>10288</v>
      </c>
      <c r="I1989" s="5" t="s">
        <v>1881</v>
      </c>
      <c r="J1989" s="5" t="s">
        <v>51</v>
      </c>
      <c r="K1989" s="5" t="s">
        <v>324</v>
      </c>
      <c r="L1989" s="2">
        <f t="shared" si="31"/>
        <v>71775.983948917012</v>
      </c>
      <c r="M1989" s="5" t="s">
        <v>38</v>
      </c>
      <c r="N1989" s="5" t="s">
        <v>10289</v>
      </c>
    </row>
    <row r="1990" spans="2:14" hidden="1" outlineLevel="1">
      <c r="B1990" s="5" t="s">
        <v>10290</v>
      </c>
      <c r="C1990" s="5" t="s">
        <v>37</v>
      </c>
      <c r="D1990" s="5" t="s">
        <v>38</v>
      </c>
      <c r="E1990" s="5"/>
      <c r="F1990" s="5" t="s">
        <v>10291</v>
      </c>
      <c r="G1990" s="5" t="s">
        <v>10292</v>
      </c>
      <c r="H1990" s="5" t="s">
        <v>10293</v>
      </c>
      <c r="I1990" s="5" t="s">
        <v>281</v>
      </c>
      <c r="J1990" s="5" t="s">
        <v>51</v>
      </c>
      <c r="K1990" s="5" t="s">
        <v>239</v>
      </c>
      <c r="L1990" s="2">
        <f t="shared" si="31"/>
        <v>35887.991974458506</v>
      </c>
      <c r="M1990" s="5" t="s">
        <v>38</v>
      </c>
      <c r="N1990" s="5" t="s">
        <v>10294</v>
      </c>
    </row>
    <row r="1991" spans="2:14" hidden="1" outlineLevel="1">
      <c r="B1991" s="7" t="s">
        <v>9998</v>
      </c>
      <c r="C1991" s="7" t="s">
        <v>24</v>
      </c>
      <c r="D1991" s="7" t="s">
        <v>38</v>
      </c>
      <c r="E1991" s="7"/>
      <c r="F1991" s="7" t="s">
        <v>9999</v>
      </c>
      <c r="G1991" s="7" t="s">
        <v>10000</v>
      </c>
      <c r="H1991" s="7" t="s">
        <v>10001</v>
      </c>
      <c r="I1991" s="7" t="s">
        <v>173</v>
      </c>
      <c r="J1991" s="7" t="s">
        <v>38</v>
      </c>
      <c r="K1991" s="7" t="s">
        <v>2286</v>
      </c>
      <c r="L1991" s="2">
        <f t="shared" si="31"/>
        <v>32470.087976891027</v>
      </c>
      <c r="M1991" s="7" t="s">
        <v>38</v>
      </c>
      <c r="N1991" s="7" t="s">
        <v>10002</v>
      </c>
    </row>
    <row r="1992" spans="2:14" hidden="1" outlineLevel="1">
      <c r="B1992" s="7" t="s">
        <v>10013</v>
      </c>
      <c r="C1992" s="7" t="s">
        <v>24</v>
      </c>
      <c r="D1992" s="7" t="s">
        <v>55</v>
      </c>
      <c r="E1992" s="7"/>
      <c r="F1992" s="7" t="s">
        <v>10014</v>
      </c>
      <c r="G1992" s="7" t="s">
        <v>10015</v>
      </c>
      <c r="H1992" s="7" t="s">
        <v>10016</v>
      </c>
      <c r="I1992" s="7" t="s">
        <v>4087</v>
      </c>
      <c r="J1992" s="7" t="s">
        <v>51</v>
      </c>
      <c r="K1992" s="7" t="s">
        <v>459</v>
      </c>
      <c r="L1992" s="2">
        <f t="shared" si="31"/>
        <v>104246.07192580804</v>
      </c>
      <c r="M1992" s="7" t="s">
        <v>38</v>
      </c>
      <c r="N1992" s="7" t="s">
        <v>10017</v>
      </c>
    </row>
    <row r="1993" spans="2:14" hidden="1" outlineLevel="1">
      <c r="B1993" s="7" t="s">
        <v>10018</v>
      </c>
      <c r="C1993" s="7" t="s">
        <v>24</v>
      </c>
      <c r="D1993" s="7" t="s">
        <v>38</v>
      </c>
      <c r="E1993" s="7"/>
      <c r="F1993" s="7" t="s">
        <v>10019</v>
      </c>
      <c r="G1993" s="7" t="s">
        <v>10020</v>
      </c>
      <c r="H1993" s="7" t="s">
        <v>10021</v>
      </c>
      <c r="I1993" s="7" t="s">
        <v>10022</v>
      </c>
      <c r="J1993" s="7" t="s">
        <v>51</v>
      </c>
      <c r="K1993" s="7" t="s">
        <v>142</v>
      </c>
      <c r="L1993" s="2">
        <f t="shared" si="31"/>
        <v>10253.711992702431</v>
      </c>
      <c r="M1993" s="7" t="s">
        <v>38</v>
      </c>
      <c r="N1993" s="7" t="s">
        <v>10023</v>
      </c>
    </row>
    <row r="1994" spans="2:14" hidden="1" outlineLevel="1">
      <c r="B1994" s="7" t="s">
        <v>10024</v>
      </c>
      <c r="C1994" s="7" t="s">
        <v>24</v>
      </c>
      <c r="D1994" s="7" t="s">
        <v>55</v>
      </c>
      <c r="E1994" s="7"/>
      <c r="F1994" s="7" t="s">
        <v>10025</v>
      </c>
      <c r="G1994" s="7" t="s">
        <v>10026</v>
      </c>
      <c r="H1994" s="7" t="s">
        <v>10027</v>
      </c>
      <c r="I1994" s="7" t="s">
        <v>354</v>
      </c>
      <c r="J1994" s="7" t="s">
        <v>51</v>
      </c>
      <c r="K1994" s="7" t="s">
        <v>324</v>
      </c>
      <c r="L1994" s="2">
        <f t="shared" si="31"/>
        <v>71775.983948917012</v>
      </c>
      <c r="M1994" s="7" t="s">
        <v>38</v>
      </c>
      <c r="N1994" s="7" t="s">
        <v>10028</v>
      </c>
    </row>
    <row r="1995" spans="2:14" hidden="1" outlineLevel="1">
      <c r="B1995" s="7" t="s">
        <v>10024</v>
      </c>
      <c r="C1995" s="7" t="s">
        <v>24</v>
      </c>
      <c r="D1995" s="7" t="s">
        <v>55</v>
      </c>
      <c r="E1995" s="7"/>
      <c r="F1995" s="7" t="s">
        <v>10029</v>
      </c>
      <c r="G1995" s="7" t="s">
        <v>10030</v>
      </c>
      <c r="H1995" s="7" t="s">
        <v>10027</v>
      </c>
      <c r="I1995" s="7" t="s">
        <v>994</v>
      </c>
      <c r="J1995" s="7" t="s">
        <v>51</v>
      </c>
      <c r="K1995" s="7" t="s">
        <v>1856</v>
      </c>
      <c r="L1995" s="2">
        <f t="shared" si="31"/>
        <v>-44432.751968377197</v>
      </c>
      <c r="M1995" s="7" t="s">
        <v>38</v>
      </c>
      <c r="N1995" s="7" t="s">
        <v>10031</v>
      </c>
    </row>
    <row r="1996" spans="2:14" hidden="1" outlineLevel="1">
      <c r="B1996" s="7" t="s">
        <v>10032</v>
      </c>
      <c r="C1996" s="7" t="s">
        <v>24</v>
      </c>
      <c r="D1996" s="7" t="s">
        <v>38</v>
      </c>
      <c r="E1996" s="7"/>
      <c r="F1996" s="7" t="s">
        <v>10033</v>
      </c>
      <c r="G1996" s="7" t="s">
        <v>10034</v>
      </c>
      <c r="H1996" s="7" t="s">
        <v>10035</v>
      </c>
      <c r="I1996" s="7" t="s">
        <v>2070</v>
      </c>
      <c r="J1996" s="7" t="s">
        <v>38</v>
      </c>
      <c r="K1996" s="7" t="s">
        <v>60</v>
      </c>
      <c r="L1996" s="2">
        <f t="shared" si="31"/>
        <v>70067.031950133271</v>
      </c>
      <c r="M1996" s="7" t="s">
        <v>38</v>
      </c>
      <c r="N1996" s="7" t="s">
        <v>10036</v>
      </c>
    </row>
    <row r="1997" spans="2:14" hidden="1" outlineLevel="1">
      <c r="B1997" s="7" t="s">
        <v>10037</v>
      </c>
      <c r="C1997" s="7" t="s">
        <v>24</v>
      </c>
      <c r="D1997" s="7" t="s">
        <v>38</v>
      </c>
      <c r="E1997" s="7"/>
      <c r="F1997" s="7" t="s">
        <v>10038</v>
      </c>
      <c r="G1997" s="7" t="s">
        <v>10039</v>
      </c>
      <c r="H1997" s="7" t="s">
        <v>10040</v>
      </c>
      <c r="I1997" s="7" t="s">
        <v>3087</v>
      </c>
      <c r="J1997" s="7" t="s">
        <v>51</v>
      </c>
      <c r="K1997" s="7" t="s">
        <v>1075</v>
      </c>
      <c r="L1997" s="2">
        <f t="shared" si="31"/>
        <v>-76902.839945268221</v>
      </c>
      <c r="M1997" s="7" t="s">
        <v>38</v>
      </c>
      <c r="N1997" s="7" t="s">
        <v>10041</v>
      </c>
    </row>
    <row r="1998" spans="2:14" hidden="1" outlineLevel="1">
      <c r="B1998" s="7" t="s">
        <v>10037</v>
      </c>
      <c r="C1998" s="7" t="s">
        <v>24</v>
      </c>
      <c r="D1998" s="7" t="s">
        <v>55</v>
      </c>
      <c r="E1998" s="7"/>
      <c r="F1998" s="7" t="s">
        <v>10042</v>
      </c>
      <c r="G1998" s="7" t="s">
        <v>10043</v>
      </c>
      <c r="H1998" s="7" t="s">
        <v>10040</v>
      </c>
      <c r="I1998" s="7" t="s">
        <v>7191</v>
      </c>
      <c r="J1998" s="7" t="s">
        <v>51</v>
      </c>
      <c r="K1998" s="7" t="s">
        <v>9914</v>
      </c>
      <c r="L1998" s="2">
        <f t="shared" si="31"/>
        <v>199947.38385769739</v>
      </c>
      <c r="M1998" s="7" t="s">
        <v>38</v>
      </c>
      <c r="N1998" s="7" t="s">
        <v>10044</v>
      </c>
    </row>
    <row r="1999" spans="2:14" hidden="1" outlineLevel="1">
      <c r="B1999" s="7" t="s">
        <v>10045</v>
      </c>
      <c r="C1999" s="7" t="s">
        <v>24</v>
      </c>
      <c r="D1999" s="7" t="s">
        <v>38</v>
      </c>
      <c r="E1999" s="7"/>
      <c r="F1999" s="7" t="s">
        <v>10046</v>
      </c>
      <c r="G1999" s="7" t="s">
        <v>10047</v>
      </c>
      <c r="H1999" s="7" t="s">
        <v>10048</v>
      </c>
      <c r="I1999" s="7" t="s">
        <v>549</v>
      </c>
      <c r="J1999" s="7" t="s">
        <v>38</v>
      </c>
      <c r="K1999" s="7" t="s">
        <v>82</v>
      </c>
      <c r="L1999" s="2">
        <f t="shared" si="31"/>
        <v>58104.367958647104</v>
      </c>
      <c r="M1999" s="7" t="s">
        <v>38</v>
      </c>
      <c r="N1999" s="7" t="s">
        <v>10049</v>
      </c>
    </row>
    <row r="2000" spans="2:14" hidden="1" outlineLevel="1">
      <c r="B2000" s="1" t="s">
        <v>26</v>
      </c>
      <c r="C2000" s="1" t="s">
        <v>27</v>
      </c>
      <c r="D2000" s="1" t="s">
        <v>4</v>
      </c>
      <c r="E2000" s="1" t="s">
        <v>28</v>
      </c>
      <c r="F2000" s="1" t="s">
        <v>29</v>
      </c>
      <c r="G2000" s="1" t="s">
        <v>30</v>
      </c>
      <c r="H2000" s="1" t="s">
        <v>31</v>
      </c>
      <c r="I2000" s="1" t="s">
        <v>32</v>
      </c>
      <c r="J2000" s="1" t="s">
        <v>33</v>
      </c>
      <c r="K2000" s="1" t="s">
        <v>3</v>
      </c>
      <c r="L2000" s="2" t="e">
        <f t="shared" si="31"/>
        <v>#VALUE!</v>
      </c>
      <c r="M2000" s="1" t="s">
        <v>34</v>
      </c>
      <c r="N2000" s="1" t="s">
        <v>35</v>
      </c>
    </row>
    <row r="2001" spans="2:14" hidden="1" outlineLevel="1">
      <c r="B2001" s="8" t="s">
        <v>10295</v>
      </c>
      <c r="C2001" s="8" t="s">
        <v>24</v>
      </c>
      <c r="D2001" s="8" t="s">
        <v>55</v>
      </c>
      <c r="E2001" s="8"/>
      <c r="F2001" s="8" t="s">
        <v>10296</v>
      </c>
      <c r="G2001" s="8" t="s">
        <v>10296</v>
      </c>
      <c r="H2001" s="8" t="s">
        <v>10297</v>
      </c>
      <c r="I2001" s="8" t="s">
        <v>5650</v>
      </c>
      <c r="J2001" s="8" t="s">
        <v>51</v>
      </c>
      <c r="K2001" s="8" t="s">
        <v>43</v>
      </c>
      <c r="L2001" s="2">
        <f t="shared" si="31"/>
        <v>51268.559963512154</v>
      </c>
      <c r="M2001" s="8" t="s">
        <v>55</v>
      </c>
      <c r="N2001" s="8" t="s">
        <v>746</v>
      </c>
    </row>
    <row r="2002" spans="2:14" hidden="1" outlineLevel="1">
      <c r="B2002" s="6" t="s">
        <v>10298</v>
      </c>
      <c r="C2002" s="6" t="s">
        <v>24</v>
      </c>
      <c r="D2002" s="6" t="s">
        <v>38</v>
      </c>
      <c r="E2002" s="6"/>
      <c r="F2002" s="6" t="s">
        <v>10299</v>
      </c>
      <c r="G2002" s="6" t="s">
        <v>10300</v>
      </c>
      <c r="H2002" s="6" t="s">
        <v>10301</v>
      </c>
      <c r="I2002" s="6" t="s">
        <v>4600</v>
      </c>
      <c r="J2002" s="6" t="s">
        <v>51</v>
      </c>
      <c r="K2002" s="6" t="s">
        <v>477</v>
      </c>
      <c r="L2002" s="2">
        <f t="shared" si="31"/>
        <v>15380.567989053645</v>
      </c>
      <c r="M2002" s="6" t="s">
        <v>55</v>
      </c>
      <c r="N2002" s="6" t="s">
        <v>5847</v>
      </c>
    </row>
    <row r="2003" spans="2:14" hidden="1" outlineLevel="1">
      <c r="B2003" s="5" t="s">
        <v>10302</v>
      </c>
      <c r="C2003" s="5" t="s">
        <v>24</v>
      </c>
      <c r="D2003" s="5" t="s">
        <v>55</v>
      </c>
      <c r="E2003" s="5"/>
      <c r="F2003" s="5" t="s">
        <v>10303</v>
      </c>
      <c r="G2003" s="5" t="s">
        <v>10304</v>
      </c>
      <c r="H2003" s="5" t="s">
        <v>10305</v>
      </c>
      <c r="I2003" s="5" t="s">
        <v>5494</v>
      </c>
      <c r="J2003" s="5" t="s">
        <v>51</v>
      </c>
      <c r="K2003" s="5" t="s">
        <v>893</v>
      </c>
      <c r="L2003" s="2">
        <f t="shared" si="31"/>
        <v>93992.359933105618</v>
      </c>
      <c r="M2003" s="5" t="s">
        <v>38</v>
      </c>
      <c r="N2003" s="5" t="s">
        <v>10306</v>
      </c>
    </row>
    <row r="2004" spans="2:14" hidden="1" outlineLevel="1">
      <c r="B2004" s="5" t="s">
        <v>10307</v>
      </c>
      <c r="C2004" s="5" t="s">
        <v>24</v>
      </c>
      <c r="D2004" s="5" t="s">
        <v>55</v>
      </c>
      <c r="E2004" s="5"/>
      <c r="F2004" s="5" t="s">
        <v>10308</v>
      </c>
      <c r="G2004" s="5" t="s">
        <v>10309</v>
      </c>
      <c r="H2004" s="5" t="s">
        <v>10310</v>
      </c>
      <c r="I2004" s="5" t="s">
        <v>6532</v>
      </c>
      <c r="J2004" s="5" t="s">
        <v>51</v>
      </c>
      <c r="K2004" s="5" t="s">
        <v>167</v>
      </c>
      <c r="L2004" s="2">
        <f t="shared" si="31"/>
        <v>92283.407934321876</v>
      </c>
      <c r="M2004" s="5" t="s">
        <v>38</v>
      </c>
      <c r="N2004" s="5" t="s">
        <v>10311</v>
      </c>
    </row>
    <row r="2005" spans="2:14" hidden="1" outlineLevel="1">
      <c r="B2005" s="5" t="s">
        <v>10312</v>
      </c>
      <c r="C2005" s="5" t="s">
        <v>24</v>
      </c>
      <c r="D2005" s="5" t="s">
        <v>55</v>
      </c>
      <c r="E2005" s="5"/>
      <c r="F2005" s="5" t="s">
        <v>10313</v>
      </c>
      <c r="G2005" s="5" t="s">
        <v>10314</v>
      </c>
      <c r="H2005" s="5" t="s">
        <v>10315</v>
      </c>
      <c r="I2005" s="5" t="s">
        <v>3596</v>
      </c>
      <c r="J2005" s="5" t="s">
        <v>38</v>
      </c>
      <c r="K2005" s="5" t="s">
        <v>746</v>
      </c>
      <c r="L2005" s="2">
        <f t="shared" si="31"/>
        <v>17089.519987837386</v>
      </c>
      <c r="M2005" s="5" t="s">
        <v>38</v>
      </c>
      <c r="N2005" s="5" t="s">
        <v>10316</v>
      </c>
    </row>
    <row r="2006" spans="2:14" hidden="1" outlineLevel="1">
      <c r="B2006" s="5" t="s">
        <v>10317</v>
      </c>
      <c r="C2006" s="5" t="s">
        <v>24</v>
      </c>
      <c r="D2006" s="5" t="s">
        <v>46</v>
      </c>
      <c r="E2006" s="5"/>
      <c r="F2006" s="5" t="s">
        <v>10318</v>
      </c>
      <c r="G2006" s="5" t="s">
        <v>10319</v>
      </c>
      <c r="H2006" s="5" t="s">
        <v>10320</v>
      </c>
      <c r="I2006" s="5" t="s">
        <v>10321</v>
      </c>
      <c r="J2006" s="5" t="s">
        <v>51</v>
      </c>
      <c r="K2006" s="5" t="s">
        <v>208</v>
      </c>
      <c r="L2006" s="2">
        <f t="shared" si="31"/>
        <v>87156.551937970667</v>
      </c>
      <c r="M2006" s="5" t="s">
        <v>38</v>
      </c>
      <c r="N2006" s="5" t="s">
        <v>10322</v>
      </c>
    </row>
    <row r="2007" spans="2:14" hidden="1" outlineLevel="1">
      <c r="B2007" s="6" t="s">
        <v>10323</v>
      </c>
      <c r="C2007" s="6" t="s">
        <v>37</v>
      </c>
      <c r="D2007" s="6" t="s">
        <v>38</v>
      </c>
      <c r="E2007" s="6"/>
      <c r="F2007" s="6" t="s">
        <v>10324</v>
      </c>
      <c r="G2007" s="6" t="s">
        <v>10325</v>
      </c>
      <c r="H2007" s="6" t="s">
        <v>9427</v>
      </c>
      <c r="I2007" s="6" t="s">
        <v>3487</v>
      </c>
      <c r="J2007" s="6" t="s">
        <v>51</v>
      </c>
      <c r="K2007" s="6" t="s">
        <v>142</v>
      </c>
      <c r="L2007" s="2">
        <f t="shared" si="31"/>
        <v>10253.711992702431</v>
      </c>
      <c r="M2007" s="6" t="s">
        <v>63</v>
      </c>
      <c r="N2007" s="6" t="s">
        <v>10326</v>
      </c>
    </row>
    <row r="2008" spans="2:14" hidden="1" outlineLevel="1">
      <c r="B2008" s="5" t="s">
        <v>10327</v>
      </c>
      <c r="C2008" s="5" t="s">
        <v>24</v>
      </c>
      <c r="D2008" s="5" t="s">
        <v>55</v>
      </c>
      <c r="E2008" s="5"/>
      <c r="F2008" s="5" t="s">
        <v>10328</v>
      </c>
      <c r="G2008" s="5" t="s">
        <v>10329</v>
      </c>
      <c r="H2008" s="5" t="s">
        <v>10330</v>
      </c>
      <c r="I2008" s="5" t="s">
        <v>270</v>
      </c>
      <c r="J2008" s="5" t="s">
        <v>38</v>
      </c>
      <c r="K2008" s="5" t="s">
        <v>208</v>
      </c>
      <c r="L2008" s="2">
        <f t="shared" si="31"/>
        <v>87156.551937970667</v>
      </c>
      <c r="M2008" s="5" t="s">
        <v>38</v>
      </c>
      <c r="N2008" s="5" t="s">
        <v>10331</v>
      </c>
    </row>
    <row r="2009" spans="2:14" hidden="1" outlineLevel="1">
      <c r="B2009" s="5" t="s">
        <v>10332</v>
      </c>
      <c r="C2009" s="5" t="s">
        <v>24</v>
      </c>
      <c r="D2009" s="5" t="s">
        <v>55</v>
      </c>
      <c r="E2009" s="5"/>
      <c r="F2009" s="5" t="s">
        <v>10333</v>
      </c>
      <c r="G2009" s="5" t="s">
        <v>10334</v>
      </c>
      <c r="H2009" s="5" t="s">
        <v>10335</v>
      </c>
      <c r="I2009" s="5" t="s">
        <v>395</v>
      </c>
      <c r="J2009" s="5" t="s">
        <v>51</v>
      </c>
      <c r="K2009" s="5" t="s">
        <v>893</v>
      </c>
      <c r="L2009" s="2">
        <f t="shared" si="31"/>
        <v>93992.359933105618</v>
      </c>
      <c r="M2009" s="5" t="s">
        <v>38</v>
      </c>
      <c r="N2009" s="5" t="s">
        <v>10336</v>
      </c>
    </row>
    <row r="2010" spans="2:14" hidden="1" outlineLevel="1">
      <c r="B2010" s="5" t="s">
        <v>10337</v>
      </c>
      <c r="C2010" s="5" t="s">
        <v>37</v>
      </c>
      <c r="D2010" s="5" t="s">
        <v>55</v>
      </c>
      <c r="E2010" s="5"/>
      <c r="F2010" s="5" t="s">
        <v>10338</v>
      </c>
      <c r="G2010" s="5" t="s">
        <v>10339</v>
      </c>
      <c r="H2010" s="5" t="s">
        <v>10340</v>
      </c>
      <c r="I2010" s="5" t="s">
        <v>717</v>
      </c>
      <c r="J2010" s="5" t="s">
        <v>51</v>
      </c>
      <c r="K2010" s="5" t="s">
        <v>932</v>
      </c>
      <c r="L2010" s="2">
        <f t="shared" si="31"/>
        <v>90574.455935538135</v>
      </c>
      <c r="M2010" s="5" t="s">
        <v>38</v>
      </c>
      <c r="N2010" s="5" t="s">
        <v>10341</v>
      </c>
    </row>
    <row r="2011" spans="2:14" hidden="1" outlineLevel="1">
      <c r="B2011" s="5" t="s">
        <v>10342</v>
      </c>
      <c r="C2011" s="5" t="s">
        <v>24</v>
      </c>
      <c r="D2011" s="5" t="s">
        <v>55</v>
      </c>
      <c r="E2011" s="5"/>
      <c r="F2011" s="5" t="s">
        <v>10343</v>
      </c>
      <c r="G2011" s="5" t="s">
        <v>10344</v>
      </c>
      <c r="H2011" s="5" t="s">
        <v>2313</v>
      </c>
      <c r="I2011" s="5" t="s">
        <v>10345</v>
      </c>
      <c r="J2011" s="5" t="s">
        <v>51</v>
      </c>
      <c r="K2011" s="5" t="s">
        <v>1410</v>
      </c>
      <c r="L2011" s="2">
        <f t="shared" si="31"/>
        <v>73484.935947700753</v>
      </c>
      <c r="M2011" s="5" t="s">
        <v>38</v>
      </c>
      <c r="N2011" s="5" t="s">
        <v>10346</v>
      </c>
    </row>
    <row r="2012" spans="2:14" hidden="1" outlineLevel="1">
      <c r="B2012" s="5" t="s">
        <v>10347</v>
      </c>
      <c r="C2012" s="5" t="s">
        <v>37</v>
      </c>
      <c r="D2012" s="5" t="s">
        <v>38</v>
      </c>
      <c r="E2012" s="5"/>
      <c r="F2012" s="5" t="s">
        <v>10348</v>
      </c>
      <c r="G2012" s="5" t="s">
        <v>10349</v>
      </c>
      <c r="H2012" s="5" t="s">
        <v>10350</v>
      </c>
      <c r="I2012" s="5" t="s">
        <v>232</v>
      </c>
      <c r="J2012" s="5" t="s">
        <v>38</v>
      </c>
      <c r="K2012" s="5" t="s">
        <v>1184</v>
      </c>
      <c r="L2012" s="2">
        <f t="shared" si="31"/>
        <v>-23925.32798297234</v>
      </c>
      <c r="M2012" s="5" t="s">
        <v>38</v>
      </c>
      <c r="N2012" s="5" t="s">
        <v>10351</v>
      </c>
    </row>
    <row r="2013" spans="2:14" hidden="1" outlineLevel="1">
      <c r="B2013" s="5" t="s">
        <v>10347</v>
      </c>
      <c r="C2013" s="5" t="s">
        <v>37</v>
      </c>
      <c r="D2013" s="5" t="s">
        <v>38</v>
      </c>
      <c r="E2013" s="5"/>
      <c r="F2013" s="5" t="s">
        <v>10352</v>
      </c>
      <c r="G2013" s="5" t="s">
        <v>10353</v>
      </c>
      <c r="H2013" s="5" t="s">
        <v>10350</v>
      </c>
      <c r="I2013" s="5" t="s">
        <v>1332</v>
      </c>
      <c r="J2013" s="5" t="s">
        <v>38</v>
      </c>
      <c r="K2013" s="5" t="s">
        <v>952</v>
      </c>
      <c r="L2013" s="2">
        <f t="shared" si="31"/>
        <v>37596.943973242247</v>
      </c>
      <c r="M2013" s="5" t="s">
        <v>38</v>
      </c>
      <c r="N2013" s="5" t="s">
        <v>10354</v>
      </c>
    </row>
    <row r="2014" spans="2:14" hidden="1" outlineLevel="1">
      <c r="B2014" s="5" t="s">
        <v>10355</v>
      </c>
      <c r="C2014" s="5" t="s">
        <v>24</v>
      </c>
      <c r="D2014" s="5" t="s">
        <v>55</v>
      </c>
      <c r="E2014" s="5"/>
      <c r="F2014" s="5" t="s">
        <v>10356</v>
      </c>
      <c r="G2014" s="5" t="s">
        <v>10357</v>
      </c>
      <c r="H2014" s="5" t="s">
        <v>10358</v>
      </c>
      <c r="I2014" s="5" t="s">
        <v>1480</v>
      </c>
      <c r="J2014" s="5" t="s">
        <v>51</v>
      </c>
      <c r="K2014" s="5" t="s">
        <v>336</v>
      </c>
      <c r="L2014" s="2">
        <f t="shared" si="31"/>
        <v>105955.02392459178</v>
      </c>
      <c r="M2014" s="5" t="s">
        <v>38</v>
      </c>
      <c r="N2014" s="5" t="s">
        <v>10359</v>
      </c>
    </row>
    <row r="2015" spans="2:14" hidden="1" outlineLevel="1">
      <c r="B2015" s="5" t="s">
        <v>10360</v>
      </c>
      <c r="C2015" s="5" t="s">
        <v>24</v>
      </c>
      <c r="D2015" s="5" t="s">
        <v>55</v>
      </c>
      <c r="E2015" s="5"/>
      <c r="F2015" s="5" t="s">
        <v>10361</v>
      </c>
      <c r="G2015" s="5" t="s">
        <v>10362</v>
      </c>
      <c r="H2015" s="5" t="s">
        <v>10363</v>
      </c>
      <c r="I2015" s="5" t="s">
        <v>925</v>
      </c>
      <c r="J2015" s="5" t="s">
        <v>51</v>
      </c>
      <c r="K2015" s="5" t="s">
        <v>4060</v>
      </c>
      <c r="L2015" s="2">
        <f t="shared" si="31"/>
        <v>116208.73591729421</v>
      </c>
      <c r="M2015" s="5" t="s">
        <v>38</v>
      </c>
      <c r="N2015" s="5" t="s">
        <v>10364</v>
      </c>
    </row>
    <row r="2016" spans="2:14" hidden="1" outlineLevel="1">
      <c r="B2016" s="5" t="s">
        <v>10365</v>
      </c>
      <c r="C2016" s="5" t="s">
        <v>24</v>
      </c>
      <c r="D2016" s="5" t="s">
        <v>55</v>
      </c>
      <c r="E2016" s="5"/>
      <c r="F2016" s="5" t="s">
        <v>10366</v>
      </c>
      <c r="G2016" s="5" t="s">
        <v>10367</v>
      </c>
      <c r="H2016" s="5" t="s">
        <v>10368</v>
      </c>
      <c r="I2016" s="5" t="s">
        <v>1729</v>
      </c>
      <c r="J2016" s="5" t="s">
        <v>38</v>
      </c>
      <c r="K2016" s="5" t="s">
        <v>526</v>
      </c>
      <c r="L2016" s="2">
        <f t="shared" si="31"/>
        <v>109372.92792215926</v>
      </c>
      <c r="M2016" s="5" t="s">
        <v>38</v>
      </c>
      <c r="N2016" s="5" t="s">
        <v>10369</v>
      </c>
    </row>
    <row r="2017" spans="2:14" hidden="1" outlineLevel="1">
      <c r="B2017" s="5" t="s">
        <v>10370</v>
      </c>
      <c r="C2017" s="5" t="s">
        <v>37</v>
      </c>
      <c r="D2017" s="5" t="s">
        <v>38</v>
      </c>
      <c r="E2017" s="5"/>
      <c r="F2017" s="5" t="s">
        <v>10371</v>
      </c>
      <c r="G2017" s="5" t="s">
        <v>10372</v>
      </c>
      <c r="H2017" s="5" t="s">
        <v>10373</v>
      </c>
      <c r="I2017" s="5" t="s">
        <v>4460</v>
      </c>
      <c r="J2017" s="5" t="s">
        <v>38</v>
      </c>
      <c r="K2017" s="5" t="s">
        <v>336</v>
      </c>
      <c r="L2017" s="2">
        <f t="shared" si="31"/>
        <v>105955.02392459178</v>
      </c>
      <c r="M2017" s="5" t="s">
        <v>38</v>
      </c>
      <c r="N2017" s="5" t="s">
        <v>10374</v>
      </c>
    </row>
    <row r="2018" spans="2:14" hidden="1" outlineLevel="1">
      <c r="B2018" s="5" t="s">
        <v>10370</v>
      </c>
      <c r="C2018" s="5" t="s">
        <v>37</v>
      </c>
      <c r="D2018" s="5" t="s">
        <v>38</v>
      </c>
      <c r="E2018" s="5"/>
      <c r="F2018" s="5" t="s">
        <v>10375</v>
      </c>
      <c r="G2018" s="5" t="s">
        <v>10372</v>
      </c>
      <c r="H2018" s="5" t="s">
        <v>10373</v>
      </c>
      <c r="I2018" s="5" t="s">
        <v>3177</v>
      </c>
      <c r="J2018" s="5" t="s">
        <v>38</v>
      </c>
      <c r="K2018" s="5" t="s">
        <v>426</v>
      </c>
      <c r="L2018" s="2">
        <f t="shared" si="31"/>
        <v>-71775.983948917012</v>
      </c>
      <c r="M2018" s="5" t="s">
        <v>38</v>
      </c>
      <c r="N2018" s="5" t="s">
        <v>10376</v>
      </c>
    </row>
    <row r="2019" spans="2:14" hidden="1" outlineLevel="1">
      <c r="B2019" s="5" t="s">
        <v>10377</v>
      </c>
      <c r="C2019" s="5" t="s">
        <v>24</v>
      </c>
      <c r="D2019" s="5" t="s">
        <v>55</v>
      </c>
      <c r="E2019" s="5"/>
      <c r="F2019" s="5" t="s">
        <v>10378</v>
      </c>
      <c r="G2019" s="5" t="s">
        <v>10379</v>
      </c>
      <c r="H2019" s="5" t="s">
        <v>10380</v>
      </c>
      <c r="I2019" s="5" t="s">
        <v>2065</v>
      </c>
      <c r="J2019" s="5" t="s">
        <v>38</v>
      </c>
      <c r="K2019" s="5" t="s">
        <v>1051</v>
      </c>
      <c r="L2019" s="2">
        <f t="shared" si="31"/>
        <v>107663.97592337553</v>
      </c>
      <c r="M2019" s="5" t="s">
        <v>38</v>
      </c>
      <c r="N2019" s="5" t="s">
        <v>10381</v>
      </c>
    </row>
    <row r="2020" spans="2:14" hidden="1" outlineLevel="1">
      <c r="B2020" s="5" t="s">
        <v>10377</v>
      </c>
      <c r="C2020" s="5" t="s">
        <v>24</v>
      </c>
      <c r="D2020" s="5" t="s">
        <v>38</v>
      </c>
      <c r="E2020" s="5"/>
      <c r="F2020" s="5" t="s">
        <v>10382</v>
      </c>
      <c r="G2020" s="5" t="s">
        <v>10383</v>
      </c>
      <c r="H2020" s="5" t="s">
        <v>10380</v>
      </c>
      <c r="I2020" s="5" t="s">
        <v>951</v>
      </c>
      <c r="J2020" s="5" t="s">
        <v>38</v>
      </c>
      <c r="K2020" s="5" t="s">
        <v>355</v>
      </c>
      <c r="L2020" s="2">
        <f t="shared" si="31"/>
        <v>-22216.375984188599</v>
      </c>
      <c r="M2020" s="5" t="s">
        <v>38</v>
      </c>
      <c r="N2020" s="5" t="s">
        <v>10384</v>
      </c>
    </row>
    <row r="2021" spans="2:14" hidden="1" outlineLevel="1">
      <c r="B2021" s="5" t="s">
        <v>10385</v>
      </c>
      <c r="C2021" s="5" t="s">
        <v>37</v>
      </c>
      <c r="D2021" s="5" t="s">
        <v>38</v>
      </c>
      <c r="E2021" s="5"/>
      <c r="F2021" s="5" t="s">
        <v>10386</v>
      </c>
      <c r="G2021" s="5" t="s">
        <v>10387</v>
      </c>
      <c r="H2021" s="5" t="s">
        <v>10388</v>
      </c>
      <c r="I2021" s="5" t="s">
        <v>10389</v>
      </c>
      <c r="J2021" s="5" t="s">
        <v>38</v>
      </c>
      <c r="K2021" s="5" t="s">
        <v>540</v>
      </c>
      <c r="L2021" s="2">
        <f t="shared" si="31"/>
        <v>11962.66399148617</v>
      </c>
      <c r="M2021" s="5" t="s">
        <v>38</v>
      </c>
      <c r="N2021" s="5" t="s">
        <v>10390</v>
      </c>
    </row>
    <row r="2022" spans="2:14" hidden="1" outlineLevel="1">
      <c r="B2022" s="5" t="s">
        <v>10385</v>
      </c>
      <c r="C2022" s="5" t="s">
        <v>37</v>
      </c>
      <c r="D2022" s="5" t="s">
        <v>38</v>
      </c>
      <c r="E2022" s="5"/>
      <c r="F2022" s="5" t="s">
        <v>10391</v>
      </c>
      <c r="G2022" s="5" t="s">
        <v>10392</v>
      </c>
      <c r="H2022" s="5" t="s">
        <v>10388</v>
      </c>
      <c r="I2022" s="5" t="s">
        <v>2967</v>
      </c>
      <c r="J2022" s="5" t="s">
        <v>38</v>
      </c>
      <c r="K2022" s="5" t="s">
        <v>1374</v>
      </c>
      <c r="L2022" s="2">
        <f t="shared" si="31"/>
        <v>-10253.711992702431</v>
      </c>
      <c r="M2022" s="5" t="s">
        <v>38</v>
      </c>
      <c r="N2022" s="5" t="s">
        <v>10393</v>
      </c>
    </row>
    <row r="2023" spans="2:14" hidden="1" outlineLevel="1">
      <c r="B2023" s="5" t="s">
        <v>10394</v>
      </c>
      <c r="C2023" s="5" t="s">
        <v>24</v>
      </c>
      <c r="D2023" s="5" t="s">
        <v>38</v>
      </c>
      <c r="E2023" s="5"/>
      <c r="F2023" s="5" t="s">
        <v>10395</v>
      </c>
      <c r="G2023" s="5" t="s">
        <v>10396</v>
      </c>
      <c r="H2023" s="5" t="s">
        <v>10397</v>
      </c>
      <c r="I2023" s="5" t="s">
        <v>10398</v>
      </c>
      <c r="J2023" s="5" t="s">
        <v>55</v>
      </c>
      <c r="K2023" s="5" t="s">
        <v>46</v>
      </c>
      <c r="L2023" s="2">
        <f t="shared" si="31"/>
        <v>5126.8559963512153</v>
      </c>
      <c r="M2023" s="5" t="s">
        <v>38</v>
      </c>
      <c r="N2023" s="5" t="s">
        <v>10399</v>
      </c>
    </row>
    <row r="2024" spans="2:14" hidden="1" outlineLevel="1">
      <c r="B2024" s="5" t="s">
        <v>10400</v>
      </c>
      <c r="C2024" s="5" t="s">
        <v>24</v>
      </c>
      <c r="D2024" s="5" t="s">
        <v>38</v>
      </c>
      <c r="E2024" s="5"/>
      <c r="F2024" s="5" t="s">
        <v>10401</v>
      </c>
      <c r="G2024" s="5" t="s">
        <v>10402</v>
      </c>
      <c r="H2024" s="5" t="s">
        <v>10403</v>
      </c>
      <c r="I2024" s="5" t="s">
        <v>4907</v>
      </c>
      <c r="J2024" s="5" t="s">
        <v>38</v>
      </c>
      <c r="K2024" s="5" t="s">
        <v>43</v>
      </c>
      <c r="L2024" s="2">
        <f t="shared" si="31"/>
        <v>51268.559963512154</v>
      </c>
      <c r="M2024" s="5" t="s">
        <v>38</v>
      </c>
      <c r="N2024" s="5" t="s">
        <v>10404</v>
      </c>
    </row>
    <row r="2025" spans="2:14" hidden="1" outlineLevel="1">
      <c r="B2025" s="5" t="s">
        <v>10400</v>
      </c>
      <c r="C2025" s="5" t="s">
        <v>24</v>
      </c>
      <c r="D2025" s="5" t="s">
        <v>38</v>
      </c>
      <c r="E2025" s="5"/>
      <c r="F2025" s="5" t="s">
        <v>10405</v>
      </c>
      <c r="G2025" s="5" t="s">
        <v>10406</v>
      </c>
      <c r="H2025" s="5" t="s">
        <v>10403</v>
      </c>
      <c r="I2025" s="5" t="s">
        <v>9045</v>
      </c>
      <c r="J2025" s="5" t="s">
        <v>38</v>
      </c>
      <c r="K2025" s="5" t="s">
        <v>1259</v>
      </c>
      <c r="L2025" s="2">
        <f t="shared" si="31"/>
        <v>-5126.8559963512153</v>
      </c>
      <c r="M2025" s="5" t="s">
        <v>38</v>
      </c>
      <c r="N2025" s="5" t="s">
        <v>10407</v>
      </c>
    </row>
    <row r="2026" spans="2:14" hidden="1" outlineLevel="1">
      <c r="B2026" s="5" t="s">
        <v>10408</v>
      </c>
      <c r="C2026" s="5" t="s">
        <v>37</v>
      </c>
      <c r="D2026" s="5" t="s">
        <v>38</v>
      </c>
      <c r="E2026" s="5" t="s">
        <v>120</v>
      </c>
      <c r="F2026" s="5" t="s">
        <v>10409</v>
      </c>
      <c r="G2026" s="5" t="s">
        <v>10410</v>
      </c>
      <c r="H2026" s="5" t="s">
        <v>10411</v>
      </c>
      <c r="I2026" s="5" t="s">
        <v>518</v>
      </c>
      <c r="J2026" s="5" t="s">
        <v>38</v>
      </c>
      <c r="K2026" s="5" t="s">
        <v>252</v>
      </c>
      <c r="L2026" s="2">
        <f t="shared" si="31"/>
        <v>29052.183979323552</v>
      </c>
      <c r="M2026" s="5" t="s">
        <v>38</v>
      </c>
      <c r="N2026" s="5" t="s">
        <v>10412</v>
      </c>
    </row>
    <row r="2027" spans="2:14" hidden="1" outlineLevel="1">
      <c r="B2027" s="5" t="s">
        <v>10413</v>
      </c>
      <c r="C2027" s="5" t="s">
        <v>37</v>
      </c>
      <c r="D2027" s="5" t="s">
        <v>55</v>
      </c>
      <c r="E2027" s="5"/>
      <c r="F2027" s="5" t="s">
        <v>10414</v>
      </c>
      <c r="G2027" s="5" t="s">
        <v>10415</v>
      </c>
      <c r="H2027" s="5" t="s">
        <v>10416</v>
      </c>
      <c r="I2027" s="5" t="s">
        <v>1503</v>
      </c>
      <c r="J2027" s="5" t="s">
        <v>51</v>
      </c>
      <c r="K2027" s="5" t="s">
        <v>452</v>
      </c>
      <c r="L2027" s="2">
        <f t="shared" si="31"/>
        <v>119626.63991486171</v>
      </c>
      <c r="M2027" s="5" t="s">
        <v>38</v>
      </c>
      <c r="N2027" s="5" t="s">
        <v>10417</v>
      </c>
    </row>
    <row r="2028" spans="2:14" hidden="1" outlineLevel="1">
      <c r="B2028" s="5" t="s">
        <v>10418</v>
      </c>
      <c r="C2028" s="5" t="s">
        <v>37</v>
      </c>
      <c r="D2028" s="5" t="s">
        <v>38</v>
      </c>
      <c r="E2028" s="5"/>
      <c r="F2028" s="5" t="s">
        <v>10419</v>
      </c>
      <c r="G2028" s="5" t="s">
        <v>10420</v>
      </c>
      <c r="H2028" s="5" t="s">
        <v>10421</v>
      </c>
      <c r="I2028" s="5" t="s">
        <v>3361</v>
      </c>
      <c r="J2028" s="5" t="s">
        <v>38</v>
      </c>
      <c r="K2028" s="5" t="s">
        <v>2286</v>
      </c>
      <c r="L2028" s="2">
        <f t="shared" si="31"/>
        <v>32470.087976891027</v>
      </c>
      <c r="M2028" s="5" t="s">
        <v>38</v>
      </c>
      <c r="N2028" s="5" t="s">
        <v>10422</v>
      </c>
    </row>
    <row r="2029" spans="2:14" hidden="1" outlineLevel="1">
      <c r="B2029" s="1" t="s">
        <v>26</v>
      </c>
      <c r="C2029" s="1" t="s">
        <v>27</v>
      </c>
      <c r="D2029" s="1" t="s">
        <v>4</v>
      </c>
      <c r="E2029" s="1" t="s">
        <v>28</v>
      </c>
      <c r="F2029" s="1" t="s">
        <v>29</v>
      </c>
      <c r="G2029" s="1" t="s">
        <v>30</v>
      </c>
      <c r="H2029" s="1" t="s">
        <v>31</v>
      </c>
      <c r="I2029" s="1" t="s">
        <v>32</v>
      </c>
      <c r="J2029" s="1" t="s">
        <v>33</v>
      </c>
      <c r="K2029" s="1" t="s">
        <v>3</v>
      </c>
      <c r="L2029" s="2" t="e">
        <f t="shared" si="31"/>
        <v>#VALUE!</v>
      </c>
      <c r="M2029" s="1" t="s">
        <v>34</v>
      </c>
      <c r="N2029" s="1" t="s">
        <v>35</v>
      </c>
    </row>
    <row r="2030" spans="2:14" hidden="1" outlineLevel="1">
      <c r="B2030" s="5" t="s">
        <v>10423</v>
      </c>
      <c r="C2030" s="5" t="s">
        <v>37</v>
      </c>
      <c r="D2030" s="5" t="s">
        <v>55</v>
      </c>
      <c r="E2030" s="5"/>
      <c r="F2030" s="5" t="s">
        <v>10424</v>
      </c>
      <c r="G2030" s="5" t="s">
        <v>10425</v>
      </c>
      <c r="H2030" s="5" t="s">
        <v>10426</v>
      </c>
      <c r="I2030" s="5" t="s">
        <v>2054</v>
      </c>
      <c r="J2030" s="5" t="s">
        <v>51</v>
      </c>
      <c r="K2030" s="5" t="s">
        <v>181</v>
      </c>
      <c r="L2030" s="2">
        <f t="shared" si="31"/>
        <v>52977.511962295888</v>
      </c>
      <c r="M2030" s="5" t="s">
        <v>38</v>
      </c>
      <c r="N2030" s="5" t="s">
        <v>687</v>
      </c>
    </row>
    <row r="2031" spans="2:14" hidden="1" outlineLevel="1">
      <c r="B2031" s="5" t="s">
        <v>10427</v>
      </c>
      <c r="C2031" s="5" t="s">
        <v>37</v>
      </c>
      <c r="D2031" s="5" t="s">
        <v>38</v>
      </c>
      <c r="E2031" s="5"/>
      <c r="F2031" s="5" t="s">
        <v>10428</v>
      </c>
      <c r="G2031" s="5" t="s">
        <v>10429</v>
      </c>
      <c r="H2031" s="5" t="s">
        <v>10430</v>
      </c>
      <c r="I2031" s="5" t="s">
        <v>6709</v>
      </c>
      <c r="J2031" s="5" t="s">
        <v>51</v>
      </c>
      <c r="K2031" s="5" t="s">
        <v>208</v>
      </c>
      <c r="L2031" s="2">
        <f t="shared" si="31"/>
        <v>87156.551937970667</v>
      </c>
      <c r="M2031" s="5" t="s">
        <v>38</v>
      </c>
      <c r="N2031" s="5" t="s">
        <v>10431</v>
      </c>
    </row>
    <row r="2032" spans="2:14" hidden="1" outlineLevel="1">
      <c r="B2032" s="5" t="s">
        <v>10432</v>
      </c>
      <c r="C2032" s="5" t="s">
        <v>37</v>
      </c>
      <c r="D2032" s="5" t="s">
        <v>38</v>
      </c>
      <c r="E2032" s="5"/>
      <c r="F2032" s="5" t="s">
        <v>10433</v>
      </c>
      <c r="G2032" s="5" t="s">
        <v>10434</v>
      </c>
      <c r="H2032" s="5" t="s">
        <v>10435</v>
      </c>
      <c r="I2032" s="5" t="s">
        <v>1663</v>
      </c>
      <c r="J2032" s="5" t="s">
        <v>51</v>
      </c>
      <c r="K2032" s="5" t="s">
        <v>208</v>
      </c>
      <c r="L2032" s="2">
        <f t="shared" si="31"/>
        <v>87156.551937970667</v>
      </c>
      <c r="M2032" s="5" t="s">
        <v>38</v>
      </c>
      <c r="N2032" s="5" t="s">
        <v>10436</v>
      </c>
    </row>
    <row r="2033" spans="2:14" hidden="1" outlineLevel="1">
      <c r="B2033" s="5" t="s">
        <v>10437</v>
      </c>
      <c r="C2033" s="5" t="s">
        <v>37</v>
      </c>
      <c r="D2033" s="5" t="s">
        <v>38</v>
      </c>
      <c r="E2033" s="5"/>
      <c r="F2033" s="5" t="s">
        <v>10438</v>
      </c>
      <c r="G2033" s="5" t="s">
        <v>10439</v>
      </c>
      <c r="H2033" s="5" t="s">
        <v>10440</v>
      </c>
      <c r="I2033" s="5" t="s">
        <v>10441</v>
      </c>
      <c r="J2033" s="5" t="s">
        <v>51</v>
      </c>
      <c r="K2033" s="5" t="s">
        <v>215</v>
      </c>
      <c r="L2033" s="2">
        <f t="shared" si="31"/>
        <v>63231.223954998328</v>
      </c>
      <c r="M2033" s="5" t="s">
        <v>38</v>
      </c>
      <c r="N2033" s="5" t="s">
        <v>10442</v>
      </c>
    </row>
    <row r="2034" spans="2:14" hidden="1" outlineLevel="1">
      <c r="B2034" s="5" t="s">
        <v>10437</v>
      </c>
      <c r="C2034" s="5" t="s">
        <v>37</v>
      </c>
      <c r="D2034" s="5" t="s">
        <v>38</v>
      </c>
      <c r="E2034" s="5"/>
      <c r="F2034" s="5" t="s">
        <v>10443</v>
      </c>
      <c r="G2034" s="5" t="s">
        <v>10444</v>
      </c>
      <c r="H2034" s="5" t="s">
        <v>10440</v>
      </c>
      <c r="I2034" s="5" t="s">
        <v>10445</v>
      </c>
      <c r="J2034" s="5" t="s">
        <v>51</v>
      </c>
      <c r="K2034" s="5" t="s">
        <v>222</v>
      </c>
      <c r="L2034" s="2">
        <f t="shared" si="31"/>
        <v>-61522.271956214579</v>
      </c>
      <c r="M2034" s="5" t="s">
        <v>38</v>
      </c>
      <c r="N2034" s="5" t="s">
        <v>10446</v>
      </c>
    </row>
    <row r="2035" spans="2:14" hidden="1" outlineLevel="1">
      <c r="B2035" s="5" t="s">
        <v>10447</v>
      </c>
      <c r="C2035" s="5" t="s">
        <v>37</v>
      </c>
      <c r="D2035" s="5" t="s">
        <v>55</v>
      </c>
      <c r="E2035" s="5"/>
      <c r="F2035" s="5" t="s">
        <v>10448</v>
      </c>
      <c r="G2035" s="5" t="s">
        <v>10449</v>
      </c>
      <c r="H2035" s="5" t="s">
        <v>10450</v>
      </c>
      <c r="I2035" s="5" t="s">
        <v>1298</v>
      </c>
      <c r="J2035" s="5" t="s">
        <v>51</v>
      </c>
      <c r="K2035" s="5" t="s">
        <v>1423</v>
      </c>
      <c r="L2035" s="2">
        <f t="shared" si="31"/>
        <v>68358.079951349544</v>
      </c>
      <c r="M2035" s="5" t="s">
        <v>38</v>
      </c>
      <c r="N2035" s="5" t="s">
        <v>10451</v>
      </c>
    </row>
    <row r="2036" spans="2:14" hidden="1" outlineLevel="1">
      <c r="B2036" s="5" t="s">
        <v>10452</v>
      </c>
      <c r="C2036" s="5" t="s">
        <v>37</v>
      </c>
      <c r="D2036" s="5" t="s">
        <v>38</v>
      </c>
      <c r="E2036" s="5"/>
      <c r="F2036" s="5" t="s">
        <v>10453</v>
      </c>
      <c r="G2036" s="5" t="s">
        <v>10454</v>
      </c>
      <c r="H2036" s="5" t="s">
        <v>10455</v>
      </c>
      <c r="I2036" s="5" t="s">
        <v>5774</v>
      </c>
      <c r="J2036" s="5" t="s">
        <v>51</v>
      </c>
      <c r="K2036" s="5" t="s">
        <v>540</v>
      </c>
      <c r="L2036" s="2">
        <f t="shared" si="31"/>
        <v>11962.66399148617</v>
      </c>
      <c r="M2036" s="5" t="s">
        <v>38</v>
      </c>
      <c r="N2036" s="5" t="s">
        <v>10456</v>
      </c>
    </row>
    <row r="2037" spans="2:14" hidden="1" outlineLevel="1">
      <c r="B2037" s="5" t="s">
        <v>10457</v>
      </c>
      <c r="C2037" s="5" t="s">
        <v>37</v>
      </c>
      <c r="D2037" s="5" t="s">
        <v>38</v>
      </c>
      <c r="E2037" s="5"/>
      <c r="F2037" s="5" t="s">
        <v>10458</v>
      </c>
      <c r="G2037" s="5" t="s">
        <v>10459</v>
      </c>
      <c r="H2037" s="5" t="s">
        <v>10460</v>
      </c>
      <c r="I2037" s="5" t="s">
        <v>3226</v>
      </c>
      <c r="J2037" s="5" t="s">
        <v>51</v>
      </c>
      <c r="K2037" s="5" t="s">
        <v>521</v>
      </c>
      <c r="L2037" s="2">
        <f t="shared" si="31"/>
        <v>13671.615990269907</v>
      </c>
      <c r="M2037" s="5" t="s">
        <v>38</v>
      </c>
      <c r="N2037" s="5" t="s">
        <v>10461</v>
      </c>
    </row>
    <row r="2038" spans="2:14" hidden="1" outlineLevel="1">
      <c r="B2038" s="5" t="s">
        <v>10462</v>
      </c>
      <c r="C2038" s="5" t="s">
        <v>37</v>
      </c>
      <c r="D2038" s="5" t="s">
        <v>38</v>
      </c>
      <c r="E2038" s="5"/>
      <c r="F2038" s="5" t="s">
        <v>10463</v>
      </c>
      <c r="G2038" s="5" t="s">
        <v>10464</v>
      </c>
      <c r="H2038" s="5" t="s">
        <v>3046</v>
      </c>
      <c r="I2038" s="5" t="s">
        <v>1441</v>
      </c>
      <c r="J2038" s="5" t="s">
        <v>38</v>
      </c>
      <c r="K2038" s="5" t="s">
        <v>612</v>
      </c>
      <c r="L2038" s="2">
        <f t="shared" si="31"/>
        <v>-46141.703967160938</v>
      </c>
      <c r="M2038" s="5" t="s">
        <v>38</v>
      </c>
      <c r="N2038" s="5" t="s">
        <v>10465</v>
      </c>
    </row>
    <row r="2039" spans="2:14" hidden="1" outlineLevel="1">
      <c r="B2039" s="5" t="s">
        <v>10462</v>
      </c>
      <c r="C2039" s="5" t="s">
        <v>37</v>
      </c>
      <c r="D2039" s="5" t="s">
        <v>38</v>
      </c>
      <c r="E2039" s="5"/>
      <c r="F2039" s="5" t="s">
        <v>10466</v>
      </c>
      <c r="G2039" s="5" t="s">
        <v>10467</v>
      </c>
      <c r="H2039" s="5" t="s">
        <v>3046</v>
      </c>
      <c r="I2039" s="5" t="s">
        <v>6417</v>
      </c>
      <c r="J2039" s="5" t="s">
        <v>38</v>
      </c>
      <c r="K2039" s="5" t="s">
        <v>89</v>
      </c>
      <c r="L2039" s="2">
        <f t="shared" si="31"/>
        <v>47850.655965944679</v>
      </c>
      <c r="M2039" s="5" t="s">
        <v>38</v>
      </c>
      <c r="N2039" s="5" t="s">
        <v>10468</v>
      </c>
    </row>
    <row r="2040" spans="2:14" hidden="1" outlineLevel="1">
      <c r="B2040" s="5" t="s">
        <v>10469</v>
      </c>
      <c r="C2040" s="5" t="s">
        <v>37</v>
      </c>
      <c r="D2040" s="5" t="s">
        <v>55</v>
      </c>
      <c r="E2040" s="5"/>
      <c r="F2040" s="5" t="s">
        <v>10470</v>
      </c>
      <c r="G2040" s="5" t="s">
        <v>10471</v>
      </c>
      <c r="H2040" s="5" t="s">
        <v>10472</v>
      </c>
      <c r="I2040" s="5" t="s">
        <v>984</v>
      </c>
      <c r="J2040" s="5" t="s">
        <v>51</v>
      </c>
      <c r="K2040" s="5" t="s">
        <v>526</v>
      </c>
      <c r="L2040" s="2">
        <f t="shared" si="31"/>
        <v>109372.92792215926</v>
      </c>
      <c r="M2040" s="5" t="s">
        <v>38</v>
      </c>
      <c r="N2040" s="5" t="s">
        <v>10473</v>
      </c>
    </row>
    <row r="2041" spans="2:14" hidden="1" outlineLevel="1">
      <c r="B2041" s="5" t="s">
        <v>10474</v>
      </c>
      <c r="C2041" s="5" t="s">
        <v>37</v>
      </c>
      <c r="D2041" s="5" t="s">
        <v>55</v>
      </c>
      <c r="E2041" s="5"/>
      <c r="F2041" s="5" t="s">
        <v>10475</v>
      </c>
      <c r="G2041" s="5" t="s">
        <v>10476</v>
      </c>
      <c r="H2041" s="5" t="s">
        <v>10477</v>
      </c>
      <c r="I2041" s="5" t="s">
        <v>4234</v>
      </c>
      <c r="J2041" s="5" t="s">
        <v>51</v>
      </c>
      <c r="K2041" s="5" t="s">
        <v>68</v>
      </c>
      <c r="L2041" s="2">
        <f t="shared" si="31"/>
        <v>97410.263930673085</v>
      </c>
      <c r="M2041" s="5" t="s">
        <v>38</v>
      </c>
      <c r="N2041" s="5" t="s">
        <v>10478</v>
      </c>
    </row>
    <row r="2042" spans="2:14" hidden="1" outlineLevel="1">
      <c r="B2042" s="5" t="s">
        <v>10479</v>
      </c>
      <c r="C2042" s="5" t="s">
        <v>37</v>
      </c>
      <c r="D2042" s="5" t="s">
        <v>38</v>
      </c>
      <c r="E2042" s="5"/>
      <c r="F2042" s="5" t="s">
        <v>10480</v>
      </c>
      <c r="G2042" s="5" t="s">
        <v>10481</v>
      </c>
      <c r="H2042" s="5" t="s">
        <v>10482</v>
      </c>
      <c r="I2042" s="5" t="s">
        <v>2884</v>
      </c>
      <c r="J2042" s="5" t="s">
        <v>38</v>
      </c>
      <c r="K2042" s="5" t="s">
        <v>51</v>
      </c>
      <c r="L2042" s="2">
        <f t="shared" si="31"/>
        <v>0</v>
      </c>
      <c r="M2042" s="5" t="s">
        <v>38</v>
      </c>
      <c r="N2042" s="5" t="s">
        <v>10483</v>
      </c>
    </row>
    <row r="2043" spans="2:14" hidden="1" outlineLevel="1">
      <c r="B2043" s="5" t="s">
        <v>10484</v>
      </c>
      <c r="C2043" s="5" t="s">
        <v>37</v>
      </c>
      <c r="D2043" s="5" t="s">
        <v>55</v>
      </c>
      <c r="E2043" s="5"/>
      <c r="F2043" s="5" t="s">
        <v>10485</v>
      </c>
      <c r="G2043" s="5" t="s">
        <v>10486</v>
      </c>
      <c r="H2043" s="5" t="s">
        <v>10487</v>
      </c>
      <c r="I2043" s="5" t="s">
        <v>1404</v>
      </c>
      <c r="J2043" s="5" t="s">
        <v>51</v>
      </c>
      <c r="K2043" s="5" t="s">
        <v>181</v>
      </c>
      <c r="L2043" s="2">
        <f t="shared" si="31"/>
        <v>52977.511962295888</v>
      </c>
      <c r="M2043" s="5" t="s">
        <v>38</v>
      </c>
      <c r="N2043" s="5" t="s">
        <v>10488</v>
      </c>
    </row>
    <row r="2044" spans="2:14" hidden="1" outlineLevel="1">
      <c r="B2044" s="5" t="s">
        <v>10484</v>
      </c>
      <c r="C2044" s="5" t="s">
        <v>37</v>
      </c>
      <c r="D2044" s="5" t="s">
        <v>38</v>
      </c>
      <c r="E2044" s="5"/>
      <c r="F2044" s="5" t="s">
        <v>10489</v>
      </c>
      <c r="G2044" s="5" t="s">
        <v>10490</v>
      </c>
      <c r="H2044" s="5" t="s">
        <v>10487</v>
      </c>
      <c r="I2044" s="5" t="s">
        <v>2706</v>
      </c>
      <c r="J2044" s="5" t="s">
        <v>51</v>
      </c>
      <c r="K2044" s="5" t="s">
        <v>271</v>
      </c>
      <c r="L2044" s="2">
        <f t="shared" si="31"/>
        <v>-37596.943973242247</v>
      </c>
      <c r="M2044" s="5" t="s">
        <v>38</v>
      </c>
      <c r="N2044" s="5" t="s">
        <v>10491</v>
      </c>
    </row>
    <row r="2045" spans="2:14" hidden="1" outlineLevel="1">
      <c r="B2045" s="5" t="s">
        <v>10492</v>
      </c>
      <c r="C2045" s="5" t="s">
        <v>37</v>
      </c>
      <c r="D2045" s="5" t="s">
        <v>38</v>
      </c>
      <c r="E2045" s="5"/>
      <c r="F2045" s="5" t="s">
        <v>10493</v>
      </c>
      <c r="G2045" s="5" t="s">
        <v>10494</v>
      </c>
      <c r="H2045" s="5" t="s">
        <v>10495</v>
      </c>
      <c r="I2045" s="5" t="s">
        <v>5193</v>
      </c>
      <c r="J2045" s="5" t="s">
        <v>51</v>
      </c>
      <c r="K2045" s="5" t="s">
        <v>55</v>
      </c>
      <c r="L2045" s="2">
        <f t="shared" si="31"/>
        <v>3417.9039975674768</v>
      </c>
      <c r="M2045" s="5" t="s">
        <v>38</v>
      </c>
      <c r="N2045" s="5" t="s">
        <v>10496</v>
      </c>
    </row>
    <row r="2046" spans="2:14" hidden="1" outlineLevel="1">
      <c r="B2046" s="5" t="s">
        <v>10497</v>
      </c>
      <c r="C2046" s="5" t="s">
        <v>37</v>
      </c>
      <c r="D2046" s="5" t="s">
        <v>38</v>
      </c>
      <c r="E2046" s="5"/>
      <c r="F2046" s="5" t="s">
        <v>10498</v>
      </c>
      <c r="G2046" s="5" t="s">
        <v>10499</v>
      </c>
      <c r="H2046" s="5" t="s">
        <v>10500</v>
      </c>
      <c r="I2046" s="5" t="s">
        <v>4443</v>
      </c>
      <c r="J2046" s="5" t="s">
        <v>51</v>
      </c>
      <c r="K2046" s="5" t="s">
        <v>208</v>
      </c>
      <c r="L2046" s="2">
        <f t="shared" si="31"/>
        <v>87156.551937970667</v>
      </c>
      <c r="M2046" s="5" t="s">
        <v>38</v>
      </c>
      <c r="N2046" s="5" t="s">
        <v>10501</v>
      </c>
    </row>
    <row r="2047" spans="2:14" hidden="1" outlineLevel="1">
      <c r="B2047" s="5" t="s">
        <v>10502</v>
      </c>
      <c r="C2047" s="5" t="s">
        <v>37</v>
      </c>
      <c r="D2047" s="5" t="s">
        <v>55</v>
      </c>
      <c r="E2047" s="5"/>
      <c r="F2047" s="5" t="s">
        <v>10503</v>
      </c>
      <c r="G2047" s="5" t="s">
        <v>10504</v>
      </c>
      <c r="H2047" s="5" t="s">
        <v>10505</v>
      </c>
      <c r="I2047" s="5" t="s">
        <v>330</v>
      </c>
      <c r="J2047" s="5" t="s">
        <v>51</v>
      </c>
      <c r="K2047" s="5" t="s">
        <v>526</v>
      </c>
      <c r="L2047" s="2">
        <f t="shared" si="31"/>
        <v>109372.92792215926</v>
      </c>
      <c r="M2047" s="5" t="s">
        <v>38</v>
      </c>
      <c r="N2047" s="5" t="s">
        <v>10506</v>
      </c>
    </row>
    <row r="2048" spans="2:14" hidden="1" outlineLevel="1">
      <c r="B2048" s="5" t="s">
        <v>10507</v>
      </c>
      <c r="C2048" s="5" t="s">
        <v>37</v>
      </c>
      <c r="D2048" s="5" t="s">
        <v>55</v>
      </c>
      <c r="E2048" s="5"/>
      <c r="F2048" s="5" t="s">
        <v>10508</v>
      </c>
      <c r="G2048" s="5" t="s">
        <v>10509</v>
      </c>
      <c r="H2048" s="5" t="s">
        <v>10510</v>
      </c>
      <c r="I2048" s="5" t="s">
        <v>5311</v>
      </c>
      <c r="J2048" s="5" t="s">
        <v>38</v>
      </c>
      <c r="K2048" s="5" t="s">
        <v>1780</v>
      </c>
      <c r="L2048" s="2">
        <f t="shared" si="31"/>
        <v>-51268.559963512154</v>
      </c>
      <c r="M2048" s="5" t="s">
        <v>38</v>
      </c>
      <c r="N2048" s="5" t="s">
        <v>10511</v>
      </c>
    </row>
    <row r="2049" spans="1:14" hidden="1" outlineLevel="1">
      <c r="B2049" s="5" t="s">
        <v>10507</v>
      </c>
      <c r="C2049" s="5" t="s">
        <v>37</v>
      </c>
      <c r="D2049" s="5" t="s">
        <v>38</v>
      </c>
      <c r="E2049" s="5"/>
      <c r="F2049" s="5" t="s">
        <v>10512</v>
      </c>
      <c r="G2049" s="5" t="s">
        <v>10513</v>
      </c>
      <c r="H2049" s="5" t="s">
        <v>10510</v>
      </c>
      <c r="I2049" s="5" t="s">
        <v>1492</v>
      </c>
      <c r="J2049" s="5" t="s">
        <v>38</v>
      </c>
      <c r="K2049" s="5" t="s">
        <v>932</v>
      </c>
      <c r="L2049" s="2">
        <f t="shared" si="31"/>
        <v>90574.455935538135</v>
      </c>
      <c r="M2049" s="5" t="s">
        <v>38</v>
      </c>
      <c r="N2049" s="5" t="s">
        <v>10514</v>
      </c>
    </row>
    <row r="2050" spans="1:14" hidden="1" outlineLevel="1">
      <c r="B2050" s="5" t="s">
        <v>10515</v>
      </c>
      <c r="C2050" s="5" t="s">
        <v>37</v>
      </c>
      <c r="D2050" s="5" t="s">
        <v>55</v>
      </c>
      <c r="E2050" s="5"/>
      <c r="F2050" s="5" t="s">
        <v>10516</v>
      </c>
      <c r="G2050" s="5" t="s">
        <v>10517</v>
      </c>
      <c r="H2050" s="5" t="s">
        <v>10518</v>
      </c>
      <c r="I2050" s="5" t="s">
        <v>1298</v>
      </c>
      <c r="J2050" s="5" t="s">
        <v>51</v>
      </c>
      <c r="K2050" s="5" t="s">
        <v>3236</v>
      </c>
      <c r="L2050" s="2">
        <f t="shared" si="31"/>
        <v>172604.15187715756</v>
      </c>
      <c r="M2050" s="5" t="s">
        <v>38</v>
      </c>
      <c r="N2050" s="5" t="s">
        <v>10519</v>
      </c>
    </row>
    <row r="2051" spans="1:14" hidden="1" outlineLevel="1">
      <c r="B2051" s="5" t="s">
        <v>10515</v>
      </c>
      <c r="C2051" s="5" t="s">
        <v>37</v>
      </c>
      <c r="D2051" s="5" t="s">
        <v>38</v>
      </c>
      <c r="E2051" s="5"/>
      <c r="F2051" s="5" t="s">
        <v>10520</v>
      </c>
      <c r="G2051" s="5" t="s">
        <v>10521</v>
      </c>
      <c r="H2051" s="5" t="s">
        <v>10518</v>
      </c>
      <c r="I2051" s="5" t="s">
        <v>1743</v>
      </c>
      <c r="J2051" s="5" t="s">
        <v>51</v>
      </c>
      <c r="K2051" s="5" t="s">
        <v>1294</v>
      </c>
      <c r="L2051" s="2">
        <f t="shared" ref="L2051:L2114" si="32">K2051/$K$2361*100</f>
        <v>-32470.087976891027</v>
      </c>
      <c r="M2051" s="5" t="s">
        <v>38</v>
      </c>
      <c r="N2051" s="5" t="s">
        <v>10522</v>
      </c>
    </row>
    <row r="2052" spans="1:14" hidden="1" outlineLevel="1">
      <c r="B2052" s="5" t="s">
        <v>10523</v>
      </c>
      <c r="C2052" s="5" t="s">
        <v>37</v>
      </c>
      <c r="D2052" s="5" t="s">
        <v>38</v>
      </c>
      <c r="E2052" s="5"/>
      <c r="F2052" s="5" t="s">
        <v>10524</v>
      </c>
      <c r="G2052" s="5" t="s">
        <v>10525</v>
      </c>
      <c r="H2052" s="5" t="s">
        <v>10526</v>
      </c>
      <c r="I2052" s="5" t="s">
        <v>10527</v>
      </c>
      <c r="J2052" s="5" t="s">
        <v>51</v>
      </c>
      <c r="K2052" s="5" t="s">
        <v>96</v>
      </c>
      <c r="L2052" s="2">
        <f t="shared" si="32"/>
        <v>78611.791944051976</v>
      </c>
      <c r="M2052" s="5" t="s">
        <v>38</v>
      </c>
      <c r="N2052" s="5" t="s">
        <v>10528</v>
      </c>
    </row>
    <row r="2053" spans="1:14" hidden="1" outlineLevel="1">
      <c r="B2053" s="5" t="s">
        <v>10529</v>
      </c>
      <c r="C2053" s="5" t="s">
        <v>37</v>
      </c>
      <c r="D2053" s="5" t="s">
        <v>55</v>
      </c>
      <c r="E2053" s="5"/>
      <c r="F2053" s="5" t="s">
        <v>10530</v>
      </c>
      <c r="G2053" s="5" t="s">
        <v>10531</v>
      </c>
      <c r="H2053" s="5" t="s">
        <v>10532</v>
      </c>
      <c r="I2053" s="5" t="s">
        <v>335</v>
      </c>
      <c r="J2053" s="5" t="s">
        <v>38</v>
      </c>
      <c r="K2053" s="5" t="s">
        <v>167</v>
      </c>
      <c r="L2053" s="2">
        <f t="shared" si="32"/>
        <v>92283.407934321876</v>
      </c>
      <c r="M2053" s="5" t="s">
        <v>38</v>
      </c>
      <c r="N2053" s="5" t="s">
        <v>10533</v>
      </c>
    </row>
    <row r="2054" spans="1:14" hidden="1" outlineLevel="1">
      <c r="B2054" s="5" t="s">
        <v>10534</v>
      </c>
      <c r="C2054" s="5" t="s">
        <v>37</v>
      </c>
      <c r="D2054" s="5" t="s">
        <v>38</v>
      </c>
      <c r="E2054" s="5"/>
      <c r="F2054" s="5" t="s">
        <v>10535</v>
      </c>
      <c r="G2054" s="5" t="s">
        <v>10536</v>
      </c>
      <c r="H2054" s="5" t="s">
        <v>10537</v>
      </c>
      <c r="I2054" s="5" t="s">
        <v>2961</v>
      </c>
      <c r="J2054" s="5" t="s">
        <v>51</v>
      </c>
      <c r="K2054" s="5" t="s">
        <v>1013</v>
      </c>
      <c r="L2054" s="2">
        <f t="shared" si="32"/>
        <v>85447.599939186926</v>
      </c>
      <c r="M2054" s="5" t="s">
        <v>38</v>
      </c>
      <c r="N2054" s="5" t="s">
        <v>10538</v>
      </c>
    </row>
    <row r="2055" spans="1:14" hidden="1" outlineLevel="1">
      <c r="B2055" s="5" t="s">
        <v>10539</v>
      </c>
      <c r="C2055" s="5" t="s">
        <v>37</v>
      </c>
      <c r="D2055" s="5" t="s">
        <v>38</v>
      </c>
      <c r="E2055" s="5"/>
      <c r="F2055" s="5" t="s">
        <v>10540</v>
      </c>
      <c r="G2055" s="5" t="s">
        <v>10541</v>
      </c>
      <c r="H2055" s="5" t="s">
        <v>10542</v>
      </c>
      <c r="I2055" s="5" t="s">
        <v>803</v>
      </c>
      <c r="J2055" s="5" t="s">
        <v>38</v>
      </c>
      <c r="K2055" s="5" t="s">
        <v>239</v>
      </c>
      <c r="L2055" s="2">
        <f t="shared" si="32"/>
        <v>35887.991974458506</v>
      </c>
      <c r="M2055" s="5" t="s">
        <v>38</v>
      </c>
      <c r="N2055" s="5" t="s">
        <v>10543</v>
      </c>
    </row>
    <row r="2056" spans="1:14" hidden="1" outlineLevel="1">
      <c r="B2056" s="5" t="s">
        <v>10544</v>
      </c>
      <c r="C2056" s="5" t="s">
        <v>37</v>
      </c>
      <c r="D2056" s="5" t="s">
        <v>38</v>
      </c>
      <c r="E2056" s="5"/>
      <c r="F2056" s="5" t="s">
        <v>10545</v>
      </c>
      <c r="G2056" s="5" t="s">
        <v>10546</v>
      </c>
      <c r="H2056" s="5" t="s">
        <v>10547</v>
      </c>
      <c r="I2056" s="5" t="s">
        <v>395</v>
      </c>
      <c r="J2056" s="5" t="s">
        <v>51</v>
      </c>
      <c r="K2056" s="5" t="s">
        <v>252</v>
      </c>
      <c r="L2056" s="2">
        <f t="shared" si="32"/>
        <v>29052.183979323552</v>
      </c>
      <c r="M2056" s="5" t="s">
        <v>38</v>
      </c>
      <c r="N2056" s="5" t="s">
        <v>10548</v>
      </c>
    </row>
    <row r="2057" spans="1:14" hidden="1" outlineLevel="1">
      <c r="B2057" s="5" t="s">
        <v>10549</v>
      </c>
      <c r="C2057" s="5" t="s">
        <v>37</v>
      </c>
      <c r="D2057" s="5" t="s">
        <v>55</v>
      </c>
      <c r="E2057" s="5"/>
      <c r="F2057" s="5" t="s">
        <v>10550</v>
      </c>
      <c r="G2057" s="5" t="s">
        <v>10551</v>
      </c>
      <c r="H2057" s="5" t="s">
        <v>10552</v>
      </c>
      <c r="I2057" s="5" t="s">
        <v>1050</v>
      </c>
      <c r="J2057" s="5" t="s">
        <v>38</v>
      </c>
      <c r="K2057" s="5" t="s">
        <v>188</v>
      </c>
      <c r="L2057" s="2">
        <f t="shared" si="32"/>
        <v>80320.743942835703</v>
      </c>
      <c r="M2057" s="5" t="s">
        <v>38</v>
      </c>
      <c r="N2057" s="5" t="s">
        <v>10553</v>
      </c>
    </row>
    <row r="2058" spans="1:14" hidden="1" outlineLevel="1">
      <c r="B2058" s="5" t="s">
        <v>10554</v>
      </c>
      <c r="C2058" s="5" t="s">
        <v>37</v>
      </c>
      <c r="D2058" s="5" t="s">
        <v>38</v>
      </c>
      <c r="E2058" s="5"/>
      <c r="F2058" s="5" t="s">
        <v>10555</v>
      </c>
      <c r="G2058" s="5" t="s">
        <v>10556</v>
      </c>
      <c r="H2058" s="5" t="s">
        <v>10557</v>
      </c>
      <c r="I2058" s="5" t="s">
        <v>2790</v>
      </c>
      <c r="J2058" s="5" t="s">
        <v>51</v>
      </c>
      <c r="K2058" s="5" t="s">
        <v>159</v>
      </c>
      <c r="L2058" s="2">
        <f t="shared" si="32"/>
        <v>42723.799969593463</v>
      </c>
      <c r="M2058" s="5" t="s">
        <v>38</v>
      </c>
      <c r="N2058" s="5" t="s">
        <v>10558</v>
      </c>
    </row>
    <row r="2059" spans="1:14" hidden="1" outlineLevel="1">
      <c r="B2059" s="5" t="s">
        <v>10559</v>
      </c>
      <c r="C2059" s="5" t="s">
        <v>37</v>
      </c>
      <c r="D2059" s="5" t="s">
        <v>38</v>
      </c>
      <c r="E2059" s="5"/>
      <c r="F2059" s="5" t="s">
        <v>10560</v>
      </c>
      <c r="G2059" s="5" t="s">
        <v>10561</v>
      </c>
      <c r="H2059" s="5" t="s">
        <v>10562</v>
      </c>
      <c r="I2059" s="5" t="s">
        <v>5286</v>
      </c>
      <c r="J2059" s="5" t="s">
        <v>38</v>
      </c>
      <c r="K2059" s="5" t="s">
        <v>2097</v>
      </c>
      <c r="L2059" s="2">
        <f t="shared" si="32"/>
        <v>30761.13597810729</v>
      </c>
      <c r="M2059" s="5" t="s">
        <v>38</v>
      </c>
      <c r="N2059" s="5" t="s">
        <v>10563</v>
      </c>
    </row>
    <row r="2060" spans="1:14" hidden="1" outlineLevel="1">
      <c r="B2060" s="5" t="s">
        <v>10564</v>
      </c>
      <c r="C2060" s="5" t="s">
        <v>37</v>
      </c>
      <c r="D2060" s="5" t="s">
        <v>38</v>
      </c>
      <c r="E2060" s="5"/>
      <c r="F2060" s="5" t="s">
        <v>10565</v>
      </c>
      <c r="G2060" s="5" t="s">
        <v>10566</v>
      </c>
      <c r="H2060" s="5" t="s">
        <v>10567</v>
      </c>
      <c r="I2060" s="5" t="s">
        <v>6218</v>
      </c>
      <c r="J2060" s="5" t="s">
        <v>55</v>
      </c>
      <c r="K2060" s="5" t="s">
        <v>4796</v>
      </c>
      <c r="L2060" s="2">
        <f t="shared" si="32"/>
        <v>22216.375984188599</v>
      </c>
      <c r="M2060" s="5" t="s">
        <v>38</v>
      </c>
      <c r="N2060" s="5" t="s">
        <v>10568</v>
      </c>
    </row>
    <row r="2061" spans="1:14" collapsed="1">
      <c r="A2061" s="3" t="s">
        <v>10569</v>
      </c>
      <c r="B2061" s="2" t="s">
        <v>10570</v>
      </c>
      <c r="C2061" s="2" t="s">
        <v>10571</v>
      </c>
      <c r="D2061" s="2" t="s">
        <v>10572</v>
      </c>
      <c r="E2061" s="2" t="s">
        <v>10573</v>
      </c>
      <c r="F2061" s="2" t="s">
        <v>10574</v>
      </c>
      <c r="G2061" s="2" t="s">
        <v>10575</v>
      </c>
      <c r="H2061" s="2" t="s">
        <v>7301</v>
      </c>
      <c r="I2061" s="3" t="s">
        <v>10576</v>
      </c>
      <c r="K2061" s="2">
        <f>62/C2061</f>
        <v>1.1703854721183977E-3</v>
      </c>
      <c r="L2061" s="2">
        <f t="shared" si="32"/>
        <v>2.000132591924185</v>
      </c>
      <c r="M2061" s="2">
        <v>-0.434</v>
      </c>
      <c r="N2061" s="2">
        <v>7.9</v>
      </c>
    </row>
    <row r="2062" spans="1:14" hidden="1" outlineLevel="1">
      <c r="B2062" s="1" t="s">
        <v>26</v>
      </c>
      <c r="C2062" s="1" t="s">
        <v>27</v>
      </c>
      <c r="D2062" s="1" t="s">
        <v>4</v>
      </c>
      <c r="E2062" s="1" t="s">
        <v>28</v>
      </c>
      <c r="F2062" s="1" t="s">
        <v>29</v>
      </c>
      <c r="G2062" s="1" t="s">
        <v>30</v>
      </c>
      <c r="H2062" s="1" t="s">
        <v>31</v>
      </c>
      <c r="I2062" s="1" t="s">
        <v>32</v>
      </c>
      <c r="J2062" s="1" t="s">
        <v>33</v>
      </c>
      <c r="K2062" s="1" t="s">
        <v>3</v>
      </c>
      <c r="L2062" s="2" t="e">
        <f t="shared" si="32"/>
        <v>#VALUE!</v>
      </c>
      <c r="M2062" s="1" t="s">
        <v>34</v>
      </c>
      <c r="N2062" s="1" t="s">
        <v>35</v>
      </c>
    </row>
    <row r="2063" spans="1:14" hidden="1" outlineLevel="1">
      <c r="B2063" s="5" t="s">
        <v>10577</v>
      </c>
      <c r="C2063" s="5" t="s">
        <v>37</v>
      </c>
      <c r="D2063" s="5" t="s">
        <v>46</v>
      </c>
      <c r="E2063" s="5"/>
      <c r="F2063" s="5" t="s">
        <v>10578</v>
      </c>
      <c r="G2063" s="5" t="s">
        <v>10579</v>
      </c>
      <c r="H2063" s="5" t="s">
        <v>10580</v>
      </c>
      <c r="I2063" s="5" t="s">
        <v>5854</v>
      </c>
      <c r="J2063" s="5" t="s">
        <v>51</v>
      </c>
      <c r="K2063" s="5" t="s">
        <v>159</v>
      </c>
      <c r="L2063" s="2">
        <f t="shared" si="32"/>
        <v>42723.799969593463</v>
      </c>
      <c r="M2063" s="5" t="s">
        <v>38</v>
      </c>
      <c r="N2063" s="5" t="s">
        <v>10581</v>
      </c>
    </row>
    <row r="2064" spans="1:14" hidden="1" outlineLevel="1">
      <c r="B2064" s="5" t="s">
        <v>10582</v>
      </c>
      <c r="C2064" s="5" t="s">
        <v>37</v>
      </c>
      <c r="D2064" s="5" t="s">
        <v>46</v>
      </c>
      <c r="E2064" s="5"/>
      <c r="F2064" s="5" t="s">
        <v>10583</v>
      </c>
      <c r="G2064" s="5" t="s">
        <v>10584</v>
      </c>
      <c r="H2064" s="5" t="s">
        <v>10585</v>
      </c>
      <c r="I2064" s="5" t="s">
        <v>207</v>
      </c>
      <c r="J2064" s="5" t="s">
        <v>51</v>
      </c>
      <c r="K2064" s="5" t="s">
        <v>208</v>
      </c>
      <c r="L2064" s="2">
        <f t="shared" si="32"/>
        <v>87156.551937970667</v>
      </c>
      <c r="M2064" s="5" t="s">
        <v>38</v>
      </c>
      <c r="N2064" s="5" t="s">
        <v>10586</v>
      </c>
    </row>
    <row r="2065" spans="2:14" hidden="1" outlineLevel="1">
      <c r="B2065" s="5" t="s">
        <v>10587</v>
      </c>
      <c r="C2065" s="5" t="s">
        <v>37</v>
      </c>
      <c r="D2065" s="5" t="s">
        <v>55</v>
      </c>
      <c r="E2065" s="5"/>
      <c r="F2065" s="5" t="s">
        <v>10588</v>
      </c>
      <c r="G2065" s="5" t="s">
        <v>10589</v>
      </c>
      <c r="H2065" s="5" t="s">
        <v>10590</v>
      </c>
      <c r="I2065" s="5" t="s">
        <v>1416</v>
      </c>
      <c r="J2065" s="5" t="s">
        <v>51</v>
      </c>
      <c r="K2065" s="5" t="s">
        <v>159</v>
      </c>
      <c r="L2065" s="2">
        <f t="shared" si="32"/>
        <v>42723.799969593463</v>
      </c>
      <c r="M2065" s="5" t="s">
        <v>38</v>
      </c>
      <c r="N2065" s="5" t="s">
        <v>10591</v>
      </c>
    </row>
    <row r="2066" spans="2:14" hidden="1" outlineLevel="1">
      <c r="B2066" s="5" t="s">
        <v>10592</v>
      </c>
      <c r="C2066" s="5" t="s">
        <v>37</v>
      </c>
      <c r="D2066" s="5" t="s">
        <v>55</v>
      </c>
      <c r="E2066" s="5"/>
      <c r="F2066" s="5" t="s">
        <v>10593</v>
      </c>
      <c r="G2066" s="5" t="s">
        <v>10594</v>
      </c>
      <c r="H2066" s="5" t="s">
        <v>10595</v>
      </c>
      <c r="I2066" s="5" t="s">
        <v>207</v>
      </c>
      <c r="J2066" s="5" t="s">
        <v>51</v>
      </c>
      <c r="K2066" s="5" t="s">
        <v>4796</v>
      </c>
      <c r="L2066" s="2">
        <f t="shared" si="32"/>
        <v>22216.375984188599</v>
      </c>
      <c r="M2066" s="5" t="s">
        <v>38</v>
      </c>
      <c r="N2066" s="5" t="s">
        <v>3672</v>
      </c>
    </row>
    <row r="2067" spans="2:14" hidden="1" outlineLevel="1">
      <c r="B2067" s="5" t="s">
        <v>10596</v>
      </c>
      <c r="C2067" s="5" t="s">
        <v>37</v>
      </c>
      <c r="D2067" s="5" t="s">
        <v>38</v>
      </c>
      <c r="E2067" s="5"/>
      <c r="F2067" s="5" t="s">
        <v>10597</v>
      </c>
      <c r="G2067" s="5" t="s">
        <v>10598</v>
      </c>
      <c r="H2067" s="5" t="s">
        <v>10599</v>
      </c>
      <c r="I2067" s="5" t="s">
        <v>152</v>
      </c>
      <c r="J2067" s="5" t="s">
        <v>38</v>
      </c>
      <c r="K2067" s="5" t="s">
        <v>477</v>
      </c>
      <c r="L2067" s="2">
        <f t="shared" si="32"/>
        <v>15380.567989053645</v>
      </c>
      <c r="M2067" s="5" t="s">
        <v>38</v>
      </c>
      <c r="N2067" s="5" t="s">
        <v>10600</v>
      </c>
    </row>
    <row r="2068" spans="2:14" hidden="1" outlineLevel="1">
      <c r="B2068" s="5" t="s">
        <v>10601</v>
      </c>
      <c r="C2068" s="5" t="s">
        <v>37</v>
      </c>
      <c r="D2068" s="5" t="s">
        <v>55</v>
      </c>
      <c r="E2068" s="5"/>
      <c r="F2068" s="5" t="s">
        <v>10602</v>
      </c>
      <c r="G2068" s="5" t="s">
        <v>10603</v>
      </c>
      <c r="H2068" s="5" t="s">
        <v>10604</v>
      </c>
      <c r="I2068" s="5" t="s">
        <v>74</v>
      </c>
      <c r="J2068" s="5" t="s">
        <v>51</v>
      </c>
      <c r="K2068" s="5" t="s">
        <v>1620</v>
      </c>
      <c r="L2068" s="2">
        <f t="shared" si="32"/>
        <v>75193.887946484494</v>
      </c>
      <c r="M2068" s="5" t="s">
        <v>38</v>
      </c>
      <c r="N2068" s="5" t="s">
        <v>10605</v>
      </c>
    </row>
    <row r="2069" spans="2:14" hidden="1" outlineLevel="1">
      <c r="B2069" s="5" t="s">
        <v>10606</v>
      </c>
      <c r="C2069" s="5" t="s">
        <v>37</v>
      </c>
      <c r="D2069" s="5" t="s">
        <v>55</v>
      </c>
      <c r="E2069" s="5"/>
      <c r="F2069" s="5" t="s">
        <v>10607</v>
      </c>
      <c r="G2069" s="5" t="s">
        <v>10608</v>
      </c>
      <c r="H2069" s="5" t="s">
        <v>10609</v>
      </c>
      <c r="I2069" s="5" t="s">
        <v>767</v>
      </c>
      <c r="J2069" s="5" t="s">
        <v>38</v>
      </c>
      <c r="K2069" s="5" t="s">
        <v>75</v>
      </c>
      <c r="L2069" s="2">
        <f t="shared" si="32"/>
        <v>46141.703967160938</v>
      </c>
      <c r="M2069" s="5" t="s">
        <v>38</v>
      </c>
      <c r="N2069" s="5" t="s">
        <v>4444</v>
      </c>
    </row>
    <row r="2070" spans="2:14" hidden="1" outlineLevel="1">
      <c r="B2070" s="5" t="s">
        <v>10610</v>
      </c>
      <c r="C2070" s="5" t="s">
        <v>37</v>
      </c>
      <c r="D2070" s="5" t="s">
        <v>55</v>
      </c>
      <c r="E2070" s="5"/>
      <c r="F2070" s="5" t="s">
        <v>10611</v>
      </c>
      <c r="G2070" s="5" t="s">
        <v>10612</v>
      </c>
      <c r="H2070" s="5" t="s">
        <v>10613</v>
      </c>
      <c r="I2070" s="5" t="s">
        <v>6211</v>
      </c>
      <c r="J2070" s="5" t="s">
        <v>38</v>
      </c>
      <c r="K2070" s="5" t="s">
        <v>294</v>
      </c>
      <c r="L2070" s="2">
        <f t="shared" si="32"/>
        <v>-70067.031950133271</v>
      </c>
      <c r="M2070" s="5" t="s">
        <v>38</v>
      </c>
      <c r="N2070" s="5" t="s">
        <v>10614</v>
      </c>
    </row>
    <row r="2071" spans="2:14" hidden="1" outlineLevel="1">
      <c r="B2071" s="5" t="s">
        <v>10610</v>
      </c>
      <c r="C2071" s="5" t="s">
        <v>37</v>
      </c>
      <c r="D2071" s="5" t="s">
        <v>46</v>
      </c>
      <c r="E2071" s="5"/>
      <c r="F2071" s="5" t="s">
        <v>10615</v>
      </c>
      <c r="G2071" s="5" t="s">
        <v>10616</v>
      </c>
      <c r="H2071" s="5" t="s">
        <v>10613</v>
      </c>
      <c r="I2071" s="5" t="s">
        <v>1981</v>
      </c>
      <c r="J2071" s="5" t="s">
        <v>38</v>
      </c>
      <c r="K2071" s="5" t="s">
        <v>932</v>
      </c>
      <c r="L2071" s="2">
        <f t="shared" si="32"/>
        <v>90574.455935538135</v>
      </c>
      <c r="M2071" s="5" t="s">
        <v>38</v>
      </c>
      <c r="N2071" s="5" t="s">
        <v>10617</v>
      </c>
    </row>
    <row r="2072" spans="2:14" hidden="1" outlineLevel="1">
      <c r="B2072" s="5" t="s">
        <v>10618</v>
      </c>
      <c r="C2072" s="5" t="s">
        <v>37</v>
      </c>
      <c r="D2072" s="5" t="s">
        <v>55</v>
      </c>
      <c r="E2072" s="5"/>
      <c r="F2072" s="5" t="s">
        <v>10619</v>
      </c>
      <c r="G2072" s="5" t="s">
        <v>10620</v>
      </c>
      <c r="H2072" s="5" t="s">
        <v>10621</v>
      </c>
      <c r="I2072" s="5" t="s">
        <v>2264</v>
      </c>
      <c r="J2072" s="5" t="s">
        <v>51</v>
      </c>
      <c r="K2072" s="5" t="s">
        <v>75</v>
      </c>
      <c r="L2072" s="2">
        <f t="shared" si="32"/>
        <v>46141.703967160938</v>
      </c>
      <c r="M2072" s="5" t="s">
        <v>38</v>
      </c>
      <c r="N2072" s="5" t="s">
        <v>10622</v>
      </c>
    </row>
    <row r="2073" spans="2:14" hidden="1" outlineLevel="1">
      <c r="B2073" s="5" t="s">
        <v>10618</v>
      </c>
      <c r="C2073" s="5" t="s">
        <v>37</v>
      </c>
      <c r="D2073" s="5" t="s">
        <v>55</v>
      </c>
      <c r="E2073" s="5"/>
      <c r="F2073" s="5" t="s">
        <v>10623</v>
      </c>
      <c r="G2073" s="5" t="s">
        <v>10624</v>
      </c>
      <c r="H2073" s="5" t="s">
        <v>10621</v>
      </c>
      <c r="I2073" s="5" t="s">
        <v>8166</v>
      </c>
      <c r="J2073" s="5" t="s">
        <v>51</v>
      </c>
      <c r="K2073" s="5" t="s">
        <v>1095</v>
      </c>
      <c r="L2073" s="2">
        <f t="shared" si="32"/>
        <v>-27343.231980539815</v>
      </c>
      <c r="M2073" s="5" t="s">
        <v>38</v>
      </c>
      <c r="N2073" s="5" t="s">
        <v>10625</v>
      </c>
    </row>
    <row r="2074" spans="2:14" hidden="1" outlineLevel="1">
      <c r="B2074" s="5" t="s">
        <v>10626</v>
      </c>
      <c r="C2074" s="5" t="s">
        <v>37</v>
      </c>
      <c r="D2074" s="5" t="s">
        <v>46</v>
      </c>
      <c r="E2074" s="5"/>
      <c r="F2074" s="5" t="s">
        <v>10627</v>
      </c>
      <c r="G2074" s="5" t="s">
        <v>10628</v>
      </c>
      <c r="H2074" s="5" t="s">
        <v>10629</v>
      </c>
      <c r="I2074" s="5" t="s">
        <v>3235</v>
      </c>
      <c r="J2074" s="5" t="s">
        <v>38</v>
      </c>
      <c r="K2074" s="5" t="s">
        <v>526</v>
      </c>
      <c r="L2074" s="2">
        <f t="shared" si="32"/>
        <v>109372.92792215926</v>
      </c>
      <c r="M2074" s="5" t="s">
        <v>38</v>
      </c>
      <c r="N2074" s="5" t="s">
        <v>10630</v>
      </c>
    </row>
    <row r="2075" spans="2:14" hidden="1" outlineLevel="1">
      <c r="B2075" s="5" t="s">
        <v>10626</v>
      </c>
      <c r="C2075" s="5" t="s">
        <v>37</v>
      </c>
      <c r="D2075" s="5" t="s">
        <v>46</v>
      </c>
      <c r="E2075" s="5"/>
      <c r="F2075" s="5" t="s">
        <v>10631</v>
      </c>
      <c r="G2075" s="5" t="s">
        <v>10632</v>
      </c>
      <c r="H2075" s="5" t="s">
        <v>10629</v>
      </c>
      <c r="I2075" s="5" t="s">
        <v>258</v>
      </c>
      <c r="J2075" s="5" t="s">
        <v>38</v>
      </c>
      <c r="K2075" s="5" t="s">
        <v>2423</v>
      </c>
      <c r="L2075" s="2">
        <f t="shared" si="32"/>
        <v>-95701.311931889359</v>
      </c>
      <c r="M2075" s="5" t="s">
        <v>38</v>
      </c>
      <c r="N2075" s="5" t="s">
        <v>10633</v>
      </c>
    </row>
    <row r="2076" spans="2:14" hidden="1" outlineLevel="1">
      <c r="B2076" s="5" t="s">
        <v>10634</v>
      </c>
      <c r="C2076" s="5" t="s">
        <v>37</v>
      </c>
      <c r="D2076" s="5" t="s">
        <v>55</v>
      </c>
      <c r="E2076" s="5"/>
      <c r="F2076" s="5" t="s">
        <v>10635</v>
      </c>
      <c r="G2076" s="5" t="s">
        <v>10636</v>
      </c>
      <c r="H2076" s="5" t="s">
        <v>10637</v>
      </c>
      <c r="I2076" s="5" t="s">
        <v>131</v>
      </c>
      <c r="J2076" s="5" t="s">
        <v>38</v>
      </c>
      <c r="K2076" s="5" t="s">
        <v>2097</v>
      </c>
      <c r="L2076" s="2">
        <f t="shared" si="32"/>
        <v>30761.13597810729</v>
      </c>
      <c r="M2076" s="5" t="s">
        <v>38</v>
      </c>
      <c r="N2076" s="5" t="s">
        <v>10638</v>
      </c>
    </row>
    <row r="2077" spans="2:14" hidden="1" outlineLevel="1">
      <c r="B2077" s="5" t="s">
        <v>10639</v>
      </c>
      <c r="C2077" s="5" t="s">
        <v>37</v>
      </c>
      <c r="D2077" s="5" t="s">
        <v>55</v>
      </c>
      <c r="E2077" s="5"/>
      <c r="F2077" s="5" t="s">
        <v>10640</v>
      </c>
      <c r="G2077" s="5" t="s">
        <v>10641</v>
      </c>
      <c r="H2077" s="5" t="s">
        <v>10642</v>
      </c>
      <c r="I2077" s="5" t="s">
        <v>10643</v>
      </c>
      <c r="J2077" s="5" t="s">
        <v>38</v>
      </c>
      <c r="K2077" s="5" t="s">
        <v>477</v>
      </c>
      <c r="L2077" s="2">
        <f t="shared" si="32"/>
        <v>15380.567989053645</v>
      </c>
      <c r="M2077" s="5" t="s">
        <v>38</v>
      </c>
      <c r="N2077" s="5" t="s">
        <v>10644</v>
      </c>
    </row>
    <row r="2078" spans="2:14" hidden="1" outlineLevel="1">
      <c r="B2078" s="5" t="s">
        <v>10639</v>
      </c>
      <c r="C2078" s="5" t="s">
        <v>37</v>
      </c>
      <c r="D2078" s="5" t="s">
        <v>38</v>
      </c>
      <c r="E2078" s="5"/>
      <c r="F2078" s="5" t="s">
        <v>10645</v>
      </c>
      <c r="G2078" s="5" t="s">
        <v>10646</v>
      </c>
      <c r="H2078" s="5" t="s">
        <v>10642</v>
      </c>
      <c r="I2078" s="5" t="s">
        <v>2570</v>
      </c>
      <c r="J2078" s="5" t="s">
        <v>38</v>
      </c>
      <c r="K2078" s="5" t="s">
        <v>1259</v>
      </c>
      <c r="L2078" s="2">
        <f t="shared" si="32"/>
        <v>-5126.8559963512153</v>
      </c>
      <c r="M2078" s="5" t="s">
        <v>38</v>
      </c>
      <c r="N2078" s="5" t="s">
        <v>10647</v>
      </c>
    </row>
    <row r="2079" spans="2:14" hidden="1" outlineLevel="1">
      <c r="B2079" s="5" t="s">
        <v>10648</v>
      </c>
      <c r="C2079" s="5" t="s">
        <v>37</v>
      </c>
      <c r="D2079" s="5" t="s">
        <v>38</v>
      </c>
      <c r="E2079" s="5"/>
      <c r="F2079" s="5" t="s">
        <v>10649</v>
      </c>
      <c r="G2079" s="5" t="s">
        <v>10650</v>
      </c>
      <c r="H2079" s="5" t="s">
        <v>10651</v>
      </c>
      <c r="I2079" s="5" t="s">
        <v>4071</v>
      </c>
      <c r="J2079" s="5" t="s">
        <v>51</v>
      </c>
      <c r="K2079" s="5" t="s">
        <v>2126</v>
      </c>
      <c r="L2079" s="2">
        <f t="shared" si="32"/>
        <v>114499.78391851048</v>
      </c>
      <c r="M2079" s="5" t="s">
        <v>38</v>
      </c>
      <c r="N2079" s="5" t="s">
        <v>10652</v>
      </c>
    </row>
    <row r="2080" spans="2:14" hidden="1" outlineLevel="1">
      <c r="B2080" s="5" t="s">
        <v>10648</v>
      </c>
      <c r="C2080" s="5" t="s">
        <v>37</v>
      </c>
      <c r="D2080" s="5" t="s">
        <v>38</v>
      </c>
      <c r="E2080" s="5"/>
      <c r="F2080" s="5" t="s">
        <v>10653</v>
      </c>
      <c r="G2080" s="5" t="s">
        <v>10654</v>
      </c>
      <c r="H2080" s="5" t="s">
        <v>10651</v>
      </c>
      <c r="I2080" s="5" t="s">
        <v>1480</v>
      </c>
      <c r="J2080" s="5" t="s">
        <v>51</v>
      </c>
      <c r="K2080" s="5" t="s">
        <v>799</v>
      </c>
      <c r="L2080" s="2">
        <f t="shared" si="32"/>
        <v>-42723.799969593463</v>
      </c>
      <c r="M2080" s="5" t="s">
        <v>38</v>
      </c>
      <c r="N2080" s="5" t="s">
        <v>10655</v>
      </c>
    </row>
    <row r="2081" spans="1:14" hidden="1" outlineLevel="1">
      <c r="B2081" s="5" t="s">
        <v>10656</v>
      </c>
      <c r="C2081" s="5" t="s">
        <v>37</v>
      </c>
      <c r="D2081" s="5" t="s">
        <v>38</v>
      </c>
      <c r="E2081" s="5"/>
      <c r="F2081" s="5" t="s">
        <v>10657</v>
      </c>
      <c r="G2081" s="5" t="s">
        <v>10658</v>
      </c>
      <c r="H2081" s="5" t="s">
        <v>10659</v>
      </c>
      <c r="I2081" s="5" t="s">
        <v>686</v>
      </c>
      <c r="J2081" s="5" t="s">
        <v>55</v>
      </c>
      <c r="K2081" s="5" t="s">
        <v>355</v>
      </c>
      <c r="L2081" s="2">
        <f t="shared" si="32"/>
        <v>-22216.375984188599</v>
      </c>
      <c r="M2081" s="5" t="s">
        <v>38</v>
      </c>
      <c r="N2081" s="5" t="s">
        <v>10660</v>
      </c>
    </row>
    <row r="2082" spans="1:14" hidden="1" outlineLevel="1">
      <c r="B2082" s="5" t="s">
        <v>10656</v>
      </c>
      <c r="C2082" s="5" t="s">
        <v>37</v>
      </c>
      <c r="D2082" s="5" t="s">
        <v>55</v>
      </c>
      <c r="E2082" s="5"/>
      <c r="F2082" s="5" t="s">
        <v>10661</v>
      </c>
      <c r="G2082" s="5" t="s">
        <v>10662</v>
      </c>
      <c r="H2082" s="5" t="s">
        <v>10659</v>
      </c>
      <c r="I2082" s="5" t="s">
        <v>2482</v>
      </c>
      <c r="J2082" s="5" t="s">
        <v>55</v>
      </c>
      <c r="K2082" s="5" t="s">
        <v>2286</v>
      </c>
      <c r="L2082" s="2">
        <f t="shared" si="32"/>
        <v>32470.087976891027</v>
      </c>
      <c r="M2082" s="5" t="s">
        <v>38</v>
      </c>
      <c r="N2082" s="5" t="s">
        <v>10663</v>
      </c>
    </row>
    <row r="2083" spans="1:14" hidden="1" outlineLevel="1">
      <c r="B2083" s="5" t="s">
        <v>10664</v>
      </c>
      <c r="C2083" s="5" t="s">
        <v>37</v>
      </c>
      <c r="D2083" s="5" t="s">
        <v>63</v>
      </c>
      <c r="E2083" s="5"/>
      <c r="F2083" s="5" t="s">
        <v>10665</v>
      </c>
      <c r="G2083" s="5" t="s">
        <v>10666</v>
      </c>
      <c r="H2083" s="5" t="s">
        <v>10667</v>
      </c>
      <c r="I2083" s="5" t="s">
        <v>576</v>
      </c>
      <c r="J2083" s="5" t="s">
        <v>55</v>
      </c>
      <c r="K2083" s="5" t="s">
        <v>941</v>
      </c>
      <c r="L2083" s="2">
        <f t="shared" si="32"/>
        <v>-25634.279981756077</v>
      </c>
      <c r="M2083" s="5" t="s">
        <v>38</v>
      </c>
      <c r="N2083" s="5" t="s">
        <v>10668</v>
      </c>
    </row>
    <row r="2084" spans="1:14" hidden="1" outlineLevel="1">
      <c r="B2084" s="5" t="s">
        <v>10664</v>
      </c>
      <c r="C2084" s="5" t="s">
        <v>37</v>
      </c>
      <c r="D2084" s="5" t="s">
        <v>583</v>
      </c>
      <c r="E2084" s="5"/>
      <c r="F2084" s="5" t="s">
        <v>10669</v>
      </c>
      <c r="G2084" s="5" t="s">
        <v>10670</v>
      </c>
      <c r="H2084" s="5" t="s">
        <v>10667</v>
      </c>
      <c r="I2084" s="5" t="s">
        <v>2473</v>
      </c>
      <c r="J2084" s="5" t="s">
        <v>55</v>
      </c>
      <c r="K2084" s="5" t="s">
        <v>96</v>
      </c>
      <c r="L2084" s="2">
        <f t="shared" si="32"/>
        <v>78611.791944051976</v>
      </c>
      <c r="M2084" s="5" t="s">
        <v>38</v>
      </c>
      <c r="N2084" s="5" t="s">
        <v>10671</v>
      </c>
    </row>
    <row r="2085" spans="1:14" hidden="1" outlineLevel="1">
      <c r="B2085" s="5" t="s">
        <v>10672</v>
      </c>
      <c r="C2085" s="5" t="s">
        <v>37</v>
      </c>
      <c r="D2085" s="5" t="s">
        <v>38</v>
      </c>
      <c r="E2085" s="5"/>
      <c r="F2085" s="5" t="s">
        <v>10673</v>
      </c>
      <c r="G2085" s="5" t="s">
        <v>10674</v>
      </c>
      <c r="H2085" s="5" t="s">
        <v>10675</v>
      </c>
      <c r="I2085" s="5" t="s">
        <v>7982</v>
      </c>
      <c r="J2085" s="5" t="s">
        <v>51</v>
      </c>
      <c r="K2085" s="5" t="s">
        <v>452</v>
      </c>
      <c r="L2085" s="2">
        <f t="shared" si="32"/>
        <v>119626.63991486171</v>
      </c>
      <c r="M2085" s="5" t="s">
        <v>38</v>
      </c>
      <c r="N2085" s="5" t="s">
        <v>10676</v>
      </c>
    </row>
    <row r="2086" spans="1:14" hidden="1" outlineLevel="1">
      <c r="B2086" s="5" t="s">
        <v>10677</v>
      </c>
      <c r="C2086" s="5" t="s">
        <v>37</v>
      </c>
      <c r="D2086" s="5" t="s">
        <v>55</v>
      </c>
      <c r="E2086" s="5"/>
      <c r="F2086" s="5" t="s">
        <v>10678</v>
      </c>
      <c r="G2086" s="5" t="s">
        <v>10679</v>
      </c>
      <c r="H2086" s="5" t="s">
        <v>10680</v>
      </c>
      <c r="I2086" s="5" t="s">
        <v>6111</v>
      </c>
      <c r="J2086" s="5" t="s">
        <v>51</v>
      </c>
      <c r="K2086" s="5" t="s">
        <v>43</v>
      </c>
      <c r="L2086" s="2">
        <f t="shared" si="32"/>
        <v>51268.559963512154</v>
      </c>
      <c r="M2086" s="5" t="s">
        <v>38</v>
      </c>
      <c r="N2086" s="5" t="s">
        <v>10681</v>
      </c>
    </row>
    <row r="2087" spans="1:14" hidden="1" outlineLevel="1">
      <c r="B2087" s="5" t="s">
        <v>10677</v>
      </c>
      <c r="C2087" s="5" t="s">
        <v>37</v>
      </c>
      <c r="D2087" s="5" t="s">
        <v>38</v>
      </c>
      <c r="E2087" s="5"/>
      <c r="F2087" s="5" t="s">
        <v>10682</v>
      </c>
      <c r="G2087" s="5" t="s">
        <v>10683</v>
      </c>
      <c r="H2087" s="5" t="s">
        <v>10680</v>
      </c>
      <c r="I2087" s="5" t="s">
        <v>642</v>
      </c>
      <c r="J2087" s="5" t="s">
        <v>51</v>
      </c>
      <c r="K2087" s="5" t="s">
        <v>740</v>
      </c>
      <c r="L2087" s="2">
        <f t="shared" si="32"/>
        <v>-3417.9039975674768</v>
      </c>
      <c r="M2087" s="5" t="s">
        <v>38</v>
      </c>
      <c r="N2087" s="5" t="s">
        <v>10684</v>
      </c>
    </row>
    <row r="2088" spans="1:14" hidden="1" outlineLevel="1">
      <c r="B2088" s="5" t="s">
        <v>10685</v>
      </c>
      <c r="C2088" s="5" t="s">
        <v>37</v>
      </c>
      <c r="D2088" s="5" t="s">
        <v>38</v>
      </c>
      <c r="E2088" s="5"/>
      <c r="F2088" s="5" t="s">
        <v>10686</v>
      </c>
      <c r="G2088" s="5" t="s">
        <v>10687</v>
      </c>
      <c r="H2088" s="5" t="s">
        <v>10688</v>
      </c>
      <c r="I2088" s="5" t="s">
        <v>2054</v>
      </c>
      <c r="J2088" s="5" t="s">
        <v>38</v>
      </c>
      <c r="K2088" s="5" t="s">
        <v>1164</v>
      </c>
      <c r="L2088" s="2">
        <f t="shared" si="32"/>
        <v>39305.895972025988</v>
      </c>
      <c r="M2088" s="5" t="s">
        <v>38</v>
      </c>
      <c r="N2088" s="5" t="s">
        <v>10689</v>
      </c>
    </row>
    <row r="2089" spans="1:14" hidden="1" outlineLevel="1">
      <c r="B2089" s="5" t="s">
        <v>10690</v>
      </c>
      <c r="C2089" s="5" t="s">
        <v>37</v>
      </c>
      <c r="D2089" s="5" t="s">
        <v>38</v>
      </c>
      <c r="E2089" s="5"/>
      <c r="F2089" s="5" t="s">
        <v>10691</v>
      </c>
      <c r="G2089" s="5" t="s">
        <v>10692</v>
      </c>
      <c r="H2089" s="5" t="s">
        <v>10693</v>
      </c>
      <c r="I2089" s="5" t="s">
        <v>538</v>
      </c>
      <c r="J2089" s="5" t="s">
        <v>51</v>
      </c>
      <c r="K2089" s="5" t="s">
        <v>2126</v>
      </c>
      <c r="L2089" s="2">
        <f t="shared" si="32"/>
        <v>114499.78391851048</v>
      </c>
      <c r="M2089" s="5" t="s">
        <v>38</v>
      </c>
      <c r="N2089" s="5" t="s">
        <v>10694</v>
      </c>
    </row>
    <row r="2090" spans="1:14" collapsed="1">
      <c r="A2090" s="3" t="s">
        <v>10695</v>
      </c>
      <c r="B2090" s="2" t="s">
        <v>10696</v>
      </c>
      <c r="C2090" s="2" t="s">
        <v>10697</v>
      </c>
      <c r="D2090" s="2" t="s">
        <v>4477</v>
      </c>
      <c r="E2090" s="2" t="s">
        <v>10698</v>
      </c>
      <c r="F2090" s="2" t="s">
        <v>10699</v>
      </c>
      <c r="G2090" s="2" t="s">
        <v>10700</v>
      </c>
      <c r="H2090" s="2" t="s">
        <v>2657</v>
      </c>
      <c r="I2090" s="3" t="s">
        <v>10701</v>
      </c>
      <c r="K2090" s="2">
        <f>36/C2090</f>
        <v>3.6081544290095615E-4</v>
      </c>
      <c r="L2090" s="2">
        <f t="shared" si="32"/>
        <v>0.61661627233762883</v>
      </c>
      <c r="M2090" s="2">
        <v>-0.29099999999999998</v>
      </c>
      <c r="N2090" s="2">
        <v>5.59</v>
      </c>
    </row>
    <row r="2091" spans="1:14" hidden="1" outlineLevel="1">
      <c r="B2091" s="1" t="s">
        <v>26</v>
      </c>
      <c r="C2091" s="1" t="s">
        <v>27</v>
      </c>
      <c r="D2091" s="1" t="s">
        <v>4</v>
      </c>
      <c r="E2091" s="1" t="s">
        <v>28</v>
      </c>
      <c r="F2091" s="1" t="s">
        <v>29</v>
      </c>
      <c r="G2091" s="1" t="s">
        <v>30</v>
      </c>
      <c r="H2091" s="1" t="s">
        <v>31</v>
      </c>
      <c r="I2091" s="1" t="s">
        <v>32</v>
      </c>
      <c r="J2091" s="1" t="s">
        <v>33</v>
      </c>
      <c r="K2091" s="1" t="s">
        <v>3</v>
      </c>
      <c r="L2091" s="2" t="e">
        <f t="shared" si="32"/>
        <v>#VALUE!</v>
      </c>
      <c r="M2091" s="1" t="s">
        <v>34</v>
      </c>
      <c r="N2091" s="1" t="s">
        <v>35</v>
      </c>
    </row>
    <row r="2092" spans="1:14" hidden="1" outlineLevel="1">
      <c r="B2092" s="5" t="s">
        <v>10702</v>
      </c>
      <c r="C2092" s="5" t="s">
        <v>37</v>
      </c>
      <c r="D2092" s="5" t="s">
        <v>38</v>
      </c>
      <c r="E2092" s="5"/>
      <c r="F2092" s="5" t="s">
        <v>10703</v>
      </c>
      <c r="G2092" s="5" t="s">
        <v>10704</v>
      </c>
      <c r="H2092" s="5" t="s">
        <v>10705</v>
      </c>
      <c r="I2092" s="5" t="s">
        <v>6815</v>
      </c>
      <c r="J2092" s="5" t="s">
        <v>51</v>
      </c>
      <c r="K2092" s="5" t="s">
        <v>477</v>
      </c>
      <c r="L2092" s="2">
        <f t="shared" si="32"/>
        <v>15380.567989053645</v>
      </c>
      <c r="M2092" s="5" t="s">
        <v>38</v>
      </c>
      <c r="N2092" s="5" t="s">
        <v>3797</v>
      </c>
    </row>
    <row r="2093" spans="1:14" hidden="1" outlineLevel="1">
      <c r="B2093" s="5" t="s">
        <v>10706</v>
      </c>
      <c r="C2093" s="5" t="s">
        <v>37</v>
      </c>
      <c r="D2093" s="5" t="s">
        <v>38</v>
      </c>
      <c r="E2093" s="5"/>
      <c r="F2093" s="5" t="s">
        <v>10707</v>
      </c>
      <c r="G2093" s="5" t="s">
        <v>10708</v>
      </c>
      <c r="H2093" s="5" t="s">
        <v>10709</v>
      </c>
      <c r="I2093" s="5" t="s">
        <v>1865</v>
      </c>
      <c r="J2093" s="5" t="s">
        <v>51</v>
      </c>
      <c r="K2093" s="5" t="s">
        <v>239</v>
      </c>
      <c r="L2093" s="2">
        <f t="shared" si="32"/>
        <v>35887.991974458506</v>
      </c>
      <c r="M2093" s="5" t="s">
        <v>38</v>
      </c>
      <c r="N2093" s="5" t="s">
        <v>10710</v>
      </c>
    </row>
    <row r="2094" spans="1:14" hidden="1" outlineLevel="1">
      <c r="B2094" s="5" t="s">
        <v>10711</v>
      </c>
      <c r="C2094" s="5" t="s">
        <v>37</v>
      </c>
      <c r="D2094" s="5" t="s">
        <v>38</v>
      </c>
      <c r="E2094" s="5"/>
      <c r="F2094" s="5" t="s">
        <v>10712</v>
      </c>
      <c r="G2094" s="5" t="s">
        <v>10713</v>
      </c>
      <c r="H2094" s="5" t="s">
        <v>10714</v>
      </c>
      <c r="I2094" s="5" t="s">
        <v>3998</v>
      </c>
      <c r="J2094" s="5" t="s">
        <v>51</v>
      </c>
      <c r="K2094" s="5" t="s">
        <v>540</v>
      </c>
      <c r="L2094" s="2">
        <f t="shared" si="32"/>
        <v>11962.66399148617</v>
      </c>
      <c r="M2094" s="5" t="s">
        <v>38</v>
      </c>
      <c r="N2094" s="5" t="s">
        <v>10715</v>
      </c>
    </row>
    <row r="2095" spans="1:14" hidden="1" outlineLevel="1">
      <c r="B2095" s="5" t="s">
        <v>10716</v>
      </c>
      <c r="C2095" s="5" t="s">
        <v>37</v>
      </c>
      <c r="D2095" s="5" t="s">
        <v>38</v>
      </c>
      <c r="E2095" s="5"/>
      <c r="F2095" s="5" t="s">
        <v>10717</v>
      </c>
      <c r="G2095" s="5" t="s">
        <v>10718</v>
      </c>
      <c r="H2095" s="5" t="s">
        <v>10719</v>
      </c>
      <c r="I2095" s="5" t="s">
        <v>1012</v>
      </c>
      <c r="J2095" s="5" t="s">
        <v>51</v>
      </c>
      <c r="K2095" s="5" t="s">
        <v>550</v>
      </c>
      <c r="L2095" s="2">
        <f t="shared" si="32"/>
        <v>100828.16792824057</v>
      </c>
      <c r="M2095" s="5" t="s">
        <v>38</v>
      </c>
      <c r="N2095" s="5" t="s">
        <v>10720</v>
      </c>
    </row>
    <row r="2096" spans="1:14" hidden="1" outlineLevel="1">
      <c r="B2096" s="5" t="s">
        <v>10721</v>
      </c>
      <c r="C2096" s="5" t="s">
        <v>37</v>
      </c>
      <c r="D2096" s="5" t="s">
        <v>38</v>
      </c>
      <c r="E2096" s="5"/>
      <c r="F2096" s="5" t="s">
        <v>10722</v>
      </c>
      <c r="G2096" s="5" t="s">
        <v>10723</v>
      </c>
      <c r="H2096" s="5" t="s">
        <v>10724</v>
      </c>
      <c r="I2096" s="5" t="s">
        <v>1435</v>
      </c>
      <c r="J2096" s="5" t="s">
        <v>51</v>
      </c>
      <c r="K2096" s="5" t="s">
        <v>1013</v>
      </c>
      <c r="L2096" s="2">
        <f t="shared" si="32"/>
        <v>85447.599939186926</v>
      </c>
      <c r="M2096" s="5" t="s">
        <v>38</v>
      </c>
      <c r="N2096" s="5" t="s">
        <v>10725</v>
      </c>
    </row>
    <row r="2097" spans="2:14" hidden="1" outlineLevel="1">
      <c r="B2097" s="5" t="s">
        <v>10726</v>
      </c>
      <c r="C2097" s="5" t="s">
        <v>37</v>
      </c>
      <c r="D2097" s="5" t="s">
        <v>46</v>
      </c>
      <c r="E2097" s="5"/>
      <c r="F2097" s="5" t="s">
        <v>10727</v>
      </c>
      <c r="G2097" s="5" t="s">
        <v>10728</v>
      </c>
      <c r="H2097" s="5" t="s">
        <v>10729</v>
      </c>
      <c r="I2097" s="5" t="s">
        <v>1012</v>
      </c>
      <c r="J2097" s="5" t="s">
        <v>51</v>
      </c>
      <c r="K2097" s="5" t="s">
        <v>188</v>
      </c>
      <c r="L2097" s="2">
        <f t="shared" si="32"/>
        <v>80320.743942835703</v>
      </c>
      <c r="M2097" s="5" t="s">
        <v>38</v>
      </c>
      <c r="N2097" s="5" t="s">
        <v>10730</v>
      </c>
    </row>
    <row r="2098" spans="2:14" hidden="1" outlineLevel="1">
      <c r="B2098" s="5" t="s">
        <v>10731</v>
      </c>
      <c r="C2098" s="5" t="s">
        <v>37</v>
      </c>
      <c r="D2098" s="5" t="s">
        <v>55</v>
      </c>
      <c r="E2098" s="5"/>
      <c r="F2098" s="5" t="s">
        <v>10732</v>
      </c>
      <c r="G2098" s="5" t="s">
        <v>10733</v>
      </c>
      <c r="H2098" s="5" t="s">
        <v>10734</v>
      </c>
      <c r="I2098" s="5" t="s">
        <v>146</v>
      </c>
      <c r="J2098" s="5" t="s">
        <v>51</v>
      </c>
      <c r="K2098" s="5" t="s">
        <v>452</v>
      </c>
      <c r="L2098" s="2">
        <f t="shared" si="32"/>
        <v>119626.63991486171</v>
      </c>
      <c r="M2098" s="5" t="s">
        <v>38</v>
      </c>
      <c r="N2098" s="5" t="s">
        <v>10735</v>
      </c>
    </row>
    <row r="2099" spans="2:14" hidden="1" outlineLevel="1">
      <c r="B2099" s="5" t="s">
        <v>10736</v>
      </c>
      <c r="C2099" s="5" t="s">
        <v>37</v>
      </c>
      <c r="D2099" s="5" t="s">
        <v>55</v>
      </c>
      <c r="E2099" s="5"/>
      <c r="F2099" s="5" t="s">
        <v>10737</v>
      </c>
      <c r="G2099" s="5" t="s">
        <v>10738</v>
      </c>
      <c r="H2099" s="5" t="s">
        <v>10739</v>
      </c>
      <c r="I2099" s="5" t="s">
        <v>5552</v>
      </c>
      <c r="J2099" s="5" t="s">
        <v>51</v>
      </c>
      <c r="K2099" s="5" t="s">
        <v>932</v>
      </c>
      <c r="L2099" s="2">
        <f t="shared" si="32"/>
        <v>90574.455935538135</v>
      </c>
      <c r="M2099" s="5" t="s">
        <v>38</v>
      </c>
      <c r="N2099" s="5" t="s">
        <v>10740</v>
      </c>
    </row>
    <row r="2100" spans="2:14" hidden="1" outlineLevel="1">
      <c r="B2100" s="5" t="s">
        <v>10741</v>
      </c>
      <c r="C2100" s="5" t="s">
        <v>37</v>
      </c>
      <c r="D2100" s="5" t="s">
        <v>55</v>
      </c>
      <c r="E2100" s="5"/>
      <c r="F2100" s="5" t="s">
        <v>10742</v>
      </c>
      <c r="G2100" s="5" t="s">
        <v>10743</v>
      </c>
      <c r="H2100" s="5" t="s">
        <v>10744</v>
      </c>
      <c r="I2100" s="5" t="s">
        <v>3151</v>
      </c>
      <c r="J2100" s="5" t="s">
        <v>51</v>
      </c>
      <c r="K2100" s="5" t="s">
        <v>550</v>
      </c>
      <c r="L2100" s="2">
        <f t="shared" si="32"/>
        <v>100828.16792824057</v>
      </c>
      <c r="M2100" s="5" t="s">
        <v>38</v>
      </c>
      <c r="N2100" s="5" t="s">
        <v>10745</v>
      </c>
    </row>
    <row r="2101" spans="2:14" hidden="1" outlineLevel="1">
      <c r="B2101" s="5" t="s">
        <v>10746</v>
      </c>
      <c r="C2101" s="5" t="s">
        <v>37</v>
      </c>
      <c r="D2101" s="5" t="s">
        <v>38</v>
      </c>
      <c r="E2101" s="5"/>
      <c r="F2101" s="5" t="s">
        <v>10747</v>
      </c>
      <c r="G2101" s="5" t="s">
        <v>10748</v>
      </c>
      <c r="H2101" s="5" t="s">
        <v>10749</v>
      </c>
      <c r="I2101" s="5" t="s">
        <v>3493</v>
      </c>
      <c r="J2101" s="5" t="s">
        <v>38</v>
      </c>
      <c r="K2101" s="5" t="s">
        <v>952</v>
      </c>
      <c r="L2101" s="2">
        <f t="shared" si="32"/>
        <v>37596.943973242247</v>
      </c>
      <c r="M2101" s="5" t="s">
        <v>38</v>
      </c>
      <c r="N2101" s="5" t="s">
        <v>3844</v>
      </c>
    </row>
    <row r="2102" spans="2:14" hidden="1" outlineLevel="1">
      <c r="B2102" s="5" t="s">
        <v>10750</v>
      </c>
      <c r="C2102" s="5" t="s">
        <v>37</v>
      </c>
      <c r="D2102" s="5" t="s">
        <v>55</v>
      </c>
      <c r="E2102" s="5"/>
      <c r="F2102" s="5" t="s">
        <v>10751</v>
      </c>
      <c r="G2102" s="5" t="s">
        <v>10752</v>
      </c>
      <c r="H2102" s="5" t="s">
        <v>10753</v>
      </c>
      <c r="I2102" s="5" t="s">
        <v>3513</v>
      </c>
      <c r="J2102" s="5" t="s">
        <v>51</v>
      </c>
      <c r="K2102" s="5" t="s">
        <v>195</v>
      </c>
      <c r="L2102" s="2">
        <f t="shared" si="32"/>
        <v>95701.311931889359</v>
      </c>
      <c r="M2102" s="5" t="s">
        <v>38</v>
      </c>
      <c r="N2102" s="5" t="s">
        <v>10754</v>
      </c>
    </row>
    <row r="2103" spans="2:14" hidden="1" outlineLevel="1">
      <c r="B2103" s="5" t="s">
        <v>10755</v>
      </c>
      <c r="C2103" s="5" t="s">
        <v>37</v>
      </c>
      <c r="D2103" s="5" t="s">
        <v>38</v>
      </c>
      <c r="E2103" s="5"/>
      <c r="F2103" s="5" t="s">
        <v>10756</v>
      </c>
      <c r="G2103" s="5" t="s">
        <v>10757</v>
      </c>
      <c r="H2103" s="5" t="s">
        <v>10758</v>
      </c>
      <c r="I2103" s="5" t="s">
        <v>1050</v>
      </c>
      <c r="J2103" s="5" t="s">
        <v>51</v>
      </c>
      <c r="K2103" s="5" t="s">
        <v>301</v>
      </c>
      <c r="L2103" s="2">
        <f t="shared" si="32"/>
        <v>54686.463961079629</v>
      </c>
      <c r="M2103" s="5" t="s">
        <v>38</v>
      </c>
      <c r="N2103" s="5" t="s">
        <v>10759</v>
      </c>
    </row>
    <row r="2104" spans="2:14" hidden="1" outlineLevel="1">
      <c r="B2104" s="5" t="s">
        <v>10760</v>
      </c>
      <c r="C2104" s="5" t="s">
        <v>37</v>
      </c>
      <c r="D2104" s="5" t="s">
        <v>38</v>
      </c>
      <c r="E2104" s="5"/>
      <c r="F2104" s="5" t="s">
        <v>10761</v>
      </c>
      <c r="G2104" s="5" t="s">
        <v>10762</v>
      </c>
      <c r="H2104" s="5" t="s">
        <v>10763</v>
      </c>
      <c r="I2104" s="5" t="s">
        <v>1208</v>
      </c>
      <c r="J2104" s="5" t="s">
        <v>51</v>
      </c>
      <c r="K2104" s="5" t="s">
        <v>4796</v>
      </c>
      <c r="L2104" s="2">
        <f t="shared" si="32"/>
        <v>22216.375984188599</v>
      </c>
      <c r="M2104" s="5" t="s">
        <v>38</v>
      </c>
      <c r="N2104" s="5" t="s">
        <v>10764</v>
      </c>
    </row>
    <row r="2105" spans="2:14" hidden="1" outlineLevel="1">
      <c r="B2105" s="5" t="s">
        <v>10765</v>
      </c>
      <c r="C2105" s="5" t="s">
        <v>37</v>
      </c>
      <c r="D2105" s="5" t="s">
        <v>55</v>
      </c>
      <c r="E2105" s="5"/>
      <c r="F2105" s="5" t="s">
        <v>10766</v>
      </c>
      <c r="G2105" s="5" t="s">
        <v>10767</v>
      </c>
      <c r="H2105" s="5" t="s">
        <v>10768</v>
      </c>
      <c r="I2105" s="5" t="s">
        <v>81</v>
      </c>
      <c r="J2105" s="5" t="s">
        <v>38</v>
      </c>
      <c r="K2105" s="5" t="s">
        <v>132</v>
      </c>
      <c r="L2105" s="2">
        <f t="shared" si="32"/>
        <v>56395.415959863371</v>
      </c>
      <c r="M2105" s="5" t="s">
        <v>38</v>
      </c>
      <c r="N2105" s="5" t="s">
        <v>10769</v>
      </c>
    </row>
    <row r="2106" spans="2:14" hidden="1" outlineLevel="1">
      <c r="B2106" s="5" t="s">
        <v>10770</v>
      </c>
      <c r="C2106" s="5" t="s">
        <v>37</v>
      </c>
      <c r="D2106" s="5" t="s">
        <v>55</v>
      </c>
      <c r="E2106" s="5"/>
      <c r="F2106" s="5" t="s">
        <v>10771</v>
      </c>
      <c r="G2106" s="5" t="s">
        <v>10772</v>
      </c>
      <c r="H2106" s="5" t="s">
        <v>10773</v>
      </c>
      <c r="I2106" s="5" t="s">
        <v>3112</v>
      </c>
      <c r="J2106" s="5" t="s">
        <v>51</v>
      </c>
      <c r="K2106" s="5" t="s">
        <v>167</v>
      </c>
      <c r="L2106" s="2">
        <f t="shared" si="32"/>
        <v>92283.407934321876</v>
      </c>
      <c r="M2106" s="5" t="s">
        <v>38</v>
      </c>
      <c r="N2106" s="5" t="s">
        <v>10774</v>
      </c>
    </row>
    <row r="2107" spans="2:14" hidden="1" outlineLevel="1">
      <c r="B2107" s="5" t="s">
        <v>10775</v>
      </c>
      <c r="C2107" s="5" t="s">
        <v>37</v>
      </c>
      <c r="D2107" s="5" t="s">
        <v>38</v>
      </c>
      <c r="E2107" s="5"/>
      <c r="F2107" s="5" t="s">
        <v>10776</v>
      </c>
      <c r="G2107" s="5" t="s">
        <v>10777</v>
      </c>
      <c r="H2107" s="5" t="s">
        <v>10778</v>
      </c>
      <c r="I2107" s="5" t="s">
        <v>5854</v>
      </c>
      <c r="J2107" s="5" t="s">
        <v>38</v>
      </c>
      <c r="K2107" s="5" t="s">
        <v>1259</v>
      </c>
      <c r="L2107" s="2">
        <f t="shared" si="32"/>
        <v>-5126.8559963512153</v>
      </c>
      <c r="M2107" s="5" t="s">
        <v>38</v>
      </c>
      <c r="N2107" s="5" t="s">
        <v>10779</v>
      </c>
    </row>
    <row r="2108" spans="2:14" hidden="1" outlineLevel="1">
      <c r="B2108" s="5" t="s">
        <v>10775</v>
      </c>
      <c r="C2108" s="5" t="s">
        <v>37</v>
      </c>
      <c r="D2108" s="5" t="s">
        <v>55</v>
      </c>
      <c r="E2108" s="5"/>
      <c r="F2108" s="5" t="s">
        <v>10780</v>
      </c>
      <c r="G2108" s="5" t="s">
        <v>10781</v>
      </c>
      <c r="H2108" s="5" t="s">
        <v>10778</v>
      </c>
      <c r="I2108" s="5" t="s">
        <v>1170</v>
      </c>
      <c r="J2108" s="5" t="s">
        <v>38</v>
      </c>
      <c r="K2108" s="5" t="s">
        <v>132</v>
      </c>
      <c r="L2108" s="2">
        <f t="shared" si="32"/>
        <v>56395.415959863371</v>
      </c>
      <c r="M2108" s="5" t="s">
        <v>38</v>
      </c>
      <c r="N2108" s="5" t="s">
        <v>10782</v>
      </c>
    </row>
    <row r="2109" spans="2:14" hidden="1" outlineLevel="1">
      <c r="B2109" s="5" t="s">
        <v>10783</v>
      </c>
      <c r="C2109" s="5" t="s">
        <v>37</v>
      </c>
      <c r="D2109" s="5" t="s">
        <v>55</v>
      </c>
      <c r="E2109" s="5"/>
      <c r="F2109" s="5" t="s">
        <v>10784</v>
      </c>
      <c r="G2109" s="5" t="s">
        <v>10785</v>
      </c>
      <c r="H2109" s="5" t="s">
        <v>10786</v>
      </c>
      <c r="I2109" s="5" t="s">
        <v>525</v>
      </c>
      <c r="J2109" s="5" t="s">
        <v>51</v>
      </c>
      <c r="K2109" s="5" t="s">
        <v>512</v>
      </c>
      <c r="L2109" s="2">
        <f t="shared" si="32"/>
        <v>123044.54391242916</v>
      </c>
      <c r="M2109" s="5" t="s">
        <v>38</v>
      </c>
      <c r="N2109" s="5" t="s">
        <v>10787</v>
      </c>
    </row>
    <row r="2110" spans="2:14" hidden="1" outlineLevel="1">
      <c r="B2110" s="5" t="s">
        <v>10788</v>
      </c>
      <c r="C2110" s="5" t="s">
        <v>37</v>
      </c>
      <c r="D2110" s="5" t="s">
        <v>55</v>
      </c>
      <c r="E2110" s="5"/>
      <c r="F2110" s="5" t="s">
        <v>10789</v>
      </c>
      <c r="G2110" s="5" t="s">
        <v>10790</v>
      </c>
      <c r="H2110" s="5" t="s">
        <v>10791</v>
      </c>
      <c r="I2110" s="5" t="s">
        <v>642</v>
      </c>
      <c r="J2110" s="5" t="s">
        <v>38</v>
      </c>
      <c r="K2110" s="5" t="s">
        <v>1695</v>
      </c>
      <c r="L2110" s="2">
        <f t="shared" si="32"/>
        <v>111081.879920943</v>
      </c>
      <c r="M2110" s="5" t="s">
        <v>38</v>
      </c>
      <c r="N2110" s="5" t="s">
        <v>10792</v>
      </c>
    </row>
    <row r="2111" spans="2:14" hidden="1" outlineLevel="1">
      <c r="B2111" s="5" t="s">
        <v>10788</v>
      </c>
      <c r="C2111" s="5" t="s">
        <v>37</v>
      </c>
      <c r="D2111" s="5" t="s">
        <v>55</v>
      </c>
      <c r="E2111" s="5"/>
      <c r="F2111" s="5" t="s">
        <v>10793</v>
      </c>
      <c r="G2111" s="5" t="s">
        <v>10794</v>
      </c>
      <c r="H2111" s="5" t="s">
        <v>10791</v>
      </c>
      <c r="I2111" s="5" t="s">
        <v>1933</v>
      </c>
      <c r="J2111" s="5" t="s">
        <v>38</v>
      </c>
      <c r="K2111" s="5" t="s">
        <v>317</v>
      </c>
      <c r="L2111" s="2">
        <f t="shared" si="32"/>
        <v>-58104.367958647104</v>
      </c>
      <c r="M2111" s="5" t="s">
        <v>38</v>
      </c>
      <c r="N2111" s="5" t="s">
        <v>10795</v>
      </c>
    </row>
    <row r="2112" spans="2:14" hidden="1" outlineLevel="1">
      <c r="B2112" s="5" t="s">
        <v>10796</v>
      </c>
      <c r="C2112" s="5" t="s">
        <v>37</v>
      </c>
      <c r="D2112" s="5" t="s">
        <v>55</v>
      </c>
      <c r="E2112" s="5"/>
      <c r="F2112" s="5" t="s">
        <v>10797</v>
      </c>
      <c r="G2112" s="5" t="s">
        <v>10798</v>
      </c>
      <c r="H2112" s="5" t="s">
        <v>10799</v>
      </c>
      <c r="I2112" s="5" t="s">
        <v>2108</v>
      </c>
      <c r="J2112" s="5" t="s">
        <v>51</v>
      </c>
      <c r="K2112" s="5" t="s">
        <v>1051</v>
      </c>
      <c r="L2112" s="2">
        <f t="shared" si="32"/>
        <v>107663.97592337553</v>
      </c>
      <c r="M2112" s="5" t="s">
        <v>38</v>
      </c>
      <c r="N2112" s="5" t="s">
        <v>10800</v>
      </c>
    </row>
    <row r="2113" spans="2:14" hidden="1" outlineLevel="1">
      <c r="B2113" s="5" t="s">
        <v>10801</v>
      </c>
      <c r="C2113" s="5" t="s">
        <v>37</v>
      </c>
      <c r="D2113" s="5" t="s">
        <v>55</v>
      </c>
      <c r="E2113" s="5"/>
      <c r="F2113" s="5" t="s">
        <v>10802</v>
      </c>
      <c r="G2113" s="5" t="s">
        <v>10803</v>
      </c>
      <c r="H2113" s="5" t="s">
        <v>10804</v>
      </c>
      <c r="I2113" s="5" t="s">
        <v>2955</v>
      </c>
      <c r="J2113" s="5" t="s">
        <v>38</v>
      </c>
      <c r="K2113" s="5" t="s">
        <v>639</v>
      </c>
      <c r="L2113" s="2">
        <f t="shared" si="32"/>
        <v>23925.32798297234</v>
      </c>
      <c r="M2113" s="5" t="s">
        <v>38</v>
      </c>
      <c r="N2113" s="5" t="s">
        <v>10805</v>
      </c>
    </row>
    <row r="2114" spans="2:14" hidden="1" outlineLevel="1">
      <c r="B2114" s="1" t="s">
        <v>26</v>
      </c>
      <c r="C2114" s="1" t="s">
        <v>27</v>
      </c>
      <c r="D2114" s="1" t="s">
        <v>4</v>
      </c>
      <c r="E2114" s="1" t="s">
        <v>28</v>
      </c>
      <c r="F2114" s="1" t="s">
        <v>29</v>
      </c>
      <c r="G2114" s="1" t="s">
        <v>30</v>
      </c>
      <c r="H2114" s="1" t="s">
        <v>31</v>
      </c>
      <c r="I2114" s="1" t="s">
        <v>32</v>
      </c>
      <c r="J2114" s="1" t="s">
        <v>33</v>
      </c>
      <c r="K2114" s="1" t="s">
        <v>3</v>
      </c>
      <c r="L2114" s="2" t="e">
        <f t="shared" si="32"/>
        <v>#VALUE!</v>
      </c>
      <c r="M2114" s="1" t="s">
        <v>34</v>
      </c>
      <c r="N2114" s="1" t="s">
        <v>35</v>
      </c>
    </row>
    <row r="2115" spans="2:14" hidden="1" outlineLevel="1">
      <c r="B2115" s="5" t="s">
        <v>10806</v>
      </c>
      <c r="C2115" s="5" t="s">
        <v>37</v>
      </c>
      <c r="D2115" s="5" t="s">
        <v>38</v>
      </c>
      <c r="E2115" s="5"/>
      <c r="F2115" s="5" t="s">
        <v>10807</v>
      </c>
      <c r="G2115" s="5" t="s">
        <v>10808</v>
      </c>
      <c r="H2115" s="5" t="s">
        <v>10809</v>
      </c>
      <c r="I2115" s="5" t="s">
        <v>599</v>
      </c>
      <c r="J2115" s="5" t="s">
        <v>51</v>
      </c>
      <c r="K2115" s="5" t="s">
        <v>1410</v>
      </c>
      <c r="L2115" s="2">
        <f t="shared" ref="L2115:L2178" si="33">K2115/$K$2361*100</f>
        <v>73484.935947700753</v>
      </c>
      <c r="M2115" s="5" t="s">
        <v>38</v>
      </c>
      <c r="N2115" s="5" t="s">
        <v>10810</v>
      </c>
    </row>
    <row r="2116" spans="2:14" hidden="1" outlineLevel="1">
      <c r="B2116" s="5" t="s">
        <v>10811</v>
      </c>
      <c r="C2116" s="5" t="s">
        <v>37</v>
      </c>
      <c r="D2116" s="5" t="s">
        <v>38</v>
      </c>
      <c r="E2116" s="5"/>
      <c r="F2116" s="5" t="s">
        <v>10812</v>
      </c>
      <c r="G2116" s="5" t="s">
        <v>10813</v>
      </c>
      <c r="H2116" s="5" t="s">
        <v>10814</v>
      </c>
      <c r="I2116" s="5" t="s">
        <v>4108</v>
      </c>
      <c r="J2116" s="5" t="s">
        <v>51</v>
      </c>
      <c r="K2116" s="5" t="s">
        <v>188</v>
      </c>
      <c r="L2116" s="2">
        <f t="shared" si="33"/>
        <v>80320.743942835703</v>
      </c>
      <c r="M2116" s="5" t="s">
        <v>38</v>
      </c>
      <c r="N2116" s="5" t="s">
        <v>10815</v>
      </c>
    </row>
    <row r="2117" spans="2:14" hidden="1" outlineLevel="1">
      <c r="B2117" s="5" t="s">
        <v>10816</v>
      </c>
      <c r="C2117" s="5" t="s">
        <v>37</v>
      </c>
      <c r="D2117" s="5" t="s">
        <v>38</v>
      </c>
      <c r="E2117" s="5" t="s">
        <v>120</v>
      </c>
      <c r="F2117" s="5" t="s">
        <v>10817</v>
      </c>
      <c r="G2117" s="5" t="s">
        <v>10818</v>
      </c>
      <c r="H2117" s="5" t="s">
        <v>10819</v>
      </c>
      <c r="I2117" s="5" t="s">
        <v>767</v>
      </c>
      <c r="J2117" s="5" t="s">
        <v>51</v>
      </c>
      <c r="K2117" s="5" t="s">
        <v>2459</v>
      </c>
      <c r="L2117" s="2">
        <f t="shared" si="33"/>
        <v>-59813.319957430853</v>
      </c>
      <c r="M2117" s="5" t="s">
        <v>38</v>
      </c>
      <c r="N2117" s="5" t="s">
        <v>10820</v>
      </c>
    </row>
    <row r="2118" spans="2:14" hidden="1" outlineLevel="1">
      <c r="B2118" s="5" t="s">
        <v>10821</v>
      </c>
      <c r="C2118" s="5" t="s">
        <v>37</v>
      </c>
      <c r="D2118" s="5" t="s">
        <v>38</v>
      </c>
      <c r="E2118" s="5"/>
      <c r="F2118" s="5" t="s">
        <v>10822</v>
      </c>
      <c r="G2118" s="5" t="s">
        <v>10823</v>
      </c>
      <c r="H2118" s="5" t="s">
        <v>10824</v>
      </c>
      <c r="I2118" s="5" t="s">
        <v>10255</v>
      </c>
      <c r="J2118" s="5" t="s">
        <v>51</v>
      </c>
      <c r="K2118" s="5" t="s">
        <v>459</v>
      </c>
      <c r="L2118" s="2">
        <f t="shared" si="33"/>
        <v>104246.07192580804</v>
      </c>
      <c r="M2118" s="5" t="s">
        <v>38</v>
      </c>
      <c r="N2118" s="5" t="s">
        <v>10825</v>
      </c>
    </row>
    <row r="2119" spans="2:14" hidden="1" outlineLevel="1">
      <c r="B2119" s="7" t="s">
        <v>10826</v>
      </c>
      <c r="C2119" s="7" t="s">
        <v>24</v>
      </c>
      <c r="D2119" s="7" t="s">
        <v>46</v>
      </c>
      <c r="E2119" s="7"/>
      <c r="F2119" s="7" t="s">
        <v>10827</v>
      </c>
      <c r="G2119" s="7" t="s">
        <v>10828</v>
      </c>
      <c r="H2119" s="7" t="s">
        <v>10829</v>
      </c>
      <c r="I2119" s="7" t="s">
        <v>10830</v>
      </c>
      <c r="J2119" s="7" t="s">
        <v>51</v>
      </c>
      <c r="K2119" s="7" t="s">
        <v>643</v>
      </c>
      <c r="L2119" s="2">
        <f t="shared" si="33"/>
        <v>141843.01589905028</v>
      </c>
      <c r="M2119" s="7" t="s">
        <v>38</v>
      </c>
      <c r="N2119" s="7" t="s">
        <v>10831</v>
      </c>
    </row>
    <row r="2120" spans="2:14" hidden="1" outlineLevel="1">
      <c r="B2120" s="5" t="s">
        <v>10832</v>
      </c>
      <c r="C2120" s="5" t="s">
        <v>37</v>
      </c>
      <c r="D2120" s="5" t="s">
        <v>46</v>
      </c>
      <c r="E2120" s="5"/>
      <c r="F2120" s="5" t="s">
        <v>10833</v>
      </c>
      <c r="G2120" s="5" t="s">
        <v>10834</v>
      </c>
      <c r="H2120" s="5" t="s">
        <v>10835</v>
      </c>
      <c r="I2120" s="5" t="s">
        <v>1226</v>
      </c>
      <c r="J2120" s="5" t="s">
        <v>51</v>
      </c>
      <c r="K2120" s="5" t="s">
        <v>301</v>
      </c>
      <c r="L2120" s="2">
        <f t="shared" si="33"/>
        <v>54686.463961079629</v>
      </c>
      <c r="M2120" s="5" t="s">
        <v>38</v>
      </c>
      <c r="N2120" s="5" t="s">
        <v>10836</v>
      </c>
    </row>
    <row r="2121" spans="2:14" hidden="1" outlineLevel="1">
      <c r="B2121" s="5" t="s">
        <v>10832</v>
      </c>
      <c r="C2121" s="5" t="s">
        <v>37</v>
      </c>
      <c r="D2121" s="5" t="s">
        <v>38</v>
      </c>
      <c r="E2121" s="5"/>
      <c r="F2121" s="5" t="s">
        <v>10837</v>
      </c>
      <c r="G2121" s="5" t="s">
        <v>10838</v>
      </c>
      <c r="H2121" s="5" t="s">
        <v>10835</v>
      </c>
      <c r="I2121" s="5" t="s">
        <v>4071</v>
      </c>
      <c r="J2121" s="5" t="s">
        <v>51</v>
      </c>
      <c r="K2121" s="5" t="s">
        <v>2066</v>
      </c>
      <c r="L2121" s="2">
        <f t="shared" si="33"/>
        <v>-13671.615990269907</v>
      </c>
      <c r="M2121" s="5" t="s">
        <v>38</v>
      </c>
      <c r="N2121" s="5" t="s">
        <v>10839</v>
      </c>
    </row>
    <row r="2122" spans="2:14" hidden="1" outlineLevel="1">
      <c r="B2122" s="7" t="s">
        <v>10840</v>
      </c>
      <c r="C2122" s="7" t="s">
        <v>24</v>
      </c>
      <c r="D2122" s="7" t="s">
        <v>38</v>
      </c>
      <c r="E2122" s="7"/>
      <c r="F2122" s="7" t="s">
        <v>10841</v>
      </c>
      <c r="G2122" s="7" t="s">
        <v>10842</v>
      </c>
      <c r="H2122" s="7" t="s">
        <v>10843</v>
      </c>
      <c r="I2122" s="7" t="s">
        <v>6532</v>
      </c>
      <c r="J2122" s="7" t="s">
        <v>51</v>
      </c>
      <c r="K2122" s="7" t="s">
        <v>215</v>
      </c>
      <c r="L2122" s="2">
        <f t="shared" si="33"/>
        <v>63231.223954998328</v>
      </c>
      <c r="M2122" s="7" t="s">
        <v>38</v>
      </c>
      <c r="N2122" s="7" t="s">
        <v>10844</v>
      </c>
    </row>
    <row r="2123" spans="2:14" hidden="1" outlineLevel="1">
      <c r="B2123" s="7" t="s">
        <v>10840</v>
      </c>
      <c r="C2123" s="7" t="s">
        <v>24</v>
      </c>
      <c r="D2123" s="7" t="s">
        <v>38</v>
      </c>
      <c r="E2123" s="7"/>
      <c r="F2123" s="7" t="s">
        <v>10845</v>
      </c>
      <c r="G2123" s="7" t="s">
        <v>10846</v>
      </c>
      <c r="H2123" s="7" t="s">
        <v>10843</v>
      </c>
      <c r="I2123" s="7" t="s">
        <v>3640</v>
      </c>
      <c r="J2123" s="7" t="s">
        <v>51</v>
      </c>
      <c r="K2123" s="7" t="s">
        <v>768</v>
      </c>
      <c r="L2123" s="2">
        <f t="shared" si="33"/>
        <v>-6835.8079951349537</v>
      </c>
      <c r="M2123" s="7" t="s">
        <v>38</v>
      </c>
      <c r="N2123" s="7" t="s">
        <v>10847</v>
      </c>
    </row>
    <row r="2124" spans="2:14" hidden="1" outlineLevel="1">
      <c r="B2124" s="7" t="s">
        <v>10848</v>
      </c>
      <c r="C2124" s="7" t="s">
        <v>24</v>
      </c>
      <c r="D2124" s="7" t="s">
        <v>55</v>
      </c>
      <c r="E2124" s="7"/>
      <c r="F2124" s="7" t="s">
        <v>10849</v>
      </c>
      <c r="G2124" s="7" t="s">
        <v>10850</v>
      </c>
      <c r="H2124" s="7" t="s">
        <v>10851</v>
      </c>
      <c r="I2124" s="7" t="s">
        <v>1717</v>
      </c>
      <c r="J2124" s="7" t="s">
        <v>51</v>
      </c>
      <c r="K2124" s="7" t="s">
        <v>1840</v>
      </c>
      <c r="L2124" s="2">
        <f t="shared" si="33"/>
        <v>-111081.879920943</v>
      </c>
      <c r="M2124" s="7" t="s">
        <v>38</v>
      </c>
      <c r="N2124" s="7" t="s">
        <v>10852</v>
      </c>
    </row>
    <row r="2125" spans="2:14" hidden="1" outlineLevel="1">
      <c r="B2125" s="7" t="s">
        <v>10848</v>
      </c>
      <c r="C2125" s="7" t="s">
        <v>24</v>
      </c>
      <c r="D2125" s="7" t="s">
        <v>55</v>
      </c>
      <c r="E2125" s="7"/>
      <c r="F2125" s="7" t="s">
        <v>10853</v>
      </c>
      <c r="G2125" s="7" t="s">
        <v>10854</v>
      </c>
      <c r="H2125" s="7" t="s">
        <v>10851</v>
      </c>
      <c r="I2125" s="7" t="s">
        <v>5660</v>
      </c>
      <c r="J2125" s="7" t="s">
        <v>51</v>
      </c>
      <c r="K2125" s="7" t="s">
        <v>3078</v>
      </c>
      <c r="L2125" s="2">
        <f t="shared" si="33"/>
        <v>181148.91187107627</v>
      </c>
      <c r="M2125" s="7" t="s">
        <v>38</v>
      </c>
      <c r="N2125" s="7" t="s">
        <v>10855</v>
      </c>
    </row>
    <row r="2126" spans="2:14" hidden="1" outlineLevel="1">
      <c r="B2126" s="7" t="s">
        <v>10856</v>
      </c>
      <c r="C2126" s="7" t="s">
        <v>24</v>
      </c>
      <c r="D2126" s="7" t="s">
        <v>55</v>
      </c>
      <c r="E2126" s="7"/>
      <c r="F2126" s="7" t="s">
        <v>10857</v>
      </c>
      <c r="G2126" s="7" t="s">
        <v>10858</v>
      </c>
      <c r="H2126" s="7" t="s">
        <v>10859</v>
      </c>
      <c r="I2126" s="7" t="s">
        <v>3717</v>
      </c>
      <c r="J2126" s="7" t="s">
        <v>51</v>
      </c>
      <c r="K2126" s="7" t="s">
        <v>526</v>
      </c>
      <c r="L2126" s="2">
        <f t="shared" si="33"/>
        <v>109372.92792215926</v>
      </c>
      <c r="M2126" s="7" t="s">
        <v>38</v>
      </c>
      <c r="N2126" s="7" t="s">
        <v>10860</v>
      </c>
    </row>
    <row r="2127" spans="2:14" hidden="1" outlineLevel="1">
      <c r="B2127" s="7" t="s">
        <v>10856</v>
      </c>
      <c r="C2127" s="7" t="s">
        <v>24</v>
      </c>
      <c r="D2127" s="7" t="s">
        <v>38</v>
      </c>
      <c r="E2127" s="7"/>
      <c r="F2127" s="7" t="s">
        <v>10861</v>
      </c>
      <c r="G2127" s="7" t="s">
        <v>10862</v>
      </c>
      <c r="H2127" s="7" t="s">
        <v>10859</v>
      </c>
      <c r="I2127" s="7" t="s">
        <v>2090</v>
      </c>
      <c r="J2127" s="7" t="s">
        <v>51</v>
      </c>
      <c r="K2127" s="7" t="s">
        <v>2878</v>
      </c>
      <c r="L2127" s="2">
        <f t="shared" si="33"/>
        <v>-87156.551937970667</v>
      </c>
      <c r="M2127" s="7" t="s">
        <v>38</v>
      </c>
      <c r="N2127" s="7" t="s">
        <v>10863</v>
      </c>
    </row>
    <row r="2128" spans="2:14" hidden="1" outlineLevel="1">
      <c r="B2128" s="7" t="s">
        <v>10856</v>
      </c>
      <c r="C2128" s="7" t="s">
        <v>24</v>
      </c>
      <c r="D2128" s="7" t="s">
        <v>38</v>
      </c>
      <c r="E2128" s="7"/>
      <c r="F2128" s="7" t="s">
        <v>10864</v>
      </c>
      <c r="G2128" s="7" t="s">
        <v>10865</v>
      </c>
      <c r="H2128" s="7" t="s">
        <v>10859</v>
      </c>
      <c r="I2128" s="7" t="s">
        <v>1114</v>
      </c>
      <c r="J2128" s="7" t="s">
        <v>51</v>
      </c>
      <c r="K2128" s="7" t="s">
        <v>676</v>
      </c>
      <c r="L2128" s="2">
        <f t="shared" si="33"/>
        <v>-1708.9519987837384</v>
      </c>
      <c r="M2128" s="7" t="s">
        <v>38</v>
      </c>
      <c r="N2128" s="7" t="s">
        <v>10866</v>
      </c>
    </row>
    <row r="2129" spans="1:14" hidden="1" outlineLevel="1">
      <c r="B2129" s="5" t="s">
        <v>10867</v>
      </c>
      <c r="C2129" s="5" t="s">
        <v>37</v>
      </c>
      <c r="D2129" s="5" t="s">
        <v>38</v>
      </c>
      <c r="E2129" s="5"/>
      <c r="F2129" s="5" t="s">
        <v>10868</v>
      </c>
      <c r="G2129" s="5" t="s">
        <v>10869</v>
      </c>
      <c r="H2129" s="5" t="s">
        <v>10870</v>
      </c>
      <c r="I2129" s="5" t="s">
        <v>1826</v>
      </c>
      <c r="J2129" s="5" t="s">
        <v>51</v>
      </c>
      <c r="K2129" s="5" t="s">
        <v>82</v>
      </c>
      <c r="L2129" s="2">
        <f t="shared" si="33"/>
        <v>58104.367958647104</v>
      </c>
      <c r="M2129" s="5" t="s">
        <v>38</v>
      </c>
      <c r="N2129" s="5" t="s">
        <v>1366</v>
      </c>
    </row>
    <row r="2130" spans="1:14" hidden="1" outlineLevel="1">
      <c r="B2130" s="7" t="s">
        <v>10871</v>
      </c>
      <c r="C2130" s="7" t="s">
        <v>24</v>
      </c>
      <c r="D2130" s="7" t="s">
        <v>55</v>
      </c>
      <c r="E2130" s="7"/>
      <c r="F2130" s="7" t="s">
        <v>10872</v>
      </c>
      <c r="G2130" s="7" t="s">
        <v>10873</v>
      </c>
      <c r="H2130" s="7" t="s">
        <v>10874</v>
      </c>
      <c r="I2130" s="7" t="s">
        <v>10875</v>
      </c>
      <c r="J2130" s="7" t="s">
        <v>38</v>
      </c>
      <c r="K2130" s="7" t="s">
        <v>1374</v>
      </c>
      <c r="L2130" s="2">
        <f t="shared" si="33"/>
        <v>-10253.711992702431</v>
      </c>
      <c r="M2130" s="7" t="s">
        <v>38</v>
      </c>
      <c r="N2130" s="7" t="s">
        <v>10876</v>
      </c>
    </row>
    <row r="2131" spans="1:14" hidden="1" outlineLevel="1">
      <c r="B2131" s="7" t="s">
        <v>10871</v>
      </c>
      <c r="C2131" s="7" t="s">
        <v>24</v>
      </c>
      <c r="D2131" s="7" t="s">
        <v>55</v>
      </c>
      <c r="E2131" s="7"/>
      <c r="F2131" s="7" t="s">
        <v>10877</v>
      </c>
      <c r="G2131" s="7" t="s">
        <v>10878</v>
      </c>
      <c r="H2131" s="7" t="s">
        <v>10874</v>
      </c>
      <c r="I2131" s="7" t="s">
        <v>1910</v>
      </c>
      <c r="J2131" s="7" t="s">
        <v>38</v>
      </c>
      <c r="K2131" s="7" t="s">
        <v>540</v>
      </c>
      <c r="L2131" s="2">
        <f t="shared" si="33"/>
        <v>11962.66399148617</v>
      </c>
      <c r="M2131" s="7" t="s">
        <v>38</v>
      </c>
      <c r="N2131" s="7" t="s">
        <v>10879</v>
      </c>
    </row>
    <row r="2132" spans="1:14" collapsed="1">
      <c r="A2132" s="3" t="s">
        <v>10880</v>
      </c>
      <c r="B2132" s="2" t="s">
        <v>10881</v>
      </c>
      <c r="C2132" s="2" t="s">
        <v>10882</v>
      </c>
      <c r="D2132" s="2" t="s">
        <v>10883</v>
      </c>
      <c r="E2132" s="2" t="s">
        <v>10884</v>
      </c>
      <c r="F2132" s="2" t="s">
        <v>10885</v>
      </c>
      <c r="G2132" s="2" t="s">
        <v>10886</v>
      </c>
      <c r="H2132" s="2" t="s">
        <v>10887</v>
      </c>
      <c r="I2132" s="3" t="s">
        <v>10888</v>
      </c>
      <c r="K2132" s="2">
        <f>50/C2132</f>
        <v>2.000704247895259E-4</v>
      </c>
      <c r="L2132" s="2">
        <f t="shared" si="33"/>
        <v>0.34191075234157192</v>
      </c>
      <c r="M2132" s="2">
        <v>-0.63600000000000001</v>
      </c>
      <c r="N2132" s="2">
        <v>5.53</v>
      </c>
    </row>
    <row r="2133" spans="1:14" hidden="1" outlineLevel="1">
      <c r="B2133" s="1" t="s">
        <v>26</v>
      </c>
      <c r="C2133" s="1" t="s">
        <v>27</v>
      </c>
      <c r="D2133" s="1" t="s">
        <v>4</v>
      </c>
      <c r="E2133" s="1" t="s">
        <v>28</v>
      </c>
      <c r="F2133" s="1" t="s">
        <v>29</v>
      </c>
      <c r="G2133" s="1" t="s">
        <v>30</v>
      </c>
      <c r="H2133" s="1" t="s">
        <v>31</v>
      </c>
      <c r="I2133" s="1" t="s">
        <v>32</v>
      </c>
      <c r="J2133" s="1" t="s">
        <v>33</v>
      </c>
      <c r="K2133" s="1" t="s">
        <v>3</v>
      </c>
      <c r="L2133" s="2" t="e">
        <f t="shared" si="33"/>
        <v>#VALUE!</v>
      </c>
      <c r="M2133" s="1" t="s">
        <v>34</v>
      </c>
      <c r="N2133" s="1" t="s">
        <v>35</v>
      </c>
    </row>
    <row r="2134" spans="1:14" hidden="1" outlineLevel="1">
      <c r="B2134" s="5" t="s">
        <v>10889</v>
      </c>
      <c r="C2134" s="5" t="s">
        <v>37</v>
      </c>
      <c r="D2134" s="5" t="s">
        <v>38</v>
      </c>
      <c r="E2134" s="5"/>
      <c r="F2134" s="5" t="s">
        <v>10890</v>
      </c>
      <c r="G2134" s="5" t="s">
        <v>10891</v>
      </c>
      <c r="H2134" s="5" t="s">
        <v>10892</v>
      </c>
      <c r="I2134" s="5" t="s">
        <v>951</v>
      </c>
      <c r="J2134" s="5" t="s">
        <v>51</v>
      </c>
      <c r="K2134" s="5" t="s">
        <v>1393</v>
      </c>
      <c r="L2134" s="2">
        <f t="shared" si="33"/>
        <v>41014.847970809722</v>
      </c>
      <c r="M2134" s="5" t="s">
        <v>38</v>
      </c>
      <c r="N2134" s="5" t="s">
        <v>10893</v>
      </c>
    </row>
    <row r="2135" spans="1:14" hidden="1" outlineLevel="1">
      <c r="B2135" s="5" t="s">
        <v>10894</v>
      </c>
      <c r="C2135" s="5" t="s">
        <v>37</v>
      </c>
      <c r="D2135" s="5" t="s">
        <v>55</v>
      </c>
      <c r="E2135" s="5"/>
      <c r="F2135" s="5" t="s">
        <v>10895</v>
      </c>
      <c r="G2135" s="5" t="s">
        <v>10896</v>
      </c>
      <c r="H2135" s="5" t="s">
        <v>10897</v>
      </c>
      <c r="I2135" s="5" t="s">
        <v>4460</v>
      </c>
      <c r="J2135" s="5" t="s">
        <v>51</v>
      </c>
      <c r="K2135" s="5" t="s">
        <v>853</v>
      </c>
      <c r="L2135" s="2">
        <f t="shared" si="33"/>
        <v>44432.751968377197</v>
      </c>
      <c r="M2135" s="5" t="s">
        <v>38</v>
      </c>
      <c r="N2135" s="5" t="s">
        <v>10898</v>
      </c>
    </row>
    <row r="2136" spans="1:14" hidden="1" outlineLevel="1">
      <c r="B2136" s="5" t="s">
        <v>10899</v>
      </c>
      <c r="C2136" s="5" t="s">
        <v>37</v>
      </c>
      <c r="D2136" s="5" t="s">
        <v>38</v>
      </c>
      <c r="E2136" s="5"/>
      <c r="F2136" s="5" t="s">
        <v>10900</v>
      </c>
      <c r="G2136" s="5" t="s">
        <v>10901</v>
      </c>
      <c r="H2136" s="5" t="s">
        <v>10902</v>
      </c>
      <c r="I2136" s="5" t="s">
        <v>710</v>
      </c>
      <c r="J2136" s="5" t="s">
        <v>51</v>
      </c>
      <c r="K2136" s="5" t="s">
        <v>477</v>
      </c>
      <c r="L2136" s="2">
        <f t="shared" si="33"/>
        <v>15380.567989053645</v>
      </c>
      <c r="M2136" s="5" t="s">
        <v>38</v>
      </c>
      <c r="N2136" s="5" t="s">
        <v>10903</v>
      </c>
    </row>
    <row r="2137" spans="1:14" hidden="1" outlineLevel="1">
      <c r="B2137" s="5" t="s">
        <v>10904</v>
      </c>
      <c r="C2137" s="5" t="s">
        <v>37</v>
      </c>
      <c r="D2137" s="5" t="s">
        <v>38</v>
      </c>
      <c r="E2137" s="5"/>
      <c r="F2137" s="5" t="s">
        <v>10905</v>
      </c>
      <c r="G2137" s="5" t="s">
        <v>10906</v>
      </c>
      <c r="H2137" s="5" t="s">
        <v>10907</v>
      </c>
      <c r="I2137" s="5" t="s">
        <v>3748</v>
      </c>
      <c r="J2137" s="5" t="s">
        <v>51</v>
      </c>
      <c r="K2137" s="5" t="s">
        <v>639</v>
      </c>
      <c r="L2137" s="2">
        <f t="shared" si="33"/>
        <v>23925.32798297234</v>
      </c>
      <c r="M2137" s="5" t="s">
        <v>38</v>
      </c>
      <c r="N2137" s="5" t="s">
        <v>10908</v>
      </c>
    </row>
    <row r="2138" spans="1:14" hidden="1" outlineLevel="1">
      <c r="B2138" s="5" t="s">
        <v>10909</v>
      </c>
      <c r="C2138" s="5" t="s">
        <v>37</v>
      </c>
      <c r="D2138" s="5" t="s">
        <v>38</v>
      </c>
      <c r="E2138" s="5"/>
      <c r="F2138" s="5" t="s">
        <v>10910</v>
      </c>
      <c r="G2138" s="5" t="s">
        <v>10911</v>
      </c>
      <c r="H2138" s="5" t="s">
        <v>10912</v>
      </c>
      <c r="I2138" s="5" t="s">
        <v>847</v>
      </c>
      <c r="J2138" s="5" t="s">
        <v>51</v>
      </c>
      <c r="K2138" s="5" t="s">
        <v>952</v>
      </c>
      <c r="L2138" s="2">
        <f t="shared" si="33"/>
        <v>37596.943973242247</v>
      </c>
      <c r="M2138" s="5" t="s">
        <v>38</v>
      </c>
      <c r="N2138" s="5" t="s">
        <v>240</v>
      </c>
    </row>
    <row r="2139" spans="1:14" hidden="1" outlineLevel="1">
      <c r="B2139" s="5" t="s">
        <v>10913</v>
      </c>
      <c r="C2139" s="5" t="s">
        <v>37</v>
      </c>
      <c r="D2139" s="5" t="s">
        <v>38</v>
      </c>
      <c r="E2139" s="5"/>
      <c r="F2139" s="5" t="s">
        <v>10914</v>
      </c>
      <c r="G2139" s="5" t="s">
        <v>10915</v>
      </c>
      <c r="H2139" s="5" t="s">
        <v>10916</v>
      </c>
      <c r="I2139" s="5" t="s">
        <v>5597</v>
      </c>
      <c r="J2139" s="5" t="s">
        <v>51</v>
      </c>
      <c r="K2139" s="5" t="s">
        <v>55</v>
      </c>
      <c r="L2139" s="2">
        <f t="shared" si="33"/>
        <v>3417.9039975674768</v>
      </c>
      <c r="M2139" s="5" t="s">
        <v>38</v>
      </c>
      <c r="N2139" s="5" t="s">
        <v>10917</v>
      </c>
    </row>
    <row r="2140" spans="1:14" hidden="1" outlineLevel="1">
      <c r="B2140" s="5" t="s">
        <v>10918</v>
      </c>
      <c r="C2140" s="5" t="s">
        <v>37</v>
      </c>
      <c r="D2140" s="5" t="s">
        <v>38</v>
      </c>
      <c r="E2140" s="5"/>
      <c r="F2140" s="5" t="s">
        <v>10919</v>
      </c>
      <c r="G2140" s="5" t="s">
        <v>10920</v>
      </c>
      <c r="H2140" s="5" t="s">
        <v>10921</v>
      </c>
      <c r="I2140" s="5" t="s">
        <v>4147</v>
      </c>
      <c r="J2140" s="5" t="s">
        <v>51</v>
      </c>
      <c r="K2140" s="5" t="s">
        <v>103</v>
      </c>
      <c r="L2140" s="2">
        <f t="shared" si="33"/>
        <v>66649.127952565803</v>
      </c>
      <c r="M2140" s="5" t="s">
        <v>38</v>
      </c>
      <c r="N2140" s="5" t="s">
        <v>10922</v>
      </c>
    </row>
    <row r="2141" spans="1:14" hidden="1" outlineLevel="1">
      <c r="B2141" s="6" t="s">
        <v>10923</v>
      </c>
      <c r="C2141" s="6" t="s">
        <v>37</v>
      </c>
      <c r="D2141" s="6" t="s">
        <v>38</v>
      </c>
      <c r="E2141" s="6" t="s">
        <v>162</v>
      </c>
      <c r="F2141" s="6" t="s">
        <v>10924</v>
      </c>
      <c r="G2141" s="6" t="s">
        <v>10925</v>
      </c>
      <c r="H2141" s="6" t="s">
        <v>10926</v>
      </c>
      <c r="I2141" s="6" t="s">
        <v>10927</v>
      </c>
      <c r="J2141" s="6" t="s">
        <v>51</v>
      </c>
      <c r="K2141" s="6" t="s">
        <v>38</v>
      </c>
      <c r="L2141" s="2">
        <f t="shared" si="33"/>
        <v>1708.9519987837384</v>
      </c>
      <c r="M2141" s="6" t="s">
        <v>374</v>
      </c>
      <c r="N2141" s="6" t="s">
        <v>10928</v>
      </c>
    </row>
    <row r="2142" spans="1:14" hidden="1" outlineLevel="1">
      <c r="B2142" s="5" t="s">
        <v>10929</v>
      </c>
      <c r="C2142" s="5" t="s">
        <v>37</v>
      </c>
      <c r="D2142" s="5" t="s">
        <v>55</v>
      </c>
      <c r="E2142" s="5"/>
      <c r="F2142" s="5" t="s">
        <v>10930</v>
      </c>
      <c r="G2142" s="5" t="s">
        <v>10931</v>
      </c>
      <c r="H2142" s="5" t="s">
        <v>10932</v>
      </c>
      <c r="I2142" s="5" t="s">
        <v>881</v>
      </c>
      <c r="J2142" s="5" t="s">
        <v>51</v>
      </c>
      <c r="K2142" s="5" t="s">
        <v>181</v>
      </c>
      <c r="L2142" s="2">
        <f t="shared" si="33"/>
        <v>52977.511962295888</v>
      </c>
      <c r="M2142" s="5" t="s">
        <v>38</v>
      </c>
      <c r="N2142" s="5" t="s">
        <v>10933</v>
      </c>
    </row>
    <row r="2143" spans="1:14" hidden="1" outlineLevel="1">
      <c r="B2143" s="5" t="s">
        <v>10929</v>
      </c>
      <c r="C2143" s="5" t="s">
        <v>37</v>
      </c>
      <c r="D2143" s="5" t="s">
        <v>38</v>
      </c>
      <c r="E2143" s="5"/>
      <c r="F2143" s="5" t="s">
        <v>10934</v>
      </c>
      <c r="G2143" s="5" t="s">
        <v>10931</v>
      </c>
      <c r="H2143" s="5" t="s">
        <v>10932</v>
      </c>
      <c r="I2143" s="5" t="s">
        <v>5774</v>
      </c>
      <c r="J2143" s="5" t="s">
        <v>51</v>
      </c>
      <c r="K2143" s="5" t="s">
        <v>4596</v>
      </c>
      <c r="L2143" s="2">
        <f t="shared" si="33"/>
        <v>0</v>
      </c>
      <c r="M2143" s="5" t="s">
        <v>38</v>
      </c>
      <c r="N2143" s="5" t="s">
        <v>10935</v>
      </c>
    </row>
    <row r="2144" spans="1:14" hidden="1" outlineLevel="1">
      <c r="B2144" s="5" t="s">
        <v>10936</v>
      </c>
      <c r="C2144" s="5" t="s">
        <v>37</v>
      </c>
      <c r="D2144" s="5" t="s">
        <v>38</v>
      </c>
      <c r="E2144" s="5"/>
      <c r="F2144" s="5" t="s">
        <v>10937</v>
      </c>
      <c r="G2144" s="5" t="s">
        <v>10938</v>
      </c>
      <c r="H2144" s="5" t="s">
        <v>10939</v>
      </c>
      <c r="I2144" s="5" t="s">
        <v>538</v>
      </c>
      <c r="J2144" s="5" t="s">
        <v>51</v>
      </c>
      <c r="K2144" s="5" t="s">
        <v>82</v>
      </c>
      <c r="L2144" s="2">
        <f t="shared" si="33"/>
        <v>58104.367958647104</v>
      </c>
      <c r="M2144" s="5" t="s">
        <v>38</v>
      </c>
      <c r="N2144" s="5" t="s">
        <v>10940</v>
      </c>
    </row>
    <row r="2145" spans="2:14" hidden="1" outlineLevel="1">
      <c r="B2145" s="5" t="s">
        <v>10941</v>
      </c>
      <c r="C2145" s="5" t="s">
        <v>37</v>
      </c>
      <c r="D2145" s="5" t="s">
        <v>38</v>
      </c>
      <c r="E2145" s="5"/>
      <c r="F2145" s="5" t="s">
        <v>10942</v>
      </c>
      <c r="G2145" s="5" t="s">
        <v>10943</v>
      </c>
      <c r="H2145" s="5" t="s">
        <v>10944</v>
      </c>
      <c r="I2145" s="5" t="s">
        <v>10945</v>
      </c>
      <c r="J2145" s="5" t="s">
        <v>38</v>
      </c>
      <c r="K2145" s="5" t="s">
        <v>38</v>
      </c>
      <c r="L2145" s="2">
        <f t="shared" si="33"/>
        <v>1708.9519987837384</v>
      </c>
      <c r="M2145" s="5" t="s">
        <v>38</v>
      </c>
      <c r="N2145" s="5" t="s">
        <v>10946</v>
      </c>
    </row>
    <row r="2146" spans="2:14" hidden="1" outlineLevel="1">
      <c r="B2146" s="5" t="s">
        <v>10947</v>
      </c>
      <c r="C2146" s="5" t="s">
        <v>37</v>
      </c>
      <c r="D2146" s="5" t="s">
        <v>46</v>
      </c>
      <c r="E2146" s="5"/>
      <c r="F2146" s="5" t="s">
        <v>10948</v>
      </c>
      <c r="G2146" s="5" t="s">
        <v>10949</v>
      </c>
      <c r="H2146" s="5" t="s">
        <v>10950</v>
      </c>
      <c r="I2146" s="5" t="s">
        <v>2775</v>
      </c>
      <c r="J2146" s="5" t="s">
        <v>51</v>
      </c>
      <c r="K2146" s="5" t="s">
        <v>1393</v>
      </c>
      <c r="L2146" s="2">
        <f t="shared" si="33"/>
        <v>41014.847970809722</v>
      </c>
      <c r="M2146" s="5" t="s">
        <v>38</v>
      </c>
      <c r="N2146" s="5" t="s">
        <v>10951</v>
      </c>
    </row>
    <row r="2147" spans="2:14" hidden="1" outlineLevel="1">
      <c r="B2147" s="5" t="s">
        <v>10952</v>
      </c>
      <c r="C2147" s="5" t="s">
        <v>37</v>
      </c>
      <c r="D2147" s="5" t="s">
        <v>46</v>
      </c>
      <c r="E2147" s="5"/>
      <c r="F2147" s="5" t="s">
        <v>10953</v>
      </c>
      <c r="G2147" s="5" t="s">
        <v>10954</v>
      </c>
      <c r="H2147" s="5" t="s">
        <v>10955</v>
      </c>
      <c r="I2147" s="5" t="s">
        <v>245</v>
      </c>
      <c r="J2147" s="5" t="s">
        <v>51</v>
      </c>
      <c r="K2147" s="5" t="s">
        <v>893</v>
      </c>
      <c r="L2147" s="2">
        <f t="shared" si="33"/>
        <v>93992.359933105618</v>
      </c>
      <c r="M2147" s="5" t="s">
        <v>38</v>
      </c>
      <c r="N2147" s="5" t="s">
        <v>10956</v>
      </c>
    </row>
    <row r="2148" spans="2:14" hidden="1" outlineLevel="1">
      <c r="B2148" s="5" t="s">
        <v>10957</v>
      </c>
      <c r="C2148" s="5" t="s">
        <v>37</v>
      </c>
      <c r="D2148" s="5" t="s">
        <v>55</v>
      </c>
      <c r="E2148" s="5"/>
      <c r="F2148" s="5" t="s">
        <v>10958</v>
      </c>
      <c r="G2148" s="5" t="s">
        <v>10959</v>
      </c>
      <c r="H2148" s="5" t="s">
        <v>10960</v>
      </c>
      <c r="I2148" s="5" t="s">
        <v>3222</v>
      </c>
      <c r="J2148" s="5" t="s">
        <v>51</v>
      </c>
      <c r="K2148" s="5" t="s">
        <v>1040</v>
      </c>
      <c r="L2148" s="2">
        <f t="shared" si="33"/>
        <v>135007.20790391532</v>
      </c>
      <c r="M2148" s="5" t="s">
        <v>38</v>
      </c>
      <c r="N2148" s="5" t="s">
        <v>10961</v>
      </c>
    </row>
    <row r="2149" spans="2:14" hidden="1" outlineLevel="1">
      <c r="B2149" s="5" t="s">
        <v>10962</v>
      </c>
      <c r="C2149" s="5" t="s">
        <v>37</v>
      </c>
      <c r="D2149" s="5" t="s">
        <v>55</v>
      </c>
      <c r="E2149" s="5"/>
      <c r="F2149" s="5" t="s">
        <v>10963</v>
      </c>
      <c r="G2149" s="5" t="s">
        <v>10964</v>
      </c>
      <c r="H2149" s="5" t="s">
        <v>10965</v>
      </c>
      <c r="I2149" s="5" t="s">
        <v>4004</v>
      </c>
      <c r="J2149" s="5" t="s">
        <v>51</v>
      </c>
      <c r="K2149" s="5" t="s">
        <v>1613</v>
      </c>
      <c r="L2149" s="2">
        <f t="shared" si="33"/>
        <v>126462.44790999666</v>
      </c>
      <c r="M2149" s="5" t="s">
        <v>38</v>
      </c>
      <c r="N2149" s="5" t="s">
        <v>10966</v>
      </c>
    </row>
    <row r="2150" spans="2:14" hidden="1" outlineLevel="1">
      <c r="B2150" s="5" t="s">
        <v>10967</v>
      </c>
      <c r="C2150" s="5" t="s">
        <v>37</v>
      </c>
      <c r="D2150" s="5" t="s">
        <v>55</v>
      </c>
      <c r="E2150" s="5"/>
      <c r="F2150" s="5" t="s">
        <v>10968</v>
      </c>
      <c r="G2150" s="5" t="s">
        <v>10969</v>
      </c>
      <c r="H2150" s="5" t="s">
        <v>10970</v>
      </c>
      <c r="I2150" s="5" t="s">
        <v>395</v>
      </c>
      <c r="J2150" s="5" t="s">
        <v>51</v>
      </c>
      <c r="K2150" s="5" t="s">
        <v>174</v>
      </c>
      <c r="L2150" s="2">
        <f t="shared" si="33"/>
        <v>-83738.647940403185</v>
      </c>
      <c r="M2150" s="5" t="s">
        <v>38</v>
      </c>
      <c r="N2150" s="5" t="s">
        <v>10971</v>
      </c>
    </row>
    <row r="2151" spans="2:14" hidden="1" outlineLevel="1">
      <c r="B2151" s="5" t="s">
        <v>10967</v>
      </c>
      <c r="C2151" s="5" t="s">
        <v>37</v>
      </c>
      <c r="D2151" s="5" t="s">
        <v>55</v>
      </c>
      <c r="E2151" s="5"/>
      <c r="F2151" s="5" t="s">
        <v>10972</v>
      </c>
      <c r="G2151" s="5" t="s">
        <v>10973</v>
      </c>
      <c r="H2151" s="5" t="s">
        <v>10970</v>
      </c>
      <c r="I2151" s="5" t="s">
        <v>1921</v>
      </c>
      <c r="J2151" s="5" t="s">
        <v>51</v>
      </c>
      <c r="K2151" s="5" t="s">
        <v>208</v>
      </c>
      <c r="L2151" s="2">
        <f t="shared" si="33"/>
        <v>87156.551937970667</v>
      </c>
      <c r="M2151" s="5" t="s">
        <v>38</v>
      </c>
      <c r="N2151" s="5" t="s">
        <v>10974</v>
      </c>
    </row>
    <row r="2152" spans="2:14" hidden="1" outlineLevel="1">
      <c r="B2152" s="5" t="s">
        <v>10975</v>
      </c>
      <c r="C2152" s="5" t="s">
        <v>37</v>
      </c>
      <c r="D2152" s="5" t="s">
        <v>55</v>
      </c>
      <c r="E2152" s="5"/>
      <c r="F2152" s="5" t="s">
        <v>10976</v>
      </c>
      <c r="G2152" s="5" t="s">
        <v>10977</v>
      </c>
      <c r="H2152" s="5" t="s">
        <v>10978</v>
      </c>
      <c r="I2152" s="5" t="s">
        <v>6521</v>
      </c>
      <c r="J2152" s="5" t="s">
        <v>51</v>
      </c>
      <c r="K2152" s="5" t="s">
        <v>89</v>
      </c>
      <c r="L2152" s="2">
        <f t="shared" si="33"/>
        <v>47850.655965944679</v>
      </c>
      <c r="M2152" s="5" t="s">
        <v>38</v>
      </c>
      <c r="N2152" s="5" t="s">
        <v>10979</v>
      </c>
    </row>
    <row r="2153" spans="2:14" hidden="1" outlineLevel="1">
      <c r="B2153" s="5" t="s">
        <v>10980</v>
      </c>
      <c r="C2153" s="5" t="s">
        <v>37</v>
      </c>
      <c r="D2153" s="5" t="s">
        <v>38</v>
      </c>
      <c r="E2153" s="5"/>
      <c r="F2153" s="5" t="s">
        <v>10981</v>
      </c>
      <c r="G2153" s="5" t="s">
        <v>10982</v>
      </c>
      <c r="H2153" s="5" t="s">
        <v>10983</v>
      </c>
      <c r="I2153" s="5" t="s">
        <v>2308</v>
      </c>
      <c r="J2153" s="5" t="s">
        <v>51</v>
      </c>
      <c r="K2153" s="5" t="s">
        <v>132</v>
      </c>
      <c r="L2153" s="2">
        <f t="shared" si="33"/>
        <v>56395.415959863371</v>
      </c>
      <c r="M2153" s="5" t="s">
        <v>38</v>
      </c>
      <c r="N2153" s="5" t="s">
        <v>10984</v>
      </c>
    </row>
    <row r="2154" spans="2:14" hidden="1" outlineLevel="1">
      <c r="B2154" s="5" t="s">
        <v>10980</v>
      </c>
      <c r="C2154" s="5" t="s">
        <v>37</v>
      </c>
      <c r="D2154" s="5" t="s">
        <v>38</v>
      </c>
      <c r="E2154" s="5"/>
      <c r="F2154" s="5" t="s">
        <v>10985</v>
      </c>
      <c r="G2154" s="5" t="s">
        <v>10986</v>
      </c>
      <c r="H2154" s="5" t="s">
        <v>10983</v>
      </c>
      <c r="I2154" s="5" t="s">
        <v>4665</v>
      </c>
      <c r="J2154" s="5" t="s">
        <v>51</v>
      </c>
      <c r="K2154" s="5" t="s">
        <v>2315</v>
      </c>
      <c r="L2154" s="2">
        <f t="shared" si="33"/>
        <v>-15380.567989053645</v>
      </c>
      <c r="M2154" s="5" t="s">
        <v>38</v>
      </c>
      <c r="N2154" s="5" t="s">
        <v>10987</v>
      </c>
    </row>
    <row r="2155" spans="2:14" hidden="1" outlineLevel="1">
      <c r="B2155" s="5" t="s">
        <v>10988</v>
      </c>
      <c r="C2155" s="5" t="s">
        <v>37</v>
      </c>
      <c r="D2155" s="5" t="s">
        <v>38</v>
      </c>
      <c r="E2155" s="5"/>
      <c r="F2155" s="5" t="s">
        <v>10989</v>
      </c>
      <c r="G2155" s="5" t="s">
        <v>10990</v>
      </c>
      <c r="H2155" s="5" t="s">
        <v>10991</v>
      </c>
      <c r="I2155" s="5" t="s">
        <v>1758</v>
      </c>
      <c r="J2155" s="5" t="s">
        <v>51</v>
      </c>
      <c r="K2155" s="5" t="s">
        <v>1856</v>
      </c>
      <c r="L2155" s="2">
        <f t="shared" si="33"/>
        <v>-44432.751968377197</v>
      </c>
      <c r="M2155" s="5" t="s">
        <v>38</v>
      </c>
      <c r="N2155" s="5" t="s">
        <v>10992</v>
      </c>
    </row>
    <row r="2156" spans="2:14" hidden="1" outlineLevel="1">
      <c r="B2156" s="5" t="s">
        <v>10988</v>
      </c>
      <c r="C2156" s="5" t="s">
        <v>37</v>
      </c>
      <c r="D2156" s="5" t="s">
        <v>38</v>
      </c>
      <c r="E2156" s="5"/>
      <c r="F2156" s="5" t="s">
        <v>10993</v>
      </c>
      <c r="G2156" s="5" t="s">
        <v>10994</v>
      </c>
      <c r="H2156" s="5" t="s">
        <v>10991</v>
      </c>
      <c r="I2156" s="5" t="s">
        <v>10995</v>
      </c>
      <c r="J2156" s="5" t="s">
        <v>51</v>
      </c>
      <c r="K2156" s="5" t="s">
        <v>132</v>
      </c>
      <c r="L2156" s="2">
        <f t="shared" si="33"/>
        <v>56395.415959863371</v>
      </c>
      <c r="M2156" s="5" t="s">
        <v>38</v>
      </c>
      <c r="N2156" s="5" t="s">
        <v>10996</v>
      </c>
    </row>
    <row r="2157" spans="2:14" hidden="1" outlineLevel="1">
      <c r="B2157" s="5" t="s">
        <v>10997</v>
      </c>
      <c r="C2157" s="5" t="s">
        <v>37</v>
      </c>
      <c r="D2157" s="5" t="s">
        <v>46</v>
      </c>
      <c r="E2157" s="5"/>
      <c r="F2157" s="5" t="s">
        <v>10998</v>
      </c>
      <c r="G2157" s="5" t="s">
        <v>10999</v>
      </c>
      <c r="H2157" s="5" t="s">
        <v>11000</v>
      </c>
      <c r="I2157" s="5" t="s">
        <v>5001</v>
      </c>
      <c r="J2157" s="5" t="s">
        <v>38</v>
      </c>
      <c r="K2157" s="5" t="s">
        <v>1695</v>
      </c>
      <c r="L2157" s="2">
        <f t="shared" si="33"/>
        <v>111081.879920943</v>
      </c>
      <c r="M2157" s="5" t="s">
        <v>38</v>
      </c>
      <c r="N2157" s="5" t="s">
        <v>11001</v>
      </c>
    </row>
    <row r="2158" spans="2:14" hidden="1" outlineLevel="1">
      <c r="B2158" s="5" t="s">
        <v>11002</v>
      </c>
      <c r="C2158" s="5" t="s">
        <v>37</v>
      </c>
      <c r="D2158" s="5" t="s">
        <v>38</v>
      </c>
      <c r="E2158" s="5"/>
      <c r="F2158" s="5" t="s">
        <v>11003</v>
      </c>
      <c r="G2158" s="5" t="s">
        <v>11004</v>
      </c>
      <c r="H2158" s="5" t="s">
        <v>11005</v>
      </c>
      <c r="I2158" s="5" t="s">
        <v>2482</v>
      </c>
      <c r="J2158" s="5" t="s">
        <v>51</v>
      </c>
      <c r="K2158" s="5" t="s">
        <v>1613</v>
      </c>
      <c r="L2158" s="2">
        <f t="shared" si="33"/>
        <v>126462.44790999666</v>
      </c>
      <c r="M2158" s="5" t="s">
        <v>38</v>
      </c>
      <c r="N2158" s="5" t="s">
        <v>1841</v>
      </c>
    </row>
    <row r="2159" spans="2:14" hidden="1" outlineLevel="1">
      <c r="B2159" s="5" t="s">
        <v>11006</v>
      </c>
      <c r="C2159" s="5" t="s">
        <v>37</v>
      </c>
      <c r="D2159" s="5" t="s">
        <v>55</v>
      </c>
      <c r="E2159" s="5"/>
      <c r="F2159" s="5" t="s">
        <v>11007</v>
      </c>
      <c r="G2159" s="5" t="s">
        <v>11008</v>
      </c>
      <c r="H2159" s="5" t="s">
        <v>11009</v>
      </c>
      <c r="I2159" s="5" t="s">
        <v>11010</v>
      </c>
      <c r="J2159" s="5" t="s">
        <v>51</v>
      </c>
      <c r="K2159" s="5" t="s">
        <v>259</v>
      </c>
      <c r="L2159" s="2">
        <f t="shared" si="33"/>
        <v>76902.839945268221</v>
      </c>
      <c r="M2159" s="5" t="s">
        <v>38</v>
      </c>
      <c r="N2159" s="5" t="s">
        <v>11011</v>
      </c>
    </row>
    <row r="2160" spans="2:14" hidden="1" outlineLevel="1">
      <c r="B2160" s="5" t="s">
        <v>11012</v>
      </c>
      <c r="C2160" s="5" t="s">
        <v>37</v>
      </c>
      <c r="D2160" s="5" t="s">
        <v>38</v>
      </c>
      <c r="E2160" s="5"/>
      <c r="F2160" s="5" t="s">
        <v>11013</v>
      </c>
      <c r="G2160" s="5" t="s">
        <v>11014</v>
      </c>
      <c r="H2160" s="5" t="s">
        <v>11015</v>
      </c>
      <c r="I2160" s="5" t="s">
        <v>4234</v>
      </c>
      <c r="J2160" s="5" t="s">
        <v>51</v>
      </c>
      <c r="K2160" s="5" t="s">
        <v>466</v>
      </c>
      <c r="L2160" s="2">
        <f t="shared" si="33"/>
        <v>-85447.599939186926</v>
      </c>
      <c r="M2160" s="5" t="s">
        <v>38</v>
      </c>
      <c r="N2160" s="5" t="s">
        <v>3668</v>
      </c>
    </row>
    <row r="2161" spans="1:14" hidden="1" outlineLevel="1">
      <c r="B2161" s="5" t="s">
        <v>11012</v>
      </c>
      <c r="C2161" s="5" t="s">
        <v>37</v>
      </c>
      <c r="D2161" s="5" t="s">
        <v>38</v>
      </c>
      <c r="E2161" s="5"/>
      <c r="F2161" s="5" t="s">
        <v>11016</v>
      </c>
      <c r="G2161" s="5" t="s">
        <v>11017</v>
      </c>
      <c r="H2161" s="5" t="s">
        <v>11015</v>
      </c>
      <c r="I2161" s="5" t="s">
        <v>5821</v>
      </c>
      <c r="J2161" s="5" t="s">
        <v>51</v>
      </c>
      <c r="K2161" s="5" t="s">
        <v>512</v>
      </c>
      <c r="L2161" s="2">
        <f t="shared" si="33"/>
        <v>123044.54391242916</v>
      </c>
      <c r="M2161" s="5" t="s">
        <v>38</v>
      </c>
      <c r="N2161" s="5" t="s">
        <v>11018</v>
      </c>
    </row>
    <row r="2162" spans="1:14" hidden="1" outlineLevel="1">
      <c r="B2162" s="5" t="s">
        <v>11019</v>
      </c>
      <c r="C2162" s="5" t="s">
        <v>37</v>
      </c>
      <c r="D2162" s="5" t="s">
        <v>55</v>
      </c>
      <c r="E2162" s="5"/>
      <c r="F2162" s="5" t="s">
        <v>11020</v>
      </c>
      <c r="G2162" s="5" t="s">
        <v>11021</v>
      </c>
      <c r="H2162" s="5" t="s">
        <v>11022</v>
      </c>
      <c r="I2162" s="5" t="s">
        <v>7404</v>
      </c>
      <c r="J2162" s="5" t="s">
        <v>51</v>
      </c>
      <c r="K2162" s="5" t="s">
        <v>1393</v>
      </c>
      <c r="L2162" s="2">
        <f t="shared" si="33"/>
        <v>41014.847970809722</v>
      </c>
      <c r="M2162" s="5" t="s">
        <v>38</v>
      </c>
      <c r="N2162" s="5" t="s">
        <v>11023</v>
      </c>
    </row>
    <row r="2163" spans="1:14" hidden="1" outlineLevel="1">
      <c r="B2163" s="5" t="s">
        <v>11024</v>
      </c>
      <c r="C2163" s="5" t="s">
        <v>37</v>
      </c>
      <c r="D2163" s="5" t="s">
        <v>38</v>
      </c>
      <c r="E2163" s="5"/>
      <c r="F2163" s="5" t="s">
        <v>11025</v>
      </c>
      <c r="G2163" s="5" t="s">
        <v>11026</v>
      </c>
      <c r="H2163" s="5" t="s">
        <v>11027</v>
      </c>
      <c r="I2163" s="5" t="s">
        <v>11028</v>
      </c>
      <c r="J2163" s="5" t="s">
        <v>38</v>
      </c>
      <c r="K2163" s="5" t="s">
        <v>561</v>
      </c>
      <c r="L2163" s="2">
        <f t="shared" si="33"/>
        <v>-41014.847970809722</v>
      </c>
      <c r="M2163" s="5" t="s">
        <v>38</v>
      </c>
      <c r="N2163" s="5" t="s">
        <v>11029</v>
      </c>
    </row>
    <row r="2164" spans="1:14" hidden="1" outlineLevel="1">
      <c r="B2164" s="5" t="s">
        <v>11024</v>
      </c>
      <c r="C2164" s="5" t="s">
        <v>37</v>
      </c>
      <c r="D2164" s="5" t="s">
        <v>55</v>
      </c>
      <c r="E2164" s="5"/>
      <c r="F2164" s="5" t="s">
        <v>11030</v>
      </c>
      <c r="G2164" s="5" t="s">
        <v>11031</v>
      </c>
      <c r="H2164" s="5" t="s">
        <v>11027</v>
      </c>
      <c r="I2164" s="5" t="s">
        <v>1846</v>
      </c>
      <c r="J2164" s="5" t="s">
        <v>38</v>
      </c>
      <c r="K2164" s="5" t="s">
        <v>75</v>
      </c>
      <c r="L2164" s="2">
        <f t="shared" si="33"/>
        <v>46141.703967160938</v>
      </c>
      <c r="M2164" s="5" t="s">
        <v>38</v>
      </c>
      <c r="N2164" s="5" t="s">
        <v>11032</v>
      </c>
    </row>
    <row r="2165" spans="1:14" hidden="1" outlineLevel="1">
      <c r="B2165" s="5" t="s">
        <v>11033</v>
      </c>
      <c r="C2165" s="5" t="s">
        <v>37</v>
      </c>
      <c r="D2165" s="5" t="s">
        <v>55</v>
      </c>
      <c r="E2165" s="5"/>
      <c r="F2165" s="5" t="s">
        <v>11034</v>
      </c>
      <c r="G2165" s="5" t="s">
        <v>11035</v>
      </c>
      <c r="H2165" s="5" t="s">
        <v>11036</v>
      </c>
      <c r="I2165" s="5" t="s">
        <v>1463</v>
      </c>
      <c r="J2165" s="5" t="s">
        <v>38</v>
      </c>
      <c r="K2165" s="5" t="s">
        <v>952</v>
      </c>
      <c r="L2165" s="2">
        <f t="shared" si="33"/>
        <v>37596.943973242247</v>
      </c>
      <c r="M2165" s="5" t="s">
        <v>38</v>
      </c>
      <c r="N2165" s="5" t="s">
        <v>11037</v>
      </c>
    </row>
    <row r="2166" spans="1:14" hidden="1" outlineLevel="1">
      <c r="B2166" s="5" t="s">
        <v>11038</v>
      </c>
      <c r="C2166" s="5" t="s">
        <v>37</v>
      </c>
      <c r="D2166" s="5" t="s">
        <v>38</v>
      </c>
      <c r="E2166" s="5"/>
      <c r="F2166" s="5" t="s">
        <v>11039</v>
      </c>
      <c r="G2166" s="5" t="s">
        <v>11040</v>
      </c>
      <c r="H2166" s="5" t="s">
        <v>11041</v>
      </c>
      <c r="I2166" s="5" t="s">
        <v>5897</v>
      </c>
      <c r="J2166" s="5" t="s">
        <v>51</v>
      </c>
      <c r="K2166" s="5" t="s">
        <v>38</v>
      </c>
      <c r="L2166" s="2">
        <f t="shared" si="33"/>
        <v>1708.9519987837384</v>
      </c>
      <c r="M2166" s="5" t="s">
        <v>38</v>
      </c>
      <c r="N2166" s="5" t="s">
        <v>11042</v>
      </c>
    </row>
    <row r="2167" spans="1:14" collapsed="1">
      <c r="A2167" s="3" t="s">
        <v>11043</v>
      </c>
      <c r="B2167" s="2" t="s">
        <v>11044</v>
      </c>
      <c r="C2167" s="2" t="s">
        <v>11045</v>
      </c>
      <c r="D2167" s="2" t="s">
        <v>10883</v>
      </c>
      <c r="E2167" s="2" t="s">
        <v>11046</v>
      </c>
      <c r="F2167" s="2" t="s">
        <v>11047</v>
      </c>
      <c r="G2167" s="2" t="s">
        <v>1249</v>
      </c>
      <c r="H2167" s="2" t="s">
        <v>2613</v>
      </c>
      <c r="I2167" s="3" t="s">
        <v>11048</v>
      </c>
      <c r="K2167" s="2">
        <f>40/C2167</f>
        <v>9.3103368014337917E-4</v>
      </c>
      <c r="L2167" s="2">
        <f t="shared" si="33"/>
        <v>1.5910918686160076</v>
      </c>
      <c r="M2167" s="2">
        <v>-0.61299999999999999</v>
      </c>
      <c r="N2167" s="2">
        <v>5.3</v>
      </c>
    </row>
    <row r="2168" spans="1:14" hidden="1" outlineLevel="1">
      <c r="A2168" s="3" t="s">
        <v>11049</v>
      </c>
      <c r="B2168" s="4" t="s">
        <v>11050</v>
      </c>
      <c r="C2168" s="4" t="s">
        <v>11051</v>
      </c>
      <c r="D2168" s="4" t="s">
        <v>10883</v>
      </c>
      <c r="E2168" s="4" t="s">
        <v>11046</v>
      </c>
      <c r="F2168" s="4" t="s">
        <v>11047</v>
      </c>
      <c r="G2168" s="4" t="s">
        <v>24</v>
      </c>
      <c r="H2168" s="4" t="s">
        <v>2613</v>
      </c>
      <c r="I2168" s="3" t="s">
        <v>11052</v>
      </c>
      <c r="L2168" s="2">
        <f t="shared" si="33"/>
        <v>0</v>
      </c>
    </row>
    <row r="2169" spans="1:14" hidden="1" outlineLevel="1">
      <c r="B2169" s="1" t="s">
        <v>26</v>
      </c>
      <c r="C2169" s="1" t="s">
        <v>27</v>
      </c>
      <c r="D2169" s="1" t="s">
        <v>4</v>
      </c>
      <c r="E2169" s="1" t="s">
        <v>28</v>
      </c>
      <c r="F2169" s="1" t="s">
        <v>29</v>
      </c>
      <c r="G2169" s="1" t="s">
        <v>30</v>
      </c>
      <c r="H2169" s="1" t="s">
        <v>31</v>
      </c>
      <c r="I2169" s="1" t="s">
        <v>32</v>
      </c>
      <c r="J2169" s="1" t="s">
        <v>33</v>
      </c>
      <c r="K2169" s="1" t="s">
        <v>3</v>
      </c>
      <c r="L2169" s="2" t="e">
        <f t="shared" si="33"/>
        <v>#VALUE!</v>
      </c>
      <c r="M2169" s="1" t="s">
        <v>34</v>
      </c>
      <c r="N2169" s="1" t="s">
        <v>35</v>
      </c>
    </row>
    <row r="2170" spans="1:14" hidden="1" outlineLevel="1">
      <c r="B2170" s="8" t="s">
        <v>11053</v>
      </c>
      <c r="C2170" s="8" t="s">
        <v>37</v>
      </c>
      <c r="D2170" s="8" t="s">
        <v>55</v>
      </c>
      <c r="E2170" s="8"/>
      <c r="F2170" s="8" t="s">
        <v>8470</v>
      </c>
      <c r="G2170" s="8" t="s">
        <v>8470</v>
      </c>
      <c r="H2170" s="8" t="s">
        <v>11054</v>
      </c>
      <c r="I2170" s="8" t="s">
        <v>11055</v>
      </c>
      <c r="J2170" s="8" t="s">
        <v>51</v>
      </c>
      <c r="K2170" s="8" t="s">
        <v>63</v>
      </c>
      <c r="L2170" s="2">
        <f t="shared" si="33"/>
        <v>6835.8079951349537</v>
      </c>
      <c r="M2170" s="8" t="s">
        <v>142</v>
      </c>
      <c r="N2170" s="8" t="s">
        <v>11056</v>
      </c>
    </row>
    <row r="2171" spans="1:14" hidden="1" outlineLevel="1">
      <c r="B2171" s="5" t="s">
        <v>11057</v>
      </c>
      <c r="C2171" s="5" t="s">
        <v>37</v>
      </c>
      <c r="D2171" s="5" t="s">
        <v>38</v>
      </c>
      <c r="E2171" s="5"/>
      <c r="F2171" s="5" t="s">
        <v>11058</v>
      </c>
      <c r="G2171" s="5" t="s">
        <v>11059</v>
      </c>
      <c r="H2171" s="5" t="s">
        <v>11060</v>
      </c>
      <c r="I2171" s="5" t="s">
        <v>4443</v>
      </c>
      <c r="J2171" s="5" t="s">
        <v>38</v>
      </c>
      <c r="K2171" s="5" t="s">
        <v>55</v>
      </c>
      <c r="L2171" s="2">
        <f t="shared" si="33"/>
        <v>3417.9039975674768</v>
      </c>
      <c r="M2171" s="5" t="s">
        <v>38</v>
      </c>
      <c r="N2171" s="5" t="s">
        <v>11061</v>
      </c>
    </row>
    <row r="2172" spans="1:14" hidden="1" outlineLevel="1">
      <c r="B2172" s="5" t="s">
        <v>11062</v>
      </c>
      <c r="C2172" s="5" t="s">
        <v>37</v>
      </c>
      <c r="D2172" s="5" t="s">
        <v>38</v>
      </c>
      <c r="E2172" s="5"/>
      <c r="F2172" s="5" t="s">
        <v>11063</v>
      </c>
      <c r="G2172" s="5" t="s">
        <v>11064</v>
      </c>
      <c r="H2172" s="5" t="s">
        <v>11065</v>
      </c>
      <c r="I2172" s="5" t="s">
        <v>470</v>
      </c>
      <c r="J2172" s="5" t="s">
        <v>51</v>
      </c>
      <c r="K2172" s="5" t="s">
        <v>103</v>
      </c>
      <c r="L2172" s="2">
        <f t="shared" si="33"/>
        <v>66649.127952565803</v>
      </c>
      <c r="M2172" s="5" t="s">
        <v>38</v>
      </c>
      <c r="N2172" s="5" t="s">
        <v>11066</v>
      </c>
    </row>
    <row r="2173" spans="1:14" hidden="1" outlineLevel="1">
      <c r="B2173" s="5" t="s">
        <v>11067</v>
      </c>
      <c r="C2173" s="5" t="s">
        <v>37</v>
      </c>
      <c r="D2173" s="5" t="s">
        <v>38</v>
      </c>
      <c r="E2173" s="5"/>
      <c r="F2173" s="5" t="s">
        <v>11068</v>
      </c>
      <c r="G2173" s="5" t="s">
        <v>11069</v>
      </c>
      <c r="H2173" s="5" t="s">
        <v>11070</v>
      </c>
      <c r="I2173" s="5" t="s">
        <v>1298</v>
      </c>
      <c r="J2173" s="5" t="s">
        <v>51</v>
      </c>
      <c r="K2173" s="5" t="s">
        <v>167</v>
      </c>
      <c r="L2173" s="2">
        <f t="shared" si="33"/>
        <v>92283.407934321876</v>
      </c>
      <c r="M2173" s="5" t="s">
        <v>38</v>
      </c>
      <c r="N2173" s="5" t="s">
        <v>11071</v>
      </c>
    </row>
    <row r="2174" spans="1:14" hidden="1" outlineLevel="1">
      <c r="B2174" s="5" t="s">
        <v>11072</v>
      </c>
      <c r="C2174" s="5" t="s">
        <v>37</v>
      </c>
      <c r="D2174" s="5" t="s">
        <v>38</v>
      </c>
      <c r="E2174" s="5"/>
      <c r="F2174" s="5" t="s">
        <v>11073</v>
      </c>
      <c r="G2174" s="5" t="s">
        <v>11074</v>
      </c>
      <c r="H2174" s="5" t="s">
        <v>11075</v>
      </c>
      <c r="I2174" s="5" t="s">
        <v>752</v>
      </c>
      <c r="J2174" s="5" t="s">
        <v>51</v>
      </c>
      <c r="K2174" s="5" t="s">
        <v>336</v>
      </c>
      <c r="L2174" s="2">
        <f t="shared" si="33"/>
        <v>105955.02392459178</v>
      </c>
      <c r="M2174" s="5" t="s">
        <v>38</v>
      </c>
      <c r="N2174" s="5" t="s">
        <v>11076</v>
      </c>
    </row>
    <row r="2175" spans="1:14" hidden="1" outlineLevel="1">
      <c r="B2175" s="5" t="s">
        <v>11077</v>
      </c>
      <c r="C2175" s="5" t="s">
        <v>37</v>
      </c>
      <c r="D2175" s="5" t="s">
        <v>55</v>
      </c>
      <c r="E2175" s="5" t="s">
        <v>120</v>
      </c>
      <c r="F2175" s="5" t="s">
        <v>11078</v>
      </c>
      <c r="G2175" s="5" t="s">
        <v>11079</v>
      </c>
      <c r="H2175" s="5" t="s">
        <v>11080</v>
      </c>
      <c r="I2175" s="5" t="s">
        <v>2435</v>
      </c>
      <c r="J2175" s="5" t="s">
        <v>51</v>
      </c>
      <c r="K2175" s="5" t="s">
        <v>1870</v>
      </c>
      <c r="L2175" s="2">
        <f t="shared" si="33"/>
        <v>-78611.791944051976</v>
      </c>
      <c r="M2175" s="5" t="s">
        <v>38</v>
      </c>
      <c r="N2175" s="5" t="s">
        <v>11081</v>
      </c>
    </row>
    <row r="2176" spans="1:14" hidden="1" outlineLevel="1">
      <c r="B2176" s="5" t="s">
        <v>11082</v>
      </c>
      <c r="C2176" s="5" t="s">
        <v>37</v>
      </c>
      <c r="D2176" s="5" t="s">
        <v>38</v>
      </c>
      <c r="E2176" s="5"/>
      <c r="F2176" s="5" t="s">
        <v>11083</v>
      </c>
      <c r="G2176" s="5" t="s">
        <v>11084</v>
      </c>
      <c r="H2176" s="5" t="s">
        <v>11085</v>
      </c>
      <c r="I2176" s="5" t="s">
        <v>4228</v>
      </c>
      <c r="J2176" s="5" t="s">
        <v>51</v>
      </c>
      <c r="K2176" s="5" t="s">
        <v>612</v>
      </c>
      <c r="L2176" s="2">
        <f t="shared" si="33"/>
        <v>-46141.703967160938</v>
      </c>
      <c r="M2176" s="5" t="s">
        <v>38</v>
      </c>
      <c r="N2176" s="5" t="s">
        <v>11086</v>
      </c>
    </row>
    <row r="2177" spans="2:14" hidden="1" outlineLevel="1">
      <c r="B2177" s="5" t="s">
        <v>11082</v>
      </c>
      <c r="C2177" s="5" t="s">
        <v>37</v>
      </c>
      <c r="D2177" s="5" t="s">
        <v>38</v>
      </c>
      <c r="E2177" s="5"/>
      <c r="F2177" s="5" t="s">
        <v>11087</v>
      </c>
      <c r="G2177" s="5" t="s">
        <v>11088</v>
      </c>
      <c r="H2177" s="5" t="s">
        <v>11085</v>
      </c>
      <c r="I2177" s="5" t="s">
        <v>3320</v>
      </c>
      <c r="J2177" s="5" t="s">
        <v>51</v>
      </c>
      <c r="K2177" s="5" t="s">
        <v>43</v>
      </c>
      <c r="L2177" s="2">
        <f t="shared" si="33"/>
        <v>51268.559963512154</v>
      </c>
      <c r="M2177" s="5" t="s">
        <v>38</v>
      </c>
      <c r="N2177" s="5" t="s">
        <v>11089</v>
      </c>
    </row>
    <row r="2178" spans="2:14" hidden="1" outlineLevel="1">
      <c r="B2178" s="5" t="s">
        <v>11090</v>
      </c>
      <c r="C2178" s="5" t="s">
        <v>37</v>
      </c>
      <c r="D2178" s="5" t="s">
        <v>46</v>
      </c>
      <c r="E2178" s="5"/>
      <c r="F2178" s="5" t="s">
        <v>11091</v>
      </c>
      <c r="G2178" s="5" t="s">
        <v>11092</v>
      </c>
      <c r="H2178" s="5" t="s">
        <v>11093</v>
      </c>
      <c r="I2178" s="5" t="s">
        <v>8334</v>
      </c>
      <c r="J2178" s="5" t="s">
        <v>51</v>
      </c>
      <c r="K2178" s="5" t="s">
        <v>68</v>
      </c>
      <c r="L2178" s="2">
        <f t="shared" si="33"/>
        <v>97410.263930673085</v>
      </c>
      <c r="M2178" s="5" t="s">
        <v>38</v>
      </c>
      <c r="N2178" s="5" t="s">
        <v>11094</v>
      </c>
    </row>
    <row r="2179" spans="2:14" hidden="1" outlineLevel="1">
      <c r="B2179" s="5" t="s">
        <v>11095</v>
      </c>
      <c r="C2179" s="5" t="s">
        <v>37</v>
      </c>
      <c r="D2179" s="5" t="s">
        <v>55</v>
      </c>
      <c r="E2179" s="5"/>
      <c r="F2179" s="5" t="s">
        <v>11096</v>
      </c>
      <c r="G2179" s="5" t="s">
        <v>11097</v>
      </c>
      <c r="H2179" s="5" t="s">
        <v>2352</v>
      </c>
      <c r="I2179" s="5" t="s">
        <v>3461</v>
      </c>
      <c r="J2179" s="5" t="s">
        <v>51</v>
      </c>
      <c r="K2179" s="5" t="s">
        <v>1013</v>
      </c>
      <c r="L2179" s="2">
        <f t="shared" ref="L2179:L2242" si="34">K2179/$K$2361*100</f>
        <v>85447.599939186926</v>
      </c>
      <c r="M2179" s="5" t="s">
        <v>38</v>
      </c>
      <c r="N2179" s="5" t="s">
        <v>11098</v>
      </c>
    </row>
    <row r="2180" spans="2:14" hidden="1" outlineLevel="1">
      <c r="B2180" s="5" t="s">
        <v>11099</v>
      </c>
      <c r="C2180" s="5" t="s">
        <v>37</v>
      </c>
      <c r="D2180" s="5" t="s">
        <v>38</v>
      </c>
      <c r="E2180" s="5"/>
      <c r="F2180" s="5" t="s">
        <v>11100</v>
      </c>
      <c r="G2180" s="5" t="s">
        <v>11101</v>
      </c>
      <c r="H2180" s="5" t="s">
        <v>11102</v>
      </c>
      <c r="I2180" s="5" t="s">
        <v>3077</v>
      </c>
      <c r="J2180" s="5" t="s">
        <v>38</v>
      </c>
      <c r="K2180" s="5" t="s">
        <v>746</v>
      </c>
      <c r="L2180" s="2">
        <f t="shared" si="34"/>
        <v>17089.519987837386</v>
      </c>
      <c r="M2180" s="5" t="s">
        <v>38</v>
      </c>
      <c r="N2180" s="5" t="s">
        <v>11103</v>
      </c>
    </row>
    <row r="2181" spans="2:14" hidden="1" outlineLevel="1">
      <c r="B2181" s="5" t="s">
        <v>11104</v>
      </c>
      <c r="C2181" s="5" t="s">
        <v>37</v>
      </c>
      <c r="D2181" s="5" t="s">
        <v>38</v>
      </c>
      <c r="E2181" s="5"/>
      <c r="F2181" s="5" t="s">
        <v>11105</v>
      </c>
      <c r="G2181" s="5" t="s">
        <v>11106</v>
      </c>
      <c r="H2181" s="5" t="s">
        <v>11107</v>
      </c>
      <c r="I2181" s="5" t="s">
        <v>549</v>
      </c>
      <c r="J2181" s="5" t="s">
        <v>38</v>
      </c>
      <c r="K2181" s="5" t="s">
        <v>89</v>
      </c>
      <c r="L2181" s="2">
        <f t="shared" si="34"/>
        <v>47850.655965944679</v>
      </c>
      <c r="M2181" s="5" t="s">
        <v>38</v>
      </c>
      <c r="N2181" s="5" t="s">
        <v>11108</v>
      </c>
    </row>
    <row r="2182" spans="2:14" hidden="1" outlineLevel="1">
      <c r="B2182" s="5" t="s">
        <v>11104</v>
      </c>
      <c r="C2182" s="5" t="s">
        <v>37</v>
      </c>
      <c r="D2182" s="5" t="s">
        <v>38</v>
      </c>
      <c r="E2182" s="5"/>
      <c r="F2182" s="5" t="s">
        <v>11109</v>
      </c>
      <c r="G2182" s="5" t="s">
        <v>11110</v>
      </c>
      <c r="H2182" s="5" t="s">
        <v>11107</v>
      </c>
      <c r="I2182" s="5" t="s">
        <v>1774</v>
      </c>
      <c r="J2182" s="5" t="s">
        <v>38</v>
      </c>
      <c r="K2182" s="5" t="s">
        <v>1374</v>
      </c>
      <c r="L2182" s="2">
        <f t="shared" si="34"/>
        <v>-10253.711992702431</v>
      </c>
      <c r="M2182" s="5" t="s">
        <v>38</v>
      </c>
      <c r="N2182" s="5" t="s">
        <v>11111</v>
      </c>
    </row>
    <row r="2183" spans="2:14" hidden="1" outlineLevel="1">
      <c r="B2183" s="5" t="s">
        <v>11112</v>
      </c>
      <c r="C2183" s="5" t="s">
        <v>37</v>
      </c>
      <c r="D2183" s="5" t="s">
        <v>55</v>
      </c>
      <c r="E2183" s="5"/>
      <c r="F2183" s="5" t="s">
        <v>11113</v>
      </c>
      <c r="G2183" s="5" t="s">
        <v>11114</v>
      </c>
      <c r="H2183" s="5" t="s">
        <v>11115</v>
      </c>
      <c r="I2183" s="5" t="s">
        <v>5522</v>
      </c>
      <c r="J2183" s="5" t="s">
        <v>51</v>
      </c>
      <c r="K2183" s="5" t="s">
        <v>4060</v>
      </c>
      <c r="L2183" s="2">
        <f t="shared" si="34"/>
        <v>116208.73591729421</v>
      </c>
      <c r="M2183" s="5" t="s">
        <v>38</v>
      </c>
      <c r="N2183" s="5" t="s">
        <v>11116</v>
      </c>
    </row>
    <row r="2184" spans="2:14" hidden="1" outlineLevel="1">
      <c r="B2184" s="5" t="s">
        <v>11117</v>
      </c>
      <c r="C2184" s="5" t="s">
        <v>37</v>
      </c>
      <c r="D2184" s="5" t="s">
        <v>38</v>
      </c>
      <c r="E2184" s="5"/>
      <c r="F2184" s="5" t="s">
        <v>11118</v>
      </c>
      <c r="G2184" s="5" t="s">
        <v>11119</v>
      </c>
      <c r="H2184" s="5" t="s">
        <v>11120</v>
      </c>
      <c r="I2184" s="5" t="s">
        <v>2353</v>
      </c>
      <c r="J2184" s="5" t="s">
        <v>38</v>
      </c>
      <c r="K2184" s="5" t="s">
        <v>561</v>
      </c>
      <c r="L2184" s="2">
        <f t="shared" si="34"/>
        <v>-41014.847970809722</v>
      </c>
      <c r="M2184" s="5" t="s">
        <v>38</v>
      </c>
      <c r="N2184" s="5" t="s">
        <v>11121</v>
      </c>
    </row>
    <row r="2185" spans="2:14" hidden="1" outlineLevel="1">
      <c r="B2185" s="5" t="s">
        <v>11117</v>
      </c>
      <c r="C2185" s="5" t="s">
        <v>37</v>
      </c>
      <c r="D2185" s="5" t="s">
        <v>55</v>
      </c>
      <c r="E2185" s="5"/>
      <c r="F2185" s="5" t="s">
        <v>11122</v>
      </c>
      <c r="G2185" s="5" t="s">
        <v>11123</v>
      </c>
      <c r="H2185" s="5" t="s">
        <v>11120</v>
      </c>
      <c r="I2185" s="5" t="s">
        <v>3383</v>
      </c>
      <c r="J2185" s="5" t="s">
        <v>38</v>
      </c>
      <c r="K2185" s="5" t="s">
        <v>75</v>
      </c>
      <c r="L2185" s="2">
        <f t="shared" si="34"/>
        <v>46141.703967160938</v>
      </c>
      <c r="M2185" s="5" t="s">
        <v>38</v>
      </c>
      <c r="N2185" s="5" t="s">
        <v>11124</v>
      </c>
    </row>
    <row r="2186" spans="2:14" hidden="1" outlineLevel="1">
      <c r="B2186" s="5" t="s">
        <v>11125</v>
      </c>
      <c r="C2186" s="5" t="s">
        <v>37</v>
      </c>
      <c r="D2186" s="5" t="s">
        <v>55</v>
      </c>
      <c r="E2186" s="5"/>
      <c r="F2186" s="5" t="s">
        <v>11126</v>
      </c>
      <c r="G2186" s="5" t="s">
        <v>11127</v>
      </c>
      <c r="H2186" s="5" t="s">
        <v>11128</v>
      </c>
      <c r="I2186" s="5" t="s">
        <v>2458</v>
      </c>
      <c r="J2186" s="5" t="s">
        <v>51</v>
      </c>
      <c r="K2186" s="5" t="s">
        <v>167</v>
      </c>
      <c r="L2186" s="2">
        <f t="shared" si="34"/>
        <v>92283.407934321876</v>
      </c>
      <c r="M2186" s="5" t="s">
        <v>38</v>
      </c>
      <c r="N2186" s="5" t="s">
        <v>453</v>
      </c>
    </row>
    <row r="2187" spans="2:14" hidden="1" outlineLevel="1">
      <c r="B2187" s="5" t="s">
        <v>11129</v>
      </c>
      <c r="C2187" s="5" t="s">
        <v>37</v>
      </c>
      <c r="D2187" s="5" t="s">
        <v>38</v>
      </c>
      <c r="E2187" s="5"/>
      <c r="F2187" s="5" t="s">
        <v>11130</v>
      </c>
      <c r="G2187" s="5" t="s">
        <v>11131</v>
      </c>
      <c r="H2187" s="5" t="s">
        <v>11132</v>
      </c>
      <c r="I2187" s="5" t="s">
        <v>451</v>
      </c>
      <c r="J2187" s="5" t="s">
        <v>38</v>
      </c>
      <c r="K2187" s="5" t="s">
        <v>167</v>
      </c>
      <c r="L2187" s="2">
        <f t="shared" si="34"/>
        <v>92283.407934321876</v>
      </c>
      <c r="M2187" s="5" t="s">
        <v>38</v>
      </c>
      <c r="N2187" s="5" t="s">
        <v>11133</v>
      </c>
    </row>
    <row r="2188" spans="2:14" hidden="1" outlineLevel="1">
      <c r="B2188" s="5" t="s">
        <v>11134</v>
      </c>
      <c r="C2188" s="5" t="s">
        <v>37</v>
      </c>
      <c r="D2188" s="5" t="s">
        <v>38</v>
      </c>
      <c r="E2188" s="5"/>
      <c r="F2188" s="5" t="s">
        <v>11135</v>
      </c>
      <c r="G2188" s="5" t="s">
        <v>11136</v>
      </c>
      <c r="H2188" s="5" t="s">
        <v>11137</v>
      </c>
      <c r="I2188" s="5" t="s">
        <v>8461</v>
      </c>
      <c r="J2188" s="5" t="s">
        <v>38</v>
      </c>
      <c r="K2188" s="5" t="s">
        <v>1095</v>
      </c>
      <c r="L2188" s="2">
        <f t="shared" si="34"/>
        <v>-27343.231980539815</v>
      </c>
      <c r="M2188" s="5" t="s">
        <v>38</v>
      </c>
      <c r="N2188" s="5" t="s">
        <v>11138</v>
      </c>
    </row>
    <row r="2189" spans="2:14" hidden="1" outlineLevel="1">
      <c r="B2189" s="5" t="s">
        <v>11134</v>
      </c>
      <c r="C2189" s="5" t="s">
        <v>37</v>
      </c>
      <c r="D2189" s="5" t="s">
        <v>38</v>
      </c>
      <c r="E2189" s="5"/>
      <c r="F2189" s="5" t="s">
        <v>11139</v>
      </c>
      <c r="G2189" s="5" t="s">
        <v>11140</v>
      </c>
      <c r="H2189" s="5" t="s">
        <v>11137</v>
      </c>
      <c r="I2189" s="5" t="s">
        <v>7542</v>
      </c>
      <c r="J2189" s="5" t="s">
        <v>38</v>
      </c>
      <c r="K2189" s="5" t="s">
        <v>2286</v>
      </c>
      <c r="L2189" s="2">
        <f t="shared" si="34"/>
        <v>32470.087976891027</v>
      </c>
      <c r="M2189" s="5" t="s">
        <v>38</v>
      </c>
      <c r="N2189" s="5" t="s">
        <v>11141</v>
      </c>
    </row>
    <row r="2190" spans="2:14" hidden="1" outlineLevel="1">
      <c r="B2190" s="5" t="s">
        <v>11142</v>
      </c>
      <c r="C2190" s="5" t="s">
        <v>37</v>
      </c>
      <c r="D2190" s="5" t="s">
        <v>38</v>
      </c>
      <c r="E2190" s="5"/>
      <c r="F2190" s="5" t="s">
        <v>11143</v>
      </c>
      <c r="G2190" s="5" t="s">
        <v>11144</v>
      </c>
      <c r="H2190" s="5" t="s">
        <v>11145</v>
      </c>
      <c r="I2190" s="5" t="s">
        <v>10255</v>
      </c>
      <c r="J2190" s="5" t="s">
        <v>51</v>
      </c>
      <c r="K2190" s="5" t="s">
        <v>110</v>
      </c>
      <c r="L2190" s="2">
        <f t="shared" si="34"/>
        <v>27343.231980539815</v>
      </c>
      <c r="M2190" s="5" t="s">
        <v>38</v>
      </c>
      <c r="N2190" s="5" t="s">
        <v>11146</v>
      </c>
    </row>
    <row r="2191" spans="2:14" hidden="1" outlineLevel="1">
      <c r="B2191" s="5" t="s">
        <v>11147</v>
      </c>
      <c r="C2191" s="5" t="s">
        <v>37</v>
      </c>
      <c r="D2191" s="5" t="s">
        <v>38</v>
      </c>
      <c r="E2191" s="5"/>
      <c r="F2191" s="5" t="s">
        <v>11148</v>
      </c>
      <c r="G2191" s="5" t="s">
        <v>11149</v>
      </c>
      <c r="H2191" s="5" t="s">
        <v>11150</v>
      </c>
      <c r="I2191" s="5" t="s">
        <v>6077</v>
      </c>
      <c r="J2191" s="5" t="s">
        <v>38</v>
      </c>
      <c r="K2191" s="5" t="s">
        <v>239</v>
      </c>
      <c r="L2191" s="2">
        <f t="shared" si="34"/>
        <v>35887.991974458506</v>
      </c>
      <c r="M2191" s="5" t="s">
        <v>38</v>
      </c>
      <c r="N2191" s="5" t="s">
        <v>4457</v>
      </c>
    </row>
    <row r="2192" spans="2:14" hidden="1" outlineLevel="1">
      <c r="B2192" s="5" t="s">
        <v>11147</v>
      </c>
      <c r="C2192" s="5" t="s">
        <v>37</v>
      </c>
      <c r="D2192" s="5" t="s">
        <v>38</v>
      </c>
      <c r="E2192" s="5"/>
      <c r="F2192" s="5" t="s">
        <v>11151</v>
      </c>
      <c r="G2192" s="5" t="s">
        <v>11152</v>
      </c>
      <c r="H2192" s="5" t="s">
        <v>11150</v>
      </c>
      <c r="I2192" s="5" t="s">
        <v>2955</v>
      </c>
      <c r="J2192" s="5" t="s">
        <v>38</v>
      </c>
      <c r="K2192" s="5" t="s">
        <v>593</v>
      </c>
      <c r="L2192" s="2">
        <f t="shared" si="34"/>
        <v>-18798.471986621124</v>
      </c>
      <c r="M2192" s="5" t="s">
        <v>38</v>
      </c>
      <c r="N2192" s="5" t="s">
        <v>11153</v>
      </c>
    </row>
    <row r="2193" spans="1:14" hidden="1" outlineLevel="1">
      <c r="B2193" s="5" t="s">
        <v>11154</v>
      </c>
      <c r="C2193" s="5" t="s">
        <v>37</v>
      </c>
      <c r="D2193" s="5" t="s">
        <v>55</v>
      </c>
      <c r="E2193" s="5"/>
      <c r="F2193" s="5" t="s">
        <v>11155</v>
      </c>
      <c r="G2193" s="5" t="s">
        <v>11156</v>
      </c>
      <c r="H2193" s="5" t="s">
        <v>11157</v>
      </c>
      <c r="I2193" s="5" t="s">
        <v>1480</v>
      </c>
      <c r="J2193" s="5" t="s">
        <v>51</v>
      </c>
      <c r="K2193" s="5" t="s">
        <v>2522</v>
      </c>
      <c r="L2193" s="2">
        <f t="shared" si="34"/>
        <v>176022.05587472505</v>
      </c>
      <c r="M2193" s="5" t="s">
        <v>38</v>
      </c>
      <c r="N2193" s="5" t="s">
        <v>11158</v>
      </c>
    </row>
    <row r="2194" spans="1:14" hidden="1" outlineLevel="1">
      <c r="B2194" s="5" t="s">
        <v>11154</v>
      </c>
      <c r="C2194" s="5" t="s">
        <v>37</v>
      </c>
      <c r="D2194" s="5" t="s">
        <v>38</v>
      </c>
      <c r="E2194" s="5"/>
      <c r="F2194" s="5" t="s">
        <v>11159</v>
      </c>
      <c r="G2194" s="5" t="s">
        <v>11160</v>
      </c>
      <c r="H2194" s="5" t="s">
        <v>11157</v>
      </c>
      <c r="I2194" s="5" t="s">
        <v>1328</v>
      </c>
      <c r="J2194" s="5" t="s">
        <v>51</v>
      </c>
      <c r="K2194" s="5" t="s">
        <v>331</v>
      </c>
      <c r="L2194" s="2">
        <f t="shared" si="34"/>
        <v>-56395.415959863371</v>
      </c>
      <c r="M2194" s="5" t="s">
        <v>38</v>
      </c>
      <c r="N2194" s="5" t="s">
        <v>11161</v>
      </c>
    </row>
    <row r="2195" spans="1:14" hidden="1" outlineLevel="1">
      <c r="B2195" s="5" t="s">
        <v>11162</v>
      </c>
      <c r="C2195" s="5" t="s">
        <v>37</v>
      </c>
      <c r="D2195" s="5" t="s">
        <v>55</v>
      </c>
      <c r="E2195" s="5"/>
      <c r="F2195" s="5" t="s">
        <v>11163</v>
      </c>
      <c r="G2195" s="5" t="s">
        <v>11164</v>
      </c>
      <c r="H2195" s="5" t="s">
        <v>11165</v>
      </c>
      <c r="I2195" s="5" t="s">
        <v>3383</v>
      </c>
      <c r="J2195" s="5" t="s">
        <v>51</v>
      </c>
      <c r="K2195" s="5" t="s">
        <v>294</v>
      </c>
      <c r="L2195" s="2">
        <f t="shared" si="34"/>
        <v>-70067.031950133271</v>
      </c>
      <c r="M2195" s="5" t="s">
        <v>38</v>
      </c>
      <c r="N2195" s="5" t="s">
        <v>11166</v>
      </c>
    </row>
    <row r="2196" spans="1:14" hidden="1" outlineLevel="1">
      <c r="B2196" s="5" t="s">
        <v>11162</v>
      </c>
      <c r="C2196" s="5" t="s">
        <v>37</v>
      </c>
      <c r="D2196" s="5" t="s">
        <v>38</v>
      </c>
      <c r="E2196" s="5"/>
      <c r="F2196" s="5" t="s">
        <v>11167</v>
      </c>
      <c r="G2196" s="5" t="s">
        <v>11168</v>
      </c>
      <c r="H2196" s="5" t="s">
        <v>11165</v>
      </c>
      <c r="I2196" s="5" t="s">
        <v>11169</v>
      </c>
      <c r="J2196" s="5" t="s">
        <v>51</v>
      </c>
      <c r="K2196" s="5" t="s">
        <v>195</v>
      </c>
      <c r="L2196" s="2">
        <f t="shared" si="34"/>
        <v>95701.311931889359</v>
      </c>
      <c r="M2196" s="5" t="s">
        <v>38</v>
      </c>
      <c r="N2196" s="5" t="s">
        <v>11170</v>
      </c>
    </row>
    <row r="2197" spans="1:14" hidden="1" outlineLevel="1">
      <c r="B2197" s="5" t="s">
        <v>11171</v>
      </c>
      <c r="C2197" s="5" t="s">
        <v>37</v>
      </c>
      <c r="D2197" s="5" t="s">
        <v>38</v>
      </c>
      <c r="E2197" s="5"/>
      <c r="F2197" s="5" t="s">
        <v>11172</v>
      </c>
      <c r="G2197" s="5" t="s">
        <v>11173</v>
      </c>
      <c r="H2197" s="5" t="s">
        <v>11174</v>
      </c>
      <c r="I2197" s="5" t="s">
        <v>4532</v>
      </c>
      <c r="J2197" s="5" t="s">
        <v>51</v>
      </c>
      <c r="K2197" s="5" t="s">
        <v>374</v>
      </c>
      <c r="L2197" s="2">
        <f t="shared" si="34"/>
        <v>8544.759993918693</v>
      </c>
      <c r="M2197" s="5" t="s">
        <v>38</v>
      </c>
      <c r="N2197" s="5" t="s">
        <v>11175</v>
      </c>
    </row>
    <row r="2198" spans="1:14" hidden="1" outlineLevel="1">
      <c r="B2198" s="5" t="s">
        <v>11176</v>
      </c>
      <c r="C2198" s="5" t="s">
        <v>37</v>
      </c>
      <c r="D2198" s="5" t="s">
        <v>38</v>
      </c>
      <c r="E2198" s="5"/>
      <c r="F2198" s="5" t="s">
        <v>11177</v>
      </c>
      <c r="G2198" s="5" t="s">
        <v>11178</v>
      </c>
      <c r="H2198" s="5" t="s">
        <v>11179</v>
      </c>
      <c r="I2198" s="5" t="s">
        <v>576</v>
      </c>
      <c r="J2198" s="5" t="s">
        <v>38</v>
      </c>
      <c r="K2198" s="5" t="s">
        <v>159</v>
      </c>
      <c r="L2198" s="2">
        <f t="shared" si="34"/>
        <v>42723.799969593463</v>
      </c>
      <c r="M2198" s="5" t="s">
        <v>38</v>
      </c>
      <c r="N2198" s="5" t="s">
        <v>11180</v>
      </c>
    </row>
    <row r="2199" spans="1:14" hidden="1" outlineLevel="1">
      <c r="B2199" s="5" t="s">
        <v>11181</v>
      </c>
      <c r="C2199" s="5" t="s">
        <v>37</v>
      </c>
      <c r="D2199" s="5" t="s">
        <v>38</v>
      </c>
      <c r="E2199" s="5"/>
      <c r="F2199" s="5" t="s">
        <v>11182</v>
      </c>
      <c r="G2199" s="5" t="s">
        <v>11183</v>
      </c>
      <c r="H2199" s="5" t="s">
        <v>11184</v>
      </c>
      <c r="I2199" s="5" t="s">
        <v>611</v>
      </c>
      <c r="J2199" s="5" t="s">
        <v>51</v>
      </c>
      <c r="K2199" s="5" t="s">
        <v>550</v>
      </c>
      <c r="L2199" s="2">
        <f t="shared" si="34"/>
        <v>100828.16792824057</v>
      </c>
      <c r="M2199" s="5" t="s">
        <v>38</v>
      </c>
      <c r="N2199" s="5" t="s">
        <v>11185</v>
      </c>
    </row>
    <row r="2200" spans="1:14" hidden="1" outlineLevel="1">
      <c r="A2200" s="3" t="s">
        <v>11186</v>
      </c>
      <c r="B2200" s="4" t="s">
        <v>11187</v>
      </c>
      <c r="C2200" s="4" t="s">
        <v>11188</v>
      </c>
      <c r="D2200" s="4" t="s">
        <v>11189</v>
      </c>
      <c r="E2200" s="4" t="s">
        <v>11190</v>
      </c>
      <c r="F2200" s="4" t="s">
        <v>11191</v>
      </c>
      <c r="G2200" s="4" t="s">
        <v>24</v>
      </c>
      <c r="H2200" s="4" t="s">
        <v>4387</v>
      </c>
      <c r="I2200" s="3" t="s">
        <v>11192</v>
      </c>
      <c r="L2200" s="2">
        <f t="shared" si="34"/>
        <v>0</v>
      </c>
    </row>
    <row r="2201" spans="1:14" hidden="1" outlineLevel="1">
      <c r="B2201" s="1" t="s">
        <v>26</v>
      </c>
      <c r="C2201" s="1" t="s">
        <v>27</v>
      </c>
      <c r="D2201" s="1" t="s">
        <v>4</v>
      </c>
      <c r="E2201" s="1" t="s">
        <v>28</v>
      </c>
      <c r="F2201" s="1" t="s">
        <v>29</v>
      </c>
      <c r="G2201" s="1" t="s">
        <v>30</v>
      </c>
      <c r="H2201" s="1" t="s">
        <v>31</v>
      </c>
      <c r="I2201" s="1" t="s">
        <v>32</v>
      </c>
      <c r="J2201" s="1" t="s">
        <v>33</v>
      </c>
      <c r="K2201" s="1" t="s">
        <v>3</v>
      </c>
      <c r="L2201" s="2" t="e">
        <f t="shared" si="34"/>
        <v>#VALUE!</v>
      </c>
      <c r="M2201" s="1" t="s">
        <v>34</v>
      </c>
      <c r="N2201" s="1" t="s">
        <v>35</v>
      </c>
    </row>
    <row r="2202" spans="1:14" hidden="1" outlineLevel="1">
      <c r="B2202" s="7" t="s">
        <v>11193</v>
      </c>
      <c r="C2202" s="7" t="s">
        <v>24</v>
      </c>
      <c r="D2202" s="7" t="s">
        <v>55</v>
      </c>
      <c r="E2202" s="7"/>
      <c r="F2202" s="7" t="s">
        <v>10303</v>
      </c>
      <c r="G2202" s="7" t="s">
        <v>10304</v>
      </c>
      <c r="H2202" s="7" t="s">
        <v>10305</v>
      </c>
      <c r="I2202" s="7" t="s">
        <v>5494</v>
      </c>
      <c r="J2202" s="7" t="s">
        <v>51</v>
      </c>
      <c r="K2202" s="7" t="s">
        <v>893</v>
      </c>
      <c r="L2202" s="2">
        <f t="shared" si="34"/>
        <v>93992.359933105618</v>
      </c>
      <c r="M2202" s="7" t="s">
        <v>38</v>
      </c>
      <c r="N2202" s="7" t="s">
        <v>10306</v>
      </c>
    </row>
    <row r="2203" spans="1:14" hidden="1" outlineLevel="1">
      <c r="B2203" s="7" t="s">
        <v>10307</v>
      </c>
      <c r="C2203" s="7" t="s">
        <v>24</v>
      </c>
      <c r="D2203" s="7" t="s">
        <v>55</v>
      </c>
      <c r="E2203" s="7"/>
      <c r="F2203" s="7" t="s">
        <v>10308</v>
      </c>
      <c r="G2203" s="7" t="s">
        <v>10309</v>
      </c>
      <c r="H2203" s="7" t="s">
        <v>10310</v>
      </c>
      <c r="I2203" s="7" t="s">
        <v>6532</v>
      </c>
      <c r="J2203" s="7" t="s">
        <v>51</v>
      </c>
      <c r="K2203" s="7" t="s">
        <v>167</v>
      </c>
      <c r="L2203" s="2">
        <f t="shared" si="34"/>
        <v>92283.407934321876</v>
      </c>
      <c r="M2203" s="7" t="s">
        <v>38</v>
      </c>
      <c r="N2203" s="7" t="s">
        <v>10311</v>
      </c>
    </row>
    <row r="2204" spans="1:14" hidden="1" outlineLevel="1">
      <c r="B2204" s="5" t="s">
        <v>11194</v>
      </c>
      <c r="C2204" s="5" t="s">
        <v>24</v>
      </c>
      <c r="D2204" s="5" t="s">
        <v>55</v>
      </c>
      <c r="E2204" s="5"/>
      <c r="F2204" s="5" t="s">
        <v>11195</v>
      </c>
      <c r="G2204" s="5" t="s">
        <v>11196</v>
      </c>
      <c r="H2204" s="5" t="s">
        <v>11197</v>
      </c>
      <c r="I2204" s="5" t="s">
        <v>1541</v>
      </c>
      <c r="J2204" s="5" t="s">
        <v>38</v>
      </c>
      <c r="K2204" s="5" t="s">
        <v>1393</v>
      </c>
      <c r="L2204" s="2">
        <f t="shared" si="34"/>
        <v>41014.847970809722</v>
      </c>
      <c r="M2204" s="5" t="s">
        <v>38</v>
      </c>
      <c r="N2204" s="5" t="s">
        <v>11198</v>
      </c>
    </row>
    <row r="2205" spans="1:14" hidden="1" outlineLevel="1">
      <c r="B2205" s="5" t="s">
        <v>11199</v>
      </c>
      <c r="C2205" s="5" t="s">
        <v>37</v>
      </c>
      <c r="D2205" s="5" t="s">
        <v>38</v>
      </c>
      <c r="E2205" s="5"/>
      <c r="F2205" s="5" t="s">
        <v>11200</v>
      </c>
      <c r="G2205" s="5" t="s">
        <v>11201</v>
      </c>
      <c r="H2205" s="5" t="s">
        <v>11202</v>
      </c>
      <c r="I2205" s="5" t="s">
        <v>2054</v>
      </c>
      <c r="J2205" s="5" t="s">
        <v>38</v>
      </c>
      <c r="K2205" s="5" t="s">
        <v>110</v>
      </c>
      <c r="L2205" s="2">
        <f t="shared" si="34"/>
        <v>27343.231980539815</v>
      </c>
      <c r="M2205" s="5" t="s">
        <v>38</v>
      </c>
      <c r="N2205" s="5" t="s">
        <v>182</v>
      </c>
    </row>
    <row r="2206" spans="1:14" hidden="1" outlineLevel="1">
      <c r="B2206" s="5" t="s">
        <v>11203</v>
      </c>
      <c r="C2206" s="5" t="s">
        <v>24</v>
      </c>
      <c r="D2206" s="5" t="s">
        <v>55</v>
      </c>
      <c r="E2206" s="5"/>
      <c r="F2206" s="5" t="s">
        <v>11204</v>
      </c>
      <c r="G2206" s="5" t="s">
        <v>11205</v>
      </c>
      <c r="H2206" s="5" t="s">
        <v>11206</v>
      </c>
      <c r="I2206" s="5" t="s">
        <v>4907</v>
      </c>
      <c r="J2206" s="5" t="s">
        <v>51</v>
      </c>
      <c r="K2206" s="5" t="s">
        <v>1209</v>
      </c>
      <c r="L2206" s="2">
        <f t="shared" si="34"/>
        <v>88865.503936754394</v>
      </c>
      <c r="M2206" s="5" t="s">
        <v>38</v>
      </c>
      <c r="N2206" s="5" t="s">
        <v>11207</v>
      </c>
    </row>
    <row r="2207" spans="1:14" hidden="1" outlineLevel="1">
      <c r="B2207" s="7" t="s">
        <v>10327</v>
      </c>
      <c r="C2207" s="7" t="s">
        <v>24</v>
      </c>
      <c r="D2207" s="7" t="s">
        <v>55</v>
      </c>
      <c r="E2207" s="7"/>
      <c r="F2207" s="7" t="s">
        <v>10328</v>
      </c>
      <c r="G2207" s="7" t="s">
        <v>10329</v>
      </c>
      <c r="H2207" s="7" t="s">
        <v>10330</v>
      </c>
      <c r="I2207" s="7" t="s">
        <v>270</v>
      </c>
      <c r="J2207" s="7" t="s">
        <v>38</v>
      </c>
      <c r="K2207" s="7" t="s">
        <v>208</v>
      </c>
      <c r="L2207" s="2">
        <f t="shared" si="34"/>
        <v>87156.551937970667</v>
      </c>
      <c r="M2207" s="7" t="s">
        <v>38</v>
      </c>
      <c r="N2207" s="7" t="s">
        <v>10331</v>
      </c>
    </row>
    <row r="2208" spans="1:14" hidden="1" outlineLevel="1">
      <c r="B2208" s="5" t="s">
        <v>11208</v>
      </c>
      <c r="C2208" s="5" t="s">
        <v>24</v>
      </c>
      <c r="D2208" s="5" t="s">
        <v>63</v>
      </c>
      <c r="E2208" s="5"/>
      <c r="F2208" s="5" t="s">
        <v>11209</v>
      </c>
      <c r="G2208" s="5" t="s">
        <v>11210</v>
      </c>
      <c r="H2208" s="5" t="s">
        <v>11211</v>
      </c>
      <c r="I2208" s="5" t="s">
        <v>8225</v>
      </c>
      <c r="J2208" s="5" t="s">
        <v>51</v>
      </c>
      <c r="K2208" s="5" t="s">
        <v>893</v>
      </c>
      <c r="L2208" s="2">
        <f t="shared" si="34"/>
        <v>93992.359933105618</v>
      </c>
      <c r="M2208" s="5" t="s">
        <v>38</v>
      </c>
      <c r="N2208" s="5" t="s">
        <v>11212</v>
      </c>
    </row>
    <row r="2209" spans="1:14" hidden="1" outlineLevel="1">
      <c r="B2209" s="5" t="s">
        <v>11213</v>
      </c>
      <c r="C2209" s="5" t="s">
        <v>37</v>
      </c>
      <c r="D2209" s="5" t="s">
        <v>38</v>
      </c>
      <c r="E2209" s="5"/>
      <c r="F2209" s="5" t="s">
        <v>11214</v>
      </c>
      <c r="G2209" s="5" t="s">
        <v>11215</v>
      </c>
      <c r="H2209" s="5" t="s">
        <v>11216</v>
      </c>
      <c r="I2209" s="5" t="s">
        <v>705</v>
      </c>
      <c r="J2209" s="5" t="s">
        <v>51</v>
      </c>
      <c r="K2209" s="5" t="s">
        <v>195</v>
      </c>
      <c r="L2209" s="2">
        <f t="shared" si="34"/>
        <v>95701.311931889359</v>
      </c>
      <c r="M2209" s="5" t="s">
        <v>38</v>
      </c>
      <c r="N2209" s="5" t="s">
        <v>11217</v>
      </c>
    </row>
    <row r="2210" spans="1:14" hidden="1" outlineLevel="1">
      <c r="B2210" s="5" t="s">
        <v>11218</v>
      </c>
      <c r="C2210" s="5" t="s">
        <v>24</v>
      </c>
      <c r="D2210" s="5" t="s">
        <v>55</v>
      </c>
      <c r="E2210" s="5"/>
      <c r="F2210" s="5" t="s">
        <v>11219</v>
      </c>
      <c r="G2210" s="5" t="s">
        <v>11220</v>
      </c>
      <c r="H2210" s="5" t="s">
        <v>11221</v>
      </c>
      <c r="I2210" s="5" t="s">
        <v>1774</v>
      </c>
      <c r="J2210" s="5" t="s">
        <v>51</v>
      </c>
      <c r="K2210" s="5" t="s">
        <v>1013</v>
      </c>
      <c r="L2210" s="2">
        <f t="shared" si="34"/>
        <v>85447.599939186926</v>
      </c>
      <c r="M2210" s="5" t="s">
        <v>38</v>
      </c>
      <c r="N2210" s="5" t="s">
        <v>11222</v>
      </c>
    </row>
    <row r="2211" spans="1:14" hidden="1" outlineLevel="1">
      <c r="B2211" s="5" t="s">
        <v>11223</v>
      </c>
      <c r="C2211" s="5" t="s">
        <v>24</v>
      </c>
      <c r="D2211" s="5" t="s">
        <v>38</v>
      </c>
      <c r="E2211" s="5"/>
      <c r="F2211" s="5" t="s">
        <v>11224</v>
      </c>
      <c r="G2211" s="5" t="s">
        <v>11225</v>
      </c>
      <c r="H2211" s="5" t="s">
        <v>11226</v>
      </c>
      <c r="I2211" s="5" t="s">
        <v>11227</v>
      </c>
      <c r="J2211" s="5" t="s">
        <v>38</v>
      </c>
      <c r="K2211" s="5" t="s">
        <v>252</v>
      </c>
      <c r="L2211" s="2">
        <f t="shared" si="34"/>
        <v>29052.183979323552</v>
      </c>
      <c r="M2211" s="5" t="s">
        <v>38</v>
      </c>
      <c r="N2211" s="5" t="s">
        <v>11228</v>
      </c>
    </row>
    <row r="2212" spans="1:14" hidden="1" outlineLevel="1">
      <c r="B2212" s="5" t="s">
        <v>11229</v>
      </c>
      <c r="C2212" s="5" t="s">
        <v>37</v>
      </c>
      <c r="D2212" s="5" t="s">
        <v>46</v>
      </c>
      <c r="E2212" s="5"/>
      <c r="F2212" s="5" t="s">
        <v>11230</v>
      </c>
      <c r="G2212" s="5" t="s">
        <v>11231</v>
      </c>
      <c r="H2212" s="5" t="s">
        <v>11232</v>
      </c>
      <c r="I2212" s="5" t="s">
        <v>847</v>
      </c>
      <c r="J2212" s="5" t="s">
        <v>51</v>
      </c>
      <c r="K2212" s="5" t="s">
        <v>8353</v>
      </c>
      <c r="L2212" s="2">
        <f t="shared" si="34"/>
        <v>146969.87189540151</v>
      </c>
      <c r="M2212" s="5" t="s">
        <v>38</v>
      </c>
      <c r="N2212" s="5" t="s">
        <v>11233</v>
      </c>
    </row>
    <row r="2213" spans="1:14" hidden="1" outlineLevel="1">
      <c r="B2213" s="5" t="s">
        <v>11234</v>
      </c>
      <c r="C2213" s="5" t="s">
        <v>37</v>
      </c>
      <c r="D2213" s="5" t="s">
        <v>55</v>
      </c>
      <c r="E2213" s="5"/>
      <c r="F2213" s="5" t="s">
        <v>11235</v>
      </c>
      <c r="G2213" s="5" t="s">
        <v>11236</v>
      </c>
      <c r="H2213" s="5" t="s">
        <v>11237</v>
      </c>
      <c r="I2213" s="5" t="s">
        <v>1170</v>
      </c>
      <c r="J2213" s="5" t="s">
        <v>38</v>
      </c>
      <c r="K2213" s="5" t="s">
        <v>1405</v>
      </c>
      <c r="L2213" s="2">
        <f t="shared" si="34"/>
        <v>117917.68791607795</v>
      </c>
      <c r="M2213" s="5" t="s">
        <v>38</v>
      </c>
      <c r="N2213" s="5" t="s">
        <v>11238</v>
      </c>
    </row>
    <row r="2214" spans="1:14" hidden="1" outlineLevel="1">
      <c r="B2214" s="5" t="s">
        <v>11234</v>
      </c>
      <c r="C2214" s="5" t="s">
        <v>37</v>
      </c>
      <c r="D2214" s="5" t="s">
        <v>55</v>
      </c>
      <c r="E2214" s="5"/>
      <c r="F2214" s="5" t="s">
        <v>11239</v>
      </c>
      <c r="G2214" s="5" t="s">
        <v>11240</v>
      </c>
      <c r="H2214" s="5" t="s">
        <v>11237</v>
      </c>
      <c r="I2214" s="5" t="s">
        <v>1273</v>
      </c>
      <c r="J2214" s="5" t="s">
        <v>38</v>
      </c>
      <c r="K2214" s="5" t="s">
        <v>1780</v>
      </c>
      <c r="L2214" s="2">
        <f t="shared" si="34"/>
        <v>-51268.559963512154</v>
      </c>
      <c r="M2214" s="5" t="s">
        <v>38</v>
      </c>
      <c r="N2214" s="5" t="s">
        <v>11241</v>
      </c>
    </row>
    <row r="2215" spans="1:14" collapsed="1">
      <c r="A2215" s="3" t="s">
        <v>11242</v>
      </c>
      <c r="B2215" s="2" t="s">
        <v>11243</v>
      </c>
      <c r="C2215" s="2" t="s">
        <v>11244</v>
      </c>
      <c r="D2215" s="2" t="s">
        <v>11245</v>
      </c>
      <c r="E2215" s="2" t="s">
        <v>11246</v>
      </c>
      <c r="F2215" s="2" t="s">
        <v>4386</v>
      </c>
      <c r="G2215" s="2" t="s">
        <v>11247</v>
      </c>
      <c r="H2215" s="2" t="s">
        <v>6040</v>
      </c>
      <c r="I2215" s="3" t="s">
        <v>11248</v>
      </c>
      <c r="K2215" s="2">
        <f>21/C2215</f>
        <v>1.3155421913174216E-3</v>
      </c>
      <c r="L2215" s="2">
        <f t="shared" si="34"/>
        <v>2.248198457336247</v>
      </c>
      <c r="M2215" s="2">
        <v>5.1999999999999998E-2</v>
      </c>
      <c r="N2215" s="2">
        <v>6.51</v>
      </c>
    </row>
    <row r="2216" spans="1:14" hidden="1" outlineLevel="1">
      <c r="B2216" s="1" t="s">
        <v>26</v>
      </c>
      <c r="C2216" s="1" t="s">
        <v>27</v>
      </c>
      <c r="D2216" s="1" t="s">
        <v>4</v>
      </c>
      <c r="E2216" s="1" t="s">
        <v>28</v>
      </c>
      <c r="F2216" s="1" t="s">
        <v>29</v>
      </c>
      <c r="G2216" s="1" t="s">
        <v>30</v>
      </c>
      <c r="H2216" s="1" t="s">
        <v>31</v>
      </c>
      <c r="I2216" s="1" t="s">
        <v>32</v>
      </c>
      <c r="J2216" s="1" t="s">
        <v>33</v>
      </c>
      <c r="K2216" s="1" t="s">
        <v>3</v>
      </c>
      <c r="L2216" s="2" t="e">
        <f t="shared" si="34"/>
        <v>#VALUE!</v>
      </c>
      <c r="M2216" s="1" t="s">
        <v>34</v>
      </c>
      <c r="N2216" s="1" t="s">
        <v>35</v>
      </c>
    </row>
    <row r="2217" spans="1:14" hidden="1" outlineLevel="1">
      <c r="B2217" s="5" t="s">
        <v>11249</v>
      </c>
      <c r="C2217" s="5" t="s">
        <v>37</v>
      </c>
      <c r="D2217" s="5" t="s">
        <v>55</v>
      </c>
      <c r="E2217" s="5"/>
      <c r="F2217" s="5" t="s">
        <v>11250</v>
      </c>
      <c r="G2217" s="5" t="s">
        <v>11251</v>
      </c>
      <c r="H2217" s="5" t="s">
        <v>11252</v>
      </c>
      <c r="I2217" s="5" t="s">
        <v>966</v>
      </c>
      <c r="J2217" s="5" t="s">
        <v>51</v>
      </c>
      <c r="K2217" s="5" t="s">
        <v>550</v>
      </c>
      <c r="L2217" s="2">
        <f t="shared" si="34"/>
        <v>100828.16792824057</v>
      </c>
      <c r="M2217" s="5" t="s">
        <v>38</v>
      </c>
      <c r="N2217" s="5" t="s">
        <v>11253</v>
      </c>
    </row>
    <row r="2218" spans="1:14" hidden="1" outlineLevel="1">
      <c r="B2218" s="5" t="s">
        <v>11254</v>
      </c>
      <c r="C2218" s="5" t="s">
        <v>24</v>
      </c>
      <c r="D2218" s="5" t="s">
        <v>38</v>
      </c>
      <c r="E2218" s="5"/>
      <c r="F2218" s="5" t="s">
        <v>11255</v>
      </c>
      <c r="G2218" s="5" t="s">
        <v>11256</v>
      </c>
      <c r="H2218" s="5" t="s">
        <v>11257</v>
      </c>
      <c r="I2218" s="5" t="s">
        <v>7720</v>
      </c>
      <c r="J2218" s="5" t="s">
        <v>51</v>
      </c>
      <c r="K2218" s="5" t="s">
        <v>1209</v>
      </c>
      <c r="L2218" s="2">
        <f t="shared" si="34"/>
        <v>88865.503936754394</v>
      </c>
      <c r="M2218" s="5" t="s">
        <v>38</v>
      </c>
      <c r="N2218" s="5" t="s">
        <v>11258</v>
      </c>
    </row>
    <row r="2219" spans="1:14" hidden="1" outlineLevel="1">
      <c r="B2219" s="5" t="s">
        <v>11259</v>
      </c>
      <c r="C2219" s="5" t="s">
        <v>37</v>
      </c>
      <c r="D2219" s="5" t="s">
        <v>55</v>
      </c>
      <c r="E2219" s="5"/>
      <c r="F2219" s="5" t="s">
        <v>11260</v>
      </c>
      <c r="G2219" s="5" t="s">
        <v>11261</v>
      </c>
      <c r="H2219" s="5" t="s">
        <v>11262</v>
      </c>
      <c r="I2219" s="5" t="s">
        <v>4404</v>
      </c>
      <c r="J2219" s="5" t="s">
        <v>51</v>
      </c>
      <c r="K2219" s="5" t="s">
        <v>631</v>
      </c>
      <c r="L2219" s="2">
        <f t="shared" si="34"/>
        <v>34179.039975674772</v>
      </c>
      <c r="M2219" s="5" t="s">
        <v>38</v>
      </c>
      <c r="N2219" s="5" t="s">
        <v>11263</v>
      </c>
    </row>
    <row r="2220" spans="1:14" hidden="1" outlineLevel="1">
      <c r="B2220" s="5" t="s">
        <v>11264</v>
      </c>
      <c r="C2220" s="5" t="s">
        <v>37</v>
      </c>
      <c r="D2220" s="5" t="s">
        <v>55</v>
      </c>
      <c r="E2220" s="5"/>
      <c r="F2220" s="5" t="s">
        <v>11265</v>
      </c>
      <c r="G2220" s="5" t="s">
        <v>11266</v>
      </c>
      <c r="H2220" s="5" t="s">
        <v>11267</v>
      </c>
      <c r="I2220" s="5" t="s">
        <v>4532</v>
      </c>
      <c r="J2220" s="5" t="s">
        <v>51</v>
      </c>
      <c r="K2220" s="5" t="s">
        <v>289</v>
      </c>
      <c r="L2220" s="2">
        <f t="shared" si="34"/>
        <v>82029.695941619444</v>
      </c>
      <c r="M2220" s="5" t="s">
        <v>38</v>
      </c>
      <c r="N2220" s="5" t="s">
        <v>11268</v>
      </c>
    </row>
    <row r="2221" spans="1:14" hidden="1" outlineLevel="1">
      <c r="B2221" s="5" t="s">
        <v>11269</v>
      </c>
      <c r="C2221" s="5" t="s">
        <v>37</v>
      </c>
      <c r="D2221" s="5" t="s">
        <v>38</v>
      </c>
      <c r="E2221" s="5"/>
      <c r="F2221" s="5" t="s">
        <v>11270</v>
      </c>
      <c r="G2221" s="5" t="s">
        <v>11271</v>
      </c>
      <c r="H2221" s="5" t="s">
        <v>11272</v>
      </c>
      <c r="I2221" s="5" t="s">
        <v>1024</v>
      </c>
      <c r="J2221" s="5" t="s">
        <v>51</v>
      </c>
      <c r="K2221" s="5" t="s">
        <v>396</v>
      </c>
      <c r="L2221" s="2">
        <f t="shared" si="34"/>
        <v>-66649.127952565803</v>
      </c>
      <c r="M2221" s="5" t="s">
        <v>38</v>
      </c>
      <c r="N2221" s="5" t="s">
        <v>11273</v>
      </c>
    </row>
    <row r="2222" spans="1:14" hidden="1" outlineLevel="1">
      <c r="B2222" s="5" t="s">
        <v>11269</v>
      </c>
      <c r="C2222" s="5" t="s">
        <v>37</v>
      </c>
      <c r="D2222" s="5" t="s">
        <v>38</v>
      </c>
      <c r="E2222" s="5"/>
      <c r="F2222" s="5" t="s">
        <v>11274</v>
      </c>
      <c r="G2222" s="5" t="s">
        <v>11275</v>
      </c>
      <c r="H2222" s="5" t="s">
        <v>11272</v>
      </c>
      <c r="I2222" s="5" t="s">
        <v>592</v>
      </c>
      <c r="J2222" s="5" t="s">
        <v>51</v>
      </c>
      <c r="K2222" s="5" t="s">
        <v>1613</v>
      </c>
      <c r="L2222" s="2">
        <f t="shared" si="34"/>
        <v>126462.44790999666</v>
      </c>
      <c r="M2222" s="5" t="s">
        <v>38</v>
      </c>
      <c r="N2222" s="5" t="s">
        <v>11276</v>
      </c>
    </row>
    <row r="2223" spans="1:14" hidden="1" outlineLevel="1">
      <c r="B2223" s="5" t="s">
        <v>11277</v>
      </c>
      <c r="C2223" s="5" t="s">
        <v>24</v>
      </c>
      <c r="D2223" s="5" t="s">
        <v>38</v>
      </c>
      <c r="E2223" s="5"/>
      <c r="F2223" s="5" t="s">
        <v>11278</v>
      </c>
      <c r="G2223" s="5" t="s">
        <v>11279</v>
      </c>
      <c r="H2223" s="5" t="s">
        <v>11280</v>
      </c>
      <c r="I2223" s="5" t="s">
        <v>5034</v>
      </c>
      <c r="J2223" s="5" t="s">
        <v>51</v>
      </c>
      <c r="K2223" s="5" t="s">
        <v>208</v>
      </c>
      <c r="L2223" s="2">
        <f t="shared" si="34"/>
        <v>87156.551937970667</v>
      </c>
      <c r="M2223" s="5" t="s">
        <v>38</v>
      </c>
      <c r="N2223" s="5" t="s">
        <v>11281</v>
      </c>
    </row>
    <row r="2224" spans="1:14" hidden="1" outlineLevel="1">
      <c r="B2224" s="5" t="s">
        <v>11282</v>
      </c>
      <c r="C2224" s="5" t="s">
        <v>24</v>
      </c>
      <c r="D2224" s="5" t="s">
        <v>46</v>
      </c>
      <c r="E2224" s="5"/>
      <c r="F2224" s="5" t="s">
        <v>11283</v>
      </c>
      <c r="G2224" s="5" t="s">
        <v>11284</v>
      </c>
      <c r="H2224" s="5" t="s">
        <v>11285</v>
      </c>
      <c r="I2224" s="5" t="s">
        <v>2023</v>
      </c>
      <c r="J2224" s="5" t="s">
        <v>51</v>
      </c>
      <c r="K2224" s="5" t="s">
        <v>1620</v>
      </c>
      <c r="L2224" s="2">
        <f t="shared" si="34"/>
        <v>75193.887946484494</v>
      </c>
      <c r="M2224" s="5" t="s">
        <v>38</v>
      </c>
      <c r="N2224" s="5" t="s">
        <v>11286</v>
      </c>
    </row>
    <row r="2225" spans="1:14" hidden="1" outlineLevel="1">
      <c r="B2225" s="5" t="s">
        <v>11287</v>
      </c>
      <c r="C2225" s="5" t="s">
        <v>37</v>
      </c>
      <c r="D2225" s="5" t="s">
        <v>38</v>
      </c>
      <c r="E2225" s="5"/>
      <c r="F2225" s="5" t="s">
        <v>11288</v>
      </c>
      <c r="G2225" s="5" t="s">
        <v>11289</v>
      </c>
      <c r="H2225" s="5" t="s">
        <v>11290</v>
      </c>
      <c r="I2225" s="5" t="s">
        <v>11291</v>
      </c>
      <c r="J2225" s="5" t="s">
        <v>51</v>
      </c>
      <c r="K2225" s="5" t="s">
        <v>4796</v>
      </c>
      <c r="L2225" s="2">
        <f t="shared" si="34"/>
        <v>22216.375984188599</v>
      </c>
      <c r="M2225" s="5" t="s">
        <v>38</v>
      </c>
      <c r="N2225" s="5" t="s">
        <v>11292</v>
      </c>
    </row>
    <row r="2226" spans="1:14" hidden="1" outlineLevel="1">
      <c r="B2226" s="5" t="s">
        <v>11293</v>
      </c>
      <c r="C2226" s="5" t="s">
        <v>37</v>
      </c>
      <c r="D2226" s="5" t="s">
        <v>55</v>
      </c>
      <c r="E2226" s="5"/>
      <c r="F2226" s="5" t="s">
        <v>11294</v>
      </c>
      <c r="G2226" s="5" t="s">
        <v>11295</v>
      </c>
      <c r="H2226" s="5" t="s">
        <v>11296</v>
      </c>
      <c r="I2226" s="5" t="s">
        <v>6503</v>
      </c>
      <c r="J2226" s="5" t="s">
        <v>51</v>
      </c>
      <c r="K2226" s="5" t="s">
        <v>1013</v>
      </c>
      <c r="L2226" s="2">
        <f t="shared" si="34"/>
        <v>85447.599939186926</v>
      </c>
      <c r="M2226" s="5" t="s">
        <v>38</v>
      </c>
      <c r="N2226" s="5" t="s">
        <v>11297</v>
      </c>
    </row>
    <row r="2227" spans="1:14" hidden="1" outlineLevel="1">
      <c r="B2227" s="5" t="s">
        <v>11298</v>
      </c>
      <c r="C2227" s="5" t="s">
        <v>37</v>
      </c>
      <c r="D2227" s="5" t="s">
        <v>38</v>
      </c>
      <c r="E2227" s="5"/>
      <c r="F2227" s="5" t="s">
        <v>11299</v>
      </c>
      <c r="G2227" s="5" t="s">
        <v>11300</v>
      </c>
      <c r="H2227" s="5" t="s">
        <v>11301</v>
      </c>
      <c r="I2227" s="5" t="s">
        <v>102</v>
      </c>
      <c r="J2227" s="5" t="s">
        <v>38</v>
      </c>
      <c r="K2227" s="5" t="s">
        <v>317</v>
      </c>
      <c r="L2227" s="2">
        <f t="shared" si="34"/>
        <v>-58104.367958647104</v>
      </c>
      <c r="M2227" s="5" t="s">
        <v>38</v>
      </c>
      <c r="N2227" s="5" t="s">
        <v>11302</v>
      </c>
    </row>
    <row r="2228" spans="1:14" hidden="1" outlineLevel="1">
      <c r="B2228" s="5" t="s">
        <v>11298</v>
      </c>
      <c r="C2228" s="5" t="s">
        <v>37</v>
      </c>
      <c r="D2228" s="5" t="s">
        <v>55</v>
      </c>
      <c r="E2228" s="5"/>
      <c r="F2228" s="5" t="s">
        <v>11303</v>
      </c>
      <c r="G2228" s="5" t="s">
        <v>11304</v>
      </c>
      <c r="H2228" s="5" t="s">
        <v>11301</v>
      </c>
      <c r="I2228" s="5" t="s">
        <v>1457</v>
      </c>
      <c r="J2228" s="5" t="s">
        <v>38</v>
      </c>
      <c r="K2228" s="5" t="s">
        <v>167</v>
      </c>
      <c r="L2228" s="2">
        <f t="shared" si="34"/>
        <v>92283.407934321876</v>
      </c>
      <c r="M2228" s="5" t="s">
        <v>38</v>
      </c>
      <c r="N2228" s="5" t="s">
        <v>11305</v>
      </c>
    </row>
    <row r="2229" spans="1:14" hidden="1" outlineLevel="1">
      <c r="B2229" s="5" t="s">
        <v>11306</v>
      </c>
      <c r="C2229" s="5" t="s">
        <v>37</v>
      </c>
      <c r="D2229" s="5" t="s">
        <v>38</v>
      </c>
      <c r="E2229" s="5"/>
      <c r="F2229" s="5" t="s">
        <v>11307</v>
      </c>
      <c r="G2229" s="5" t="s">
        <v>11308</v>
      </c>
      <c r="H2229" s="5" t="s">
        <v>11309</v>
      </c>
      <c r="I2229" s="5" t="s">
        <v>1492</v>
      </c>
      <c r="J2229" s="5" t="s">
        <v>51</v>
      </c>
      <c r="K2229" s="5" t="s">
        <v>871</v>
      </c>
      <c r="L2229" s="2">
        <f t="shared" si="34"/>
        <v>-97410.263930673085</v>
      </c>
      <c r="M2229" s="5" t="s">
        <v>38</v>
      </c>
      <c r="N2229" s="5" t="s">
        <v>11310</v>
      </c>
    </row>
    <row r="2230" spans="1:14" hidden="1" outlineLevel="1">
      <c r="B2230" s="5" t="s">
        <v>11306</v>
      </c>
      <c r="C2230" s="5" t="s">
        <v>37</v>
      </c>
      <c r="D2230" s="5" t="s">
        <v>38</v>
      </c>
      <c r="E2230" s="5"/>
      <c r="F2230" s="5" t="s">
        <v>11311</v>
      </c>
      <c r="G2230" s="5" t="s">
        <v>11312</v>
      </c>
      <c r="H2230" s="5" t="s">
        <v>11309</v>
      </c>
      <c r="I2230" s="5" t="s">
        <v>7444</v>
      </c>
      <c r="J2230" s="5" t="s">
        <v>51</v>
      </c>
      <c r="K2230" s="5" t="s">
        <v>11313</v>
      </c>
      <c r="L2230" s="2">
        <f t="shared" si="34"/>
        <v>258051.75181634451</v>
      </c>
      <c r="M2230" s="5" t="s">
        <v>38</v>
      </c>
      <c r="N2230" s="5" t="s">
        <v>11314</v>
      </c>
    </row>
    <row r="2231" spans="1:14" hidden="1" outlineLevel="1">
      <c r="A2231" s="3" t="s">
        <v>11315</v>
      </c>
      <c r="B2231" s="4" t="s">
        <v>11316</v>
      </c>
      <c r="C2231" s="4" t="s">
        <v>11317</v>
      </c>
      <c r="D2231" s="4" t="s">
        <v>11318</v>
      </c>
      <c r="E2231" s="4" t="s">
        <v>11319</v>
      </c>
      <c r="F2231" s="4" t="s">
        <v>11320</v>
      </c>
      <c r="G2231" s="4" t="s">
        <v>24</v>
      </c>
      <c r="H2231" s="4" t="s">
        <v>1890</v>
      </c>
      <c r="I2231" s="3" t="s">
        <v>11321</v>
      </c>
      <c r="L2231" s="2">
        <f t="shared" si="34"/>
        <v>0</v>
      </c>
    </row>
    <row r="2232" spans="1:14" hidden="1" outlineLevel="1">
      <c r="A2232" s="3" t="s">
        <v>11322</v>
      </c>
      <c r="B2232" s="4" t="s">
        <v>11323</v>
      </c>
      <c r="C2232" s="4" t="s">
        <v>11324</v>
      </c>
      <c r="D2232" s="4" t="s">
        <v>11318</v>
      </c>
      <c r="E2232" s="4" t="s">
        <v>11319</v>
      </c>
      <c r="F2232" s="4" t="s">
        <v>11320</v>
      </c>
      <c r="G2232" s="4" t="s">
        <v>24</v>
      </c>
      <c r="H2232" s="4" t="s">
        <v>1890</v>
      </c>
      <c r="I2232" s="3" t="s">
        <v>11325</v>
      </c>
      <c r="L2232" s="2">
        <f t="shared" si="34"/>
        <v>0</v>
      </c>
    </row>
    <row r="2233" spans="1:14" hidden="1" outlineLevel="1">
      <c r="B2233" s="1" t="s">
        <v>26</v>
      </c>
      <c r="C2233" s="1" t="s">
        <v>27</v>
      </c>
      <c r="D2233" s="1" t="s">
        <v>4</v>
      </c>
      <c r="E2233" s="1" t="s">
        <v>28</v>
      </c>
      <c r="F2233" s="1" t="s">
        <v>29</v>
      </c>
      <c r="G2233" s="1" t="s">
        <v>30</v>
      </c>
      <c r="H2233" s="1" t="s">
        <v>31</v>
      </c>
      <c r="I2233" s="1" t="s">
        <v>32</v>
      </c>
      <c r="J2233" s="1" t="s">
        <v>33</v>
      </c>
      <c r="K2233" s="1" t="s">
        <v>3</v>
      </c>
      <c r="L2233" s="2" t="e">
        <f t="shared" si="34"/>
        <v>#VALUE!</v>
      </c>
      <c r="M2233" s="1" t="s">
        <v>34</v>
      </c>
      <c r="N2233" s="1" t="s">
        <v>35</v>
      </c>
    </row>
    <row r="2234" spans="1:14" hidden="1" outlineLevel="1">
      <c r="B2234" s="5" t="s">
        <v>11326</v>
      </c>
      <c r="C2234" s="5" t="s">
        <v>24</v>
      </c>
      <c r="D2234" s="5" t="s">
        <v>46</v>
      </c>
      <c r="E2234" s="5"/>
      <c r="F2234" s="5" t="s">
        <v>11327</v>
      </c>
      <c r="G2234" s="5" t="s">
        <v>11328</v>
      </c>
      <c r="H2234" s="5" t="s">
        <v>11329</v>
      </c>
      <c r="I2234" s="5" t="s">
        <v>686</v>
      </c>
      <c r="J2234" s="5" t="s">
        <v>51</v>
      </c>
      <c r="K2234" s="5" t="s">
        <v>893</v>
      </c>
      <c r="L2234" s="2">
        <f t="shared" si="34"/>
        <v>93992.359933105618</v>
      </c>
      <c r="M2234" s="5" t="s">
        <v>38</v>
      </c>
      <c r="N2234" s="5" t="s">
        <v>11330</v>
      </c>
    </row>
    <row r="2235" spans="1:14" hidden="1" outlineLevel="1">
      <c r="B2235" s="5" t="s">
        <v>11331</v>
      </c>
      <c r="C2235" s="5" t="s">
        <v>37</v>
      </c>
      <c r="D2235" s="5" t="s">
        <v>38</v>
      </c>
      <c r="E2235" s="5"/>
      <c r="F2235" s="5" t="s">
        <v>11332</v>
      </c>
      <c r="G2235" s="5" t="s">
        <v>11333</v>
      </c>
      <c r="H2235" s="5" t="s">
        <v>11334</v>
      </c>
      <c r="I2235" s="5" t="s">
        <v>2510</v>
      </c>
      <c r="J2235" s="5" t="s">
        <v>51</v>
      </c>
      <c r="K2235" s="5" t="s">
        <v>540</v>
      </c>
      <c r="L2235" s="2">
        <f t="shared" si="34"/>
        <v>11962.66399148617</v>
      </c>
      <c r="M2235" s="5" t="s">
        <v>38</v>
      </c>
      <c r="N2235" s="5" t="s">
        <v>11335</v>
      </c>
    </row>
    <row r="2236" spans="1:14" hidden="1" outlineLevel="1">
      <c r="B2236" s="5" t="s">
        <v>11336</v>
      </c>
      <c r="C2236" s="5" t="s">
        <v>24</v>
      </c>
      <c r="D2236" s="5" t="s">
        <v>38</v>
      </c>
      <c r="E2236" s="5"/>
      <c r="F2236" s="5" t="s">
        <v>11337</v>
      </c>
      <c r="G2236" s="5" t="s">
        <v>11338</v>
      </c>
      <c r="H2236" s="5" t="s">
        <v>11339</v>
      </c>
      <c r="I2236" s="5" t="s">
        <v>385</v>
      </c>
      <c r="J2236" s="5" t="s">
        <v>51</v>
      </c>
      <c r="K2236" s="5" t="s">
        <v>139</v>
      </c>
      <c r="L2236" s="2">
        <f t="shared" si="34"/>
        <v>64940.175953782054</v>
      </c>
      <c r="M2236" s="5" t="s">
        <v>38</v>
      </c>
      <c r="N2236" s="5" t="s">
        <v>11340</v>
      </c>
    </row>
    <row r="2237" spans="1:14" hidden="1" outlineLevel="1">
      <c r="B2237" s="5" t="s">
        <v>11341</v>
      </c>
      <c r="C2237" s="5" t="s">
        <v>24</v>
      </c>
      <c r="D2237" s="5" t="s">
        <v>38</v>
      </c>
      <c r="E2237" s="5"/>
      <c r="F2237" s="5" t="s">
        <v>11342</v>
      </c>
      <c r="G2237" s="5" t="s">
        <v>11343</v>
      </c>
      <c r="H2237" s="5" t="s">
        <v>11344</v>
      </c>
      <c r="I2237" s="5" t="s">
        <v>7156</v>
      </c>
      <c r="J2237" s="5" t="s">
        <v>38</v>
      </c>
      <c r="K2237" s="5" t="s">
        <v>132</v>
      </c>
      <c r="L2237" s="2">
        <f t="shared" si="34"/>
        <v>56395.415959863371</v>
      </c>
      <c r="M2237" s="5" t="s">
        <v>38</v>
      </c>
      <c r="N2237" s="5" t="s">
        <v>11345</v>
      </c>
    </row>
    <row r="2238" spans="1:14" hidden="1" outlineLevel="1">
      <c r="B2238" s="5" t="s">
        <v>11346</v>
      </c>
      <c r="C2238" s="5" t="s">
        <v>24</v>
      </c>
      <c r="D2238" s="5" t="s">
        <v>38</v>
      </c>
      <c r="E2238" s="5"/>
      <c r="F2238" s="5" t="s">
        <v>11347</v>
      </c>
      <c r="G2238" s="5" t="s">
        <v>11348</v>
      </c>
      <c r="H2238" s="5" t="s">
        <v>3309</v>
      </c>
      <c r="I2238" s="5" t="s">
        <v>1287</v>
      </c>
      <c r="J2238" s="5" t="s">
        <v>38</v>
      </c>
      <c r="K2238" s="5" t="s">
        <v>583</v>
      </c>
      <c r="L2238" s="2">
        <f t="shared" si="34"/>
        <v>20507.423985404861</v>
      </c>
      <c r="M2238" s="5" t="s">
        <v>38</v>
      </c>
      <c r="N2238" s="5" t="s">
        <v>11349</v>
      </c>
    </row>
    <row r="2239" spans="1:14" hidden="1" outlineLevel="1">
      <c r="B2239" s="5" t="s">
        <v>11350</v>
      </c>
      <c r="C2239" s="5" t="s">
        <v>24</v>
      </c>
      <c r="D2239" s="5" t="s">
        <v>38</v>
      </c>
      <c r="E2239" s="5"/>
      <c r="F2239" s="5" t="s">
        <v>11351</v>
      </c>
      <c r="G2239" s="5" t="s">
        <v>11352</v>
      </c>
      <c r="H2239" s="5" t="s">
        <v>11353</v>
      </c>
      <c r="I2239" s="5" t="s">
        <v>4495</v>
      </c>
      <c r="J2239" s="5" t="s">
        <v>51</v>
      </c>
      <c r="K2239" s="5" t="s">
        <v>324</v>
      </c>
      <c r="L2239" s="2">
        <f t="shared" si="34"/>
        <v>71775.983948917012</v>
      </c>
      <c r="M2239" s="5" t="s">
        <v>38</v>
      </c>
      <c r="N2239" s="5" t="s">
        <v>11354</v>
      </c>
    </row>
    <row r="2240" spans="1:14" hidden="1" outlineLevel="1">
      <c r="B2240" s="5" t="s">
        <v>11355</v>
      </c>
      <c r="C2240" s="5" t="s">
        <v>24</v>
      </c>
      <c r="D2240" s="5" t="s">
        <v>38</v>
      </c>
      <c r="E2240" s="5"/>
      <c r="F2240" s="5" t="s">
        <v>11356</v>
      </c>
      <c r="G2240" s="5" t="s">
        <v>11357</v>
      </c>
      <c r="H2240" s="5" t="s">
        <v>11358</v>
      </c>
      <c r="I2240" s="5" t="s">
        <v>11359</v>
      </c>
      <c r="J2240" s="5" t="s">
        <v>51</v>
      </c>
      <c r="K2240" s="5" t="s">
        <v>853</v>
      </c>
      <c r="L2240" s="2">
        <f t="shared" si="34"/>
        <v>44432.751968377197</v>
      </c>
      <c r="M2240" s="5" t="s">
        <v>38</v>
      </c>
      <c r="N2240" s="5" t="s">
        <v>11360</v>
      </c>
    </row>
    <row r="2241" spans="2:14" hidden="1" outlineLevel="1">
      <c r="B2241" s="5" t="s">
        <v>11361</v>
      </c>
      <c r="C2241" s="5" t="s">
        <v>24</v>
      </c>
      <c r="D2241" s="5" t="s">
        <v>38</v>
      </c>
      <c r="E2241" s="5"/>
      <c r="F2241" s="5" t="s">
        <v>11362</v>
      </c>
      <c r="G2241" s="5" t="s">
        <v>11363</v>
      </c>
      <c r="H2241" s="5" t="s">
        <v>11364</v>
      </c>
      <c r="I2241" s="5" t="s">
        <v>1163</v>
      </c>
      <c r="J2241" s="5" t="s">
        <v>38</v>
      </c>
      <c r="K2241" s="5" t="s">
        <v>1417</v>
      </c>
      <c r="L2241" s="2">
        <f t="shared" si="34"/>
        <v>18798.471986621124</v>
      </c>
      <c r="M2241" s="5" t="s">
        <v>38</v>
      </c>
      <c r="N2241" s="5" t="s">
        <v>11365</v>
      </c>
    </row>
    <row r="2242" spans="2:14" hidden="1" outlineLevel="1">
      <c r="B2242" s="5" t="s">
        <v>11366</v>
      </c>
      <c r="C2242" s="5" t="s">
        <v>37</v>
      </c>
      <c r="D2242" s="5" t="s">
        <v>38</v>
      </c>
      <c r="E2242" s="5"/>
      <c r="F2242" s="5" t="s">
        <v>11367</v>
      </c>
      <c r="G2242" s="5" t="s">
        <v>11368</v>
      </c>
      <c r="H2242" s="5" t="s">
        <v>11369</v>
      </c>
      <c r="I2242" s="5" t="s">
        <v>1024</v>
      </c>
      <c r="J2242" s="5" t="s">
        <v>38</v>
      </c>
      <c r="K2242" s="5" t="s">
        <v>239</v>
      </c>
      <c r="L2242" s="2">
        <f t="shared" si="34"/>
        <v>35887.991974458506</v>
      </c>
      <c r="M2242" s="5" t="s">
        <v>38</v>
      </c>
      <c r="N2242" s="5" t="s">
        <v>1553</v>
      </c>
    </row>
    <row r="2243" spans="2:14" hidden="1" outlineLevel="1">
      <c r="B2243" s="5" t="s">
        <v>11370</v>
      </c>
      <c r="C2243" s="5" t="s">
        <v>24</v>
      </c>
      <c r="D2243" s="5" t="s">
        <v>55</v>
      </c>
      <c r="E2243" s="5"/>
      <c r="F2243" s="5" t="s">
        <v>11371</v>
      </c>
      <c r="G2243" s="5" t="s">
        <v>11372</v>
      </c>
      <c r="H2243" s="5" t="s">
        <v>11373</v>
      </c>
      <c r="I2243" s="5" t="s">
        <v>2955</v>
      </c>
      <c r="J2243" s="5" t="s">
        <v>38</v>
      </c>
      <c r="K2243" s="5" t="s">
        <v>317</v>
      </c>
      <c r="L2243" s="2">
        <f t="shared" ref="L2243:L2306" si="35">K2243/$K$2361*100</f>
        <v>-58104.367958647104</v>
      </c>
      <c r="M2243" s="5" t="s">
        <v>38</v>
      </c>
      <c r="N2243" s="5" t="s">
        <v>11374</v>
      </c>
    </row>
    <row r="2244" spans="2:14" hidden="1" outlineLevel="1">
      <c r="B2244" s="5" t="s">
        <v>11370</v>
      </c>
      <c r="C2244" s="5" t="s">
        <v>24</v>
      </c>
      <c r="D2244" s="5" t="s">
        <v>38</v>
      </c>
      <c r="E2244" s="5"/>
      <c r="F2244" s="5" t="s">
        <v>11375</v>
      </c>
      <c r="G2244" s="5" t="s">
        <v>11376</v>
      </c>
      <c r="H2244" s="5" t="s">
        <v>11373</v>
      </c>
      <c r="I2244" s="5" t="s">
        <v>1480</v>
      </c>
      <c r="J2244" s="5" t="s">
        <v>38</v>
      </c>
      <c r="K2244" s="5" t="s">
        <v>1423</v>
      </c>
      <c r="L2244" s="2">
        <f t="shared" si="35"/>
        <v>68358.079951349544</v>
      </c>
      <c r="M2244" s="5" t="s">
        <v>38</v>
      </c>
      <c r="N2244" s="5" t="s">
        <v>11377</v>
      </c>
    </row>
    <row r="2245" spans="2:14" hidden="1" outlineLevel="1">
      <c r="B2245" s="5" t="s">
        <v>11378</v>
      </c>
      <c r="C2245" s="5" t="s">
        <v>24</v>
      </c>
      <c r="D2245" s="5" t="s">
        <v>38</v>
      </c>
      <c r="E2245" s="5"/>
      <c r="F2245" s="5" t="s">
        <v>11379</v>
      </c>
      <c r="G2245" s="5" t="s">
        <v>11380</v>
      </c>
      <c r="H2245" s="5" t="s">
        <v>11381</v>
      </c>
      <c r="I2245" s="5" t="s">
        <v>371</v>
      </c>
      <c r="J2245" s="5" t="s">
        <v>38</v>
      </c>
      <c r="K2245" s="5" t="s">
        <v>289</v>
      </c>
      <c r="L2245" s="2">
        <f t="shared" si="35"/>
        <v>82029.695941619444</v>
      </c>
      <c r="M2245" s="5" t="s">
        <v>38</v>
      </c>
      <c r="N2245" s="5" t="s">
        <v>11382</v>
      </c>
    </row>
    <row r="2246" spans="2:14" hidden="1" outlineLevel="1">
      <c r="B2246" s="5" t="s">
        <v>11383</v>
      </c>
      <c r="C2246" s="5" t="s">
        <v>24</v>
      </c>
      <c r="D2246" s="5" t="s">
        <v>38</v>
      </c>
      <c r="E2246" s="5"/>
      <c r="F2246" s="5" t="s">
        <v>11384</v>
      </c>
      <c r="G2246" s="5" t="s">
        <v>11385</v>
      </c>
      <c r="H2246" s="5" t="s">
        <v>11386</v>
      </c>
      <c r="I2246" s="5" t="s">
        <v>11387</v>
      </c>
      <c r="J2246" s="5" t="s">
        <v>38</v>
      </c>
      <c r="K2246" s="5" t="s">
        <v>583</v>
      </c>
      <c r="L2246" s="2">
        <f t="shared" si="35"/>
        <v>20507.423985404861</v>
      </c>
      <c r="M2246" s="5" t="s">
        <v>38</v>
      </c>
      <c r="N2246" s="5" t="s">
        <v>11388</v>
      </c>
    </row>
    <row r="2247" spans="2:14" hidden="1" outlineLevel="1">
      <c r="B2247" s="5" t="s">
        <v>11389</v>
      </c>
      <c r="C2247" s="5" t="s">
        <v>24</v>
      </c>
      <c r="D2247" s="5" t="s">
        <v>38</v>
      </c>
      <c r="E2247" s="5"/>
      <c r="F2247" s="5" t="s">
        <v>11390</v>
      </c>
      <c r="G2247" s="5" t="s">
        <v>11391</v>
      </c>
      <c r="H2247" s="5" t="s">
        <v>11392</v>
      </c>
      <c r="I2247" s="5" t="s">
        <v>3738</v>
      </c>
      <c r="J2247" s="5" t="s">
        <v>51</v>
      </c>
      <c r="K2247" s="5" t="s">
        <v>75</v>
      </c>
      <c r="L2247" s="2">
        <f t="shared" si="35"/>
        <v>46141.703967160938</v>
      </c>
      <c r="M2247" s="5" t="s">
        <v>38</v>
      </c>
      <c r="N2247" s="5" t="s">
        <v>11393</v>
      </c>
    </row>
    <row r="2248" spans="2:14" hidden="1" outlineLevel="1">
      <c r="B2248" s="5" t="s">
        <v>11394</v>
      </c>
      <c r="C2248" s="5" t="s">
        <v>37</v>
      </c>
      <c r="D2248" s="5" t="s">
        <v>38</v>
      </c>
      <c r="E2248" s="5"/>
      <c r="F2248" s="5" t="s">
        <v>11395</v>
      </c>
      <c r="G2248" s="5" t="s">
        <v>11396</v>
      </c>
      <c r="H2248" s="5" t="s">
        <v>11397</v>
      </c>
      <c r="I2248" s="5" t="s">
        <v>4054</v>
      </c>
      <c r="J2248" s="5" t="s">
        <v>51</v>
      </c>
      <c r="K2248" s="5" t="s">
        <v>550</v>
      </c>
      <c r="L2248" s="2">
        <f t="shared" si="35"/>
        <v>100828.16792824057</v>
      </c>
      <c r="M2248" s="5" t="s">
        <v>38</v>
      </c>
      <c r="N2248" s="5" t="s">
        <v>11398</v>
      </c>
    </row>
    <row r="2249" spans="2:14" hidden="1" outlineLevel="1">
      <c r="B2249" s="5" t="s">
        <v>11399</v>
      </c>
      <c r="C2249" s="5" t="s">
        <v>37</v>
      </c>
      <c r="D2249" s="5" t="s">
        <v>38</v>
      </c>
      <c r="E2249" s="5"/>
      <c r="F2249" s="5" t="s">
        <v>11400</v>
      </c>
      <c r="G2249" s="5" t="s">
        <v>11401</v>
      </c>
      <c r="H2249" s="5" t="s">
        <v>11402</v>
      </c>
      <c r="I2249" s="5" t="s">
        <v>921</v>
      </c>
      <c r="J2249" s="5" t="s">
        <v>55</v>
      </c>
      <c r="K2249" s="5" t="s">
        <v>1579</v>
      </c>
      <c r="L2249" s="2">
        <f t="shared" si="35"/>
        <v>-52977.511962295888</v>
      </c>
      <c r="M2249" s="5" t="s">
        <v>38</v>
      </c>
      <c r="N2249" s="5" t="s">
        <v>11403</v>
      </c>
    </row>
    <row r="2250" spans="2:14" hidden="1" outlineLevel="1">
      <c r="B2250" s="5" t="s">
        <v>11399</v>
      </c>
      <c r="C2250" s="5" t="s">
        <v>37</v>
      </c>
      <c r="D2250" s="5" t="s">
        <v>55</v>
      </c>
      <c r="E2250" s="5"/>
      <c r="F2250" s="5" t="s">
        <v>11404</v>
      </c>
      <c r="G2250" s="5" t="s">
        <v>11405</v>
      </c>
      <c r="H2250" s="5" t="s">
        <v>11402</v>
      </c>
      <c r="I2250" s="5" t="s">
        <v>1135</v>
      </c>
      <c r="J2250" s="5" t="s">
        <v>55</v>
      </c>
      <c r="K2250" s="5" t="s">
        <v>139</v>
      </c>
      <c r="L2250" s="2">
        <f t="shared" si="35"/>
        <v>64940.175953782054</v>
      </c>
      <c r="M2250" s="5" t="s">
        <v>38</v>
      </c>
      <c r="N2250" s="5" t="s">
        <v>11406</v>
      </c>
    </row>
    <row r="2251" spans="2:14" hidden="1" outlineLevel="1">
      <c r="B2251" s="5" t="s">
        <v>11407</v>
      </c>
      <c r="C2251" s="5" t="s">
        <v>24</v>
      </c>
      <c r="D2251" s="5" t="s">
        <v>38</v>
      </c>
      <c r="E2251" s="5"/>
      <c r="F2251" s="5" t="s">
        <v>11408</v>
      </c>
      <c r="G2251" s="5" t="s">
        <v>11409</v>
      </c>
      <c r="H2251" s="5" t="s">
        <v>11410</v>
      </c>
      <c r="I2251" s="5" t="s">
        <v>1933</v>
      </c>
      <c r="J2251" s="5" t="s">
        <v>51</v>
      </c>
      <c r="K2251" s="5" t="s">
        <v>459</v>
      </c>
      <c r="L2251" s="2">
        <f t="shared" si="35"/>
        <v>104246.07192580804</v>
      </c>
      <c r="M2251" s="5" t="s">
        <v>38</v>
      </c>
      <c r="N2251" s="5" t="s">
        <v>11411</v>
      </c>
    </row>
    <row r="2252" spans="2:14" hidden="1" outlineLevel="1">
      <c r="B2252" s="5" t="s">
        <v>11412</v>
      </c>
      <c r="C2252" s="5" t="s">
        <v>37</v>
      </c>
      <c r="D2252" s="5" t="s">
        <v>38</v>
      </c>
      <c r="E2252" s="5"/>
      <c r="F2252" s="5" t="s">
        <v>11413</v>
      </c>
      <c r="G2252" s="5" t="s">
        <v>11414</v>
      </c>
      <c r="H2252" s="5" t="s">
        <v>11415</v>
      </c>
      <c r="I2252" s="5" t="s">
        <v>630</v>
      </c>
      <c r="J2252" s="5" t="s">
        <v>51</v>
      </c>
      <c r="K2252" s="5" t="s">
        <v>167</v>
      </c>
      <c r="L2252" s="2">
        <f t="shared" si="35"/>
        <v>92283.407934321876</v>
      </c>
      <c r="M2252" s="5" t="s">
        <v>38</v>
      </c>
      <c r="N2252" s="5" t="s">
        <v>11416</v>
      </c>
    </row>
    <row r="2253" spans="2:14" hidden="1" outlineLevel="1">
      <c r="B2253" s="5" t="s">
        <v>11417</v>
      </c>
      <c r="C2253" s="5" t="s">
        <v>37</v>
      </c>
      <c r="D2253" s="5" t="s">
        <v>38</v>
      </c>
      <c r="E2253" s="5"/>
      <c r="F2253" s="5" t="s">
        <v>11418</v>
      </c>
      <c r="G2253" s="5" t="s">
        <v>11419</v>
      </c>
      <c r="H2253" s="5" t="s">
        <v>11420</v>
      </c>
      <c r="I2253" s="5" t="s">
        <v>5986</v>
      </c>
      <c r="J2253" s="5" t="s">
        <v>51</v>
      </c>
      <c r="K2253" s="5" t="s">
        <v>142</v>
      </c>
      <c r="L2253" s="2">
        <f t="shared" si="35"/>
        <v>10253.711992702431</v>
      </c>
      <c r="M2253" s="5" t="s">
        <v>38</v>
      </c>
      <c r="N2253" s="5" t="s">
        <v>11421</v>
      </c>
    </row>
    <row r="2254" spans="2:14" hidden="1" outlineLevel="1">
      <c r="B2254" s="5" t="s">
        <v>11422</v>
      </c>
      <c r="C2254" s="5" t="s">
        <v>24</v>
      </c>
      <c r="D2254" s="5" t="s">
        <v>38</v>
      </c>
      <c r="E2254" s="5"/>
      <c r="F2254" s="5" t="s">
        <v>11423</v>
      </c>
      <c r="G2254" s="5" t="s">
        <v>11424</v>
      </c>
      <c r="H2254" s="5" t="s">
        <v>11425</v>
      </c>
      <c r="I2254" s="5" t="s">
        <v>7102</v>
      </c>
      <c r="J2254" s="5" t="s">
        <v>51</v>
      </c>
      <c r="K2254" s="5" t="s">
        <v>1870</v>
      </c>
      <c r="L2254" s="2">
        <f t="shared" si="35"/>
        <v>-78611.791944051976</v>
      </c>
      <c r="M2254" s="5" t="s">
        <v>38</v>
      </c>
      <c r="N2254" s="5" t="s">
        <v>3575</v>
      </c>
    </row>
    <row r="2255" spans="2:14" hidden="1" outlineLevel="1">
      <c r="B2255" s="5" t="s">
        <v>11422</v>
      </c>
      <c r="C2255" s="5" t="s">
        <v>24</v>
      </c>
      <c r="D2255" s="5" t="s">
        <v>46</v>
      </c>
      <c r="E2255" s="5"/>
      <c r="F2255" s="5" t="s">
        <v>11426</v>
      </c>
      <c r="G2255" s="5" t="s">
        <v>11427</v>
      </c>
      <c r="H2255" s="5" t="s">
        <v>11425</v>
      </c>
      <c r="I2255" s="5" t="s">
        <v>458</v>
      </c>
      <c r="J2255" s="5" t="s">
        <v>51</v>
      </c>
      <c r="K2255" s="5" t="s">
        <v>1405</v>
      </c>
      <c r="L2255" s="2">
        <f t="shared" si="35"/>
        <v>117917.68791607795</v>
      </c>
      <c r="M2255" s="5" t="s">
        <v>38</v>
      </c>
      <c r="N2255" s="5" t="s">
        <v>11428</v>
      </c>
    </row>
    <row r="2256" spans="2:14" hidden="1" outlineLevel="1">
      <c r="B2256" s="5" t="s">
        <v>11429</v>
      </c>
      <c r="C2256" s="5" t="s">
        <v>24</v>
      </c>
      <c r="D2256" s="5" t="s">
        <v>38</v>
      </c>
      <c r="E2256" s="5"/>
      <c r="F2256" s="5" t="s">
        <v>11430</v>
      </c>
      <c r="G2256" s="5" t="s">
        <v>11431</v>
      </c>
      <c r="H2256" s="5" t="s">
        <v>11432</v>
      </c>
      <c r="I2256" s="5" t="s">
        <v>3564</v>
      </c>
      <c r="J2256" s="5" t="s">
        <v>55</v>
      </c>
      <c r="K2256" s="5" t="s">
        <v>294</v>
      </c>
      <c r="L2256" s="2">
        <f t="shared" si="35"/>
        <v>-70067.031950133271</v>
      </c>
      <c r="M2256" s="5" t="s">
        <v>38</v>
      </c>
      <c r="N2256" s="5" t="s">
        <v>11433</v>
      </c>
    </row>
    <row r="2257" spans="1:14" hidden="1" outlineLevel="1">
      <c r="B2257" s="5" t="s">
        <v>11429</v>
      </c>
      <c r="C2257" s="5" t="s">
        <v>24</v>
      </c>
      <c r="D2257" s="5" t="s">
        <v>38</v>
      </c>
      <c r="E2257" s="5"/>
      <c r="F2257" s="5" t="s">
        <v>11434</v>
      </c>
      <c r="G2257" s="5" t="s">
        <v>11435</v>
      </c>
      <c r="H2257" s="5" t="s">
        <v>11432</v>
      </c>
      <c r="I2257" s="5" t="s">
        <v>365</v>
      </c>
      <c r="J2257" s="5" t="s">
        <v>55</v>
      </c>
      <c r="K2257" s="5" t="s">
        <v>96</v>
      </c>
      <c r="L2257" s="2">
        <f t="shared" si="35"/>
        <v>78611.791944051976</v>
      </c>
      <c r="M2257" s="5" t="s">
        <v>38</v>
      </c>
      <c r="N2257" s="5" t="s">
        <v>11436</v>
      </c>
    </row>
    <row r="2258" spans="1:14" hidden="1" outlineLevel="1">
      <c r="B2258" s="5" t="s">
        <v>11437</v>
      </c>
      <c r="C2258" s="5" t="s">
        <v>37</v>
      </c>
      <c r="D2258" s="5" t="s">
        <v>55</v>
      </c>
      <c r="E2258" s="5"/>
      <c r="F2258" s="5" t="s">
        <v>11438</v>
      </c>
      <c r="G2258" s="5" t="s">
        <v>11439</v>
      </c>
      <c r="H2258" s="5" t="s">
        <v>11440</v>
      </c>
      <c r="I2258" s="5" t="s">
        <v>6503</v>
      </c>
      <c r="J2258" s="5" t="s">
        <v>38</v>
      </c>
      <c r="K2258" s="5" t="s">
        <v>82</v>
      </c>
      <c r="L2258" s="2">
        <f t="shared" si="35"/>
        <v>58104.367958647104</v>
      </c>
      <c r="M2258" s="5" t="s">
        <v>38</v>
      </c>
      <c r="N2258" s="5" t="s">
        <v>11441</v>
      </c>
    </row>
    <row r="2259" spans="1:14" hidden="1" outlineLevel="1">
      <c r="B2259" s="5" t="s">
        <v>11442</v>
      </c>
      <c r="C2259" s="5" t="s">
        <v>37</v>
      </c>
      <c r="D2259" s="5" t="s">
        <v>55</v>
      </c>
      <c r="E2259" s="5"/>
      <c r="F2259" s="5" t="s">
        <v>11443</v>
      </c>
      <c r="G2259" s="5" t="s">
        <v>11444</v>
      </c>
      <c r="H2259" s="5" t="s">
        <v>11445</v>
      </c>
      <c r="I2259" s="5" t="s">
        <v>7577</v>
      </c>
      <c r="J2259" s="5" t="s">
        <v>51</v>
      </c>
      <c r="K2259" s="5" t="s">
        <v>195</v>
      </c>
      <c r="L2259" s="2">
        <f t="shared" si="35"/>
        <v>95701.311931889359</v>
      </c>
      <c r="M2259" s="5" t="s">
        <v>38</v>
      </c>
      <c r="N2259" s="5" t="s">
        <v>11446</v>
      </c>
    </row>
    <row r="2260" spans="1:14" hidden="1" outlineLevel="1">
      <c r="B2260" s="5" t="s">
        <v>11447</v>
      </c>
      <c r="C2260" s="5" t="s">
        <v>37</v>
      </c>
      <c r="D2260" s="5" t="s">
        <v>55</v>
      </c>
      <c r="E2260" s="5"/>
      <c r="F2260" s="5" t="s">
        <v>11448</v>
      </c>
      <c r="G2260" s="5" t="s">
        <v>11449</v>
      </c>
      <c r="H2260" s="5" t="s">
        <v>11450</v>
      </c>
      <c r="I2260" s="5" t="s">
        <v>1071</v>
      </c>
      <c r="J2260" s="5" t="s">
        <v>38</v>
      </c>
      <c r="K2260" s="5" t="s">
        <v>1194</v>
      </c>
      <c r="L2260" s="2">
        <f t="shared" si="35"/>
        <v>-49559.60796472842</v>
      </c>
      <c r="M2260" s="5" t="s">
        <v>38</v>
      </c>
      <c r="N2260" s="5" t="s">
        <v>11451</v>
      </c>
    </row>
    <row r="2261" spans="1:14" hidden="1" outlineLevel="1">
      <c r="B2261" s="5" t="s">
        <v>11452</v>
      </c>
      <c r="C2261" s="5" t="s">
        <v>37</v>
      </c>
      <c r="D2261" s="5" t="s">
        <v>38</v>
      </c>
      <c r="E2261" s="5" t="s">
        <v>120</v>
      </c>
      <c r="F2261" s="5" t="s">
        <v>11453</v>
      </c>
      <c r="G2261" s="5" t="s">
        <v>11454</v>
      </c>
      <c r="H2261" s="5" t="s">
        <v>11455</v>
      </c>
      <c r="I2261" s="5" t="s">
        <v>3226</v>
      </c>
      <c r="J2261" s="5" t="s">
        <v>38</v>
      </c>
      <c r="K2261" s="5" t="s">
        <v>1209</v>
      </c>
      <c r="L2261" s="2">
        <f t="shared" si="35"/>
        <v>88865.503936754394</v>
      </c>
      <c r="M2261" s="5" t="s">
        <v>38</v>
      </c>
      <c r="N2261" s="5" t="s">
        <v>11456</v>
      </c>
    </row>
    <row r="2262" spans="1:14" hidden="1" outlineLevel="1">
      <c r="B2262" s="5" t="s">
        <v>11452</v>
      </c>
      <c r="C2262" s="5" t="s">
        <v>37</v>
      </c>
      <c r="D2262" s="5" t="s">
        <v>55</v>
      </c>
      <c r="E2262" s="5" t="s">
        <v>120</v>
      </c>
      <c r="F2262" s="5" t="s">
        <v>11457</v>
      </c>
      <c r="G2262" s="5" t="s">
        <v>11458</v>
      </c>
      <c r="H2262" s="5" t="s">
        <v>11455</v>
      </c>
      <c r="I2262" s="5" t="s">
        <v>710</v>
      </c>
      <c r="J2262" s="5" t="s">
        <v>38</v>
      </c>
      <c r="K2262" s="5" t="s">
        <v>125</v>
      </c>
      <c r="L2262" s="2">
        <f t="shared" si="35"/>
        <v>-47850.655965944679</v>
      </c>
      <c r="M2262" s="5" t="s">
        <v>38</v>
      </c>
      <c r="N2262" s="5" t="s">
        <v>11459</v>
      </c>
    </row>
    <row r="2263" spans="1:14" hidden="1" outlineLevel="1">
      <c r="B2263" s="5" t="s">
        <v>11460</v>
      </c>
      <c r="C2263" s="5" t="s">
        <v>37</v>
      </c>
      <c r="D2263" s="5" t="s">
        <v>38</v>
      </c>
      <c r="E2263" s="5" t="s">
        <v>120</v>
      </c>
      <c r="F2263" s="5" t="s">
        <v>11461</v>
      </c>
      <c r="G2263" s="5" t="s">
        <v>11462</v>
      </c>
      <c r="H2263" s="5" t="s">
        <v>11463</v>
      </c>
      <c r="I2263" s="5" t="s">
        <v>3759</v>
      </c>
      <c r="J2263" s="5" t="s">
        <v>51</v>
      </c>
      <c r="K2263" s="5" t="s">
        <v>139</v>
      </c>
      <c r="L2263" s="2">
        <f t="shared" si="35"/>
        <v>64940.175953782054</v>
      </c>
      <c r="M2263" s="5" t="s">
        <v>38</v>
      </c>
      <c r="N2263" s="5" t="s">
        <v>11464</v>
      </c>
    </row>
    <row r="2264" spans="1:14" hidden="1" outlineLevel="1">
      <c r="B2264" s="5" t="s">
        <v>11465</v>
      </c>
      <c r="C2264" s="5" t="s">
        <v>24</v>
      </c>
      <c r="D2264" s="5" t="s">
        <v>38</v>
      </c>
      <c r="E2264" s="5"/>
      <c r="F2264" s="5" t="s">
        <v>11466</v>
      </c>
      <c r="G2264" s="5" t="s">
        <v>11467</v>
      </c>
      <c r="H2264" s="5" t="s">
        <v>11468</v>
      </c>
      <c r="I2264" s="5" t="s">
        <v>5859</v>
      </c>
      <c r="J2264" s="5" t="s">
        <v>38</v>
      </c>
      <c r="K2264" s="5" t="s">
        <v>540</v>
      </c>
      <c r="L2264" s="2">
        <f t="shared" si="35"/>
        <v>11962.66399148617</v>
      </c>
      <c r="M2264" s="5" t="s">
        <v>38</v>
      </c>
      <c r="N2264" s="5" t="s">
        <v>11469</v>
      </c>
    </row>
    <row r="2265" spans="1:14" hidden="1" outlineLevel="1">
      <c r="B2265" s="5" t="s">
        <v>11470</v>
      </c>
      <c r="C2265" s="5" t="s">
        <v>37</v>
      </c>
      <c r="D2265" s="5" t="s">
        <v>38</v>
      </c>
      <c r="E2265" s="5"/>
      <c r="F2265" s="5" t="s">
        <v>11471</v>
      </c>
      <c r="G2265" s="5" t="s">
        <v>11472</v>
      </c>
      <c r="H2265" s="5" t="s">
        <v>11473</v>
      </c>
      <c r="I2265" s="5" t="s">
        <v>3415</v>
      </c>
      <c r="J2265" s="5" t="s">
        <v>51</v>
      </c>
      <c r="K2265" s="5" t="s">
        <v>301</v>
      </c>
      <c r="L2265" s="2">
        <f t="shared" si="35"/>
        <v>54686.463961079629</v>
      </c>
      <c r="M2265" s="5" t="s">
        <v>38</v>
      </c>
      <c r="N2265" s="5" t="s">
        <v>11474</v>
      </c>
    </row>
    <row r="2266" spans="1:14" hidden="1" outlineLevel="1">
      <c r="B2266" s="5" t="s">
        <v>11470</v>
      </c>
      <c r="C2266" s="5" t="s">
        <v>37</v>
      </c>
      <c r="D2266" s="5" t="s">
        <v>55</v>
      </c>
      <c r="E2266" s="5"/>
      <c r="F2266" s="5" t="s">
        <v>11475</v>
      </c>
      <c r="G2266" s="5" t="s">
        <v>11476</v>
      </c>
      <c r="H2266" s="5" t="s">
        <v>11473</v>
      </c>
      <c r="I2266" s="5" t="s">
        <v>5327</v>
      </c>
      <c r="J2266" s="5" t="s">
        <v>51</v>
      </c>
      <c r="K2266" s="5" t="s">
        <v>740</v>
      </c>
      <c r="L2266" s="2">
        <f t="shared" si="35"/>
        <v>-3417.9039975674768</v>
      </c>
      <c r="M2266" s="5" t="s">
        <v>38</v>
      </c>
      <c r="N2266" s="5" t="s">
        <v>11477</v>
      </c>
    </row>
    <row r="2267" spans="1:14" hidden="1" outlineLevel="1">
      <c r="B2267" s="5" t="s">
        <v>11478</v>
      </c>
      <c r="C2267" s="5" t="s">
        <v>37</v>
      </c>
      <c r="D2267" s="5" t="s">
        <v>55</v>
      </c>
      <c r="E2267" s="5"/>
      <c r="F2267" s="5" t="s">
        <v>11479</v>
      </c>
      <c r="G2267" s="5" t="s">
        <v>11480</v>
      </c>
      <c r="H2267" s="5" t="s">
        <v>11481</v>
      </c>
      <c r="I2267" s="5" t="s">
        <v>2222</v>
      </c>
      <c r="J2267" s="5" t="s">
        <v>38</v>
      </c>
      <c r="K2267" s="5" t="s">
        <v>82</v>
      </c>
      <c r="L2267" s="2">
        <f t="shared" si="35"/>
        <v>58104.367958647104</v>
      </c>
      <c r="M2267" s="5" t="s">
        <v>38</v>
      </c>
      <c r="N2267" s="5" t="s">
        <v>11482</v>
      </c>
    </row>
    <row r="2268" spans="1:14" collapsed="1">
      <c r="A2268" s="3" t="s">
        <v>11483</v>
      </c>
      <c r="B2268" s="2" t="s">
        <v>11484</v>
      </c>
      <c r="C2268" s="2" t="s">
        <v>11485</v>
      </c>
      <c r="D2268" s="2" t="s">
        <v>11486</v>
      </c>
      <c r="E2268" s="2" t="s">
        <v>11487</v>
      </c>
      <c r="F2268" s="2" t="s">
        <v>11488</v>
      </c>
      <c r="G2268" s="2" t="s">
        <v>11489</v>
      </c>
      <c r="H2268" s="2" t="s">
        <v>11490</v>
      </c>
      <c r="I2268" s="3" t="s">
        <v>11491</v>
      </c>
      <c r="K2268" s="2">
        <f>35/C2268</f>
        <v>4.1461825504945801E-4</v>
      </c>
      <c r="L2268" s="2">
        <f t="shared" si="35"/>
        <v>0.7085626956989971</v>
      </c>
      <c r="M2268" s="2">
        <v>-0.61099999999999999</v>
      </c>
      <c r="N2268" s="2">
        <v>4.5999999999999996</v>
      </c>
    </row>
    <row r="2269" spans="1:14" hidden="1" outlineLevel="1">
      <c r="A2269" s="3" t="s">
        <v>11492</v>
      </c>
      <c r="B2269" s="4" t="s">
        <v>11493</v>
      </c>
      <c r="C2269" s="4" t="s">
        <v>11494</v>
      </c>
      <c r="D2269" s="4" t="s">
        <v>11486</v>
      </c>
      <c r="E2269" s="4" t="s">
        <v>11487</v>
      </c>
      <c r="F2269" s="4" t="s">
        <v>11488</v>
      </c>
      <c r="G2269" s="4" t="s">
        <v>24</v>
      </c>
      <c r="H2269" s="4" t="s">
        <v>11490</v>
      </c>
      <c r="I2269" s="3" t="s">
        <v>11495</v>
      </c>
      <c r="L2269" s="2">
        <f t="shared" si="35"/>
        <v>0</v>
      </c>
    </row>
    <row r="2270" spans="1:14" hidden="1" outlineLevel="1">
      <c r="B2270" s="1" t="s">
        <v>26</v>
      </c>
      <c r="C2270" s="1" t="s">
        <v>27</v>
      </c>
      <c r="D2270" s="1" t="s">
        <v>4</v>
      </c>
      <c r="E2270" s="1" t="s">
        <v>28</v>
      </c>
      <c r="F2270" s="1" t="s">
        <v>29</v>
      </c>
      <c r="G2270" s="1" t="s">
        <v>30</v>
      </c>
      <c r="H2270" s="1" t="s">
        <v>31</v>
      </c>
      <c r="I2270" s="1" t="s">
        <v>32</v>
      </c>
      <c r="J2270" s="1" t="s">
        <v>33</v>
      </c>
      <c r="K2270" s="1" t="s">
        <v>3</v>
      </c>
      <c r="L2270" s="2" t="e">
        <f t="shared" si="35"/>
        <v>#VALUE!</v>
      </c>
      <c r="M2270" s="1" t="s">
        <v>34</v>
      </c>
      <c r="N2270" s="1" t="s">
        <v>35</v>
      </c>
    </row>
    <row r="2271" spans="1:14" hidden="1" outlineLevel="1">
      <c r="B2271" s="5" t="s">
        <v>11496</v>
      </c>
      <c r="C2271" s="5" t="s">
        <v>37</v>
      </c>
      <c r="D2271" s="5" t="s">
        <v>38</v>
      </c>
      <c r="E2271" s="5"/>
      <c r="F2271" s="5" t="s">
        <v>11497</v>
      </c>
      <c r="G2271" s="5" t="s">
        <v>11498</v>
      </c>
      <c r="H2271" s="5" t="s">
        <v>11499</v>
      </c>
      <c r="I2271" s="5" t="s">
        <v>4844</v>
      </c>
      <c r="J2271" s="5" t="s">
        <v>51</v>
      </c>
      <c r="K2271" s="5" t="s">
        <v>477</v>
      </c>
      <c r="L2271" s="2">
        <f t="shared" si="35"/>
        <v>15380.567989053645</v>
      </c>
      <c r="M2271" s="5" t="s">
        <v>38</v>
      </c>
      <c r="N2271" s="5" t="s">
        <v>44</v>
      </c>
    </row>
    <row r="2272" spans="1:14" hidden="1" outlineLevel="1">
      <c r="B2272" s="8" t="s">
        <v>11500</v>
      </c>
      <c r="C2272" s="8" t="s">
        <v>37</v>
      </c>
      <c r="D2272" s="8" t="s">
        <v>38</v>
      </c>
      <c r="E2272" s="8"/>
      <c r="F2272" s="8" t="s">
        <v>9415</v>
      </c>
      <c r="G2272" s="8" t="s">
        <v>9415</v>
      </c>
      <c r="H2272" s="8" t="s">
        <v>9416</v>
      </c>
      <c r="I2272" s="8" t="s">
        <v>11501</v>
      </c>
      <c r="J2272" s="8" t="s">
        <v>51</v>
      </c>
      <c r="K2272" s="8" t="s">
        <v>51</v>
      </c>
      <c r="L2272" s="2">
        <f t="shared" si="35"/>
        <v>0</v>
      </c>
      <c r="M2272" s="8" t="s">
        <v>374</v>
      </c>
      <c r="N2272" s="8" t="s">
        <v>9418</v>
      </c>
    </row>
    <row r="2273" spans="2:14" hidden="1" outlineLevel="1">
      <c r="B2273" s="5" t="s">
        <v>11502</v>
      </c>
      <c r="C2273" s="5" t="s">
        <v>37</v>
      </c>
      <c r="D2273" s="5" t="s">
        <v>55</v>
      </c>
      <c r="E2273" s="5"/>
      <c r="F2273" s="5" t="s">
        <v>11503</v>
      </c>
      <c r="G2273" s="5" t="s">
        <v>11504</v>
      </c>
      <c r="H2273" s="5" t="s">
        <v>11505</v>
      </c>
      <c r="I2273" s="5" t="s">
        <v>951</v>
      </c>
      <c r="J2273" s="5" t="s">
        <v>38</v>
      </c>
      <c r="K2273" s="5" t="s">
        <v>2286</v>
      </c>
      <c r="L2273" s="2">
        <f t="shared" si="35"/>
        <v>32470.087976891027</v>
      </c>
      <c r="M2273" s="5" t="s">
        <v>38</v>
      </c>
      <c r="N2273" s="5" t="s">
        <v>11506</v>
      </c>
    </row>
    <row r="2274" spans="2:14" hidden="1" outlineLevel="1">
      <c r="B2274" s="5" t="s">
        <v>11507</v>
      </c>
      <c r="C2274" s="5" t="s">
        <v>24</v>
      </c>
      <c r="D2274" s="5" t="s">
        <v>46</v>
      </c>
      <c r="E2274" s="5"/>
      <c r="F2274" s="5" t="s">
        <v>11508</v>
      </c>
      <c r="G2274" s="5" t="s">
        <v>11509</v>
      </c>
      <c r="H2274" s="5" t="s">
        <v>11510</v>
      </c>
      <c r="I2274" s="5" t="s">
        <v>2280</v>
      </c>
      <c r="J2274" s="5" t="s">
        <v>51</v>
      </c>
      <c r="K2274" s="5" t="s">
        <v>60</v>
      </c>
      <c r="L2274" s="2">
        <f t="shared" si="35"/>
        <v>70067.031950133271</v>
      </c>
      <c r="M2274" s="5" t="s">
        <v>38</v>
      </c>
      <c r="N2274" s="5" t="s">
        <v>11511</v>
      </c>
    </row>
    <row r="2275" spans="2:14" hidden="1" outlineLevel="1">
      <c r="B2275" s="5" t="s">
        <v>11512</v>
      </c>
      <c r="C2275" s="5" t="s">
        <v>37</v>
      </c>
      <c r="D2275" s="5" t="s">
        <v>38</v>
      </c>
      <c r="E2275" s="5"/>
      <c r="F2275" s="5" t="s">
        <v>11513</v>
      </c>
      <c r="G2275" s="5" t="s">
        <v>11514</v>
      </c>
      <c r="H2275" s="5" t="s">
        <v>11515</v>
      </c>
      <c r="I2275" s="5" t="s">
        <v>3493</v>
      </c>
      <c r="J2275" s="5" t="s">
        <v>51</v>
      </c>
      <c r="K2275" s="5" t="s">
        <v>540</v>
      </c>
      <c r="L2275" s="2">
        <f t="shared" si="35"/>
        <v>11962.66399148617</v>
      </c>
      <c r="M2275" s="5" t="s">
        <v>38</v>
      </c>
      <c r="N2275" s="5" t="s">
        <v>11516</v>
      </c>
    </row>
    <row r="2276" spans="2:14" hidden="1" outlineLevel="1">
      <c r="B2276" s="5" t="s">
        <v>11517</v>
      </c>
      <c r="C2276" s="5" t="s">
        <v>37</v>
      </c>
      <c r="D2276" s="5" t="s">
        <v>38</v>
      </c>
      <c r="E2276" s="5"/>
      <c r="F2276" s="5" t="s">
        <v>11518</v>
      </c>
      <c r="G2276" s="5" t="s">
        <v>11519</v>
      </c>
      <c r="H2276" s="5" t="s">
        <v>11520</v>
      </c>
      <c r="I2276" s="5" t="s">
        <v>4147</v>
      </c>
      <c r="J2276" s="5" t="s">
        <v>51</v>
      </c>
      <c r="K2276" s="5" t="s">
        <v>167</v>
      </c>
      <c r="L2276" s="2">
        <f t="shared" si="35"/>
        <v>92283.407934321876</v>
      </c>
      <c r="M2276" s="5" t="s">
        <v>38</v>
      </c>
      <c r="N2276" s="5" t="s">
        <v>11521</v>
      </c>
    </row>
    <row r="2277" spans="2:14" hidden="1" outlineLevel="1">
      <c r="B2277" s="5" t="s">
        <v>11522</v>
      </c>
      <c r="C2277" s="5" t="s">
        <v>37</v>
      </c>
      <c r="D2277" s="5" t="s">
        <v>46</v>
      </c>
      <c r="E2277" s="5"/>
      <c r="F2277" s="5" t="s">
        <v>11523</v>
      </c>
      <c r="G2277" s="5" t="s">
        <v>11524</v>
      </c>
      <c r="H2277" s="5" t="s">
        <v>11525</v>
      </c>
      <c r="I2277" s="5" t="s">
        <v>2042</v>
      </c>
      <c r="J2277" s="5" t="s">
        <v>51</v>
      </c>
      <c r="K2277" s="5" t="s">
        <v>103</v>
      </c>
      <c r="L2277" s="2">
        <f t="shared" si="35"/>
        <v>66649.127952565803</v>
      </c>
      <c r="M2277" s="5" t="s">
        <v>38</v>
      </c>
      <c r="N2277" s="5" t="s">
        <v>11526</v>
      </c>
    </row>
    <row r="2278" spans="2:14" hidden="1" outlineLevel="1">
      <c r="B2278" s="5" t="s">
        <v>11527</v>
      </c>
      <c r="C2278" s="5" t="s">
        <v>37</v>
      </c>
      <c r="D2278" s="5" t="s">
        <v>55</v>
      </c>
      <c r="E2278" s="5"/>
      <c r="F2278" s="5" t="s">
        <v>11528</v>
      </c>
      <c r="G2278" s="5" t="s">
        <v>11529</v>
      </c>
      <c r="H2278" s="5" t="s">
        <v>11530</v>
      </c>
      <c r="I2278" s="5" t="s">
        <v>1710</v>
      </c>
      <c r="J2278" s="5" t="s">
        <v>51</v>
      </c>
      <c r="K2278" s="5" t="s">
        <v>893</v>
      </c>
      <c r="L2278" s="2">
        <f t="shared" si="35"/>
        <v>93992.359933105618</v>
      </c>
      <c r="M2278" s="5" t="s">
        <v>38</v>
      </c>
      <c r="N2278" s="5" t="s">
        <v>11531</v>
      </c>
    </row>
    <row r="2279" spans="2:14" hidden="1" outlineLevel="1">
      <c r="B2279" s="5" t="s">
        <v>11532</v>
      </c>
      <c r="C2279" s="5" t="s">
        <v>37</v>
      </c>
      <c r="D2279" s="5" t="s">
        <v>63</v>
      </c>
      <c r="E2279" s="5"/>
      <c r="F2279" s="5" t="s">
        <v>11533</v>
      </c>
      <c r="G2279" s="5" t="s">
        <v>11534</v>
      </c>
      <c r="H2279" s="5" t="s">
        <v>11535</v>
      </c>
      <c r="I2279" s="5" t="s">
        <v>3415</v>
      </c>
      <c r="J2279" s="5" t="s">
        <v>38</v>
      </c>
      <c r="K2279" s="5" t="s">
        <v>2920</v>
      </c>
      <c r="L2279" s="2">
        <f t="shared" si="35"/>
        <v>155514.63188932021</v>
      </c>
      <c r="M2279" s="5" t="s">
        <v>38</v>
      </c>
      <c r="N2279" s="5" t="s">
        <v>11536</v>
      </c>
    </row>
    <row r="2280" spans="2:14" hidden="1" outlineLevel="1">
      <c r="B2280" s="5" t="s">
        <v>11537</v>
      </c>
      <c r="C2280" s="5" t="s">
        <v>37</v>
      </c>
      <c r="D2280" s="5" t="s">
        <v>38</v>
      </c>
      <c r="E2280" s="5"/>
      <c r="F2280" s="5" t="s">
        <v>11538</v>
      </c>
      <c r="G2280" s="5" t="s">
        <v>11539</v>
      </c>
      <c r="H2280" s="5" t="s">
        <v>11540</v>
      </c>
      <c r="I2280" s="5" t="s">
        <v>11541</v>
      </c>
      <c r="J2280" s="5" t="s">
        <v>51</v>
      </c>
      <c r="K2280" s="5" t="s">
        <v>2286</v>
      </c>
      <c r="L2280" s="2">
        <f t="shared" si="35"/>
        <v>32470.087976891027</v>
      </c>
      <c r="M2280" s="5" t="s">
        <v>38</v>
      </c>
      <c r="N2280" s="5" t="s">
        <v>11542</v>
      </c>
    </row>
    <row r="2281" spans="2:14" hidden="1" outlineLevel="1">
      <c r="B2281" s="5" t="s">
        <v>11543</v>
      </c>
      <c r="C2281" s="5" t="s">
        <v>37</v>
      </c>
      <c r="D2281" s="5" t="s">
        <v>46</v>
      </c>
      <c r="E2281" s="5"/>
      <c r="F2281" s="5" t="s">
        <v>11544</v>
      </c>
      <c r="G2281" s="5" t="s">
        <v>11545</v>
      </c>
      <c r="H2281" s="5" t="s">
        <v>11546</v>
      </c>
      <c r="I2281" s="5" t="s">
        <v>2264</v>
      </c>
      <c r="J2281" s="5" t="s">
        <v>51</v>
      </c>
      <c r="K2281" s="5" t="s">
        <v>68</v>
      </c>
      <c r="L2281" s="2">
        <f t="shared" si="35"/>
        <v>97410.263930673085</v>
      </c>
      <c r="M2281" s="5" t="s">
        <v>38</v>
      </c>
      <c r="N2281" s="5" t="s">
        <v>11547</v>
      </c>
    </row>
    <row r="2282" spans="2:14" hidden="1" outlineLevel="1">
      <c r="B2282" s="5" t="s">
        <v>11543</v>
      </c>
      <c r="C2282" s="5" t="s">
        <v>37</v>
      </c>
      <c r="D2282" s="5" t="s">
        <v>38</v>
      </c>
      <c r="E2282" s="5"/>
      <c r="F2282" s="5" t="s">
        <v>11548</v>
      </c>
      <c r="G2282" s="5" t="s">
        <v>11549</v>
      </c>
      <c r="H2282" s="5" t="s">
        <v>11546</v>
      </c>
      <c r="I2282" s="5" t="s">
        <v>7577</v>
      </c>
      <c r="J2282" s="5" t="s">
        <v>51</v>
      </c>
      <c r="K2282" s="5" t="s">
        <v>2459</v>
      </c>
      <c r="L2282" s="2">
        <f t="shared" si="35"/>
        <v>-59813.319957430853</v>
      </c>
      <c r="M2282" s="5" t="s">
        <v>38</v>
      </c>
      <c r="N2282" s="5" t="s">
        <v>11550</v>
      </c>
    </row>
    <row r="2283" spans="2:14" hidden="1" outlineLevel="1">
      <c r="B2283" s="5" t="s">
        <v>11551</v>
      </c>
      <c r="C2283" s="5" t="s">
        <v>37</v>
      </c>
      <c r="D2283" s="5" t="s">
        <v>46</v>
      </c>
      <c r="E2283" s="5"/>
      <c r="F2283" s="5" t="s">
        <v>11552</v>
      </c>
      <c r="G2283" s="5" t="s">
        <v>11553</v>
      </c>
      <c r="H2283" s="5" t="s">
        <v>11554</v>
      </c>
      <c r="I2283" s="5" t="s">
        <v>316</v>
      </c>
      <c r="J2283" s="5" t="s">
        <v>51</v>
      </c>
      <c r="K2283" s="5" t="s">
        <v>952</v>
      </c>
      <c r="L2283" s="2">
        <f t="shared" si="35"/>
        <v>37596.943973242247</v>
      </c>
      <c r="M2283" s="5" t="s">
        <v>38</v>
      </c>
      <c r="N2283" s="5" t="s">
        <v>11555</v>
      </c>
    </row>
    <row r="2284" spans="2:14" hidden="1" outlineLevel="1">
      <c r="B2284" s="5" t="s">
        <v>11556</v>
      </c>
      <c r="C2284" s="5" t="s">
        <v>37</v>
      </c>
      <c r="D2284" s="5" t="s">
        <v>46</v>
      </c>
      <c r="E2284" s="5"/>
      <c r="F2284" s="5" t="s">
        <v>11557</v>
      </c>
      <c r="G2284" s="5" t="s">
        <v>11558</v>
      </c>
      <c r="H2284" s="5" t="s">
        <v>11559</v>
      </c>
      <c r="I2284" s="5" t="s">
        <v>11560</v>
      </c>
      <c r="J2284" s="5" t="s">
        <v>51</v>
      </c>
      <c r="K2284" s="5" t="s">
        <v>459</v>
      </c>
      <c r="L2284" s="2">
        <f t="shared" si="35"/>
        <v>104246.07192580804</v>
      </c>
      <c r="M2284" s="5" t="s">
        <v>38</v>
      </c>
      <c r="N2284" s="5" t="s">
        <v>11561</v>
      </c>
    </row>
    <row r="2285" spans="2:14" hidden="1" outlineLevel="1">
      <c r="B2285" s="5" t="s">
        <v>11556</v>
      </c>
      <c r="C2285" s="5" t="s">
        <v>37</v>
      </c>
      <c r="D2285" s="5" t="s">
        <v>55</v>
      </c>
      <c r="E2285" s="5"/>
      <c r="F2285" s="5" t="s">
        <v>11562</v>
      </c>
      <c r="G2285" s="5" t="s">
        <v>11563</v>
      </c>
      <c r="H2285" s="5" t="s">
        <v>11559</v>
      </c>
      <c r="I2285" s="5" t="s">
        <v>2501</v>
      </c>
      <c r="J2285" s="5" t="s">
        <v>51</v>
      </c>
      <c r="K2285" s="5" t="s">
        <v>1095</v>
      </c>
      <c r="L2285" s="2">
        <f t="shared" si="35"/>
        <v>-27343.231980539815</v>
      </c>
      <c r="M2285" s="5" t="s">
        <v>38</v>
      </c>
      <c r="N2285" s="5" t="s">
        <v>11564</v>
      </c>
    </row>
    <row r="2286" spans="2:14" hidden="1" outlineLevel="1">
      <c r="B2286" s="5" t="s">
        <v>11565</v>
      </c>
      <c r="C2286" s="5" t="s">
        <v>37</v>
      </c>
      <c r="D2286" s="5" t="s">
        <v>55</v>
      </c>
      <c r="E2286" s="5" t="s">
        <v>120</v>
      </c>
      <c r="F2286" s="5" t="s">
        <v>11566</v>
      </c>
      <c r="G2286" s="5" t="s">
        <v>11567</v>
      </c>
      <c r="H2286" s="5" t="s">
        <v>11568</v>
      </c>
      <c r="I2286" s="5" t="s">
        <v>3222</v>
      </c>
      <c r="J2286" s="5" t="s">
        <v>51</v>
      </c>
      <c r="K2286" s="5" t="s">
        <v>561</v>
      </c>
      <c r="L2286" s="2">
        <f t="shared" si="35"/>
        <v>-41014.847970809722</v>
      </c>
      <c r="M2286" s="5" t="s">
        <v>38</v>
      </c>
      <c r="N2286" s="5" t="s">
        <v>11569</v>
      </c>
    </row>
    <row r="2287" spans="2:14" hidden="1" outlineLevel="1">
      <c r="B2287" s="5" t="s">
        <v>11570</v>
      </c>
      <c r="C2287" s="5" t="s">
        <v>37</v>
      </c>
      <c r="D2287" s="5" t="s">
        <v>55</v>
      </c>
      <c r="E2287" s="5"/>
      <c r="F2287" s="5" t="s">
        <v>11571</v>
      </c>
      <c r="G2287" s="5" t="s">
        <v>11572</v>
      </c>
      <c r="H2287" s="5" t="s">
        <v>11573</v>
      </c>
      <c r="I2287" s="5" t="s">
        <v>2180</v>
      </c>
      <c r="J2287" s="5" t="s">
        <v>51</v>
      </c>
      <c r="K2287" s="5" t="s">
        <v>103</v>
      </c>
      <c r="L2287" s="2">
        <f t="shared" si="35"/>
        <v>66649.127952565803</v>
      </c>
      <c r="M2287" s="5" t="s">
        <v>38</v>
      </c>
      <c r="N2287" s="5" t="s">
        <v>11574</v>
      </c>
    </row>
    <row r="2288" spans="2:14" hidden="1" outlineLevel="1">
      <c r="B2288" s="1" t="s">
        <v>26</v>
      </c>
      <c r="C2288" s="1" t="s">
        <v>27</v>
      </c>
      <c r="D2288" s="1" t="s">
        <v>4</v>
      </c>
      <c r="E2288" s="1" t="s">
        <v>28</v>
      </c>
      <c r="F2288" s="1" t="s">
        <v>29</v>
      </c>
      <c r="G2288" s="1" t="s">
        <v>30</v>
      </c>
      <c r="H2288" s="1" t="s">
        <v>31</v>
      </c>
      <c r="I2288" s="1" t="s">
        <v>32</v>
      </c>
      <c r="J2288" s="1" t="s">
        <v>33</v>
      </c>
      <c r="K2288" s="1" t="s">
        <v>3</v>
      </c>
      <c r="L2288" s="2" t="e">
        <f t="shared" si="35"/>
        <v>#VALUE!</v>
      </c>
      <c r="M2288" s="1" t="s">
        <v>34</v>
      </c>
      <c r="N2288" s="1" t="s">
        <v>35</v>
      </c>
    </row>
    <row r="2289" spans="2:14" hidden="1" outlineLevel="1">
      <c r="B2289" s="5" t="s">
        <v>11575</v>
      </c>
      <c r="C2289" s="5" t="s">
        <v>37</v>
      </c>
      <c r="D2289" s="5" t="s">
        <v>46</v>
      </c>
      <c r="E2289" s="5"/>
      <c r="F2289" s="5" t="s">
        <v>11576</v>
      </c>
      <c r="G2289" s="5" t="s">
        <v>11577</v>
      </c>
      <c r="H2289" s="5" t="s">
        <v>11578</v>
      </c>
      <c r="I2289" s="5" t="s">
        <v>1163</v>
      </c>
      <c r="J2289" s="5" t="s">
        <v>51</v>
      </c>
      <c r="K2289" s="5" t="s">
        <v>181</v>
      </c>
      <c r="L2289" s="2">
        <f t="shared" si="35"/>
        <v>52977.511962295888</v>
      </c>
      <c r="M2289" s="5" t="s">
        <v>38</v>
      </c>
      <c r="N2289" s="5" t="s">
        <v>11579</v>
      </c>
    </row>
    <row r="2290" spans="2:14" hidden="1" outlineLevel="1">
      <c r="B2290" s="5" t="s">
        <v>11580</v>
      </c>
      <c r="C2290" s="5" t="s">
        <v>37</v>
      </c>
      <c r="D2290" s="5" t="s">
        <v>55</v>
      </c>
      <c r="E2290" s="5"/>
      <c r="F2290" s="5" t="s">
        <v>11581</v>
      </c>
      <c r="G2290" s="5" t="s">
        <v>11582</v>
      </c>
      <c r="H2290" s="5" t="s">
        <v>11583</v>
      </c>
      <c r="I2290" s="5" t="s">
        <v>7621</v>
      </c>
      <c r="J2290" s="5" t="s">
        <v>51</v>
      </c>
      <c r="K2290" s="5" t="s">
        <v>215</v>
      </c>
      <c r="L2290" s="2">
        <f t="shared" si="35"/>
        <v>63231.223954998328</v>
      </c>
      <c r="M2290" s="5" t="s">
        <v>38</v>
      </c>
      <c r="N2290" s="5" t="s">
        <v>11584</v>
      </c>
    </row>
    <row r="2291" spans="2:14" hidden="1" outlineLevel="1">
      <c r="B2291" s="5" t="s">
        <v>11585</v>
      </c>
      <c r="C2291" s="5" t="s">
        <v>37</v>
      </c>
      <c r="D2291" s="5" t="s">
        <v>55</v>
      </c>
      <c r="E2291" s="5"/>
      <c r="F2291" s="5" t="s">
        <v>11586</v>
      </c>
      <c r="G2291" s="5" t="s">
        <v>11587</v>
      </c>
      <c r="H2291" s="5" t="s">
        <v>11588</v>
      </c>
      <c r="I2291" s="5" t="s">
        <v>1463</v>
      </c>
      <c r="J2291" s="5" t="s">
        <v>51</v>
      </c>
      <c r="K2291" s="5" t="s">
        <v>1164</v>
      </c>
      <c r="L2291" s="2">
        <f t="shared" si="35"/>
        <v>39305.895972025988</v>
      </c>
      <c r="M2291" s="5" t="s">
        <v>38</v>
      </c>
      <c r="N2291" s="5" t="s">
        <v>11589</v>
      </c>
    </row>
    <row r="2292" spans="2:14" hidden="1" outlineLevel="1">
      <c r="B2292" s="5" t="s">
        <v>11590</v>
      </c>
      <c r="C2292" s="5" t="s">
        <v>37</v>
      </c>
      <c r="D2292" s="5" t="s">
        <v>38</v>
      </c>
      <c r="E2292" s="5" t="s">
        <v>162</v>
      </c>
      <c r="F2292" s="5" t="s">
        <v>11591</v>
      </c>
      <c r="G2292" s="5" t="s">
        <v>11592</v>
      </c>
      <c r="H2292" s="5" t="s">
        <v>11593</v>
      </c>
      <c r="I2292" s="5" t="s">
        <v>4437</v>
      </c>
      <c r="J2292" s="5" t="s">
        <v>38</v>
      </c>
      <c r="K2292" s="5" t="s">
        <v>75</v>
      </c>
      <c r="L2292" s="2">
        <f t="shared" si="35"/>
        <v>46141.703967160938</v>
      </c>
      <c r="M2292" s="5" t="s">
        <v>38</v>
      </c>
      <c r="N2292" s="5" t="s">
        <v>11594</v>
      </c>
    </row>
    <row r="2293" spans="2:14" hidden="1" outlineLevel="1">
      <c r="B2293" s="5" t="s">
        <v>11595</v>
      </c>
      <c r="C2293" s="5" t="s">
        <v>37</v>
      </c>
      <c r="D2293" s="5" t="s">
        <v>252</v>
      </c>
      <c r="E2293" s="5"/>
      <c r="F2293" s="5" t="s">
        <v>11596</v>
      </c>
      <c r="G2293" s="5" t="s">
        <v>11597</v>
      </c>
      <c r="H2293" s="5" t="s">
        <v>11598</v>
      </c>
      <c r="I2293" s="5" t="s">
        <v>1826</v>
      </c>
      <c r="J2293" s="5" t="s">
        <v>51</v>
      </c>
      <c r="K2293" s="5" t="s">
        <v>4060</v>
      </c>
      <c r="L2293" s="2">
        <f t="shared" si="35"/>
        <v>116208.73591729421</v>
      </c>
      <c r="M2293" s="5" t="s">
        <v>38</v>
      </c>
      <c r="N2293" s="5" t="s">
        <v>11599</v>
      </c>
    </row>
    <row r="2294" spans="2:14" hidden="1" outlineLevel="1">
      <c r="B2294" s="5" t="s">
        <v>11600</v>
      </c>
      <c r="C2294" s="5" t="s">
        <v>37</v>
      </c>
      <c r="D2294" s="5" t="s">
        <v>38</v>
      </c>
      <c r="E2294" s="5"/>
      <c r="F2294" s="5" t="s">
        <v>11601</v>
      </c>
      <c r="G2294" s="5" t="s">
        <v>11602</v>
      </c>
      <c r="H2294" s="5" t="s">
        <v>11603</v>
      </c>
      <c r="I2294" s="5" t="s">
        <v>2570</v>
      </c>
      <c r="J2294" s="5" t="s">
        <v>55</v>
      </c>
      <c r="K2294" s="5" t="s">
        <v>159</v>
      </c>
      <c r="L2294" s="2">
        <f t="shared" si="35"/>
        <v>42723.799969593463</v>
      </c>
      <c r="M2294" s="5" t="s">
        <v>38</v>
      </c>
      <c r="N2294" s="5" t="s">
        <v>11604</v>
      </c>
    </row>
    <row r="2295" spans="2:14" hidden="1" outlineLevel="1">
      <c r="B2295" s="5" t="s">
        <v>11600</v>
      </c>
      <c r="C2295" s="5" t="s">
        <v>37</v>
      </c>
      <c r="D2295" s="5" t="s">
        <v>38</v>
      </c>
      <c r="E2295" s="5"/>
      <c r="F2295" s="5" t="s">
        <v>11605</v>
      </c>
      <c r="G2295" s="5" t="s">
        <v>11606</v>
      </c>
      <c r="H2295" s="5" t="s">
        <v>11603</v>
      </c>
      <c r="I2295" s="5" t="s">
        <v>395</v>
      </c>
      <c r="J2295" s="5" t="s">
        <v>55</v>
      </c>
      <c r="K2295" s="5" t="s">
        <v>1259</v>
      </c>
      <c r="L2295" s="2">
        <f t="shared" si="35"/>
        <v>-5126.8559963512153</v>
      </c>
      <c r="M2295" s="5" t="s">
        <v>38</v>
      </c>
      <c r="N2295" s="5" t="s">
        <v>11607</v>
      </c>
    </row>
    <row r="2296" spans="2:14" hidden="1" outlineLevel="1">
      <c r="B2296" s="5" t="s">
        <v>11608</v>
      </c>
      <c r="C2296" s="5" t="s">
        <v>37</v>
      </c>
      <c r="D2296" s="5" t="s">
        <v>46</v>
      </c>
      <c r="E2296" s="5"/>
      <c r="F2296" s="5" t="s">
        <v>11609</v>
      </c>
      <c r="G2296" s="5" t="s">
        <v>11610</v>
      </c>
      <c r="H2296" s="5" t="s">
        <v>11611</v>
      </c>
      <c r="I2296" s="5" t="s">
        <v>2218</v>
      </c>
      <c r="J2296" s="5" t="s">
        <v>51</v>
      </c>
      <c r="K2296" s="5" t="s">
        <v>659</v>
      </c>
      <c r="L2296" s="2">
        <f t="shared" si="35"/>
        <v>121335.59191364543</v>
      </c>
      <c r="M2296" s="5" t="s">
        <v>38</v>
      </c>
      <c r="N2296" s="5" t="s">
        <v>11612</v>
      </c>
    </row>
    <row r="2297" spans="2:14" hidden="1" outlineLevel="1">
      <c r="B2297" s="5" t="s">
        <v>11608</v>
      </c>
      <c r="C2297" s="5" t="s">
        <v>37</v>
      </c>
      <c r="D2297" s="5" t="s">
        <v>46</v>
      </c>
      <c r="E2297" s="5"/>
      <c r="F2297" s="5" t="s">
        <v>11613</v>
      </c>
      <c r="G2297" s="5" t="s">
        <v>11614</v>
      </c>
      <c r="H2297" s="5" t="s">
        <v>11611</v>
      </c>
      <c r="I2297" s="5" t="s">
        <v>859</v>
      </c>
      <c r="J2297" s="5" t="s">
        <v>51</v>
      </c>
      <c r="K2297" s="5" t="s">
        <v>2878</v>
      </c>
      <c r="L2297" s="2">
        <f t="shared" si="35"/>
        <v>-87156.551937970667</v>
      </c>
      <c r="M2297" s="5" t="s">
        <v>38</v>
      </c>
      <c r="N2297" s="5" t="s">
        <v>11615</v>
      </c>
    </row>
    <row r="2298" spans="2:14" hidden="1" outlineLevel="1">
      <c r="B2298" s="5" t="s">
        <v>11616</v>
      </c>
      <c r="C2298" s="5" t="s">
        <v>37</v>
      </c>
      <c r="D2298" s="5" t="s">
        <v>46</v>
      </c>
      <c r="E2298" s="5"/>
      <c r="F2298" s="5" t="s">
        <v>11617</v>
      </c>
      <c r="G2298" s="5" t="s">
        <v>11618</v>
      </c>
      <c r="H2298" s="5" t="s">
        <v>11619</v>
      </c>
      <c r="I2298" s="5" t="s">
        <v>2977</v>
      </c>
      <c r="J2298" s="5" t="s">
        <v>38</v>
      </c>
      <c r="K2298" s="5" t="s">
        <v>956</v>
      </c>
      <c r="L2298" s="2">
        <f t="shared" si="35"/>
        <v>-34179.039975674772</v>
      </c>
      <c r="M2298" s="5" t="s">
        <v>38</v>
      </c>
      <c r="N2298" s="5" t="s">
        <v>11620</v>
      </c>
    </row>
    <row r="2299" spans="2:14" hidden="1" outlineLevel="1">
      <c r="B2299" s="5" t="s">
        <v>11616</v>
      </c>
      <c r="C2299" s="5" t="s">
        <v>37</v>
      </c>
      <c r="D2299" s="5" t="s">
        <v>374</v>
      </c>
      <c r="E2299" s="5"/>
      <c r="F2299" s="5" t="s">
        <v>11621</v>
      </c>
      <c r="G2299" s="5" t="s">
        <v>11622</v>
      </c>
      <c r="H2299" s="5" t="s">
        <v>11619</v>
      </c>
      <c r="I2299" s="5" t="s">
        <v>1865</v>
      </c>
      <c r="J2299" s="5" t="s">
        <v>38</v>
      </c>
      <c r="K2299" s="5" t="s">
        <v>932</v>
      </c>
      <c r="L2299" s="2">
        <f t="shared" si="35"/>
        <v>90574.455935538135</v>
      </c>
      <c r="M2299" s="5" t="s">
        <v>38</v>
      </c>
      <c r="N2299" s="5" t="s">
        <v>11623</v>
      </c>
    </row>
    <row r="2300" spans="2:14" hidden="1" outlineLevel="1">
      <c r="B2300" s="5" t="s">
        <v>11624</v>
      </c>
      <c r="C2300" s="5" t="s">
        <v>37</v>
      </c>
      <c r="D2300" s="5" t="s">
        <v>38</v>
      </c>
      <c r="E2300" s="5"/>
      <c r="F2300" s="5" t="s">
        <v>11625</v>
      </c>
      <c r="G2300" s="5" t="s">
        <v>11626</v>
      </c>
      <c r="H2300" s="5" t="s">
        <v>11627</v>
      </c>
      <c r="I2300" s="5" t="s">
        <v>576</v>
      </c>
      <c r="J2300" s="5" t="s">
        <v>38</v>
      </c>
      <c r="K2300" s="5" t="s">
        <v>1259</v>
      </c>
      <c r="L2300" s="2">
        <f t="shared" si="35"/>
        <v>-5126.8559963512153</v>
      </c>
      <c r="M2300" s="5" t="s">
        <v>38</v>
      </c>
      <c r="N2300" s="5" t="s">
        <v>11628</v>
      </c>
    </row>
    <row r="2301" spans="2:14" hidden="1" outlineLevel="1">
      <c r="B2301" s="5" t="s">
        <v>11624</v>
      </c>
      <c r="C2301" s="5" t="s">
        <v>37</v>
      </c>
      <c r="D2301" s="5" t="s">
        <v>55</v>
      </c>
      <c r="E2301" s="5"/>
      <c r="F2301" s="5" t="s">
        <v>11629</v>
      </c>
      <c r="G2301" s="5" t="s">
        <v>11630</v>
      </c>
      <c r="H2301" s="5" t="s">
        <v>11627</v>
      </c>
      <c r="I2301" s="5" t="s">
        <v>4147</v>
      </c>
      <c r="J2301" s="5" t="s">
        <v>38</v>
      </c>
      <c r="K2301" s="5" t="s">
        <v>4796</v>
      </c>
      <c r="L2301" s="2">
        <f t="shared" si="35"/>
        <v>22216.375984188599</v>
      </c>
      <c r="M2301" s="5" t="s">
        <v>38</v>
      </c>
      <c r="N2301" s="5" t="s">
        <v>11631</v>
      </c>
    </row>
    <row r="2302" spans="2:14" hidden="1" outlineLevel="1">
      <c r="B2302" s="5" t="s">
        <v>11632</v>
      </c>
      <c r="C2302" s="5" t="s">
        <v>37</v>
      </c>
      <c r="D2302" s="5" t="s">
        <v>55</v>
      </c>
      <c r="E2302" s="5"/>
      <c r="F2302" s="5" t="s">
        <v>11633</v>
      </c>
      <c r="G2302" s="5" t="s">
        <v>11634</v>
      </c>
      <c r="H2302" s="5" t="s">
        <v>11635</v>
      </c>
      <c r="I2302" s="5" t="s">
        <v>2389</v>
      </c>
      <c r="J2302" s="5" t="s">
        <v>38</v>
      </c>
      <c r="K2302" s="5" t="s">
        <v>887</v>
      </c>
      <c r="L2302" s="2">
        <f t="shared" si="35"/>
        <v>25634.279981756077</v>
      </c>
      <c r="M2302" s="5" t="s">
        <v>38</v>
      </c>
      <c r="N2302" s="5" t="s">
        <v>11636</v>
      </c>
    </row>
    <row r="2303" spans="2:14" hidden="1" outlineLevel="1">
      <c r="B2303" s="5" t="s">
        <v>11637</v>
      </c>
      <c r="C2303" s="5" t="s">
        <v>37</v>
      </c>
      <c r="D2303" s="5" t="s">
        <v>63</v>
      </c>
      <c r="E2303" s="5"/>
      <c r="F2303" s="5" t="s">
        <v>11638</v>
      </c>
      <c r="G2303" s="5" t="s">
        <v>11639</v>
      </c>
      <c r="H2303" s="5" t="s">
        <v>11640</v>
      </c>
      <c r="I2303" s="5" t="s">
        <v>642</v>
      </c>
      <c r="J2303" s="5" t="s">
        <v>55</v>
      </c>
      <c r="K2303" s="5" t="s">
        <v>188</v>
      </c>
      <c r="L2303" s="2">
        <f t="shared" si="35"/>
        <v>80320.743942835703</v>
      </c>
      <c r="M2303" s="5" t="s">
        <v>38</v>
      </c>
      <c r="N2303" s="5" t="s">
        <v>11641</v>
      </c>
    </row>
    <row r="2304" spans="2:14" hidden="1" outlineLevel="1">
      <c r="B2304" s="5" t="s">
        <v>11637</v>
      </c>
      <c r="C2304" s="5" t="s">
        <v>37</v>
      </c>
      <c r="D2304" s="5" t="s">
        <v>46</v>
      </c>
      <c r="E2304" s="5"/>
      <c r="F2304" s="5" t="s">
        <v>11642</v>
      </c>
      <c r="G2304" s="5" t="s">
        <v>11643</v>
      </c>
      <c r="H2304" s="5" t="s">
        <v>11640</v>
      </c>
      <c r="I2304" s="5" t="s">
        <v>6532</v>
      </c>
      <c r="J2304" s="5" t="s">
        <v>55</v>
      </c>
      <c r="K2304" s="5" t="s">
        <v>1075</v>
      </c>
      <c r="L2304" s="2">
        <f t="shared" si="35"/>
        <v>-76902.839945268221</v>
      </c>
      <c r="M2304" s="5" t="s">
        <v>38</v>
      </c>
      <c r="N2304" s="5" t="s">
        <v>11644</v>
      </c>
    </row>
    <row r="2305" spans="1:14" collapsed="1">
      <c r="A2305" s="3" t="s">
        <v>11645</v>
      </c>
      <c r="B2305" s="2" t="s">
        <v>11646</v>
      </c>
      <c r="C2305" s="2" t="s">
        <v>11647</v>
      </c>
      <c r="D2305" s="2" t="s">
        <v>4629</v>
      </c>
      <c r="E2305" s="2" t="s">
        <v>11648</v>
      </c>
      <c r="F2305" s="2" t="s">
        <v>11649</v>
      </c>
      <c r="G2305" s="2" t="s">
        <v>11650</v>
      </c>
      <c r="H2305" s="2" t="s">
        <v>9401</v>
      </c>
      <c r="I2305" s="3" t="s">
        <v>11651</v>
      </c>
      <c r="K2305" s="2">
        <f>33/C2305</f>
        <v>6.0089588113186934E-4</v>
      </c>
      <c r="L2305" s="2">
        <f t="shared" si="35"/>
        <v>1.0269022171212239</v>
      </c>
      <c r="M2305" s="2">
        <v>-0.33600000000000002</v>
      </c>
      <c r="N2305" s="2">
        <v>5.42</v>
      </c>
    </row>
    <row r="2306" spans="1:14" hidden="1" outlineLevel="1">
      <c r="A2306" s="3" t="s">
        <v>11652</v>
      </c>
      <c r="B2306" s="4" t="s">
        <v>11653</v>
      </c>
      <c r="C2306" s="4" t="s">
        <v>11654</v>
      </c>
      <c r="D2306" s="4" t="s">
        <v>4629</v>
      </c>
      <c r="E2306" s="4" t="s">
        <v>11648</v>
      </c>
      <c r="F2306" s="4" t="s">
        <v>11649</v>
      </c>
      <c r="G2306" s="4" t="s">
        <v>24</v>
      </c>
      <c r="H2306" s="4" t="s">
        <v>9401</v>
      </c>
      <c r="I2306" s="3" t="s">
        <v>11655</v>
      </c>
      <c r="L2306" s="2">
        <f t="shared" si="35"/>
        <v>0</v>
      </c>
    </row>
    <row r="2307" spans="1:14" hidden="1" outlineLevel="1">
      <c r="B2307" s="1" t="s">
        <v>26</v>
      </c>
      <c r="C2307" s="1" t="s">
        <v>27</v>
      </c>
      <c r="D2307" s="1" t="s">
        <v>4</v>
      </c>
      <c r="E2307" s="1" t="s">
        <v>28</v>
      </c>
      <c r="F2307" s="1" t="s">
        <v>29</v>
      </c>
      <c r="G2307" s="1" t="s">
        <v>30</v>
      </c>
      <c r="H2307" s="1" t="s">
        <v>31</v>
      </c>
      <c r="I2307" s="1" t="s">
        <v>32</v>
      </c>
      <c r="J2307" s="1" t="s">
        <v>33</v>
      </c>
      <c r="K2307" s="1" t="s">
        <v>3</v>
      </c>
      <c r="L2307" s="2" t="e">
        <f t="shared" ref="L2307:L2336" si="36">K2307/$K$2361*100</f>
        <v>#VALUE!</v>
      </c>
      <c r="M2307" s="1" t="s">
        <v>34</v>
      </c>
      <c r="N2307" s="1" t="s">
        <v>35</v>
      </c>
    </row>
    <row r="2308" spans="1:14" hidden="1" outlineLevel="1">
      <c r="B2308" s="5" t="s">
        <v>11656</v>
      </c>
      <c r="C2308" s="5" t="s">
        <v>37</v>
      </c>
      <c r="D2308" s="5" t="s">
        <v>38</v>
      </c>
      <c r="E2308" s="5"/>
      <c r="F2308" s="5" t="s">
        <v>11657</v>
      </c>
      <c r="G2308" s="5" t="s">
        <v>11658</v>
      </c>
      <c r="H2308" s="5" t="s">
        <v>11659</v>
      </c>
      <c r="I2308" s="5" t="s">
        <v>5713</v>
      </c>
      <c r="J2308" s="5" t="s">
        <v>51</v>
      </c>
      <c r="K2308" s="5" t="s">
        <v>1393</v>
      </c>
      <c r="L2308" s="2">
        <f t="shared" si="36"/>
        <v>41014.847970809722</v>
      </c>
      <c r="M2308" s="5" t="s">
        <v>38</v>
      </c>
      <c r="N2308" s="5" t="s">
        <v>2286</v>
      </c>
    </row>
    <row r="2309" spans="1:14" hidden="1" outlineLevel="1">
      <c r="B2309" s="5" t="s">
        <v>11660</v>
      </c>
      <c r="C2309" s="5" t="s">
        <v>37</v>
      </c>
      <c r="D2309" s="5" t="s">
        <v>38</v>
      </c>
      <c r="E2309" s="5"/>
      <c r="F2309" s="5" t="s">
        <v>11661</v>
      </c>
      <c r="G2309" s="5" t="s">
        <v>11662</v>
      </c>
      <c r="H2309" s="5" t="s">
        <v>11663</v>
      </c>
      <c r="I2309" s="5" t="s">
        <v>1733</v>
      </c>
      <c r="J2309" s="5" t="s">
        <v>51</v>
      </c>
      <c r="K2309" s="5" t="s">
        <v>2286</v>
      </c>
      <c r="L2309" s="2">
        <f t="shared" si="36"/>
        <v>32470.087976891027</v>
      </c>
      <c r="M2309" s="5" t="s">
        <v>38</v>
      </c>
      <c r="N2309" s="5" t="s">
        <v>659</v>
      </c>
    </row>
    <row r="2310" spans="1:14" hidden="1" outlineLevel="1">
      <c r="B2310" s="5" t="s">
        <v>11664</v>
      </c>
      <c r="C2310" s="5" t="s">
        <v>37</v>
      </c>
      <c r="D2310" s="5" t="s">
        <v>38</v>
      </c>
      <c r="E2310" s="5"/>
      <c r="F2310" s="5" t="s">
        <v>11665</v>
      </c>
      <c r="G2310" s="5" t="s">
        <v>11666</v>
      </c>
      <c r="H2310" s="5" t="s">
        <v>11667</v>
      </c>
      <c r="I2310" s="5" t="s">
        <v>5122</v>
      </c>
      <c r="J2310" s="5" t="s">
        <v>51</v>
      </c>
      <c r="K2310" s="5" t="s">
        <v>75</v>
      </c>
      <c r="L2310" s="2">
        <f t="shared" si="36"/>
        <v>46141.703967160938</v>
      </c>
      <c r="M2310" s="5" t="s">
        <v>38</v>
      </c>
      <c r="N2310" s="5" t="s">
        <v>11668</v>
      </c>
    </row>
    <row r="2311" spans="1:14" hidden="1" outlineLevel="1">
      <c r="B2311" s="5" t="s">
        <v>11669</v>
      </c>
      <c r="C2311" s="5" t="s">
        <v>37</v>
      </c>
      <c r="D2311" s="5" t="s">
        <v>38</v>
      </c>
      <c r="E2311" s="5"/>
      <c r="F2311" s="5" t="s">
        <v>11670</v>
      </c>
      <c r="G2311" s="5" t="s">
        <v>11671</v>
      </c>
      <c r="H2311" s="5" t="s">
        <v>11672</v>
      </c>
      <c r="I2311" s="5" t="s">
        <v>3461</v>
      </c>
      <c r="J2311" s="5" t="s">
        <v>51</v>
      </c>
      <c r="K2311" s="5" t="s">
        <v>1417</v>
      </c>
      <c r="L2311" s="2">
        <f t="shared" si="36"/>
        <v>18798.471986621124</v>
      </c>
      <c r="M2311" s="5" t="s">
        <v>38</v>
      </c>
      <c r="N2311" s="5" t="s">
        <v>11673</v>
      </c>
    </row>
    <row r="2312" spans="1:14" hidden="1" outlineLevel="1">
      <c r="B2312" s="5" t="s">
        <v>11674</v>
      </c>
      <c r="C2312" s="5" t="s">
        <v>37</v>
      </c>
      <c r="D2312" s="5" t="s">
        <v>46</v>
      </c>
      <c r="E2312" s="5"/>
      <c r="F2312" s="5" t="s">
        <v>11675</v>
      </c>
      <c r="G2312" s="5" t="s">
        <v>11676</v>
      </c>
      <c r="H2312" s="5" t="s">
        <v>11677</v>
      </c>
      <c r="I2312" s="5" t="s">
        <v>152</v>
      </c>
      <c r="J2312" s="5" t="s">
        <v>51</v>
      </c>
      <c r="K2312" s="5" t="s">
        <v>188</v>
      </c>
      <c r="L2312" s="2">
        <f t="shared" si="36"/>
        <v>80320.743942835703</v>
      </c>
      <c r="M2312" s="5" t="s">
        <v>38</v>
      </c>
      <c r="N2312" s="5" t="s">
        <v>11678</v>
      </c>
    </row>
    <row r="2313" spans="1:14" hidden="1" outlineLevel="1">
      <c r="B2313" s="5" t="s">
        <v>11679</v>
      </c>
      <c r="C2313" s="5" t="s">
        <v>37</v>
      </c>
      <c r="D2313" s="5" t="s">
        <v>55</v>
      </c>
      <c r="E2313" s="5"/>
      <c r="F2313" s="5" t="s">
        <v>11680</v>
      </c>
      <c r="G2313" s="5" t="s">
        <v>11681</v>
      </c>
      <c r="H2313" s="5" t="s">
        <v>11682</v>
      </c>
      <c r="I2313" s="5" t="s">
        <v>4108</v>
      </c>
      <c r="J2313" s="5" t="s">
        <v>51</v>
      </c>
      <c r="K2313" s="5" t="s">
        <v>1405</v>
      </c>
      <c r="L2313" s="2">
        <f t="shared" si="36"/>
        <v>117917.68791607795</v>
      </c>
      <c r="M2313" s="5" t="s">
        <v>38</v>
      </c>
      <c r="N2313" s="5" t="s">
        <v>11683</v>
      </c>
    </row>
    <row r="2314" spans="1:14" hidden="1" outlineLevel="1">
      <c r="B2314" s="5" t="s">
        <v>11684</v>
      </c>
      <c r="C2314" s="5" t="s">
        <v>37</v>
      </c>
      <c r="D2314" s="5" t="s">
        <v>46</v>
      </c>
      <c r="E2314" s="5"/>
      <c r="F2314" s="5" t="s">
        <v>11685</v>
      </c>
      <c r="G2314" s="5" t="s">
        <v>11686</v>
      </c>
      <c r="H2314" s="5" t="s">
        <v>11687</v>
      </c>
      <c r="I2314" s="5" t="s">
        <v>2903</v>
      </c>
      <c r="J2314" s="5" t="s">
        <v>38</v>
      </c>
      <c r="K2314" s="5" t="s">
        <v>75</v>
      </c>
      <c r="L2314" s="2">
        <f t="shared" si="36"/>
        <v>46141.703967160938</v>
      </c>
      <c r="M2314" s="5" t="s">
        <v>38</v>
      </c>
      <c r="N2314" s="5" t="s">
        <v>386</v>
      </c>
    </row>
    <row r="2315" spans="1:14" hidden="1" outlineLevel="1">
      <c r="B2315" s="5" t="s">
        <v>11688</v>
      </c>
      <c r="C2315" s="5" t="s">
        <v>37</v>
      </c>
      <c r="D2315" s="5" t="s">
        <v>46</v>
      </c>
      <c r="E2315" s="5"/>
      <c r="F2315" s="5" t="s">
        <v>11689</v>
      </c>
      <c r="G2315" s="5" t="s">
        <v>11690</v>
      </c>
      <c r="H2315" s="5" t="s">
        <v>11691</v>
      </c>
      <c r="I2315" s="5" t="s">
        <v>4071</v>
      </c>
      <c r="J2315" s="5" t="s">
        <v>51</v>
      </c>
      <c r="K2315" s="5" t="s">
        <v>687</v>
      </c>
      <c r="L2315" s="2">
        <f t="shared" si="36"/>
        <v>136716.15990269909</v>
      </c>
      <c r="M2315" s="5" t="s">
        <v>38</v>
      </c>
      <c r="N2315" s="5" t="s">
        <v>11692</v>
      </c>
    </row>
    <row r="2316" spans="1:14" hidden="1" outlineLevel="1">
      <c r="B2316" s="5" t="s">
        <v>11693</v>
      </c>
      <c r="C2316" s="5" t="s">
        <v>37</v>
      </c>
      <c r="D2316" s="5" t="s">
        <v>38</v>
      </c>
      <c r="E2316" s="5"/>
      <c r="F2316" s="5" t="s">
        <v>11694</v>
      </c>
      <c r="G2316" s="5" t="s">
        <v>11695</v>
      </c>
      <c r="H2316" s="5" t="s">
        <v>11696</v>
      </c>
      <c r="I2316" s="5" t="s">
        <v>3226</v>
      </c>
      <c r="J2316" s="5" t="s">
        <v>51</v>
      </c>
      <c r="K2316" s="5" t="s">
        <v>259</v>
      </c>
      <c r="L2316" s="2">
        <f t="shared" si="36"/>
        <v>76902.839945268221</v>
      </c>
      <c r="M2316" s="5" t="s">
        <v>38</v>
      </c>
      <c r="N2316" s="5" t="s">
        <v>11697</v>
      </c>
    </row>
    <row r="2317" spans="1:14" hidden="1" outlineLevel="1">
      <c r="B2317" s="5" t="s">
        <v>11698</v>
      </c>
      <c r="C2317" s="5" t="s">
        <v>37</v>
      </c>
      <c r="D2317" s="5" t="s">
        <v>374</v>
      </c>
      <c r="E2317" s="5"/>
      <c r="F2317" s="5" t="s">
        <v>11699</v>
      </c>
      <c r="G2317" s="5" t="s">
        <v>11700</v>
      </c>
      <c r="H2317" s="5" t="s">
        <v>11701</v>
      </c>
      <c r="I2317" s="5" t="s">
        <v>2145</v>
      </c>
      <c r="J2317" s="5" t="s">
        <v>38</v>
      </c>
      <c r="K2317" s="5" t="s">
        <v>978</v>
      </c>
      <c r="L2317" s="2">
        <f t="shared" si="36"/>
        <v>-105955.02392459178</v>
      </c>
      <c r="M2317" s="5" t="s">
        <v>38</v>
      </c>
      <c r="N2317" s="5" t="s">
        <v>11702</v>
      </c>
    </row>
    <row r="2318" spans="1:14" hidden="1" outlineLevel="1">
      <c r="B2318" s="5" t="s">
        <v>11698</v>
      </c>
      <c r="C2318" s="5" t="s">
        <v>37</v>
      </c>
      <c r="D2318" s="5" t="s">
        <v>142</v>
      </c>
      <c r="E2318" s="5"/>
      <c r="F2318" s="5" t="s">
        <v>11703</v>
      </c>
      <c r="G2318" s="5" t="s">
        <v>11704</v>
      </c>
      <c r="H2318" s="5" t="s">
        <v>11701</v>
      </c>
      <c r="I2318" s="5" t="s">
        <v>59</v>
      </c>
      <c r="J2318" s="5" t="s">
        <v>38</v>
      </c>
      <c r="K2318" s="5" t="s">
        <v>512</v>
      </c>
      <c r="L2318" s="2">
        <f t="shared" si="36"/>
        <v>123044.54391242916</v>
      </c>
      <c r="M2318" s="5" t="s">
        <v>38</v>
      </c>
      <c r="N2318" s="5" t="s">
        <v>11705</v>
      </c>
    </row>
    <row r="2319" spans="1:14" hidden="1" outlineLevel="1">
      <c r="B2319" s="5" t="s">
        <v>11706</v>
      </c>
      <c r="C2319" s="5" t="s">
        <v>37</v>
      </c>
      <c r="D2319" s="5" t="s">
        <v>55</v>
      </c>
      <c r="E2319" s="5"/>
      <c r="F2319" s="5" t="s">
        <v>11707</v>
      </c>
      <c r="G2319" s="5" t="s">
        <v>11708</v>
      </c>
      <c r="H2319" s="5" t="s">
        <v>11709</v>
      </c>
      <c r="I2319" s="5" t="s">
        <v>6633</v>
      </c>
      <c r="J2319" s="5" t="s">
        <v>55</v>
      </c>
      <c r="K2319" s="5" t="s">
        <v>2286</v>
      </c>
      <c r="L2319" s="2">
        <f t="shared" si="36"/>
        <v>32470.087976891027</v>
      </c>
      <c r="M2319" s="5" t="s">
        <v>38</v>
      </c>
      <c r="N2319" s="5" t="s">
        <v>11710</v>
      </c>
    </row>
    <row r="2320" spans="1:14" hidden="1" outlineLevel="1">
      <c r="B2320" s="5" t="s">
        <v>11711</v>
      </c>
      <c r="C2320" s="5" t="s">
        <v>37</v>
      </c>
      <c r="D2320" s="5" t="s">
        <v>55</v>
      </c>
      <c r="E2320" s="5"/>
      <c r="F2320" s="5" t="s">
        <v>11712</v>
      </c>
      <c r="G2320" s="5" t="s">
        <v>11713</v>
      </c>
      <c r="H2320" s="5" t="s">
        <v>11714</v>
      </c>
      <c r="I2320" s="5" t="s">
        <v>5494</v>
      </c>
      <c r="J2320" s="5" t="s">
        <v>51</v>
      </c>
      <c r="K2320" s="5" t="s">
        <v>459</v>
      </c>
      <c r="L2320" s="2">
        <f t="shared" si="36"/>
        <v>104246.07192580804</v>
      </c>
      <c r="M2320" s="5" t="s">
        <v>38</v>
      </c>
      <c r="N2320" s="5" t="s">
        <v>11715</v>
      </c>
    </row>
    <row r="2321" spans="1:14" hidden="1" outlineLevel="1">
      <c r="B2321" s="5" t="s">
        <v>11716</v>
      </c>
      <c r="C2321" s="5" t="s">
        <v>37</v>
      </c>
      <c r="D2321" s="5" t="s">
        <v>55</v>
      </c>
      <c r="E2321" s="5"/>
      <c r="F2321" s="5" t="s">
        <v>11717</v>
      </c>
      <c r="G2321" s="5" t="s">
        <v>11718</v>
      </c>
      <c r="H2321" s="5" t="s">
        <v>11719</v>
      </c>
      <c r="I2321" s="5" t="s">
        <v>2893</v>
      </c>
      <c r="J2321" s="5" t="s">
        <v>51</v>
      </c>
      <c r="K2321" s="5" t="s">
        <v>103</v>
      </c>
      <c r="L2321" s="2">
        <f t="shared" si="36"/>
        <v>66649.127952565803</v>
      </c>
      <c r="M2321" s="5" t="s">
        <v>38</v>
      </c>
      <c r="N2321" s="5" t="s">
        <v>11720</v>
      </c>
    </row>
    <row r="2322" spans="1:14" collapsed="1">
      <c r="A2322" s="3" t="s">
        <v>11721</v>
      </c>
      <c r="B2322" s="2" t="s">
        <v>11722</v>
      </c>
      <c r="C2322" s="2" t="s">
        <v>11723</v>
      </c>
      <c r="D2322" s="2" t="s">
        <v>11724</v>
      </c>
      <c r="E2322" s="2" t="s">
        <v>11725</v>
      </c>
      <c r="F2322" s="2" t="s">
        <v>11726</v>
      </c>
      <c r="G2322" s="2" t="s">
        <v>11727</v>
      </c>
      <c r="H2322" s="2" t="s">
        <v>11728</v>
      </c>
      <c r="I2322" s="3" t="s">
        <v>11729</v>
      </c>
      <c r="K2322" s="2">
        <f>20/C2322</f>
        <v>7.9636855936927615E-4</v>
      </c>
      <c r="L2322" s="2">
        <f t="shared" si="36"/>
        <v>1.3609556413026507</v>
      </c>
      <c r="M2322" s="2">
        <v>-0.19800000000000001</v>
      </c>
      <c r="N2322" s="2">
        <v>7.94</v>
      </c>
    </row>
    <row r="2323" spans="1:14" hidden="1" outlineLevel="1">
      <c r="B2323" s="1" t="s">
        <v>26</v>
      </c>
      <c r="C2323" s="1" t="s">
        <v>27</v>
      </c>
      <c r="D2323" s="1" t="s">
        <v>4</v>
      </c>
      <c r="E2323" s="1" t="s">
        <v>28</v>
      </c>
      <c r="F2323" s="1" t="s">
        <v>29</v>
      </c>
      <c r="G2323" s="1" t="s">
        <v>30</v>
      </c>
      <c r="H2323" s="1" t="s">
        <v>31</v>
      </c>
      <c r="I2323" s="1" t="s">
        <v>32</v>
      </c>
      <c r="J2323" s="1" t="s">
        <v>33</v>
      </c>
      <c r="K2323" s="1" t="s">
        <v>3</v>
      </c>
      <c r="L2323" s="2" t="e">
        <f t="shared" si="36"/>
        <v>#VALUE!</v>
      </c>
      <c r="M2323" s="1" t="s">
        <v>34</v>
      </c>
      <c r="N2323" s="1" t="s">
        <v>35</v>
      </c>
    </row>
    <row r="2324" spans="1:14" hidden="1" outlineLevel="1">
      <c r="B2324" s="5" t="s">
        <v>11730</v>
      </c>
      <c r="C2324" s="5" t="s">
        <v>24</v>
      </c>
      <c r="D2324" s="5" t="s">
        <v>55</v>
      </c>
      <c r="E2324" s="5"/>
      <c r="F2324" s="5" t="s">
        <v>11731</v>
      </c>
      <c r="G2324" s="5" t="s">
        <v>11732</v>
      </c>
      <c r="H2324" s="5" t="s">
        <v>11733</v>
      </c>
      <c r="I2324" s="5" t="s">
        <v>3077</v>
      </c>
      <c r="J2324" s="5" t="s">
        <v>51</v>
      </c>
      <c r="K2324" s="5" t="s">
        <v>324</v>
      </c>
      <c r="L2324" s="2">
        <f t="shared" si="36"/>
        <v>71775.983948917012</v>
      </c>
      <c r="M2324" s="5" t="s">
        <v>38</v>
      </c>
      <c r="N2324" s="5" t="s">
        <v>11734</v>
      </c>
    </row>
    <row r="2325" spans="1:14" hidden="1" outlineLevel="1">
      <c r="B2325" s="5" t="s">
        <v>11735</v>
      </c>
      <c r="C2325" s="5" t="s">
        <v>24</v>
      </c>
      <c r="D2325" s="5" t="s">
        <v>38</v>
      </c>
      <c r="E2325" s="5"/>
      <c r="F2325" s="5" t="s">
        <v>11736</v>
      </c>
      <c r="G2325" s="5" t="s">
        <v>11737</v>
      </c>
      <c r="H2325" s="5" t="s">
        <v>11738</v>
      </c>
      <c r="I2325" s="5" t="s">
        <v>3513</v>
      </c>
      <c r="J2325" s="5" t="s">
        <v>51</v>
      </c>
      <c r="K2325" s="5" t="s">
        <v>379</v>
      </c>
      <c r="L2325" s="2">
        <f t="shared" si="36"/>
        <v>99119.215929456841</v>
      </c>
      <c r="M2325" s="5" t="s">
        <v>38</v>
      </c>
      <c r="N2325" s="5" t="s">
        <v>11739</v>
      </c>
    </row>
    <row r="2326" spans="1:14" hidden="1" outlineLevel="1">
      <c r="B2326" s="5" t="s">
        <v>11740</v>
      </c>
      <c r="C2326" s="5" t="s">
        <v>24</v>
      </c>
      <c r="D2326" s="5" t="s">
        <v>46</v>
      </c>
      <c r="E2326" s="5"/>
      <c r="F2326" s="5" t="s">
        <v>11741</v>
      </c>
      <c r="G2326" s="5" t="s">
        <v>11742</v>
      </c>
      <c r="H2326" s="5" t="s">
        <v>11743</v>
      </c>
      <c r="I2326" s="5" t="s">
        <v>859</v>
      </c>
      <c r="J2326" s="5" t="s">
        <v>51</v>
      </c>
      <c r="K2326" s="5" t="s">
        <v>208</v>
      </c>
      <c r="L2326" s="2">
        <f t="shared" si="36"/>
        <v>87156.551937970667</v>
      </c>
      <c r="M2326" s="5" t="s">
        <v>38</v>
      </c>
      <c r="N2326" s="5" t="s">
        <v>11744</v>
      </c>
    </row>
    <row r="2327" spans="1:14" hidden="1" outlineLevel="1">
      <c r="B2327" s="5" t="s">
        <v>11745</v>
      </c>
      <c r="C2327" s="5" t="s">
        <v>24</v>
      </c>
      <c r="D2327" s="5" t="s">
        <v>46</v>
      </c>
      <c r="E2327" s="5"/>
      <c r="F2327" s="5" t="s">
        <v>11746</v>
      </c>
      <c r="G2327" s="5" t="s">
        <v>11747</v>
      </c>
      <c r="H2327" s="5" t="s">
        <v>8058</v>
      </c>
      <c r="I2327" s="5" t="s">
        <v>1635</v>
      </c>
      <c r="J2327" s="5" t="s">
        <v>51</v>
      </c>
      <c r="K2327" s="5" t="s">
        <v>438</v>
      </c>
      <c r="L2327" s="2">
        <f t="shared" si="36"/>
        <v>129880.35190756411</v>
      </c>
      <c r="M2327" s="5" t="s">
        <v>38</v>
      </c>
      <c r="N2327" s="5" t="s">
        <v>11748</v>
      </c>
    </row>
    <row r="2328" spans="1:14" hidden="1" outlineLevel="1">
      <c r="B2328" s="5" t="s">
        <v>11749</v>
      </c>
      <c r="C2328" s="5" t="s">
        <v>24</v>
      </c>
      <c r="D2328" s="5" t="s">
        <v>55</v>
      </c>
      <c r="E2328" s="5"/>
      <c r="F2328" s="5" t="s">
        <v>11750</v>
      </c>
      <c r="G2328" s="5" t="s">
        <v>11751</v>
      </c>
      <c r="H2328" s="5" t="s">
        <v>11752</v>
      </c>
      <c r="I2328" s="5" t="s">
        <v>881</v>
      </c>
      <c r="J2328" s="5" t="s">
        <v>38</v>
      </c>
      <c r="K2328" s="5" t="s">
        <v>952</v>
      </c>
      <c r="L2328" s="2">
        <f t="shared" si="36"/>
        <v>37596.943973242247</v>
      </c>
      <c r="M2328" s="5" t="s">
        <v>38</v>
      </c>
      <c r="N2328" s="5" t="s">
        <v>11753</v>
      </c>
    </row>
    <row r="2329" spans="1:14" hidden="1" outlineLevel="1">
      <c r="B2329" s="5" t="s">
        <v>11749</v>
      </c>
      <c r="C2329" s="5" t="s">
        <v>24</v>
      </c>
      <c r="D2329" s="5" t="s">
        <v>55</v>
      </c>
      <c r="E2329" s="5"/>
      <c r="F2329" s="5" t="s">
        <v>11754</v>
      </c>
      <c r="G2329" s="5" t="s">
        <v>11755</v>
      </c>
      <c r="H2329" s="5" t="s">
        <v>11752</v>
      </c>
      <c r="I2329" s="5" t="s">
        <v>682</v>
      </c>
      <c r="J2329" s="5" t="s">
        <v>38</v>
      </c>
      <c r="K2329" s="5" t="s">
        <v>1294</v>
      </c>
      <c r="L2329" s="2">
        <f t="shared" si="36"/>
        <v>-32470.087976891027</v>
      </c>
      <c r="M2329" s="5" t="s">
        <v>38</v>
      </c>
      <c r="N2329" s="5" t="s">
        <v>3203</v>
      </c>
    </row>
    <row r="2330" spans="1:14" hidden="1" outlineLevel="1">
      <c r="B2330" s="5" t="s">
        <v>11756</v>
      </c>
      <c r="C2330" s="5" t="s">
        <v>24</v>
      </c>
      <c r="D2330" s="5" t="s">
        <v>55</v>
      </c>
      <c r="E2330" s="5"/>
      <c r="F2330" s="5" t="s">
        <v>11757</v>
      </c>
      <c r="G2330" s="5" t="s">
        <v>11758</v>
      </c>
      <c r="H2330" s="5" t="s">
        <v>11759</v>
      </c>
      <c r="I2330" s="5" t="s">
        <v>2347</v>
      </c>
      <c r="J2330" s="5" t="s">
        <v>51</v>
      </c>
      <c r="K2330" s="5" t="s">
        <v>1905</v>
      </c>
      <c r="L2330" s="2">
        <f t="shared" si="36"/>
        <v>158932.53588688766</v>
      </c>
      <c r="M2330" s="5" t="s">
        <v>38</v>
      </c>
      <c r="N2330" s="5" t="s">
        <v>11760</v>
      </c>
    </row>
    <row r="2331" spans="1:14" hidden="1" outlineLevel="1">
      <c r="B2331" s="5" t="s">
        <v>11756</v>
      </c>
      <c r="C2331" s="5" t="s">
        <v>24</v>
      </c>
      <c r="D2331" s="5" t="s">
        <v>38</v>
      </c>
      <c r="E2331" s="5"/>
      <c r="F2331" s="5" t="s">
        <v>11761</v>
      </c>
      <c r="G2331" s="5" t="s">
        <v>11762</v>
      </c>
      <c r="H2331" s="5" t="s">
        <v>11759</v>
      </c>
      <c r="I2331" s="5" t="s">
        <v>984</v>
      </c>
      <c r="J2331" s="5" t="s">
        <v>51</v>
      </c>
      <c r="K2331" s="5" t="s">
        <v>355</v>
      </c>
      <c r="L2331" s="2">
        <f t="shared" si="36"/>
        <v>-22216.375984188599</v>
      </c>
      <c r="M2331" s="5" t="s">
        <v>38</v>
      </c>
      <c r="N2331" s="5" t="s">
        <v>11763</v>
      </c>
    </row>
    <row r="2332" spans="1:14" hidden="1" outlineLevel="1">
      <c r="B2332" s="5" t="s">
        <v>11764</v>
      </c>
      <c r="C2332" s="5" t="s">
        <v>24</v>
      </c>
      <c r="D2332" s="5" t="s">
        <v>38</v>
      </c>
      <c r="E2332" s="5"/>
      <c r="F2332" s="5" t="s">
        <v>11765</v>
      </c>
      <c r="G2332" s="5" t="s">
        <v>11766</v>
      </c>
      <c r="H2332" s="5" t="s">
        <v>11767</v>
      </c>
      <c r="I2332" s="5" t="s">
        <v>2054</v>
      </c>
      <c r="J2332" s="5" t="s">
        <v>51</v>
      </c>
      <c r="K2332" s="5" t="s">
        <v>1299</v>
      </c>
      <c r="L2332" s="2">
        <f t="shared" si="36"/>
        <v>133298.25590513161</v>
      </c>
      <c r="M2332" s="5" t="s">
        <v>38</v>
      </c>
      <c r="N2332" s="5" t="s">
        <v>3914</v>
      </c>
    </row>
    <row r="2333" spans="1:14" hidden="1" outlineLevel="1">
      <c r="B2333" s="5" t="s">
        <v>11764</v>
      </c>
      <c r="C2333" s="5" t="s">
        <v>24</v>
      </c>
      <c r="D2333" s="5" t="s">
        <v>38</v>
      </c>
      <c r="E2333" s="5"/>
      <c r="F2333" s="5" t="s">
        <v>11768</v>
      </c>
      <c r="G2333" s="5" t="s">
        <v>11769</v>
      </c>
      <c r="H2333" s="5" t="s">
        <v>11767</v>
      </c>
      <c r="I2333" s="5" t="s">
        <v>1758</v>
      </c>
      <c r="J2333" s="5" t="s">
        <v>51</v>
      </c>
      <c r="K2333" s="5" t="s">
        <v>317</v>
      </c>
      <c r="L2333" s="2">
        <f t="shared" si="36"/>
        <v>-58104.367958647104</v>
      </c>
      <c r="M2333" s="5" t="s">
        <v>38</v>
      </c>
      <c r="N2333" s="5" t="s">
        <v>11770</v>
      </c>
    </row>
    <row r="2334" spans="1:14" hidden="1" outlineLevel="1">
      <c r="B2334" s="5" t="s">
        <v>11771</v>
      </c>
      <c r="C2334" s="5" t="s">
        <v>24</v>
      </c>
      <c r="D2334" s="5" t="s">
        <v>38</v>
      </c>
      <c r="E2334" s="5"/>
      <c r="F2334" s="5" t="s">
        <v>11772</v>
      </c>
      <c r="G2334" s="5" t="s">
        <v>11773</v>
      </c>
      <c r="H2334" s="5" t="s">
        <v>11774</v>
      </c>
      <c r="I2334" s="5" t="s">
        <v>9667</v>
      </c>
      <c r="J2334" s="5" t="s">
        <v>51</v>
      </c>
      <c r="K2334" s="5" t="s">
        <v>1405</v>
      </c>
      <c r="L2334" s="2">
        <f t="shared" si="36"/>
        <v>117917.68791607795</v>
      </c>
      <c r="M2334" s="5" t="s">
        <v>38</v>
      </c>
      <c r="N2334" s="5" t="s">
        <v>11775</v>
      </c>
    </row>
    <row r="2335" spans="1:14" hidden="1" outlineLevel="1">
      <c r="B2335" s="5" t="s">
        <v>11776</v>
      </c>
      <c r="C2335" s="5" t="s">
        <v>37</v>
      </c>
      <c r="D2335" s="5" t="s">
        <v>38</v>
      </c>
      <c r="E2335" s="5"/>
      <c r="F2335" s="5" t="s">
        <v>11777</v>
      </c>
      <c r="G2335" s="5" t="s">
        <v>11778</v>
      </c>
      <c r="H2335" s="5" t="s">
        <v>11779</v>
      </c>
      <c r="I2335" s="5" t="s">
        <v>951</v>
      </c>
      <c r="J2335" s="5" t="s">
        <v>38</v>
      </c>
      <c r="K2335" s="5" t="s">
        <v>607</v>
      </c>
      <c r="L2335" s="2">
        <f t="shared" si="36"/>
        <v>143551.96789783402</v>
      </c>
      <c r="M2335" s="5" t="s">
        <v>38</v>
      </c>
      <c r="N2335" s="5" t="s">
        <v>11780</v>
      </c>
    </row>
    <row r="2336" spans="1:14" collapsed="1">
      <c r="A2336" s="3" t="s">
        <v>11781</v>
      </c>
      <c r="B2336" s="2" t="s">
        <v>11782</v>
      </c>
      <c r="C2336" s="2" t="s">
        <v>11783</v>
      </c>
      <c r="D2336" s="2" t="s">
        <v>11784</v>
      </c>
      <c r="E2336" s="2" t="s">
        <v>11785</v>
      </c>
      <c r="F2336" s="2" t="s">
        <v>11786</v>
      </c>
      <c r="G2336" s="2" t="s">
        <v>11787</v>
      </c>
      <c r="H2336" s="2" t="s">
        <v>3787</v>
      </c>
      <c r="I2336" s="3" t="s">
        <v>11788</v>
      </c>
      <c r="K2336" s="2">
        <f>30/C2336</f>
        <v>2.2505626406601651E-4</v>
      </c>
      <c r="L2336" s="2">
        <f t="shared" si="36"/>
        <v>0.38461035231441976</v>
      </c>
      <c r="M2336" s="2">
        <v>-0.71699999999999997</v>
      </c>
      <c r="N2336" s="2">
        <v>4.72</v>
      </c>
    </row>
    <row r="2337" spans="1:14" hidden="1" outlineLevel="1">
      <c r="A2337" s="3" t="s">
        <v>11789</v>
      </c>
      <c r="B2337" s="4" t="s">
        <v>11790</v>
      </c>
      <c r="C2337" s="4" t="s">
        <v>11791</v>
      </c>
      <c r="D2337" s="4" t="s">
        <v>11784</v>
      </c>
      <c r="E2337" s="4" t="s">
        <v>11785</v>
      </c>
      <c r="F2337" s="4" t="s">
        <v>11786</v>
      </c>
      <c r="G2337" s="4" t="s">
        <v>24</v>
      </c>
      <c r="H2337" s="4" t="s">
        <v>3787</v>
      </c>
      <c r="I2337" s="3" t="s">
        <v>11792</v>
      </c>
    </row>
    <row r="2338" spans="1:14" hidden="1" outlineLevel="1">
      <c r="B2338" s="1" t="s">
        <v>26</v>
      </c>
      <c r="C2338" s="1" t="s">
        <v>27</v>
      </c>
      <c r="D2338" s="1" t="s">
        <v>4</v>
      </c>
      <c r="E2338" s="1" t="s">
        <v>28</v>
      </c>
      <c r="F2338" s="1" t="s">
        <v>29</v>
      </c>
      <c r="G2338" s="1" t="s">
        <v>30</v>
      </c>
      <c r="H2338" s="1" t="s">
        <v>31</v>
      </c>
      <c r="I2338" s="1" t="s">
        <v>32</v>
      </c>
      <c r="J2338" s="1" t="s">
        <v>33</v>
      </c>
      <c r="K2338" s="1" t="s">
        <v>3</v>
      </c>
      <c r="L2338" s="1" t="s">
        <v>4471</v>
      </c>
      <c r="M2338" s="1" t="s">
        <v>34</v>
      </c>
      <c r="N2338" s="1" t="s">
        <v>35</v>
      </c>
    </row>
    <row r="2339" spans="1:14" hidden="1" outlineLevel="1">
      <c r="B2339" s="5" t="s">
        <v>11793</v>
      </c>
      <c r="C2339" s="5" t="s">
        <v>24</v>
      </c>
      <c r="D2339" s="5" t="s">
        <v>38</v>
      </c>
      <c r="E2339" s="5"/>
      <c r="F2339" s="5" t="s">
        <v>11794</v>
      </c>
      <c r="G2339" s="5" t="s">
        <v>11795</v>
      </c>
      <c r="H2339" s="5" t="s">
        <v>11796</v>
      </c>
      <c r="I2339" s="5" t="s">
        <v>275</v>
      </c>
      <c r="J2339" s="5" t="s">
        <v>51</v>
      </c>
      <c r="K2339" s="5" t="s">
        <v>38</v>
      </c>
      <c r="L2339" s="5" t="s">
        <v>110</v>
      </c>
      <c r="M2339" s="5" t="s">
        <v>38</v>
      </c>
      <c r="N2339" s="5" t="s">
        <v>11797</v>
      </c>
    </row>
    <row r="2340" spans="1:14" hidden="1" outlineLevel="1">
      <c r="B2340" s="5" t="s">
        <v>11798</v>
      </c>
      <c r="C2340" s="5" t="s">
        <v>37</v>
      </c>
      <c r="D2340" s="5" t="s">
        <v>55</v>
      </c>
      <c r="E2340" s="5"/>
      <c r="F2340" s="5" t="s">
        <v>11799</v>
      </c>
      <c r="G2340" s="5" t="s">
        <v>11800</v>
      </c>
      <c r="H2340" s="5" t="s">
        <v>11801</v>
      </c>
      <c r="I2340" s="5" t="s">
        <v>1457</v>
      </c>
      <c r="J2340" s="5" t="s">
        <v>51</v>
      </c>
      <c r="K2340" s="5" t="s">
        <v>43</v>
      </c>
      <c r="L2340" s="5" t="s">
        <v>11802</v>
      </c>
      <c r="M2340" s="5" t="s">
        <v>38</v>
      </c>
      <c r="N2340" s="5" t="s">
        <v>11803</v>
      </c>
    </row>
    <row r="2341" spans="1:14" hidden="1" outlineLevel="1">
      <c r="B2341" s="7" t="s">
        <v>11730</v>
      </c>
      <c r="C2341" s="7" t="s">
        <v>24</v>
      </c>
      <c r="D2341" s="7" t="s">
        <v>55</v>
      </c>
      <c r="E2341" s="7"/>
      <c r="F2341" s="7" t="s">
        <v>11731</v>
      </c>
      <c r="G2341" s="7" t="s">
        <v>11732</v>
      </c>
      <c r="H2341" s="7" t="s">
        <v>11733</v>
      </c>
      <c r="I2341" s="7" t="s">
        <v>3077</v>
      </c>
      <c r="J2341" s="7" t="s">
        <v>51</v>
      </c>
      <c r="K2341" s="7" t="s">
        <v>324</v>
      </c>
      <c r="L2341" s="7" t="s">
        <v>11804</v>
      </c>
      <c r="M2341" s="7" t="s">
        <v>38</v>
      </c>
      <c r="N2341" s="7" t="s">
        <v>11734</v>
      </c>
    </row>
    <row r="2342" spans="1:14" hidden="1" outlineLevel="1">
      <c r="B2342" s="7" t="s">
        <v>11735</v>
      </c>
      <c r="C2342" s="7" t="s">
        <v>24</v>
      </c>
      <c r="D2342" s="7" t="s">
        <v>38</v>
      </c>
      <c r="E2342" s="7"/>
      <c r="F2342" s="7" t="s">
        <v>11736</v>
      </c>
      <c r="G2342" s="7" t="s">
        <v>11737</v>
      </c>
      <c r="H2342" s="7" t="s">
        <v>11738</v>
      </c>
      <c r="I2342" s="7" t="s">
        <v>3513</v>
      </c>
      <c r="J2342" s="7" t="s">
        <v>51</v>
      </c>
      <c r="K2342" s="7" t="s">
        <v>379</v>
      </c>
      <c r="L2342" s="7" t="s">
        <v>11805</v>
      </c>
      <c r="M2342" s="7" t="s">
        <v>38</v>
      </c>
      <c r="N2342" s="7" t="s">
        <v>11739</v>
      </c>
    </row>
    <row r="2343" spans="1:14" hidden="1" outlineLevel="1">
      <c r="B2343" s="5" t="s">
        <v>11806</v>
      </c>
      <c r="C2343" s="5" t="s">
        <v>37</v>
      </c>
      <c r="D2343" s="5" t="s">
        <v>38</v>
      </c>
      <c r="E2343" s="5"/>
      <c r="F2343" s="5" t="s">
        <v>10910</v>
      </c>
      <c r="G2343" s="5" t="s">
        <v>11807</v>
      </c>
      <c r="H2343" s="5" t="s">
        <v>11808</v>
      </c>
      <c r="I2343" s="5" t="s">
        <v>2532</v>
      </c>
      <c r="J2343" s="5" t="s">
        <v>51</v>
      </c>
      <c r="K2343" s="5" t="s">
        <v>639</v>
      </c>
      <c r="L2343" s="5" t="s">
        <v>11809</v>
      </c>
      <c r="M2343" s="5" t="s">
        <v>38</v>
      </c>
      <c r="N2343" s="5" t="s">
        <v>11810</v>
      </c>
    </row>
    <row r="2344" spans="1:14" hidden="1" outlineLevel="1">
      <c r="B2344" s="7" t="s">
        <v>11740</v>
      </c>
      <c r="C2344" s="7" t="s">
        <v>24</v>
      </c>
      <c r="D2344" s="7" t="s">
        <v>46</v>
      </c>
      <c r="E2344" s="7"/>
      <c r="F2344" s="7" t="s">
        <v>11741</v>
      </c>
      <c r="G2344" s="7" t="s">
        <v>11742</v>
      </c>
      <c r="H2344" s="7" t="s">
        <v>11743</v>
      </c>
      <c r="I2344" s="7" t="s">
        <v>859</v>
      </c>
      <c r="J2344" s="7" t="s">
        <v>51</v>
      </c>
      <c r="K2344" s="7" t="s">
        <v>208</v>
      </c>
      <c r="L2344" s="7" t="s">
        <v>4496</v>
      </c>
      <c r="M2344" s="7" t="s">
        <v>38</v>
      </c>
      <c r="N2344" s="7" t="s">
        <v>11744</v>
      </c>
    </row>
    <row r="2345" spans="1:14" hidden="1" outlineLevel="1">
      <c r="B2345" s="6" t="s">
        <v>11811</v>
      </c>
      <c r="C2345" s="6" t="s">
        <v>37</v>
      </c>
      <c r="D2345" s="6" t="s">
        <v>55</v>
      </c>
      <c r="E2345" s="6"/>
      <c r="F2345" s="6" t="s">
        <v>11812</v>
      </c>
      <c r="G2345" s="6" t="s">
        <v>11813</v>
      </c>
      <c r="H2345" s="6" t="s">
        <v>3355</v>
      </c>
      <c r="I2345" s="6" t="s">
        <v>2218</v>
      </c>
      <c r="J2345" s="6" t="s">
        <v>51</v>
      </c>
      <c r="K2345" s="6" t="s">
        <v>38</v>
      </c>
      <c r="L2345" s="6" t="s">
        <v>110</v>
      </c>
      <c r="M2345" s="6" t="s">
        <v>55</v>
      </c>
      <c r="N2345" s="6" t="s">
        <v>11814</v>
      </c>
    </row>
    <row r="2346" spans="1:14" hidden="1" outlineLevel="1">
      <c r="B2346" s="5" t="s">
        <v>11815</v>
      </c>
      <c r="C2346" s="5" t="s">
        <v>37</v>
      </c>
      <c r="D2346" s="5" t="s">
        <v>38</v>
      </c>
      <c r="E2346" s="5"/>
      <c r="F2346" s="5" t="s">
        <v>11816</v>
      </c>
      <c r="G2346" s="5" t="s">
        <v>11817</v>
      </c>
      <c r="H2346" s="5" t="s">
        <v>11818</v>
      </c>
      <c r="I2346" s="5" t="s">
        <v>2626</v>
      </c>
      <c r="J2346" s="5" t="s">
        <v>51</v>
      </c>
      <c r="K2346" s="5" t="s">
        <v>1051</v>
      </c>
      <c r="L2346" s="5" t="s">
        <v>11819</v>
      </c>
      <c r="M2346" s="5" t="s">
        <v>38</v>
      </c>
      <c r="N2346" s="5" t="s">
        <v>11820</v>
      </c>
    </row>
    <row r="2347" spans="1:14" hidden="1" outlineLevel="1">
      <c r="B2347" s="5" t="s">
        <v>11821</v>
      </c>
      <c r="C2347" s="5" t="s">
        <v>37</v>
      </c>
      <c r="D2347" s="5" t="s">
        <v>38</v>
      </c>
      <c r="E2347" s="5"/>
      <c r="F2347" s="5" t="s">
        <v>11822</v>
      </c>
      <c r="G2347" s="5" t="s">
        <v>11823</v>
      </c>
      <c r="H2347" s="5" t="s">
        <v>11824</v>
      </c>
      <c r="I2347" s="5" t="s">
        <v>951</v>
      </c>
      <c r="J2347" s="5" t="s">
        <v>51</v>
      </c>
      <c r="K2347" s="5" t="s">
        <v>103</v>
      </c>
      <c r="L2347" s="5" t="s">
        <v>11825</v>
      </c>
      <c r="M2347" s="5" t="s">
        <v>38</v>
      </c>
      <c r="N2347" s="5" t="s">
        <v>11826</v>
      </c>
    </row>
    <row r="2348" spans="1:14" hidden="1" outlineLevel="1">
      <c r="B2348" s="7" t="s">
        <v>11745</v>
      </c>
      <c r="C2348" s="7" t="s">
        <v>24</v>
      </c>
      <c r="D2348" s="7" t="s">
        <v>46</v>
      </c>
      <c r="E2348" s="7"/>
      <c r="F2348" s="7" t="s">
        <v>11746</v>
      </c>
      <c r="G2348" s="7" t="s">
        <v>11747</v>
      </c>
      <c r="H2348" s="7" t="s">
        <v>8058</v>
      </c>
      <c r="I2348" s="7" t="s">
        <v>1635</v>
      </c>
      <c r="J2348" s="7" t="s">
        <v>51</v>
      </c>
      <c r="K2348" s="7" t="s">
        <v>438</v>
      </c>
      <c r="L2348" s="7" t="s">
        <v>11827</v>
      </c>
      <c r="M2348" s="7" t="s">
        <v>38</v>
      </c>
      <c r="N2348" s="7" t="s">
        <v>11748</v>
      </c>
    </row>
    <row r="2349" spans="1:14" hidden="1" outlineLevel="1">
      <c r="B2349" s="5" t="s">
        <v>11828</v>
      </c>
      <c r="C2349" s="5" t="s">
        <v>37</v>
      </c>
      <c r="D2349" s="5" t="s">
        <v>38</v>
      </c>
      <c r="E2349" s="5"/>
      <c r="F2349" s="5" t="s">
        <v>11829</v>
      </c>
      <c r="G2349" s="5" t="s">
        <v>11830</v>
      </c>
      <c r="H2349" s="5" t="s">
        <v>11831</v>
      </c>
      <c r="I2349" s="5" t="s">
        <v>3513</v>
      </c>
      <c r="J2349" s="5" t="s">
        <v>51</v>
      </c>
      <c r="K2349" s="5" t="s">
        <v>521</v>
      </c>
      <c r="L2349" s="5" t="s">
        <v>11832</v>
      </c>
      <c r="M2349" s="5" t="s">
        <v>38</v>
      </c>
      <c r="N2349" s="5" t="s">
        <v>11833</v>
      </c>
    </row>
    <row r="2350" spans="1:14" hidden="1" outlineLevel="1">
      <c r="B2350" s="5" t="s">
        <v>11834</v>
      </c>
      <c r="C2350" s="5" t="s">
        <v>37</v>
      </c>
      <c r="D2350" s="5" t="s">
        <v>38</v>
      </c>
      <c r="E2350" s="5"/>
      <c r="F2350" s="5" t="s">
        <v>11835</v>
      </c>
      <c r="G2350" s="5" t="s">
        <v>11836</v>
      </c>
      <c r="H2350" s="5" t="s">
        <v>11837</v>
      </c>
      <c r="I2350" s="5" t="s">
        <v>11838</v>
      </c>
      <c r="J2350" s="5" t="s">
        <v>38</v>
      </c>
      <c r="K2350" s="5" t="s">
        <v>38</v>
      </c>
      <c r="L2350" s="5" t="s">
        <v>2097</v>
      </c>
      <c r="M2350" s="5" t="s">
        <v>38</v>
      </c>
      <c r="N2350" s="5" t="s">
        <v>11839</v>
      </c>
    </row>
    <row r="2351" spans="1:14" hidden="1" outlineLevel="1">
      <c r="B2351" s="7" t="s">
        <v>11749</v>
      </c>
      <c r="C2351" s="7" t="s">
        <v>24</v>
      </c>
      <c r="D2351" s="7" t="s">
        <v>55</v>
      </c>
      <c r="E2351" s="7"/>
      <c r="F2351" s="7" t="s">
        <v>11750</v>
      </c>
      <c r="G2351" s="7" t="s">
        <v>11751</v>
      </c>
      <c r="H2351" s="7" t="s">
        <v>11752</v>
      </c>
      <c r="I2351" s="7" t="s">
        <v>881</v>
      </c>
      <c r="J2351" s="7" t="s">
        <v>38</v>
      </c>
      <c r="K2351" s="7" t="s">
        <v>952</v>
      </c>
      <c r="L2351" s="7" t="s">
        <v>11840</v>
      </c>
      <c r="M2351" s="7" t="s">
        <v>38</v>
      </c>
      <c r="N2351" s="7" t="s">
        <v>11753</v>
      </c>
    </row>
    <row r="2352" spans="1:14" hidden="1" outlineLevel="1">
      <c r="B2352" s="7" t="s">
        <v>11749</v>
      </c>
      <c r="C2352" s="7" t="s">
        <v>24</v>
      </c>
      <c r="D2352" s="7" t="s">
        <v>55</v>
      </c>
      <c r="E2352" s="7"/>
      <c r="F2352" s="7" t="s">
        <v>11754</v>
      </c>
      <c r="G2352" s="7" t="s">
        <v>11755</v>
      </c>
      <c r="H2352" s="7" t="s">
        <v>11752</v>
      </c>
      <c r="I2352" s="7" t="s">
        <v>682</v>
      </c>
      <c r="J2352" s="7" t="s">
        <v>38</v>
      </c>
      <c r="K2352" s="7" t="s">
        <v>1294</v>
      </c>
      <c r="L2352" s="7" t="s">
        <v>11841</v>
      </c>
      <c r="M2352" s="7" t="s">
        <v>38</v>
      </c>
      <c r="N2352" s="7" t="s">
        <v>3203</v>
      </c>
    </row>
    <row r="2353" spans="1:14" hidden="1" outlineLevel="1">
      <c r="B2353" s="7" t="s">
        <v>11756</v>
      </c>
      <c r="C2353" s="7" t="s">
        <v>24</v>
      </c>
      <c r="D2353" s="7" t="s">
        <v>55</v>
      </c>
      <c r="E2353" s="7"/>
      <c r="F2353" s="7" t="s">
        <v>11757</v>
      </c>
      <c r="G2353" s="7" t="s">
        <v>11758</v>
      </c>
      <c r="H2353" s="7" t="s">
        <v>11759</v>
      </c>
      <c r="I2353" s="7" t="s">
        <v>2347</v>
      </c>
      <c r="J2353" s="7" t="s">
        <v>51</v>
      </c>
      <c r="K2353" s="7" t="s">
        <v>1905</v>
      </c>
      <c r="L2353" s="7" t="s">
        <v>11842</v>
      </c>
      <c r="M2353" s="7" t="s">
        <v>38</v>
      </c>
      <c r="N2353" s="7" t="s">
        <v>11760</v>
      </c>
    </row>
    <row r="2354" spans="1:14" hidden="1" outlineLevel="1">
      <c r="B2354" s="7" t="s">
        <v>11756</v>
      </c>
      <c r="C2354" s="7" t="s">
        <v>24</v>
      </c>
      <c r="D2354" s="7" t="s">
        <v>38</v>
      </c>
      <c r="E2354" s="7"/>
      <c r="F2354" s="7" t="s">
        <v>11761</v>
      </c>
      <c r="G2354" s="7" t="s">
        <v>11762</v>
      </c>
      <c r="H2354" s="7" t="s">
        <v>11759</v>
      </c>
      <c r="I2354" s="7" t="s">
        <v>984</v>
      </c>
      <c r="J2354" s="7" t="s">
        <v>51</v>
      </c>
      <c r="K2354" s="7" t="s">
        <v>355</v>
      </c>
      <c r="L2354" s="7" t="s">
        <v>11809</v>
      </c>
      <c r="M2354" s="7" t="s">
        <v>38</v>
      </c>
      <c r="N2354" s="7" t="s">
        <v>11763</v>
      </c>
    </row>
    <row r="2355" spans="1:14" hidden="1" outlineLevel="1">
      <c r="B2355" s="7" t="s">
        <v>11764</v>
      </c>
      <c r="C2355" s="7" t="s">
        <v>24</v>
      </c>
      <c r="D2355" s="7" t="s">
        <v>38</v>
      </c>
      <c r="E2355" s="7"/>
      <c r="F2355" s="7" t="s">
        <v>11765</v>
      </c>
      <c r="G2355" s="7" t="s">
        <v>11766</v>
      </c>
      <c r="H2355" s="7" t="s">
        <v>11767</v>
      </c>
      <c r="I2355" s="7" t="s">
        <v>2054</v>
      </c>
      <c r="J2355" s="7" t="s">
        <v>51</v>
      </c>
      <c r="K2355" s="7" t="s">
        <v>1299</v>
      </c>
      <c r="L2355" s="7" t="s">
        <v>11843</v>
      </c>
      <c r="M2355" s="7" t="s">
        <v>38</v>
      </c>
      <c r="N2355" s="7" t="s">
        <v>3914</v>
      </c>
    </row>
    <row r="2356" spans="1:14" hidden="1" outlineLevel="1">
      <c r="B2356" s="7" t="s">
        <v>11764</v>
      </c>
      <c r="C2356" s="7" t="s">
        <v>24</v>
      </c>
      <c r="D2356" s="7" t="s">
        <v>38</v>
      </c>
      <c r="E2356" s="7"/>
      <c r="F2356" s="7" t="s">
        <v>11768</v>
      </c>
      <c r="G2356" s="7" t="s">
        <v>11769</v>
      </c>
      <c r="H2356" s="7" t="s">
        <v>11767</v>
      </c>
      <c r="I2356" s="7" t="s">
        <v>1758</v>
      </c>
      <c r="J2356" s="7" t="s">
        <v>51</v>
      </c>
      <c r="K2356" s="7" t="s">
        <v>317</v>
      </c>
      <c r="L2356" s="7" t="s">
        <v>11844</v>
      </c>
      <c r="M2356" s="7" t="s">
        <v>38</v>
      </c>
      <c r="N2356" s="7" t="s">
        <v>11770</v>
      </c>
    </row>
    <row r="2357" spans="1:14" hidden="1" outlineLevel="1">
      <c r="B2357" s="5" t="s">
        <v>11845</v>
      </c>
      <c r="C2357" s="5" t="s">
        <v>37</v>
      </c>
      <c r="D2357" s="5" t="s">
        <v>38</v>
      </c>
      <c r="E2357" s="5"/>
      <c r="F2357" s="5" t="s">
        <v>11846</v>
      </c>
      <c r="G2357" s="5" t="s">
        <v>11847</v>
      </c>
      <c r="H2357" s="5" t="s">
        <v>11848</v>
      </c>
      <c r="I2357" s="5" t="s">
        <v>1298</v>
      </c>
      <c r="J2357" s="5" t="s">
        <v>38</v>
      </c>
      <c r="K2357" s="5" t="s">
        <v>38</v>
      </c>
      <c r="L2357" s="5" t="s">
        <v>11849</v>
      </c>
      <c r="M2357" s="5" t="s">
        <v>38</v>
      </c>
      <c r="N2357" s="5" t="s">
        <v>11850</v>
      </c>
    </row>
    <row r="2358" spans="1:14" hidden="1" outlineLevel="1">
      <c r="B2358" s="7" t="s">
        <v>11771</v>
      </c>
      <c r="C2358" s="7" t="s">
        <v>24</v>
      </c>
      <c r="D2358" s="7" t="s">
        <v>38</v>
      </c>
      <c r="E2358" s="7"/>
      <c r="F2358" s="7" t="s">
        <v>11772</v>
      </c>
      <c r="G2358" s="7" t="s">
        <v>11773</v>
      </c>
      <c r="H2358" s="7" t="s">
        <v>11774</v>
      </c>
      <c r="I2358" s="7" t="s">
        <v>9667</v>
      </c>
      <c r="J2358" s="7" t="s">
        <v>51</v>
      </c>
      <c r="K2358" s="7" t="s">
        <v>1405</v>
      </c>
      <c r="L2358" s="7" t="s">
        <v>11851</v>
      </c>
      <c r="M2358" s="7" t="s">
        <v>38</v>
      </c>
      <c r="N2358" s="7" t="s">
        <v>11775</v>
      </c>
    </row>
    <row r="2359" spans="1:14" collapsed="1"/>
    <row r="2360" spans="1:14">
      <c r="K2360" s="2" t="s">
        <v>4822</v>
      </c>
    </row>
    <row r="2361" spans="1:14">
      <c r="K2361" s="2">
        <f>SUM(K2:K2336)</f>
        <v>5.8515394271559426E-2</v>
      </c>
    </row>
    <row r="2363" spans="1:14">
      <c r="A2363" s="9" t="s">
        <v>4823</v>
      </c>
      <c r="B2363" s="2" t="s">
        <v>4824</v>
      </c>
    </row>
    <row r="2364" spans="1:14">
      <c r="A2364" s="2" t="s">
        <v>4825</v>
      </c>
      <c r="B2364" s="9" t="s">
        <v>4826</v>
      </c>
    </row>
    <row r="2365" spans="1:14">
      <c r="A2365" s="9" t="s">
        <v>4827</v>
      </c>
      <c r="B2365" s="2" t="s">
        <v>4828</v>
      </c>
    </row>
  </sheetData>
  <phoneticPr fontId="1" type="noConversion"/>
  <hyperlinks>
    <hyperlink ref="A2" r:id="rId1"/>
    <hyperlink ref="I2" r:id="rId2"/>
    <hyperlink ref="A142" r:id="rId3"/>
    <hyperlink ref="I142" r:id="rId4"/>
    <hyperlink ref="A337" r:id="rId5"/>
    <hyperlink ref="I337" r:id="rId6"/>
    <hyperlink ref="A597" r:id="rId7"/>
    <hyperlink ref="I597" r:id="rId8"/>
    <hyperlink ref="A704" r:id="rId9"/>
    <hyperlink ref="I704" r:id="rId10"/>
    <hyperlink ref="A803" r:id="rId11"/>
    <hyperlink ref="I803" r:id="rId12"/>
    <hyperlink ref="A900" r:id="rId13"/>
    <hyperlink ref="I900" r:id="rId14"/>
    <hyperlink ref="A1058" r:id="rId15"/>
    <hyperlink ref="I1058" r:id="rId16"/>
    <hyperlink ref="A1146" r:id="rId17"/>
    <hyperlink ref="I1146" r:id="rId18"/>
    <hyperlink ref="A1191" r:id="rId19"/>
    <hyperlink ref="I1191" r:id="rId20"/>
    <hyperlink ref="A1243" r:id="rId21"/>
    <hyperlink ref="I1243" r:id="rId22"/>
    <hyperlink ref="A1244" r:id="rId23"/>
    <hyperlink ref="I1244" r:id="rId24"/>
    <hyperlink ref="A1310" r:id="rId25"/>
    <hyperlink ref="I1310" r:id="rId26"/>
    <hyperlink ref="A1380" r:id="rId27"/>
    <hyperlink ref="I1380" r:id="rId28"/>
    <hyperlink ref="A1435" r:id="rId29"/>
    <hyperlink ref="I1435" r:id="rId30"/>
    <hyperlink ref="A1436" r:id="rId31"/>
    <hyperlink ref="I1436" r:id="rId32"/>
    <hyperlink ref="A1465" r:id="rId33"/>
    <hyperlink ref="I1465" r:id="rId34"/>
    <hyperlink ref="A1492" r:id="rId35"/>
    <hyperlink ref="I1492" r:id="rId36"/>
    <hyperlink ref="A1515" r:id="rId37"/>
    <hyperlink ref="I1515" r:id="rId38"/>
    <hyperlink ref="A1561" r:id="rId39"/>
    <hyperlink ref="I1561" r:id="rId40"/>
    <hyperlink ref="A1587" r:id="rId41"/>
    <hyperlink ref="I1587" r:id="rId42"/>
    <hyperlink ref="A1613" r:id="rId43"/>
    <hyperlink ref="I1613" r:id="rId44"/>
    <hyperlink ref="A1654" r:id="rId45"/>
    <hyperlink ref="I1654" r:id="rId46"/>
    <hyperlink ref="A1695" r:id="rId47"/>
    <hyperlink ref="I1695" r:id="rId48"/>
    <hyperlink ref="A1696" r:id="rId49"/>
    <hyperlink ref="I1696" r:id="rId50"/>
    <hyperlink ref="A1747" r:id="rId51"/>
    <hyperlink ref="I1747" r:id="rId52"/>
    <hyperlink ref="A1770" r:id="rId53"/>
    <hyperlink ref="I1770" r:id="rId54"/>
    <hyperlink ref="A1797" r:id="rId55"/>
    <hyperlink ref="I1797" r:id="rId56"/>
    <hyperlink ref="A1835" r:id="rId57"/>
    <hyperlink ref="I1835" r:id="rId58"/>
    <hyperlink ref="A1890" r:id="rId59"/>
    <hyperlink ref="I1890" r:id="rId60"/>
    <hyperlink ref="A1917" r:id="rId61"/>
    <hyperlink ref="I1917" r:id="rId62"/>
    <hyperlink ref="A1918" r:id="rId63"/>
    <hyperlink ref="I1918" r:id="rId64"/>
    <hyperlink ref="A1948" r:id="rId65"/>
    <hyperlink ref="I1948" r:id="rId66"/>
    <hyperlink ref="A2061" r:id="rId67"/>
    <hyperlink ref="I2061" r:id="rId68"/>
    <hyperlink ref="A2090" r:id="rId69"/>
    <hyperlink ref="I2090" r:id="rId70"/>
    <hyperlink ref="A2132" r:id="rId71"/>
    <hyperlink ref="I2132" r:id="rId72"/>
    <hyperlink ref="A2167" r:id="rId73"/>
    <hyperlink ref="I2167" r:id="rId74"/>
    <hyperlink ref="A2168" r:id="rId75"/>
    <hyperlink ref="I2168" r:id="rId76"/>
    <hyperlink ref="A2200" r:id="rId77"/>
    <hyperlink ref="I2200" r:id="rId78"/>
    <hyperlink ref="A2215" r:id="rId79"/>
    <hyperlink ref="I2215" r:id="rId80"/>
    <hyperlink ref="A2231" r:id="rId81"/>
    <hyperlink ref="I2231" r:id="rId82"/>
    <hyperlink ref="A2232" r:id="rId83"/>
    <hyperlink ref="I2232" r:id="rId84"/>
    <hyperlink ref="A2268" r:id="rId85"/>
    <hyperlink ref="I2268" r:id="rId86"/>
    <hyperlink ref="A2269" r:id="rId87"/>
    <hyperlink ref="I2269" r:id="rId88"/>
    <hyperlink ref="A2305" r:id="rId89"/>
    <hyperlink ref="I2305" r:id="rId90"/>
    <hyperlink ref="A2306" r:id="rId91"/>
    <hyperlink ref="I2306" r:id="rId92"/>
    <hyperlink ref="A2322" r:id="rId93"/>
    <hyperlink ref="I2322" r:id="rId94"/>
    <hyperlink ref="A2336" r:id="rId95"/>
    <hyperlink ref="I2336" r:id="rId96"/>
    <hyperlink ref="A2337" r:id="rId97"/>
    <hyperlink ref="I2337" r:id="rId9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87"/>
  <sheetViews>
    <sheetView workbookViewId="0">
      <selection sqref="A1:IV65536"/>
    </sheetView>
  </sheetViews>
  <sheetFormatPr defaultColWidth="8.6640625" defaultRowHeight="13.8" outlineLevelRow="1"/>
  <cols>
    <col min="1" max="16384" width="8.6640625" style="2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>
      <c r="A2" s="3" t="s">
        <v>12</v>
      </c>
      <c r="B2" s="2" t="s">
        <v>13</v>
      </c>
      <c r="C2" s="2" t="s">
        <v>14</v>
      </c>
      <c r="D2" s="2" t="s">
        <v>4567</v>
      </c>
      <c r="E2" s="2" t="s">
        <v>11852</v>
      </c>
      <c r="F2" s="2" t="s">
        <v>11853</v>
      </c>
      <c r="G2" s="2" t="s">
        <v>3471</v>
      </c>
      <c r="H2" s="2" t="s">
        <v>11728</v>
      </c>
      <c r="I2" s="3" t="s">
        <v>20</v>
      </c>
      <c r="K2" s="2">
        <f>333/C2</f>
        <v>1.7649397111435007E-3</v>
      </c>
      <c r="L2" s="2">
        <f>K2/$K$982*100</f>
        <v>7.6677255947528273</v>
      </c>
      <c r="M2" s="2">
        <v>-0.34899999999999998</v>
      </c>
      <c r="N2" s="2">
        <v>6.41</v>
      </c>
    </row>
    <row r="3" spans="1:14" hidden="1" outlineLevel="1">
      <c r="A3" s="3" t="s">
        <v>21</v>
      </c>
      <c r="B3" s="4" t="s">
        <v>22</v>
      </c>
      <c r="C3" s="4" t="s">
        <v>23</v>
      </c>
      <c r="D3" s="4" t="s">
        <v>4567</v>
      </c>
      <c r="E3" s="4" t="s">
        <v>11852</v>
      </c>
      <c r="F3" s="4" t="s">
        <v>11853</v>
      </c>
      <c r="G3" s="4" t="s">
        <v>24</v>
      </c>
      <c r="H3" s="4" t="s">
        <v>11728</v>
      </c>
      <c r="I3" s="3" t="s">
        <v>25</v>
      </c>
      <c r="L3" s="2">
        <f t="shared" ref="L3:L66" si="0">K3/$K$982*100</f>
        <v>0</v>
      </c>
    </row>
    <row r="4" spans="1:14" hidden="1" outlineLevel="1">
      <c r="B4" s="1" t="s">
        <v>26</v>
      </c>
      <c r="C4" s="1" t="s">
        <v>27</v>
      </c>
      <c r="D4" s="1" t="s">
        <v>4</v>
      </c>
      <c r="E4" s="1" t="s">
        <v>28</v>
      </c>
      <c r="F4" s="1" t="s">
        <v>29</v>
      </c>
      <c r="G4" s="1" t="s">
        <v>30</v>
      </c>
      <c r="H4" s="1" t="s">
        <v>31</v>
      </c>
      <c r="I4" s="1" t="s">
        <v>32</v>
      </c>
      <c r="J4" s="1" t="s">
        <v>33</v>
      </c>
      <c r="K4" s="1" t="s">
        <v>3</v>
      </c>
      <c r="L4" s="2" t="e">
        <f t="shared" si="0"/>
        <v>#VALUE!</v>
      </c>
      <c r="M4" s="1" t="s">
        <v>34</v>
      </c>
      <c r="N4" s="1" t="s">
        <v>35</v>
      </c>
    </row>
    <row r="5" spans="1:14" hidden="1" outlineLevel="1">
      <c r="B5" s="5" t="s">
        <v>11854</v>
      </c>
      <c r="C5" s="5" t="s">
        <v>37</v>
      </c>
      <c r="D5" s="5" t="s">
        <v>38</v>
      </c>
      <c r="E5" s="5"/>
      <c r="F5" s="5" t="s">
        <v>11855</v>
      </c>
      <c r="G5" s="5" t="s">
        <v>11856</v>
      </c>
      <c r="H5" s="5" t="s">
        <v>11857</v>
      </c>
      <c r="I5" s="5" t="s">
        <v>1219</v>
      </c>
      <c r="J5" s="5" t="s">
        <v>38</v>
      </c>
      <c r="K5" s="5" t="s">
        <v>2286</v>
      </c>
      <c r="L5" s="2">
        <f t="shared" si="0"/>
        <v>82544.908123753165</v>
      </c>
      <c r="M5" s="5" t="s">
        <v>38</v>
      </c>
      <c r="N5" s="5" t="s">
        <v>4796</v>
      </c>
    </row>
    <row r="6" spans="1:14" hidden="1" outlineLevel="1">
      <c r="B6" s="5" t="s">
        <v>36</v>
      </c>
      <c r="C6" s="5" t="s">
        <v>37</v>
      </c>
      <c r="D6" s="5" t="s">
        <v>38</v>
      </c>
      <c r="E6" s="5"/>
      <c r="F6" s="5" t="s">
        <v>11858</v>
      </c>
      <c r="G6" s="5" t="s">
        <v>11859</v>
      </c>
      <c r="H6" s="5" t="s">
        <v>41</v>
      </c>
      <c r="I6" s="5" t="s">
        <v>3304</v>
      </c>
      <c r="J6" s="5" t="s">
        <v>38</v>
      </c>
      <c r="K6" s="5" t="s">
        <v>75</v>
      </c>
      <c r="L6" s="2">
        <f t="shared" si="0"/>
        <v>117300.65891270188</v>
      </c>
      <c r="M6" s="5" t="s">
        <v>38</v>
      </c>
      <c r="N6" s="5" t="s">
        <v>1711</v>
      </c>
    </row>
    <row r="7" spans="1:14" hidden="1" outlineLevel="1">
      <c r="B7" s="5" t="s">
        <v>45</v>
      </c>
      <c r="C7" s="5" t="s">
        <v>37</v>
      </c>
      <c r="D7" s="5" t="s">
        <v>46</v>
      </c>
      <c r="E7" s="5"/>
      <c r="F7" s="5" t="s">
        <v>11860</v>
      </c>
      <c r="G7" s="5" t="s">
        <v>11861</v>
      </c>
      <c r="H7" s="5" t="s">
        <v>49</v>
      </c>
      <c r="I7" s="5" t="s">
        <v>5200</v>
      </c>
      <c r="J7" s="5" t="s">
        <v>51</v>
      </c>
      <c r="K7" s="5" t="s">
        <v>52</v>
      </c>
      <c r="L7" s="2">
        <f t="shared" si="0"/>
        <v>156400.87855026915</v>
      </c>
      <c r="M7" s="5" t="s">
        <v>38</v>
      </c>
      <c r="N7" s="5" t="s">
        <v>11862</v>
      </c>
    </row>
    <row r="8" spans="1:14" hidden="1" outlineLevel="1">
      <c r="B8" s="5" t="s">
        <v>54</v>
      </c>
      <c r="C8" s="5" t="s">
        <v>37</v>
      </c>
      <c r="D8" s="5" t="s">
        <v>63</v>
      </c>
      <c r="E8" s="5"/>
      <c r="F8" s="5" t="s">
        <v>11863</v>
      </c>
      <c r="G8" s="5" t="s">
        <v>11864</v>
      </c>
      <c r="H8" s="5" t="s">
        <v>58</v>
      </c>
      <c r="I8" s="5" t="s">
        <v>300</v>
      </c>
      <c r="J8" s="5" t="s">
        <v>51</v>
      </c>
      <c r="K8" s="5" t="s">
        <v>350</v>
      </c>
      <c r="L8" s="2">
        <f t="shared" si="0"/>
        <v>212878.97358231081</v>
      </c>
      <c r="M8" s="5" t="s">
        <v>38</v>
      </c>
      <c r="N8" s="5" t="s">
        <v>11865</v>
      </c>
    </row>
    <row r="9" spans="1:14" hidden="1" outlineLevel="1">
      <c r="B9" s="5" t="s">
        <v>62</v>
      </c>
      <c r="C9" s="5" t="s">
        <v>37</v>
      </c>
      <c r="D9" s="5" t="s">
        <v>46</v>
      </c>
      <c r="E9" s="5"/>
      <c r="F9" s="5" t="s">
        <v>11866</v>
      </c>
      <c r="G9" s="5" t="s">
        <v>11867</v>
      </c>
      <c r="H9" s="5" t="s">
        <v>66</v>
      </c>
      <c r="I9" s="5" t="s">
        <v>1835</v>
      </c>
      <c r="J9" s="5" t="s">
        <v>51</v>
      </c>
      <c r="K9" s="5" t="s">
        <v>167</v>
      </c>
      <c r="L9" s="2">
        <f t="shared" si="0"/>
        <v>234601.31782540376</v>
      </c>
      <c r="M9" s="5" t="s">
        <v>38</v>
      </c>
      <c r="N9" s="5" t="s">
        <v>11868</v>
      </c>
    </row>
    <row r="10" spans="1:14" hidden="1" outlineLevel="1">
      <c r="B10" s="5" t="s">
        <v>70</v>
      </c>
      <c r="C10" s="5" t="s">
        <v>37</v>
      </c>
      <c r="D10" s="5" t="s">
        <v>63</v>
      </c>
      <c r="E10" s="5"/>
      <c r="F10" s="5" t="s">
        <v>5363</v>
      </c>
      <c r="G10" s="5" t="s">
        <v>11869</v>
      </c>
      <c r="H10" s="5" t="s">
        <v>73</v>
      </c>
      <c r="I10" s="5" t="s">
        <v>476</v>
      </c>
      <c r="J10" s="5" t="s">
        <v>51</v>
      </c>
      <c r="K10" s="5" t="s">
        <v>132</v>
      </c>
      <c r="L10" s="2">
        <f t="shared" si="0"/>
        <v>143367.4720044134</v>
      </c>
      <c r="M10" s="5" t="s">
        <v>38</v>
      </c>
      <c r="N10" s="5" t="s">
        <v>11870</v>
      </c>
    </row>
    <row r="11" spans="1:14" hidden="1" outlineLevel="1">
      <c r="B11" s="5" t="s">
        <v>77</v>
      </c>
      <c r="C11" s="5" t="s">
        <v>37</v>
      </c>
      <c r="D11" s="5" t="s">
        <v>46</v>
      </c>
      <c r="E11" s="5"/>
      <c r="F11" s="5" t="s">
        <v>11871</v>
      </c>
      <c r="G11" s="5" t="s">
        <v>11872</v>
      </c>
      <c r="H11" s="5" t="s">
        <v>80</v>
      </c>
      <c r="I11" s="5" t="s">
        <v>3226</v>
      </c>
      <c r="J11" s="5" t="s">
        <v>51</v>
      </c>
      <c r="K11" s="5" t="s">
        <v>82</v>
      </c>
      <c r="L11" s="2">
        <f t="shared" si="0"/>
        <v>147711.94085303199</v>
      </c>
      <c r="M11" s="5" t="s">
        <v>38</v>
      </c>
      <c r="N11" s="5" t="s">
        <v>11873</v>
      </c>
    </row>
    <row r="12" spans="1:14" hidden="1" outlineLevel="1">
      <c r="B12" s="5" t="s">
        <v>84</v>
      </c>
      <c r="C12" s="5" t="s">
        <v>37</v>
      </c>
      <c r="D12" s="5" t="s">
        <v>55</v>
      </c>
      <c r="E12" s="5"/>
      <c r="F12" s="5" t="s">
        <v>11874</v>
      </c>
      <c r="G12" s="5" t="s">
        <v>11875</v>
      </c>
      <c r="H12" s="5" t="s">
        <v>87</v>
      </c>
      <c r="I12" s="5" t="s">
        <v>152</v>
      </c>
      <c r="J12" s="5" t="s">
        <v>51</v>
      </c>
      <c r="K12" s="5" t="s">
        <v>89</v>
      </c>
      <c r="L12" s="2">
        <f t="shared" si="0"/>
        <v>121645.12776132046</v>
      </c>
      <c r="M12" s="5" t="s">
        <v>38</v>
      </c>
      <c r="N12" s="5" t="s">
        <v>11876</v>
      </c>
    </row>
    <row r="13" spans="1:14" hidden="1" outlineLevel="1">
      <c r="B13" s="5" t="s">
        <v>91</v>
      </c>
      <c r="C13" s="5" t="s">
        <v>37</v>
      </c>
      <c r="D13" s="5" t="s">
        <v>46</v>
      </c>
      <c r="E13" s="5"/>
      <c r="F13" s="5" t="s">
        <v>5378</v>
      </c>
      <c r="G13" s="5" t="s">
        <v>11877</v>
      </c>
      <c r="H13" s="5" t="s">
        <v>94</v>
      </c>
      <c r="I13" s="5" t="s">
        <v>1900</v>
      </c>
      <c r="J13" s="5" t="s">
        <v>51</v>
      </c>
      <c r="K13" s="5" t="s">
        <v>1620</v>
      </c>
      <c r="L13" s="2">
        <f t="shared" si="0"/>
        <v>191156.62933921788</v>
      </c>
      <c r="M13" s="5" t="s">
        <v>38</v>
      </c>
      <c r="N13" s="5" t="s">
        <v>11318</v>
      </c>
    </row>
    <row r="14" spans="1:14" hidden="1" outlineLevel="1">
      <c r="B14" s="5" t="s">
        <v>98</v>
      </c>
      <c r="C14" s="5" t="s">
        <v>37</v>
      </c>
      <c r="D14" s="5" t="s">
        <v>63</v>
      </c>
      <c r="E14" s="5"/>
      <c r="F14" s="5" t="s">
        <v>5381</v>
      </c>
      <c r="G14" s="5" t="s">
        <v>11878</v>
      </c>
      <c r="H14" s="5" t="s">
        <v>101</v>
      </c>
      <c r="I14" s="5" t="s">
        <v>2375</v>
      </c>
      <c r="J14" s="5" t="s">
        <v>51</v>
      </c>
      <c r="K14" s="5" t="s">
        <v>215</v>
      </c>
      <c r="L14" s="2">
        <f t="shared" si="0"/>
        <v>160745.34739888774</v>
      </c>
      <c r="M14" s="5" t="s">
        <v>38</v>
      </c>
      <c r="N14" s="5" t="s">
        <v>4035</v>
      </c>
    </row>
    <row r="15" spans="1:14" hidden="1" outlineLevel="1">
      <c r="B15" s="5" t="s">
        <v>11879</v>
      </c>
      <c r="C15" s="5" t="s">
        <v>37</v>
      </c>
      <c r="D15" s="5" t="s">
        <v>38</v>
      </c>
      <c r="E15" s="5"/>
      <c r="F15" s="5" t="s">
        <v>11880</v>
      </c>
      <c r="G15" s="5" t="s">
        <v>11881</v>
      </c>
      <c r="H15" s="5" t="s">
        <v>11882</v>
      </c>
      <c r="I15" s="5" t="s">
        <v>1231</v>
      </c>
      <c r="J15" s="5" t="s">
        <v>51</v>
      </c>
      <c r="K15" s="5" t="s">
        <v>932</v>
      </c>
      <c r="L15" s="2">
        <f t="shared" si="0"/>
        <v>230256.84897678517</v>
      </c>
      <c r="M15" s="5" t="s">
        <v>38</v>
      </c>
      <c r="N15" s="5" t="s">
        <v>11883</v>
      </c>
    </row>
    <row r="16" spans="1:14" hidden="1" outlineLevel="1">
      <c r="B16" s="5" t="s">
        <v>105</v>
      </c>
      <c r="C16" s="5" t="s">
        <v>37</v>
      </c>
      <c r="D16" s="5" t="s">
        <v>38</v>
      </c>
      <c r="E16" s="5"/>
      <c r="F16" s="5" t="s">
        <v>11884</v>
      </c>
      <c r="G16" s="5" t="s">
        <v>11885</v>
      </c>
      <c r="H16" s="5" t="s">
        <v>108</v>
      </c>
      <c r="I16" s="5" t="s">
        <v>3487</v>
      </c>
      <c r="J16" s="5" t="s">
        <v>51</v>
      </c>
      <c r="K16" s="5" t="s">
        <v>887</v>
      </c>
      <c r="L16" s="2">
        <f t="shared" si="0"/>
        <v>65167.032729278821</v>
      </c>
      <c r="M16" s="5" t="s">
        <v>38</v>
      </c>
      <c r="N16" s="5" t="s">
        <v>9125</v>
      </c>
    </row>
    <row r="17" spans="2:14" hidden="1" outlineLevel="1">
      <c r="B17" s="5" t="s">
        <v>112</v>
      </c>
      <c r="C17" s="5" t="s">
        <v>37</v>
      </c>
      <c r="D17" s="5" t="s">
        <v>38</v>
      </c>
      <c r="E17" s="5"/>
      <c r="F17" s="5" t="s">
        <v>11886</v>
      </c>
      <c r="G17" s="5" t="s">
        <v>11887</v>
      </c>
      <c r="H17" s="5" t="s">
        <v>115</v>
      </c>
      <c r="I17" s="5" t="s">
        <v>1028</v>
      </c>
      <c r="J17" s="5" t="s">
        <v>51</v>
      </c>
      <c r="K17" s="5" t="s">
        <v>1095</v>
      </c>
      <c r="L17" s="2">
        <f t="shared" si="0"/>
        <v>-69511.501577897405</v>
      </c>
      <c r="M17" s="5" t="s">
        <v>38</v>
      </c>
      <c r="N17" s="5" t="s">
        <v>11888</v>
      </c>
    </row>
    <row r="18" spans="2:14" hidden="1" outlineLevel="1">
      <c r="B18" s="5" t="s">
        <v>5390</v>
      </c>
      <c r="C18" s="5" t="s">
        <v>37</v>
      </c>
      <c r="D18" s="5" t="s">
        <v>38</v>
      </c>
      <c r="E18" s="5"/>
      <c r="F18" s="5" t="s">
        <v>11889</v>
      </c>
      <c r="G18" s="5" t="s">
        <v>11890</v>
      </c>
      <c r="H18" s="5" t="s">
        <v>5393</v>
      </c>
      <c r="I18" s="5" t="s">
        <v>245</v>
      </c>
      <c r="J18" s="5" t="s">
        <v>38</v>
      </c>
      <c r="K18" s="5" t="s">
        <v>1417</v>
      </c>
      <c r="L18" s="2">
        <f t="shared" si="0"/>
        <v>47789.157334804469</v>
      </c>
      <c r="M18" s="5" t="s">
        <v>38</v>
      </c>
      <c r="N18" s="5" t="s">
        <v>11891</v>
      </c>
    </row>
    <row r="19" spans="2:14" hidden="1" outlineLevel="1">
      <c r="B19" s="5" t="s">
        <v>119</v>
      </c>
      <c r="C19" s="5" t="s">
        <v>37</v>
      </c>
      <c r="D19" s="5" t="s">
        <v>38</v>
      </c>
      <c r="E19" s="5" t="s">
        <v>120</v>
      </c>
      <c r="F19" s="5" t="s">
        <v>5395</v>
      </c>
      <c r="G19" s="5" t="s">
        <v>5396</v>
      </c>
      <c r="H19" s="5" t="s">
        <v>123</v>
      </c>
      <c r="I19" s="5" t="s">
        <v>4404</v>
      </c>
      <c r="J19" s="5" t="s">
        <v>51</v>
      </c>
      <c r="K19" s="5" t="s">
        <v>447</v>
      </c>
      <c r="L19" s="2">
        <f t="shared" si="0"/>
        <v>125989.59660993905</v>
      </c>
      <c r="M19" s="5" t="s">
        <v>38</v>
      </c>
      <c r="N19" s="5" t="s">
        <v>8239</v>
      </c>
    </row>
    <row r="20" spans="2:14" hidden="1" outlineLevel="1">
      <c r="B20" s="5" t="s">
        <v>127</v>
      </c>
      <c r="C20" s="5" t="s">
        <v>37</v>
      </c>
      <c r="D20" s="5" t="s">
        <v>46</v>
      </c>
      <c r="E20" s="5"/>
      <c r="F20" s="5" t="s">
        <v>11892</v>
      </c>
      <c r="G20" s="5" t="s">
        <v>11893</v>
      </c>
      <c r="H20" s="5" t="s">
        <v>130</v>
      </c>
      <c r="I20" s="5" t="s">
        <v>316</v>
      </c>
      <c r="J20" s="5" t="s">
        <v>38</v>
      </c>
      <c r="K20" s="5" t="s">
        <v>82</v>
      </c>
      <c r="L20" s="2">
        <f t="shared" si="0"/>
        <v>147711.94085303199</v>
      </c>
      <c r="M20" s="5" t="s">
        <v>38</v>
      </c>
      <c r="N20" s="5" t="s">
        <v>5400</v>
      </c>
    </row>
    <row r="21" spans="2:14" hidden="1" outlineLevel="1">
      <c r="B21" s="5" t="s">
        <v>134</v>
      </c>
      <c r="C21" s="5" t="s">
        <v>37</v>
      </c>
      <c r="D21" s="5" t="s">
        <v>46</v>
      </c>
      <c r="E21" s="5"/>
      <c r="F21" s="5" t="s">
        <v>11894</v>
      </c>
      <c r="G21" s="5" t="s">
        <v>11895</v>
      </c>
      <c r="H21" s="5" t="s">
        <v>137</v>
      </c>
      <c r="I21" s="5" t="s">
        <v>2180</v>
      </c>
      <c r="J21" s="5" t="s">
        <v>51</v>
      </c>
      <c r="K21" s="5" t="s">
        <v>853</v>
      </c>
      <c r="L21" s="2">
        <f t="shared" si="0"/>
        <v>112956.19006408329</v>
      </c>
      <c r="M21" s="5" t="s">
        <v>38</v>
      </c>
      <c r="N21" s="5" t="s">
        <v>11896</v>
      </c>
    </row>
    <row r="22" spans="2:14" hidden="1" outlineLevel="1">
      <c r="B22" s="5" t="s">
        <v>141</v>
      </c>
      <c r="C22" s="5" t="s">
        <v>37</v>
      </c>
      <c r="D22" s="5" t="s">
        <v>63</v>
      </c>
      <c r="E22" s="5"/>
      <c r="F22" s="5" t="s">
        <v>11897</v>
      </c>
      <c r="G22" s="5" t="s">
        <v>11898</v>
      </c>
      <c r="H22" s="5" t="s">
        <v>145</v>
      </c>
      <c r="I22" s="5" t="s">
        <v>717</v>
      </c>
      <c r="J22" s="5" t="s">
        <v>51</v>
      </c>
      <c r="K22" s="5" t="s">
        <v>96</v>
      </c>
      <c r="L22" s="2">
        <f t="shared" si="0"/>
        <v>199845.56703645506</v>
      </c>
      <c r="M22" s="5" t="s">
        <v>38</v>
      </c>
      <c r="N22" s="5" t="s">
        <v>11899</v>
      </c>
    </row>
    <row r="23" spans="2:14" hidden="1" outlineLevel="1">
      <c r="B23" s="5" t="s">
        <v>148</v>
      </c>
      <c r="C23" s="5" t="s">
        <v>37</v>
      </c>
      <c r="D23" s="5" t="s">
        <v>55</v>
      </c>
      <c r="E23" s="5"/>
      <c r="F23" s="5" t="s">
        <v>11900</v>
      </c>
      <c r="G23" s="5" t="s">
        <v>11901</v>
      </c>
      <c r="H23" s="5" t="s">
        <v>151</v>
      </c>
      <c r="I23" s="5" t="s">
        <v>2236</v>
      </c>
      <c r="J23" s="5" t="s">
        <v>51</v>
      </c>
      <c r="K23" s="5" t="s">
        <v>96</v>
      </c>
      <c r="L23" s="2">
        <f t="shared" si="0"/>
        <v>199845.56703645506</v>
      </c>
      <c r="M23" s="5" t="s">
        <v>38</v>
      </c>
      <c r="N23" s="5" t="s">
        <v>11902</v>
      </c>
    </row>
    <row r="24" spans="2:14" hidden="1" outlineLevel="1">
      <c r="B24" s="5" t="s">
        <v>154</v>
      </c>
      <c r="C24" s="5" t="s">
        <v>37</v>
      </c>
      <c r="D24" s="5" t="s">
        <v>38</v>
      </c>
      <c r="E24" s="5"/>
      <c r="F24" s="5" t="s">
        <v>11903</v>
      </c>
      <c r="G24" s="5" t="s">
        <v>11904</v>
      </c>
      <c r="H24" s="5" t="s">
        <v>157</v>
      </c>
      <c r="I24" s="5" t="s">
        <v>415</v>
      </c>
      <c r="J24" s="5" t="s">
        <v>38</v>
      </c>
      <c r="K24" s="5" t="s">
        <v>952</v>
      </c>
      <c r="L24" s="2">
        <f t="shared" si="0"/>
        <v>95578.314669608939</v>
      </c>
      <c r="M24" s="5" t="s">
        <v>38</v>
      </c>
      <c r="N24" s="5" t="s">
        <v>11905</v>
      </c>
    </row>
    <row r="25" spans="2:14" hidden="1" outlineLevel="1">
      <c r="B25" s="5" t="s">
        <v>161</v>
      </c>
      <c r="C25" s="5" t="s">
        <v>37</v>
      </c>
      <c r="D25" s="5" t="s">
        <v>55</v>
      </c>
      <c r="E25" s="5" t="s">
        <v>162</v>
      </c>
      <c r="F25" s="5" t="s">
        <v>11906</v>
      </c>
      <c r="G25" s="5" t="s">
        <v>11907</v>
      </c>
      <c r="H25" s="5" t="s">
        <v>165</v>
      </c>
      <c r="I25" s="5" t="s">
        <v>207</v>
      </c>
      <c r="J25" s="5" t="s">
        <v>51</v>
      </c>
      <c r="K25" s="5" t="s">
        <v>1075</v>
      </c>
      <c r="L25" s="2">
        <f t="shared" si="0"/>
        <v>-195501.09818783647</v>
      </c>
      <c r="M25" s="5" t="s">
        <v>38</v>
      </c>
      <c r="N25" s="5" t="s">
        <v>11908</v>
      </c>
    </row>
    <row r="26" spans="2:14" hidden="1" outlineLevel="1">
      <c r="B26" s="5" t="s">
        <v>169</v>
      </c>
      <c r="C26" s="5" t="s">
        <v>37</v>
      </c>
      <c r="D26" s="5" t="s">
        <v>63</v>
      </c>
      <c r="E26" s="5"/>
      <c r="F26" s="5" t="s">
        <v>11909</v>
      </c>
      <c r="G26" s="5" t="s">
        <v>11910</v>
      </c>
      <c r="H26" s="5" t="s">
        <v>172</v>
      </c>
      <c r="I26" s="5" t="s">
        <v>3177</v>
      </c>
      <c r="J26" s="5" t="s">
        <v>51</v>
      </c>
      <c r="K26" s="5" t="s">
        <v>932</v>
      </c>
      <c r="L26" s="2">
        <f t="shared" si="0"/>
        <v>230256.84897678517</v>
      </c>
      <c r="M26" s="5" t="s">
        <v>38</v>
      </c>
      <c r="N26" s="5" t="s">
        <v>11911</v>
      </c>
    </row>
    <row r="27" spans="2:14" hidden="1" outlineLevel="1">
      <c r="B27" s="5" t="s">
        <v>176</v>
      </c>
      <c r="C27" s="5" t="s">
        <v>37</v>
      </c>
      <c r="D27" s="5" t="s">
        <v>38</v>
      </c>
      <c r="E27" s="5"/>
      <c r="F27" s="5" t="s">
        <v>11912</v>
      </c>
      <c r="G27" s="5" t="s">
        <v>11913</v>
      </c>
      <c r="H27" s="5" t="s">
        <v>179</v>
      </c>
      <c r="I27" s="5" t="s">
        <v>496</v>
      </c>
      <c r="J27" s="5" t="s">
        <v>38</v>
      </c>
      <c r="K27" s="5" t="s">
        <v>89</v>
      </c>
      <c r="L27" s="2">
        <f t="shared" si="0"/>
        <v>121645.12776132046</v>
      </c>
      <c r="M27" s="5" t="s">
        <v>38</v>
      </c>
      <c r="N27" s="5" t="s">
        <v>11914</v>
      </c>
    </row>
    <row r="28" spans="2:14" hidden="1" outlineLevel="1">
      <c r="B28" s="5" t="s">
        <v>183</v>
      </c>
      <c r="C28" s="5" t="s">
        <v>37</v>
      </c>
      <c r="D28" s="5" t="s">
        <v>38</v>
      </c>
      <c r="E28" s="5"/>
      <c r="F28" s="5" t="s">
        <v>11915</v>
      </c>
      <c r="G28" s="5" t="s">
        <v>11916</v>
      </c>
      <c r="H28" s="5" t="s">
        <v>186</v>
      </c>
      <c r="I28" s="5" t="s">
        <v>6532</v>
      </c>
      <c r="J28" s="5" t="s">
        <v>51</v>
      </c>
      <c r="K28" s="5" t="s">
        <v>188</v>
      </c>
      <c r="L28" s="2">
        <f t="shared" si="0"/>
        <v>204190.03588507365</v>
      </c>
      <c r="M28" s="5" t="s">
        <v>38</v>
      </c>
      <c r="N28" s="5" t="s">
        <v>11917</v>
      </c>
    </row>
    <row r="29" spans="2:14" hidden="1" outlineLevel="1">
      <c r="B29" s="5" t="s">
        <v>190</v>
      </c>
      <c r="C29" s="5" t="s">
        <v>37</v>
      </c>
      <c r="D29" s="5" t="s">
        <v>63</v>
      </c>
      <c r="E29" s="5"/>
      <c r="F29" s="5" t="s">
        <v>11918</v>
      </c>
      <c r="G29" s="5" t="s">
        <v>11919</v>
      </c>
      <c r="H29" s="5" t="s">
        <v>193</v>
      </c>
      <c r="I29" s="5" t="s">
        <v>6844</v>
      </c>
      <c r="J29" s="5" t="s">
        <v>38</v>
      </c>
      <c r="K29" s="5" t="s">
        <v>893</v>
      </c>
      <c r="L29" s="2">
        <f t="shared" si="0"/>
        <v>238945.78667402233</v>
      </c>
      <c r="M29" s="5" t="s">
        <v>38</v>
      </c>
      <c r="N29" s="5" t="s">
        <v>11920</v>
      </c>
    </row>
    <row r="30" spans="2:14" hidden="1" outlineLevel="1">
      <c r="B30" s="5" t="s">
        <v>197</v>
      </c>
      <c r="C30" s="5" t="s">
        <v>37</v>
      </c>
      <c r="D30" s="5" t="s">
        <v>55</v>
      </c>
      <c r="E30" s="5"/>
      <c r="F30" s="5" t="s">
        <v>11921</v>
      </c>
      <c r="G30" s="5" t="s">
        <v>11922</v>
      </c>
      <c r="H30" s="5" t="s">
        <v>200</v>
      </c>
      <c r="I30" s="5" t="s">
        <v>2626</v>
      </c>
      <c r="J30" s="5" t="s">
        <v>51</v>
      </c>
      <c r="K30" s="5" t="s">
        <v>103</v>
      </c>
      <c r="L30" s="2">
        <f t="shared" si="0"/>
        <v>169434.28509612492</v>
      </c>
      <c r="M30" s="5" t="s">
        <v>38</v>
      </c>
      <c r="N30" s="5" t="s">
        <v>11923</v>
      </c>
    </row>
    <row r="31" spans="2:14" hidden="1" outlineLevel="1">
      <c r="B31" s="5" t="s">
        <v>203</v>
      </c>
      <c r="C31" s="5" t="s">
        <v>37</v>
      </c>
      <c r="D31" s="5" t="s">
        <v>55</v>
      </c>
      <c r="E31" s="5"/>
      <c r="F31" s="5" t="s">
        <v>11924</v>
      </c>
      <c r="G31" s="5" t="s">
        <v>11925</v>
      </c>
      <c r="H31" s="5" t="s">
        <v>206</v>
      </c>
      <c r="I31" s="5" t="s">
        <v>3602</v>
      </c>
      <c r="J31" s="5" t="s">
        <v>51</v>
      </c>
      <c r="K31" s="5" t="s">
        <v>208</v>
      </c>
      <c r="L31" s="2">
        <f t="shared" si="0"/>
        <v>221567.91127954799</v>
      </c>
      <c r="M31" s="5" t="s">
        <v>38</v>
      </c>
      <c r="N31" s="5" t="s">
        <v>11926</v>
      </c>
    </row>
    <row r="32" spans="2:14" hidden="1" outlineLevel="1">
      <c r="B32" s="5" t="s">
        <v>217</v>
      </c>
      <c r="C32" s="5" t="s">
        <v>37</v>
      </c>
      <c r="D32" s="5" t="s">
        <v>38</v>
      </c>
      <c r="E32" s="5"/>
      <c r="F32" s="5" t="s">
        <v>11927</v>
      </c>
      <c r="G32" s="5" t="s">
        <v>11928</v>
      </c>
      <c r="H32" s="5" t="s">
        <v>220</v>
      </c>
      <c r="I32" s="5" t="s">
        <v>6870</v>
      </c>
      <c r="J32" s="5" t="s">
        <v>38</v>
      </c>
      <c r="K32" s="5" t="s">
        <v>125</v>
      </c>
      <c r="L32" s="2">
        <f t="shared" si="0"/>
        <v>-121645.12776132046</v>
      </c>
      <c r="M32" s="5" t="s">
        <v>38</v>
      </c>
      <c r="N32" s="5" t="s">
        <v>11929</v>
      </c>
    </row>
    <row r="33" spans="2:14" hidden="1" outlineLevel="1">
      <c r="B33" s="5" t="s">
        <v>217</v>
      </c>
      <c r="C33" s="5" t="s">
        <v>37</v>
      </c>
      <c r="D33" s="5" t="s">
        <v>38</v>
      </c>
      <c r="E33" s="5"/>
      <c r="F33" s="5" t="s">
        <v>11930</v>
      </c>
      <c r="G33" s="5" t="s">
        <v>11931</v>
      </c>
      <c r="H33" s="5" t="s">
        <v>220</v>
      </c>
      <c r="I33" s="5" t="s">
        <v>131</v>
      </c>
      <c r="J33" s="5" t="s">
        <v>38</v>
      </c>
      <c r="K33" s="5" t="s">
        <v>96</v>
      </c>
      <c r="L33" s="2">
        <f t="shared" si="0"/>
        <v>199845.56703645506</v>
      </c>
      <c r="M33" s="5" t="s">
        <v>38</v>
      </c>
      <c r="N33" s="5" t="s">
        <v>11932</v>
      </c>
    </row>
    <row r="34" spans="2:14" hidden="1" outlineLevel="1">
      <c r="B34" s="5" t="s">
        <v>228</v>
      </c>
      <c r="C34" s="5" t="s">
        <v>37</v>
      </c>
      <c r="D34" s="5" t="s">
        <v>46</v>
      </c>
      <c r="E34" s="5"/>
      <c r="F34" s="5" t="s">
        <v>11933</v>
      </c>
      <c r="G34" s="5" t="s">
        <v>11934</v>
      </c>
      <c r="H34" s="5" t="s">
        <v>231</v>
      </c>
      <c r="I34" s="5" t="s">
        <v>81</v>
      </c>
      <c r="J34" s="5" t="s">
        <v>51</v>
      </c>
      <c r="K34" s="5" t="s">
        <v>550</v>
      </c>
      <c r="L34" s="2">
        <f t="shared" si="0"/>
        <v>256323.66206849669</v>
      </c>
      <c r="M34" s="5" t="s">
        <v>38</v>
      </c>
      <c r="N34" s="5" t="s">
        <v>11935</v>
      </c>
    </row>
    <row r="35" spans="2:14" hidden="1" outlineLevel="1">
      <c r="B35" s="5" t="s">
        <v>234</v>
      </c>
      <c r="C35" s="5" t="s">
        <v>37</v>
      </c>
      <c r="D35" s="5" t="s">
        <v>38</v>
      </c>
      <c r="E35" s="5"/>
      <c r="F35" s="5" t="s">
        <v>11936</v>
      </c>
      <c r="G35" s="5" t="s">
        <v>11937</v>
      </c>
      <c r="H35" s="5" t="s">
        <v>237</v>
      </c>
      <c r="I35" s="5" t="s">
        <v>3047</v>
      </c>
      <c r="J35" s="5" t="s">
        <v>38</v>
      </c>
      <c r="K35" s="5" t="s">
        <v>82</v>
      </c>
      <c r="L35" s="2">
        <f t="shared" si="0"/>
        <v>147711.94085303199</v>
      </c>
      <c r="M35" s="5" t="s">
        <v>38</v>
      </c>
      <c r="N35" s="5" t="s">
        <v>11938</v>
      </c>
    </row>
    <row r="36" spans="2:14" hidden="1" outlineLevel="1">
      <c r="B36" s="5" t="s">
        <v>234</v>
      </c>
      <c r="C36" s="5" t="s">
        <v>37</v>
      </c>
      <c r="D36" s="5" t="s">
        <v>38</v>
      </c>
      <c r="E36" s="5"/>
      <c r="F36" s="5" t="s">
        <v>11939</v>
      </c>
      <c r="G36" s="5" t="s">
        <v>11940</v>
      </c>
      <c r="H36" s="5" t="s">
        <v>237</v>
      </c>
      <c r="I36" s="5" t="s">
        <v>2353</v>
      </c>
      <c r="J36" s="5" t="s">
        <v>38</v>
      </c>
      <c r="K36" s="5" t="s">
        <v>3819</v>
      </c>
      <c r="L36" s="2">
        <f t="shared" si="0"/>
        <v>-99922.78351822753</v>
      </c>
      <c r="M36" s="5" t="s">
        <v>38</v>
      </c>
      <c r="N36" s="5" t="s">
        <v>11941</v>
      </c>
    </row>
    <row r="37" spans="2:14" hidden="1" outlineLevel="1">
      <c r="B37" s="5" t="s">
        <v>241</v>
      </c>
      <c r="C37" s="5" t="s">
        <v>37</v>
      </c>
      <c r="D37" s="5" t="s">
        <v>38</v>
      </c>
      <c r="E37" s="5"/>
      <c r="F37" s="5" t="s">
        <v>242</v>
      </c>
      <c r="G37" s="5" t="s">
        <v>11942</v>
      </c>
      <c r="H37" s="5" t="s">
        <v>244</v>
      </c>
      <c r="I37" s="5" t="s">
        <v>2236</v>
      </c>
      <c r="J37" s="5" t="s">
        <v>51</v>
      </c>
      <c r="K37" s="5" t="s">
        <v>208</v>
      </c>
      <c r="L37" s="2">
        <f t="shared" si="0"/>
        <v>221567.91127954799</v>
      </c>
      <c r="M37" s="5" t="s">
        <v>38</v>
      </c>
      <c r="N37" s="5" t="s">
        <v>11943</v>
      </c>
    </row>
    <row r="38" spans="2:14" hidden="1" outlineLevel="1">
      <c r="B38" s="5" t="s">
        <v>247</v>
      </c>
      <c r="C38" s="5" t="s">
        <v>37</v>
      </c>
      <c r="D38" s="5" t="s">
        <v>55</v>
      </c>
      <c r="E38" s="5"/>
      <c r="F38" s="5" t="s">
        <v>11944</v>
      </c>
      <c r="G38" s="5" t="s">
        <v>11945</v>
      </c>
      <c r="H38" s="5" t="s">
        <v>250</v>
      </c>
      <c r="I38" s="5" t="s">
        <v>2790</v>
      </c>
      <c r="J38" s="5" t="s">
        <v>51</v>
      </c>
      <c r="K38" s="5" t="s">
        <v>52</v>
      </c>
      <c r="L38" s="2">
        <f t="shared" si="0"/>
        <v>156400.87855026915</v>
      </c>
      <c r="M38" s="5" t="s">
        <v>38</v>
      </c>
      <c r="N38" s="5" t="s">
        <v>8867</v>
      </c>
    </row>
    <row r="39" spans="2:14" hidden="1" outlineLevel="1">
      <c r="B39" s="5" t="s">
        <v>254</v>
      </c>
      <c r="C39" s="5" t="s">
        <v>37</v>
      </c>
      <c r="D39" s="5" t="s">
        <v>55</v>
      </c>
      <c r="E39" s="5"/>
      <c r="F39" s="5" t="s">
        <v>11946</v>
      </c>
      <c r="G39" s="5" t="s">
        <v>11947</v>
      </c>
      <c r="H39" s="5" t="s">
        <v>257</v>
      </c>
      <c r="I39" s="5" t="s">
        <v>138</v>
      </c>
      <c r="J39" s="5" t="s">
        <v>51</v>
      </c>
      <c r="K39" s="5" t="s">
        <v>132</v>
      </c>
      <c r="L39" s="2">
        <f t="shared" si="0"/>
        <v>143367.4720044134</v>
      </c>
      <c r="M39" s="5" t="s">
        <v>38</v>
      </c>
      <c r="N39" s="5" t="s">
        <v>11948</v>
      </c>
    </row>
    <row r="40" spans="2:14" hidden="1" outlineLevel="1">
      <c r="B40" s="5" t="s">
        <v>261</v>
      </c>
      <c r="C40" s="5" t="s">
        <v>37</v>
      </c>
      <c r="D40" s="5" t="s">
        <v>55</v>
      </c>
      <c r="E40" s="5"/>
      <c r="F40" s="5" t="s">
        <v>11949</v>
      </c>
      <c r="G40" s="5" t="s">
        <v>11950</v>
      </c>
      <c r="H40" s="5" t="s">
        <v>264</v>
      </c>
      <c r="I40" s="5" t="s">
        <v>3047</v>
      </c>
      <c r="J40" s="5" t="s">
        <v>38</v>
      </c>
      <c r="K40" s="5" t="s">
        <v>96</v>
      </c>
      <c r="L40" s="2">
        <f t="shared" si="0"/>
        <v>199845.56703645506</v>
      </c>
      <c r="M40" s="5" t="s">
        <v>38</v>
      </c>
      <c r="N40" s="5" t="s">
        <v>11951</v>
      </c>
    </row>
    <row r="41" spans="2:14" hidden="1" outlineLevel="1">
      <c r="B41" s="5" t="s">
        <v>266</v>
      </c>
      <c r="C41" s="5" t="s">
        <v>37</v>
      </c>
      <c r="D41" s="5" t="s">
        <v>38</v>
      </c>
      <c r="E41" s="5"/>
      <c r="F41" s="5" t="s">
        <v>11952</v>
      </c>
      <c r="G41" s="5" t="s">
        <v>11953</v>
      </c>
      <c r="H41" s="5" t="s">
        <v>269</v>
      </c>
      <c r="I41" s="5" t="s">
        <v>2357</v>
      </c>
      <c r="J41" s="5" t="s">
        <v>38</v>
      </c>
      <c r="K41" s="5" t="s">
        <v>799</v>
      </c>
      <c r="L41" s="2">
        <f t="shared" si="0"/>
        <v>-108611.7212154647</v>
      </c>
      <c r="M41" s="5" t="s">
        <v>38</v>
      </c>
      <c r="N41" s="5" t="s">
        <v>11954</v>
      </c>
    </row>
    <row r="42" spans="2:14" hidden="1" outlineLevel="1">
      <c r="B42" s="5" t="s">
        <v>266</v>
      </c>
      <c r="C42" s="5" t="s">
        <v>37</v>
      </c>
      <c r="D42" s="5" t="s">
        <v>38</v>
      </c>
      <c r="E42" s="5"/>
      <c r="F42" s="5" t="s">
        <v>11955</v>
      </c>
      <c r="G42" s="5" t="s">
        <v>11956</v>
      </c>
      <c r="H42" s="5" t="s">
        <v>269</v>
      </c>
      <c r="I42" s="5" t="s">
        <v>3838</v>
      </c>
      <c r="J42" s="5" t="s">
        <v>38</v>
      </c>
      <c r="K42" s="5" t="s">
        <v>1620</v>
      </c>
      <c r="L42" s="2">
        <f t="shared" si="0"/>
        <v>191156.62933921788</v>
      </c>
      <c r="M42" s="5" t="s">
        <v>38</v>
      </c>
      <c r="N42" s="5" t="s">
        <v>11957</v>
      </c>
    </row>
    <row r="43" spans="2:14" hidden="1" outlineLevel="1">
      <c r="B43" s="5" t="s">
        <v>277</v>
      </c>
      <c r="C43" s="5" t="s">
        <v>37</v>
      </c>
      <c r="D43" s="5" t="s">
        <v>142</v>
      </c>
      <c r="E43" s="5"/>
      <c r="F43" s="5" t="s">
        <v>11958</v>
      </c>
      <c r="G43" s="5" t="s">
        <v>11959</v>
      </c>
      <c r="H43" s="5" t="s">
        <v>280</v>
      </c>
      <c r="I43" s="5" t="s">
        <v>4844</v>
      </c>
      <c r="J43" s="5" t="s">
        <v>51</v>
      </c>
      <c r="K43" s="5" t="s">
        <v>572</v>
      </c>
      <c r="L43" s="2">
        <f t="shared" si="0"/>
        <v>-160745.34739888774</v>
      </c>
      <c r="M43" s="5" t="s">
        <v>38</v>
      </c>
      <c r="N43" s="5" t="s">
        <v>11960</v>
      </c>
    </row>
    <row r="44" spans="2:14" hidden="1" outlineLevel="1">
      <c r="B44" s="5" t="s">
        <v>284</v>
      </c>
      <c r="C44" s="5" t="s">
        <v>37</v>
      </c>
      <c r="D44" s="5" t="s">
        <v>63</v>
      </c>
      <c r="E44" s="5"/>
      <c r="F44" s="5" t="s">
        <v>11961</v>
      </c>
      <c r="G44" s="5" t="s">
        <v>11962</v>
      </c>
      <c r="H44" s="5" t="s">
        <v>287</v>
      </c>
      <c r="I44" s="5" t="s">
        <v>2510</v>
      </c>
      <c r="J44" s="5" t="s">
        <v>38</v>
      </c>
      <c r="K44" s="5" t="s">
        <v>572</v>
      </c>
      <c r="L44" s="2">
        <f t="shared" si="0"/>
        <v>-160745.34739888774</v>
      </c>
      <c r="M44" s="5" t="s">
        <v>38</v>
      </c>
      <c r="N44" s="5" t="s">
        <v>11963</v>
      </c>
    </row>
    <row r="45" spans="2:14" hidden="1" outlineLevel="1">
      <c r="B45" s="5" t="s">
        <v>284</v>
      </c>
      <c r="C45" s="5" t="s">
        <v>37</v>
      </c>
      <c r="D45" s="5" t="s">
        <v>46</v>
      </c>
      <c r="E45" s="5"/>
      <c r="F45" s="5" t="s">
        <v>11964</v>
      </c>
      <c r="G45" s="5" t="s">
        <v>11965</v>
      </c>
      <c r="H45" s="5" t="s">
        <v>287</v>
      </c>
      <c r="I45" s="5" t="s">
        <v>444</v>
      </c>
      <c r="J45" s="5" t="s">
        <v>38</v>
      </c>
      <c r="K45" s="5" t="s">
        <v>932</v>
      </c>
      <c r="L45" s="2">
        <f t="shared" si="0"/>
        <v>230256.84897678517</v>
      </c>
      <c r="M45" s="5" t="s">
        <v>38</v>
      </c>
      <c r="N45" s="5" t="s">
        <v>11966</v>
      </c>
    </row>
    <row r="46" spans="2:14" hidden="1" outlineLevel="1">
      <c r="B46" s="5" t="s">
        <v>296</v>
      </c>
      <c r="C46" s="5" t="s">
        <v>37</v>
      </c>
      <c r="D46" s="5" t="s">
        <v>38</v>
      </c>
      <c r="E46" s="5"/>
      <c r="F46" s="5" t="s">
        <v>11967</v>
      </c>
      <c r="G46" s="5" t="s">
        <v>11968</v>
      </c>
      <c r="H46" s="5" t="s">
        <v>299</v>
      </c>
      <c r="I46" s="5" t="s">
        <v>187</v>
      </c>
      <c r="J46" s="5" t="s">
        <v>51</v>
      </c>
      <c r="K46" s="5" t="s">
        <v>60</v>
      </c>
      <c r="L46" s="2">
        <f t="shared" si="0"/>
        <v>178123.2227933621</v>
      </c>
      <c r="M46" s="5" t="s">
        <v>38</v>
      </c>
      <c r="N46" s="5" t="s">
        <v>11969</v>
      </c>
    </row>
    <row r="47" spans="2:14" hidden="1" outlineLevel="1">
      <c r="B47" s="5" t="s">
        <v>303</v>
      </c>
      <c r="C47" s="5" t="s">
        <v>37</v>
      </c>
      <c r="D47" s="5" t="s">
        <v>38</v>
      </c>
      <c r="E47" s="5" t="s">
        <v>120</v>
      </c>
      <c r="F47" s="5" t="s">
        <v>11970</v>
      </c>
      <c r="G47" s="5" t="s">
        <v>11971</v>
      </c>
      <c r="H47" s="5" t="s">
        <v>306</v>
      </c>
      <c r="I47" s="5" t="s">
        <v>2357</v>
      </c>
      <c r="J47" s="5" t="s">
        <v>51</v>
      </c>
      <c r="K47" s="5" t="s">
        <v>103</v>
      </c>
      <c r="L47" s="2">
        <f t="shared" si="0"/>
        <v>169434.28509612492</v>
      </c>
      <c r="M47" s="5" t="s">
        <v>38</v>
      </c>
      <c r="N47" s="5" t="s">
        <v>11972</v>
      </c>
    </row>
    <row r="48" spans="2:14" hidden="1" outlineLevel="1">
      <c r="B48" s="5" t="s">
        <v>308</v>
      </c>
      <c r="C48" s="5" t="s">
        <v>37</v>
      </c>
      <c r="D48" s="5" t="s">
        <v>55</v>
      </c>
      <c r="E48" s="5"/>
      <c r="F48" s="5" t="s">
        <v>309</v>
      </c>
      <c r="G48" s="5" t="s">
        <v>10103</v>
      </c>
      <c r="H48" s="5" t="s">
        <v>311</v>
      </c>
      <c r="I48" s="5" t="s">
        <v>2353</v>
      </c>
      <c r="J48" s="5" t="s">
        <v>55</v>
      </c>
      <c r="K48" s="5" t="s">
        <v>259</v>
      </c>
      <c r="L48" s="2">
        <f t="shared" si="0"/>
        <v>195501.09818783647</v>
      </c>
      <c r="M48" s="5" t="s">
        <v>38</v>
      </c>
      <c r="N48" s="5" t="s">
        <v>11973</v>
      </c>
    </row>
    <row r="49" spans="2:14" hidden="1" outlineLevel="1">
      <c r="B49" s="5" t="s">
        <v>308</v>
      </c>
      <c r="C49" s="5" t="s">
        <v>37</v>
      </c>
      <c r="D49" s="5" t="s">
        <v>46</v>
      </c>
      <c r="E49" s="5"/>
      <c r="F49" s="5" t="s">
        <v>11974</v>
      </c>
      <c r="G49" s="5" t="s">
        <v>11975</v>
      </c>
      <c r="H49" s="5" t="s">
        <v>311</v>
      </c>
      <c r="I49" s="5" t="s">
        <v>1007</v>
      </c>
      <c r="J49" s="5" t="s">
        <v>55</v>
      </c>
      <c r="K49" s="5" t="s">
        <v>282</v>
      </c>
      <c r="L49" s="2">
        <f t="shared" si="0"/>
        <v>-139023.00315579481</v>
      </c>
      <c r="M49" s="5" t="s">
        <v>38</v>
      </c>
      <c r="N49" s="5" t="s">
        <v>11976</v>
      </c>
    </row>
    <row r="50" spans="2:14" hidden="1" outlineLevel="1">
      <c r="B50" s="5" t="s">
        <v>319</v>
      </c>
      <c r="C50" s="5" t="s">
        <v>37</v>
      </c>
      <c r="D50" s="5" t="s">
        <v>55</v>
      </c>
      <c r="E50" s="5"/>
      <c r="F50" s="5" t="s">
        <v>320</v>
      </c>
      <c r="G50" s="5" t="s">
        <v>11977</v>
      </c>
      <c r="H50" s="5" t="s">
        <v>322</v>
      </c>
      <c r="I50" s="5" t="s">
        <v>630</v>
      </c>
      <c r="J50" s="5" t="s">
        <v>51</v>
      </c>
      <c r="K50" s="5" t="s">
        <v>103</v>
      </c>
      <c r="L50" s="2">
        <f t="shared" si="0"/>
        <v>169434.28509612492</v>
      </c>
      <c r="M50" s="5" t="s">
        <v>38</v>
      </c>
      <c r="N50" s="5" t="s">
        <v>11978</v>
      </c>
    </row>
    <row r="51" spans="2:14" hidden="1" outlineLevel="1">
      <c r="B51" s="5" t="s">
        <v>326</v>
      </c>
      <c r="C51" s="5" t="s">
        <v>37</v>
      </c>
      <c r="D51" s="5" t="s">
        <v>38</v>
      </c>
      <c r="E51" s="5"/>
      <c r="F51" s="5" t="s">
        <v>11979</v>
      </c>
      <c r="G51" s="5" t="s">
        <v>11980</v>
      </c>
      <c r="H51" s="5" t="s">
        <v>329</v>
      </c>
      <c r="I51" s="5" t="s">
        <v>1921</v>
      </c>
      <c r="J51" s="5" t="s">
        <v>51</v>
      </c>
      <c r="K51" s="5" t="s">
        <v>612</v>
      </c>
      <c r="L51" s="2">
        <f t="shared" si="0"/>
        <v>-117300.65891270188</v>
      </c>
      <c r="M51" s="5" t="s">
        <v>38</v>
      </c>
      <c r="N51" s="5" t="s">
        <v>11981</v>
      </c>
    </row>
    <row r="52" spans="2:14" hidden="1" outlineLevel="1">
      <c r="B52" s="5" t="s">
        <v>326</v>
      </c>
      <c r="C52" s="5" t="s">
        <v>37</v>
      </c>
      <c r="D52" s="5" t="s">
        <v>46</v>
      </c>
      <c r="E52" s="5"/>
      <c r="F52" s="5" t="s">
        <v>11982</v>
      </c>
      <c r="G52" s="5" t="s">
        <v>11983</v>
      </c>
      <c r="H52" s="5" t="s">
        <v>329</v>
      </c>
      <c r="I52" s="5" t="s">
        <v>2054</v>
      </c>
      <c r="J52" s="5" t="s">
        <v>51</v>
      </c>
      <c r="K52" s="5" t="s">
        <v>336</v>
      </c>
      <c r="L52" s="2">
        <f t="shared" si="0"/>
        <v>269357.06861435249</v>
      </c>
      <c r="M52" s="5" t="s">
        <v>38</v>
      </c>
      <c r="N52" s="5" t="s">
        <v>6972</v>
      </c>
    </row>
    <row r="53" spans="2:14" hidden="1" outlineLevel="1">
      <c r="B53" s="5" t="s">
        <v>338</v>
      </c>
      <c r="C53" s="5" t="s">
        <v>37</v>
      </c>
      <c r="D53" s="5" t="s">
        <v>55</v>
      </c>
      <c r="E53" s="5" t="s">
        <v>162</v>
      </c>
      <c r="F53" s="5" t="s">
        <v>11984</v>
      </c>
      <c r="G53" s="5" t="s">
        <v>11985</v>
      </c>
      <c r="H53" s="5" t="s">
        <v>341</v>
      </c>
      <c r="I53" s="5" t="s">
        <v>1865</v>
      </c>
      <c r="J53" s="5" t="s">
        <v>51</v>
      </c>
      <c r="K53" s="5" t="s">
        <v>497</v>
      </c>
      <c r="L53" s="2">
        <f t="shared" si="0"/>
        <v>-208534.50473369221</v>
      </c>
      <c r="M53" s="5" t="s">
        <v>38</v>
      </c>
      <c r="N53" s="5" t="s">
        <v>11986</v>
      </c>
    </row>
    <row r="54" spans="2:14" hidden="1" outlineLevel="1">
      <c r="B54" s="5" t="s">
        <v>345</v>
      </c>
      <c r="C54" s="5" t="s">
        <v>37</v>
      </c>
      <c r="D54" s="5" t="s">
        <v>55</v>
      </c>
      <c r="E54" s="5"/>
      <c r="F54" s="5" t="s">
        <v>11987</v>
      </c>
      <c r="G54" s="5" t="s">
        <v>11988</v>
      </c>
      <c r="H54" s="5" t="s">
        <v>348</v>
      </c>
      <c r="I54" s="5" t="s">
        <v>11989</v>
      </c>
      <c r="J54" s="5" t="s">
        <v>51</v>
      </c>
      <c r="K54" s="5" t="s">
        <v>1423</v>
      </c>
      <c r="L54" s="2">
        <f t="shared" si="0"/>
        <v>173778.75394474351</v>
      </c>
      <c r="M54" s="5" t="s">
        <v>38</v>
      </c>
      <c r="N54" s="5" t="s">
        <v>11990</v>
      </c>
    </row>
    <row r="55" spans="2:14" hidden="1" outlineLevel="1">
      <c r="B55" s="5" t="s">
        <v>345</v>
      </c>
      <c r="C55" s="5" t="s">
        <v>37</v>
      </c>
      <c r="D55" s="5" t="s">
        <v>55</v>
      </c>
      <c r="E55" s="5"/>
      <c r="F55" s="5" t="s">
        <v>11991</v>
      </c>
      <c r="G55" s="5" t="s">
        <v>11992</v>
      </c>
      <c r="H55" s="5" t="s">
        <v>348</v>
      </c>
      <c r="I55" s="5" t="s">
        <v>2977</v>
      </c>
      <c r="J55" s="5" t="s">
        <v>51</v>
      </c>
      <c r="K55" s="5" t="s">
        <v>271</v>
      </c>
      <c r="L55" s="2">
        <f t="shared" si="0"/>
        <v>-95578.314669608939</v>
      </c>
      <c r="M55" s="5" t="s">
        <v>38</v>
      </c>
      <c r="N55" s="5" t="s">
        <v>11993</v>
      </c>
    </row>
    <row r="56" spans="2:14" hidden="1" outlineLevel="1">
      <c r="B56" s="5" t="s">
        <v>357</v>
      </c>
      <c r="C56" s="5" t="s">
        <v>37</v>
      </c>
      <c r="D56" s="5" t="s">
        <v>38</v>
      </c>
      <c r="E56" s="5"/>
      <c r="F56" s="5" t="s">
        <v>11994</v>
      </c>
      <c r="G56" s="5" t="s">
        <v>11995</v>
      </c>
      <c r="H56" s="5" t="s">
        <v>360</v>
      </c>
      <c r="I56" s="5" t="s">
        <v>11996</v>
      </c>
      <c r="J56" s="5" t="s">
        <v>38</v>
      </c>
      <c r="K56" s="5" t="s">
        <v>799</v>
      </c>
      <c r="L56" s="2">
        <f t="shared" si="0"/>
        <v>-108611.7212154647</v>
      </c>
      <c r="M56" s="5" t="s">
        <v>38</v>
      </c>
      <c r="N56" s="5" t="s">
        <v>11997</v>
      </c>
    </row>
    <row r="57" spans="2:14" hidden="1" outlineLevel="1">
      <c r="B57" s="5" t="s">
        <v>357</v>
      </c>
      <c r="C57" s="5" t="s">
        <v>37</v>
      </c>
      <c r="D57" s="5" t="s">
        <v>55</v>
      </c>
      <c r="E57" s="5"/>
      <c r="F57" s="5" t="s">
        <v>11998</v>
      </c>
      <c r="G57" s="5" t="s">
        <v>11999</v>
      </c>
      <c r="H57" s="5" t="s">
        <v>360</v>
      </c>
      <c r="I57" s="5" t="s">
        <v>42</v>
      </c>
      <c r="J57" s="5" t="s">
        <v>38</v>
      </c>
      <c r="K57" s="5" t="s">
        <v>215</v>
      </c>
      <c r="L57" s="2">
        <f t="shared" si="0"/>
        <v>160745.34739888774</v>
      </c>
      <c r="M57" s="5" t="s">
        <v>38</v>
      </c>
      <c r="N57" s="5" t="s">
        <v>12000</v>
      </c>
    </row>
    <row r="58" spans="2:14" hidden="1" outlineLevel="1">
      <c r="B58" s="5" t="s">
        <v>367</v>
      </c>
      <c r="C58" s="5" t="s">
        <v>37</v>
      </c>
      <c r="D58" s="5" t="s">
        <v>55</v>
      </c>
      <c r="E58" s="5"/>
      <c r="F58" s="5" t="s">
        <v>12001</v>
      </c>
      <c r="G58" s="5" t="s">
        <v>12002</v>
      </c>
      <c r="H58" s="5" t="s">
        <v>370</v>
      </c>
      <c r="I58" s="5" t="s">
        <v>12003</v>
      </c>
      <c r="J58" s="5" t="s">
        <v>38</v>
      </c>
      <c r="K58" s="5" t="s">
        <v>409</v>
      </c>
      <c r="L58" s="2">
        <f t="shared" si="0"/>
        <v>-91233.845820990347</v>
      </c>
      <c r="M58" s="5" t="s">
        <v>38</v>
      </c>
      <c r="N58" s="5" t="s">
        <v>12004</v>
      </c>
    </row>
    <row r="59" spans="2:14" hidden="1" outlineLevel="1">
      <c r="B59" s="5" t="s">
        <v>367</v>
      </c>
      <c r="C59" s="5" t="s">
        <v>37</v>
      </c>
      <c r="D59" s="5" t="s">
        <v>38</v>
      </c>
      <c r="E59" s="5"/>
      <c r="F59" s="5" t="s">
        <v>12005</v>
      </c>
      <c r="G59" s="5" t="s">
        <v>12006</v>
      </c>
      <c r="H59" s="5" t="s">
        <v>370</v>
      </c>
      <c r="I59" s="5" t="s">
        <v>12007</v>
      </c>
      <c r="J59" s="5" t="s">
        <v>38</v>
      </c>
      <c r="K59" s="5" t="s">
        <v>1393</v>
      </c>
      <c r="L59" s="2">
        <f t="shared" si="0"/>
        <v>104267.25236684611</v>
      </c>
      <c r="M59" s="5" t="s">
        <v>38</v>
      </c>
      <c r="N59" s="5" t="s">
        <v>12008</v>
      </c>
    </row>
    <row r="60" spans="2:14" hidden="1" outlineLevel="1">
      <c r="B60" s="5" t="s">
        <v>373</v>
      </c>
      <c r="C60" s="5" t="s">
        <v>37</v>
      </c>
      <c r="D60" s="5" t="s">
        <v>63</v>
      </c>
      <c r="E60" s="5"/>
      <c r="F60" s="5" t="s">
        <v>12009</v>
      </c>
      <c r="G60" s="5" t="s">
        <v>12010</v>
      </c>
      <c r="H60" s="5" t="s">
        <v>377</v>
      </c>
      <c r="I60" s="5" t="s">
        <v>6815</v>
      </c>
      <c r="J60" s="5" t="s">
        <v>51</v>
      </c>
      <c r="K60" s="5" t="s">
        <v>550</v>
      </c>
      <c r="L60" s="2">
        <f t="shared" si="0"/>
        <v>256323.66206849669</v>
      </c>
      <c r="M60" s="5" t="s">
        <v>38</v>
      </c>
      <c r="N60" s="5" t="s">
        <v>12011</v>
      </c>
    </row>
    <row r="61" spans="2:14" hidden="1" outlineLevel="1">
      <c r="B61" s="5" t="s">
        <v>381</v>
      </c>
      <c r="C61" s="5" t="s">
        <v>37</v>
      </c>
      <c r="D61" s="5" t="s">
        <v>38</v>
      </c>
      <c r="E61" s="5"/>
      <c r="F61" s="5" t="s">
        <v>12012</v>
      </c>
      <c r="G61" s="5" t="s">
        <v>12013</v>
      </c>
      <c r="H61" s="5" t="s">
        <v>384</v>
      </c>
      <c r="I61" s="5" t="s">
        <v>4228</v>
      </c>
      <c r="J61" s="5" t="s">
        <v>38</v>
      </c>
      <c r="K61" s="5" t="s">
        <v>952</v>
      </c>
      <c r="L61" s="2">
        <f t="shared" si="0"/>
        <v>95578.314669608939</v>
      </c>
      <c r="M61" s="5" t="s">
        <v>38</v>
      </c>
      <c r="N61" s="5" t="s">
        <v>12014</v>
      </c>
    </row>
    <row r="62" spans="2:14" hidden="1" outlineLevel="1">
      <c r="B62" s="6" t="s">
        <v>381</v>
      </c>
      <c r="C62" s="6" t="s">
        <v>37</v>
      </c>
      <c r="D62" s="6" t="s">
        <v>55</v>
      </c>
      <c r="E62" s="6"/>
      <c r="F62" s="6" t="s">
        <v>12015</v>
      </c>
      <c r="G62" s="6" t="s">
        <v>12016</v>
      </c>
      <c r="H62" s="6" t="s">
        <v>384</v>
      </c>
      <c r="I62" s="6" t="s">
        <v>554</v>
      </c>
      <c r="J62" s="6" t="s">
        <v>38</v>
      </c>
      <c r="K62" s="6" t="s">
        <v>1060</v>
      </c>
      <c r="L62" s="2">
        <f t="shared" si="0"/>
        <v>-43444.688486185878</v>
      </c>
      <c r="M62" s="6" t="s">
        <v>55</v>
      </c>
      <c r="N62" s="6" t="s">
        <v>12017</v>
      </c>
    </row>
    <row r="63" spans="2:14" hidden="1" outlineLevel="1">
      <c r="B63" s="5" t="s">
        <v>12018</v>
      </c>
      <c r="C63" s="5" t="s">
        <v>37</v>
      </c>
      <c r="D63" s="5" t="s">
        <v>38</v>
      </c>
      <c r="E63" s="5" t="s">
        <v>120</v>
      </c>
      <c r="F63" s="5" t="s">
        <v>12019</v>
      </c>
      <c r="G63" s="5" t="s">
        <v>12020</v>
      </c>
      <c r="H63" s="5" t="s">
        <v>12021</v>
      </c>
      <c r="I63" s="5" t="s">
        <v>365</v>
      </c>
      <c r="J63" s="5" t="s">
        <v>38</v>
      </c>
      <c r="K63" s="5" t="s">
        <v>956</v>
      </c>
      <c r="L63" s="2">
        <f t="shared" si="0"/>
        <v>-86889.376972371756</v>
      </c>
      <c r="M63" s="5" t="s">
        <v>38</v>
      </c>
      <c r="N63" s="5" t="s">
        <v>12022</v>
      </c>
    </row>
    <row r="64" spans="2:14" hidden="1" outlineLevel="1">
      <c r="B64" s="5" t="s">
        <v>387</v>
      </c>
      <c r="C64" s="5" t="s">
        <v>37</v>
      </c>
      <c r="D64" s="5" t="s">
        <v>55</v>
      </c>
      <c r="E64" s="5"/>
      <c r="F64" s="5" t="s">
        <v>12023</v>
      </c>
      <c r="G64" s="5" t="s">
        <v>12024</v>
      </c>
      <c r="H64" s="5" t="s">
        <v>390</v>
      </c>
      <c r="I64" s="5" t="s">
        <v>5854</v>
      </c>
      <c r="J64" s="5" t="s">
        <v>51</v>
      </c>
      <c r="K64" s="5" t="s">
        <v>1405</v>
      </c>
      <c r="L64" s="2">
        <f t="shared" si="0"/>
        <v>299768.35055468255</v>
      </c>
      <c r="M64" s="5" t="s">
        <v>38</v>
      </c>
      <c r="N64" s="5" t="s">
        <v>12025</v>
      </c>
    </row>
    <row r="65" spans="2:14" hidden="1" outlineLevel="1">
      <c r="B65" s="5" t="s">
        <v>387</v>
      </c>
      <c r="C65" s="5" t="s">
        <v>37</v>
      </c>
      <c r="D65" s="5" t="s">
        <v>46</v>
      </c>
      <c r="E65" s="5"/>
      <c r="F65" s="5" t="s">
        <v>12026</v>
      </c>
      <c r="G65" s="5" t="s">
        <v>12027</v>
      </c>
      <c r="H65" s="5" t="s">
        <v>390</v>
      </c>
      <c r="I65" s="5" t="s">
        <v>3177</v>
      </c>
      <c r="J65" s="5" t="s">
        <v>51</v>
      </c>
      <c r="K65" s="5" t="s">
        <v>962</v>
      </c>
      <c r="L65" s="2">
        <f t="shared" si="0"/>
        <v>-186812.16049059929</v>
      </c>
      <c r="M65" s="5" t="s">
        <v>38</v>
      </c>
      <c r="N65" s="5" t="s">
        <v>6575</v>
      </c>
    </row>
    <row r="66" spans="2:14" hidden="1" outlineLevel="1">
      <c r="B66" s="5" t="s">
        <v>411</v>
      </c>
      <c r="C66" s="5" t="s">
        <v>37</v>
      </c>
      <c r="D66" s="5" t="s">
        <v>46</v>
      </c>
      <c r="E66" s="5"/>
      <c r="F66" s="5" t="s">
        <v>12028</v>
      </c>
      <c r="G66" s="5" t="s">
        <v>12029</v>
      </c>
      <c r="H66" s="5" t="s">
        <v>414</v>
      </c>
      <c r="I66" s="5" t="s">
        <v>451</v>
      </c>
      <c r="J66" s="5" t="s">
        <v>55</v>
      </c>
      <c r="K66" s="5" t="s">
        <v>82</v>
      </c>
      <c r="L66" s="2">
        <f t="shared" si="0"/>
        <v>147711.94085303199</v>
      </c>
      <c r="M66" s="5" t="s">
        <v>38</v>
      </c>
      <c r="N66" s="5" t="s">
        <v>12030</v>
      </c>
    </row>
    <row r="67" spans="2:14" hidden="1" outlineLevel="1">
      <c r="B67" s="5" t="s">
        <v>417</v>
      </c>
      <c r="C67" s="5" t="s">
        <v>37</v>
      </c>
      <c r="D67" s="5" t="s">
        <v>46</v>
      </c>
      <c r="E67" s="5"/>
      <c r="F67" s="5" t="s">
        <v>12031</v>
      </c>
      <c r="G67" s="5" t="s">
        <v>424</v>
      </c>
      <c r="H67" s="5" t="s">
        <v>420</v>
      </c>
      <c r="I67" s="5" t="s">
        <v>5092</v>
      </c>
      <c r="J67" s="5" t="s">
        <v>38</v>
      </c>
      <c r="K67" s="5" t="s">
        <v>195</v>
      </c>
      <c r="L67" s="2">
        <f t="shared" ref="L67:L130" si="1">K67/$K$982*100</f>
        <v>243290.25552264092</v>
      </c>
      <c r="M67" s="5" t="s">
        <v>38</v>
      </c>
      <c r="N67" s="5" t="s">
        <v>8549</v>
      </c>
    </row>
    <row r="68" spans="2:14" hidden="1" outlineLevel="1">
      <c r="B68" s="5" t="s">
        <v>417</v>
      </c>
      <c r="C68" s="5" t="s">
        <v>37</v>
      </c>
      <c r="D68" s="5" t="s">
        <v>38</v>
      </c>
      <c r="E68" s="5"/>
      <c r="F68" s="5" t="s">
        <v>12032</v>
      </c>
      <c r="G68" s="5" t="s">
        <v>12033</v>
      </c>
      <c r="H68" s="5" t="s">
        <v>420</v>
      </c>
      <c r="I68" s="5" t="s">
        <v>102</v>
      </c>
      <c r="J68" s="5" t="s">
        <v>38</v>
      </c>
      <c r="K68" s="5" t="s">
        <v>426</v>
      </c>
      <c r="L68" s="2">
        <f t="shared" si="1"/>
        <v>-182467.69164198069</v>
      </c>
      <c r="M68" s="5" t="s">
        <v>38</v>
      </c>
      <c r="N68" s="5" t="s">
        <v>12034</v>
      </c>
    </row>
    <row r="69" spans="2:14" hidden="1" outlineLevel="1">
      <c r="B69" s="5" t="s">
        <v>428</v>
      </c>
      <c r="C69" s="5" t="s">
        <v>37</v>
      </c>
      <c r="D69" s="5" t="s">
        <v>46</v>
      </c>
      <c r="E69" s="5"/>
      <c r="F69" s="5" t="s">
        <v>12035</v>
      </c>
      <c r="G69" s="5" t="s">
        <v>12036</v>
      </c>
      <c r="H69" s="5" t="s">
        <v>431</v>
      </c>
      <c r="I69" s="5" t="s">
        <v>2180</v>
      </c>
      <c r="J69" s="5" t="s">
        <v>51</v>
      </c>
      <c r="K69" s="5" t="s">
        <v>215</v>
      </c>
      <c r="L69" s="2">
        <f t="shared" si="1"/>
        <v>160745.34739888774</v>
      </c>
      <c r="M69" s="5" t="s">
        <v>38</v>
      </c>
      <c r="N69" s="5" t="s">
        <v>12037</v>
      </c>
    </row>
    <row r="70" spans="2:14" hidden="1" outlineLevel="1">
      <c r="B70" s="5" t="s">
        <v>434</v>
      </c>
      <c r="C70" s="5" t="s">
        <v>37</v>
      </c>
      <c r="D70" s="5" t="s">
        <v>46</v>
      </c>
      <c r="E70" s="5"/>
      <c r="F70" s="5" t="s">
        <v>12038</v>
      </c>
      <c r="G70" s="5" t="s">
        <v>12039</v>
      </c>
      <c r="H70" s="5" t="s">
        <v>437</v>
      </c>
      <c r="I70" s="5" t="s">
        <v>2048</v>
      </c>
      <c r="J70" s="5" t="s">
        <v>51</v>
      </c>
      <c r="K70" s="5" t="s">
        <v>5057</v>
      </c>
      <c r="L70" s="2">
        <f t="shared" si="1"/>
        <v>382313.25867843576</v>
      </c>
      <c r="M70" s="5" t="s">
        <v>38</v>
      </c>
      <c r="N70" s="5" t="s">
        <v>946</v>
      </c>
    </row>
    <row r="71" spans="2:14" hidden="1" outlineLevel="1">
      <c r="B71" s="5" t="s">
        <v>440</v>
      </c>
      <c r="C71" s="5" t="s">
        <v>37</v>
      </c>
      <c r="D71" s="5" t="s">
        <v>142</v>
      </c>
      <c r="E71" s="5"/>
      <c r="F71" s="5" t="s">
        <v>12040</v>
      </c>
      <c r="G71" s="5" t="s">
        <v>12041</v>
      </c>
      <c r="H71" s="5" t="s">
        <v>443</v>
      </c>
      <c r="I71" s="5" t="s">
        <v>2347</v>
      </c>
      <c r="J71" s="5" t="s">
        <v>51</v>
      </c>
      <c r="K71" s="5" t="s">
        <v>459</v>
      </c>
      <c r="L71" s="2">
        <f t="shared" si="1"/>
        <v>265012.59976573387</v>
      </c>
      <c r="M71" s="5" t="s">
        <v>38</v>
      </c>
      <c r="N71" s="5" t="s">
        <v>12042</v>
      </c>
    </row>
    <row r="72" spans="2:14" hidden="1" outlineLevel="1">
      <c r="B72" s="5" t="s">
        <v>446</v>
      </c>
      <c r="C72" s="5" t="s">
        <v>37</v>
      </c>
      <c r="D72" s="5" t="s">
        <v>1410</v>
      </c>
      <c r="E72" s="5"/>
      <c r="F72" s="5" t="s">
        <v>12043</v>
      </c>
      <c r="G72" s="5" t="s">
        <v>12044</v>
      </c>
      <c r="H72" s="5" t="s">
        <v>450</v>
      </c>
      <c r="I72" s="5" t="s">
        <v>2473</v>
      </c>
      <c r="J72" s="5" t="s">
        <v>51</v>
      </c>
      <c r="K72" s="5" t="s">
        <v>1040</v>
      </c>
      <c r="L72" s="2">
        <f t="shared" si="1"/>
        <v>343213.03904086846</v>
      </c>
      <c r="M72" s="5" t="s">
        <v>38</v>
      </c>
      <c r="N72" s="5" t="s">
        <v>12045</v>
      </c>
    </row>
    <row r="73" spans="2:14" hidden="1" outlineLevel="1">
      <c r="B73" s="5" t="s">
        <v>454</v>
      </c>
      <c r="C73" s="5" t="s">
        <v>37</v>
      </c>
      <c r="D73" s="5" t="s">
        <v>55</v>
      </c>
      <c r="E73" s="5"/>
      <c r="F73" s="5" t="s">
        <v>12046</v>
      </c>
      <c r="G73" s="5" t="s">
        <v>12047</v>
      </c>
      <c r="H73" s="5" t="s">
        <v>457</v>
      </c>
      <c r="I73" s="5" t="s">
        <v>152</v>
      </c>
      <c r="J73" s="5" t="s">
        <v>51</v>
      </c>
      <c r="K73" s="5" t="s">
        <v>452</v>
      </c>
      <c r="L73" s="2">
        <f t="shared" si="1"/>
        <v>304112.81940330111</v>
      </c>
      <c r="M73" s="5" t="s">
        <v>38</v>
      </c>
      <c r="N73" s="5" t="s">
        <v>12048</v>
      </c>
    </row>
    <row r="74" spans="2:14" hidden="1" outlineLevel="1">
      <c r="B74" s="5" t="s">
        <v>461</v>
      </c>
      <c r="C74" s="5" t="s">
        <v>37</v>
      </c>
      <c r="D74" s="5" t="s">
        <v>38</v>
      </c>
      <c r="E74" s="5"/>
      <c r="F74" s="5" t="s">
        <v>12049</v>
      </c>
      <c r="G74" s="5" t="s">
        <v>12050</v>
      </c>
      <c r="H74" s="5" t="s">
        <v>464</v>
      </c>
      <c r="I74" s="5" t="s">
        <v>1562</v>
      </c>
      <c r="J74" s="5" t="s">
        <v>38</v>
      </c>
      <c r="K74" s="5" t="s">
        <v>1209</v>
      </c>
      <c r="L74" s="2">
        <f t="shared" si="1"/>
        <v>225912.38012816658</v>
      </c>
      <c r="M74" s="5" t="s">
        <v>38</v>
      </c>
      <c r="N74" s="5" t="s">
        <v>12051</v>
      </c>
    </row>
    <row r="75" spans="2:14" hidden="1" outlineLevel="1">
      <c r="B75" s="5" t="s">
        <v>461</v>
      </c>
      <c r="C75" s="5" t="s">
        <v>37</v>
      </c>
      <c r="D75" s="5" t="s">
        <v>38</v>
      </c>
      <c r="E75" s="5"/>
      <c r="F75" s="5" t="s">
        <v>12052</v>
      </c>
      <c r="G75" s="5" t="s">
        <v>12053</v>
      </c>
      <c r="H75" s="5" t="s">
        <v>464</v>
      </c>
      <c r="I75" s="5" t="s">
        <v>2626</v>
      </c>
      <c r="J75" s="5" t="s">
        <v>38</v>
      </c>
      <c r="K75" s="5" t="s">
        <v>497</v>
      </c>
      <c r="L75" s="2">
        <f t="shared" si="1"/>
        <v>-208534.50473369221</v>
      </c>
      <c r="M75" s="5" t="s">
        <v>38</v>
      </c>
      <c r="N75" s="5" t="s">
        <v>12054</v>
      </c>
    </row>
    <row r="76" spans="2:14" hidden="1" outlineLevel="1">
      <c r="B76" s="5" t="s">
        <v>492</v>
      </c>
      <c r="C76" s="5" t="s">
        <v>37</v>
      </c>
      <c r="D76" s="5" t="s">
        <v>55</v>
      </c>
      <c r="E76" s="5"/>
      <c r="F76" s="5" t="s">
        <v>12055</v>
      </c>
      <c r="G76" s="5" t="s">
        <v>12056</v>
      </c>
      <c r="H76" s="5" t="s">
        <v>495</v>
      </c>
      <c r="I76" s="5" t="s">
        <v>2065</v>
      </c>
      <c r="J76" s="5" t="s">
        <v>51</v>
      </c>
      <c r="K76" s="5" t="s">
        <v>962</v>
      </c>
      <c r="L76" s="2">
        <f t="shared" si="1"/>
        <v>-186812.16049059929</v>
      </c>
      <c r="M76" s="5" t="s">
        <v>38</v>
      </c>
      <c r="N76" s="5" t="s">
        <v>12057</v>
      </c>
    </row>
    <row r="77" spans="2:14" hidden="1" outlineLevel="1">
      <c r="B77" s="5" t="s">
        <v>492</v>
      </c>
      <c r="C77" s="5" t="s">
        <v>37</v>
      </c>
      <c r="D77" s="5" t="s">
        <v>55</v>
      </c>
      <c r="E77" s="5"/>
      <c r="F77" s="5" t="s">
        <v>12058</v>
      </c>
      <c r="G77" s="5" t="s">
        <v>12059</v>
      </c>
      <c r="H77" s="5" t="s">
        <v>495</v>
      </c>
      <c r="I77" s="5" t="s">
        <v>1562</v>
      </c>
      <c r="J77" s="5" t="s">
        <v>51</v>
      </c>
      <c r="K77" s="5" t="s">
        <v>459</v>
      </c>
      <c r="L77" s="2">
        <f t="shared" si="1"/>
        <v>265012.59976573387</v>
      </c>
      <c r="M77" s="5" t="s">
        <v>38</v>
      </c>
      <c r="N77" s="5" t="s">
        <v>12060</v>
      </c>
    </row>
    <row r="78" spans="2:14" hidden="1" outlineLevel="1">
      <c r="B78" s="5" t="s">
        <v>504</v>
      </c>
      <c r="C78" s="5" t="s">
        <v>37</v>
      </c>
      <c r="D78" s="5" t="s">
        <v>55</v>
      </c>
      <c r="E78" s="5"/>
      <c r="F78" s="5" t="s">
        <v>12061</v>
      </c>
      <c r="G78" s="5" t="s">
        <v>12062</v>
      </c>
      <c r="H78" s="5" t="s">
        <v>507</v>
      </c>
      <c r="I78" s="5" t="s">
        <v>877</v>
      </c>
      <c r="J78" s="5" t="s">
        <v>51</v>
      </c>
      <c r="K78" s="5" t="s">
        <v>188</v>
      </c>
      <c r="L78" s="2">
        <f t="shared" si="1"/>
        <v>204190.03588507365</v>
      </c>
      <c r="M78" s="5" t="s">
        <v>38</v>
      </c>
      <c r="N78" s="5" t="s">
        <v>12063</v>
      </c>
    </row>
    <row r="79" spans="2:14" hidden="1" outlineLevel="1">
      <c r="B79" s="5" t="s">
        <v>504</v>
      </c>
      <c r="C79" s="5" t="s">
        <v>37</v>
      </c>
      <c r="D79" s="5" t="s">
        <v>55</v>
      </c>
      <c r="E79" s="5"/>
      <c r="F79" s="5" t="s">
        <v>12064</v>
      </c>
      <c r="G79" s="5" t="s">
        <v>12065</v>
      </c>
      <c r="H79" s="5" t="s">
        <v>507</v>
      </c>
      <c r="I79" s="5" t="s">
        <v>6052</v>
      </c>
      <c r="J79" s="5" t="s">
        <v>51</v>
      </c>
      <c r="K79" s="5" t="s">
        <v>1870</v>
      </c>
      <c r="L79" s="2">
        <f t="shared" si="1"/>
        <v>-199845.56703645506</v>
      </c>
      <c r="M79" s="5" t="s">
        <v>38</v>
      </c>
      <c r="N79" s="5" t="s">
        <v>12066</v>
      </c>
    </row>
    <row r="80" spans="2:14" hidden="1" outlineLevel="1">
      <c r="B80" s="5" t="s">
        <v>5632</v>
      </c>
      <c r="C80" s="5" t="s">
        <v>37</v>
      </c>
      <c r="D80" s="5" t="s">
        <v>38</v>
      </c>
      <c r="E80" s="5"/>
      <c r="F80" s="5" t="s">
        <v>12067</v>
      </c>
      <c r="G80" s="5" t="s">
        <v>12068</v>
      </c>
      <c r="H80" s="5" t="s">
        <v>5635</v>
      </c>
      <c r="I80" s="5" t="s">
        <v>2357</v>
      </c>
      <c r="J80" s="5" t="s">
        <v>51</v>
      </c>
      <c r="K80" s="5" t="s">
        <v>82</v>
      </c>
      <c r="L80" s="2">
        <f t="shared" si="1"/>
        <v>147711.94085303199</v>
      </c>
      <c r="M80" s="5" t="s">
        <v>38</v>
      </c>
      <c r="N80" s="5" t="s">
        <v>12069</v>
      </c>
    </row>
    <row r="81" spans="2:14" hidden="1" outlineLevel="1">
      <c r="B81" s="5" t="s">
        <v>5643</v>
      </c>
      <c r="C81" s="5" t="s">
        <v>37</v>
      </c>
      <c r="D81" s="5" t="s">
        <v>38</v>
      </c>
      <c r="E81" s="5"/>
      <c r="F81" s="5" t="s">
        <v>12070</v>
      </c>
      <c r="G81" s="5" t="s">
        <v>12071</v>
      </c>
      <c r="H81" s="5" t="s">
        <v>5646</v>
      </c>
      <c r="I81" s="5" t="s">
        <v>1463</v>
      </c>
      <c r="J81" s="5" t="s">
        <v>51</v>
      </c>
      <c r="K81" s="5" t="s">
        <v>2097</v>
      </c>
      <c r="L81" s="2">
        <f t="shared" si="1"/>
        <v>78200.439275134573</v>
      </c>
      <c r="M81" s="5" t="s">
        <v>38</v>
      </c>
      <c r="N81" s="5" t="s">
        <v>12072</v>
      </c>
    </row>
    <row r="82" spans="2:14" hidden="1" outlineLevel="1">
      <c r="B82" s="5" t="s">
        <v>520</v>
      </c>
      <c r="C82" s="5" t="s">
        <v>37</v>
      </c>
      <c r="D82" s="5" t="s">
        <v>110</v>
      </c>
      <c r="E82" s="5"/>
      <c r="F82" s="5" t="s">
        <v>12073</v>
      </c>
      <c r="G82" s="5" t="s">
        <v>12074</v>
      </c>
      <c r="H82" s="5" t="s">
        <v>524</v>
      </c>
      <c r="I82" s="5" t="s">
        <v>425</v>
      </c>
      <c r="J82" s="5" t="s">
        <v>51</v>
      </c>
      <c r="K82" s="5" t="s">
        <v>2643</v>
      </c>
      <c r="L82" s="2">
        <f t="shared" si="1"/>
        <v>325835.1636463941</v>
      </c>
      <c r="M82" s="5" t="s">
        <v>38</v>
      </c>
      <c r="N82" s="5" t="s">
        <v>12075</v>
      </c>
    </row>
    <row r="83" spans="2:14" hidden="1" outlineLevel="1">
      <c r="B83" s="5" t="s">
        <v>520</v>
      </c>
      <c r="C83" s="5" t="s">
        <v>37</v>
      </c>
      <c r="D83" s="5" t="s">
        <v>38</v>
      </c>
      <c r="E83" s="5"/>
      <c r="F83" s="5" t="s">
        <v>12076</v>
      </c>
      <c r="G83" s="5" t="s">
        <v>12077</v>
      </c>
      <c r="H83" s="5" t="s">
        <v>524</v>
      </c>
      <c r="I83" s="5" t="s">
        <v>131</v>
      </c>
      <c r="J83" s="5" t="s">
        <v>51</v>
      </c>
      <c r="K83" s="5" t="s">
        <v>1060</v>
      </c>
      <c r="L83" s="2">
        <f t="shared" si="1"/>
        <v>-43444.688486185878</v>
      </c>
      <c r="M83" s="5" t="s">
        <v>38</v>
      </c>
      <c r="N83" s="5" t="s">
        <v>7011</v>
      </c>
    </row>
    <row r="84" spans="2:14" hidden="1" outlineLevel="1">
      <c r="B84" s="5" t="s">
        <v>528</v>
      </c>
      <c r="C84" s="5" t="s">
        <v>37</v>
      </c>
      <c r="D84" s="5" t="s">
        <v>55</v>
      </c>
      <c r="E84" s="5"/>
      <c r="F84" s="5" t="s">
        <v>12078</v>
      </c>
      <c r="G84" s="5" t="s">
        <v>12079</v>
      </c>
      <c r="H84" s="5" t="s">
        <v>531</v>
      </c>
      <c r="I84" s="5" t="s">
        <v>909</v>
      </c>
      <c r="J84" s="5" t="s">
        <v>38</v>
      </c>
      <c r="K84" s="5" t="s">
        <v>639</v>
      </c>
      <c r="L84" s="2">
        <f t="shared" si="1"/>
        <v>60822.563880660229</v>
      </c>
      <c r="M84" s="5" t="s">
        <v>38</v>
      </c>
      <c r="N84" s="5" t="s">
        <v>12080</v>
      </c>
    </row>
    <row r="85" spans="2:14" hidden="1" outlineLevel="1">
      <c r="B85" s="5" t="s">
        <v>534</v>
      </c>
      <c r="C85" s="5" t="s">
        <v>37</v>
      </c>
      <c r="D85" s="5" t="s">
        <v>46</v>
      </c>
      <c r="E85" s="5"/>
      <c r="F85" s="5" t="s">
        <v>5658</v>
      </c>
      <c r="G85" s="5" t="s">
        <v>5659</v>
      </c>
      <c r="H85" s="5" t="s">
        <v>537</v>
      </c>
      <c r="I85" s="5" t="s">
        <v>5660</v>
      </c>
      <c r="J85" s="5" t="s">
        <v>38</v>
      </c>
      <c r="K85" s="5" t="s">
        <v>694</v>
      </c>
      <c r="L85" s="2">
        <f t="shared" si="1"/>
        <v>-356246.44558672421</v>
      </c>
      <c r="M85" s="5" t="s">
        <v>38</v>
      </c>
      <c r="N85" s="5" t="s">
        <v>12081</v>
      </c>
    </row>
    <row r="86" spans="2:14" hidden="1" outlineLevel="1">
      <c r="B86" s="5" t="s">
        <v>534</v>
      </c>
      <c r="C86" s="5" t="s">
        <v>37</v>
      </c>
      <c r="D86" s="5" t="s">
        <v>142</v>
      </c>
      <c r="E86" s="5"/>
      <c r="F86" s="5" t="s">
        <v>12082</v>
      </c>
      <c r="G86" s="5" t="s">
        <v>12083</v>
      </c>
      <c r="H86" s="5" t="s">
        <v>537</v>
      </c>
      <c r="I86" s="5" t="s">
        <v>8325</v>
      </c>
      <c r="J86" s="5" t="s">
        <v>38</v>
      </c>
      <c r="K86" s="5" t="s">
        <v>8353</v>
      </c>
      <c r="L86" s="2">
        <f t="shared" si="1"/>
        <v>373624.32098119857</v>
      </c>
      <c r="M86" s="5" t="s">
        <v>38</v>
      </c>
      <c r="N86" s="5" t="s">
        <v>12084</v>
      </c>
    </row>
    <row r="87" spans="2:14" hidden="1" outlineLevel="1">
      <c r="B87" s="5" t="s">
        <v>545</v>
      </c>
      <c r="C87" s="5" t="s">
        <v>37</v>
      </c>
      <c r="D87" s="5" t="s">
        <v>55</v>
      </c>
      <c r="E87" s="5"/>
      <c r="F87" s="5" t="s">
        <v>12085</v>
      </c>
      <c r="G87" s="5" t="s">
        <v>12086</v>
      </c>
      <c r="H87" s="5" t="s">
        <v>548</v>
      </c>
      <c r="I87" s="5" t="s">
        <v>1503</v>
      </c>
      <c r="J87" s="5" t="s">
        <v>51</v>
      </c>
      <c r="K87" s="5" t="s">
        <v>932</v>
      </c>
      <c r="L87" s="2">
        <f t="shared" si="1"/>
        <v>230256.84897678517</v>
      </c>
      <c r="M87" s="5" t="s">
        <v>38</v>
      </c>
      <c r="N87" s="5" t="s">
        <v>12087</v>
      </c>
    </row>
    <row r="88" spans="2:14" hidden="1" outlineLevel="1">
      <c r="B88" s="5" t="s">
        <v>545</v>
      </c>
      <c r="C88" s="5" t="s">
        <v>37</v>
      </c>
      <c r="D88" s="5" t="s">
        <v>55</v>
      </c>
      <c r="E88" s="5"/>
      <c r="F88" s="5" t="s">
        <v>12088</v>
      </c>
      <c r="G88" s="5" t="s">
        <v>12089</v>
      </c>
      <c r="H88" s="5" t="s">
        <v>548</v>
      </c>
      <c r="I88" s="5" t="s">
        <v>6532</v>
      </c>
      <c r="J88" s="5" t="s">
        <v>51</v>
      </c>
      <c r="K88" s="5" t="s">
        <v>331</v>
      </c>
      <c r="L88" s="2">
        <f t="shared" si="1"/>
        <v>-143367.4720044134</v>
      </c>
      <c r="M88" s="5" t="s">
        <v>38</v>
      </c>
      <c r="N88" s="5" t="s">
        <v>12090</v>
      </c>
    </row>
    <row r="89" spans="2:14" hidden="1" outlineLevel="1">
      <c r="B89" s="5" t="s">
        <v>556</v>
      </c>
      <c r="C89" s="5" t="s">
        <v>37</v>
      </c>
      <c r="D89" s="5" t="s">
        <v>55</v>
      </c>
      <c r="E89" s="5"/>
      <c r="F89" s="5" t="s">
        <v>12091</v>
      </c>
      <c r="G89" s="5" t="s">
        <v>12092</v>
      </c>
      <c r="H89" s="5" t="s">
        <v>559</v>
      </c>
      <c r="I89" s="5" t="s">
        <v>5774</v>
      </c>
      <c r="J89" s="5" t="s">
        <v>38</v>
      </c>
      <c r="K89" s="5" t="s">
        <v>1780</v>
      </c>
      <c r="L89" s="2">
        <f t="shared" si="1"/>
        <v>-130334.06545855764</v>
      </c>
      <c r="M89" s="5" t="s">
        <v>38</v>
      </c>
      <c r="N89" s="5" t="s">
        <v>12093</v>
      </c>
    </row>
    <row r="90" spans="2:14" hidden="1" outlineLevel="1">
      <c r="B90" s="5" t="s">
        <v>556</v>
      </c>
      <c r="C90" s="5" t="s">
        <v>37</v>
      </c>
      <c r="D90" s="5" t="s">
        <v>46</v>
      </c>
      <c r="E90" s="5"/>
      <c r="F90" s="5" t="s">
        <v>12094</v>
      </c>
      <c r="G90" s="5" t="s">
        <v>12092</v>
      </c>
      <c r="H90" s="5" t="s">
        <v>559</v>
      </c>
      <c r="I90" s="5" t="s">
        <v>2090</v>
      </c>
      <c r="J90" s="5" t="s">
        <v>38</v>
      </c>
      <c r="K90" s="5" t="s">
        <v>2259</v>
      </c>
      <c r="L90" s="2">
        <f t="shared" si="1"/>
        <v>391002.19637567294</v>
      </c>
      <c r="M90" s="5" t="s">
        <v>38</v>
      </c>
      <c r="N90" s="5" t="s">
        <v>12095</v>
      </c>
    </row>
    <row r="91" spans="2:14" hidden="1" outlineLevel="1">
      <c r="B91" s="5" t="s">
        <v>567</v>
      </c>
      <c r="C91" s="5" t="s">
        <v>37</v>
      </c>
      <c r="D91" s="5" t="s">
        <v>46</v>
      </c>
      <c r="E91" s="5"/>
      <c r="F91" s="5" t="s">
        <v>12096</v>
      </c>
      <c r="G91" s="5" t="s">
        <v>12097</v>
      </c>
      <c r="H91" s="5" t="s">
        <v>570</v>
      </c>
      <c r="I91" s="5" t="s">
        <v>251</v>
      </c>
      <c r="J91" s="5" t="s">
        <v>38</v>
      </c>
      <c r="K91" s="5" t="s">
        <v>1423</v>
      </c>
      <c r="L91" s="2">
        <f t="shared" si="1"/>
        <v>173778.75394474351</v>
      </c>
      <c r="M91" s="5" t="s">
        <v>38</v>
      </c>
      <c r="N91" s="5" t="s">
        <v>12098</v>
      </c>
    </row>
    <row r="92" spans="2:14" hidden="1" outlineLevel="1">
      <c r="B92" s="5" t="s">
        <v>567</v>
      </c>
      <c r="C92" s="5" t="s">
        <v>37</v>
      </c>
      <c r="D92" s="5" t="s">
        <v>55</v>
      </c>
      <c r="E92" s="5"/>
      <c r="F92" s="5" t="s">
        <v>12099</v>
      </c>
      <c r="G92" s="5" t="s">
        <v>12100</v>
      </c>
      <c r="H92" s="5" t="s">
        <v>570</v>
      </c>
      <c r="I92" s="5" t="s">
        <v>1369</v>
      </c>
      <c r="J92" s="5" t="s">
        <v>38</v>
      </c>
      <c r="K92" s="5" t="s">
        <v>995</v>
      </c>
      <c r="L92" s="2">
        <f t="shared" si="1"/>
        <v>-165089.81624750633</v>
      </c>
      <c r="M92" s="5" t="s">
        <v>38</v>
      </c>
      <c r="N92" s="5" t="s">
        <v>12101</v>
      </c>
    </row>
    <row r="93" spans="2:14" hidden="1" outlineLevel="1">
      <c r="B93" s="5" t="s">
        <v>578</v>
      </c>
      <c r="C93" s="5" t="s">
        <v>37</v>
      </c>
      <c r="D93" s="5" t="s">
        <v>38</v>
      </c>
      <c r="E93" s="5"/>
      <c r="F93" s="5" t="s">
        <v>12102</v>
      </c>
      <c r="G93" s="5" t="s">
        <v>12103</v>
      </c>
      <c r="H93" s="5" t="s">
        <v>581</v>
      </c>
      <c r="I93" s="5" t="s">
        <v>5660</v>
      </c>
      <c r="J93" s="5" t="s">
        <v>55</v>
      </c>
      <c r="K93" s="5" t="s">
        <v>540</v>
      </c>
      <c r="L93" s="2">
        <f t="shared" si="1"/>
        <v>30411.281940330115</v>
      </c>
      <c r="M93" s="5" t="s">
        <v>38</v>
      </c>
      <c r="N93" s="5" t="s">
        <v>12104</v>
      </c>
    </row>
    <row r="94" spans="2:14" hidden="1" outlineLevel="1">
      <c r="B94" s="5" t="s">
        <v>5724</v>
      </c>
      <c r="C94" s="5" t="s">
        <v>37</v>
      </c>
      <c r="D94" s="5" t="s">
        <v>38</v>
      </c>
      <c r="E94" s="5"/>
      <c r="F94" s="5" t="s">
        <v>12105</v>
      </c>
      <c r="G94" s="5" t="s">
        <v>12106</v>
      </c>
      <c r="H94" s="5" t="s">
        <v>5727</v>
      </c>
      <c r="I94" s="5" t="s">
        <v>1007</v>
      </c>
      <c r="J94" s="5" t="s">
        <v>38</v>
      </c>
      <c r="K94" s="5" t="s">
        <v>43</v>
      </c>
      <c r="L94" s="2">
        <f t="shared" si="1"/>
        <v>130334.06545855764</v>
      </c>
      <c r="M94" s="5" t="s">
        <v>38</v>
      </c>
      <c r="N94" s="5" t="s">
        <v>12107</v>
      </c>
    </row>
    <row r="95" spans="2:14" hidden="1" outlineLevel="1">
      <c r="B95" s="5" t="s">
        <v>595</v>
      </c>
      <c r="C95" s="5" t="s">
        <v>37</v>
      </c>
      <c r="D95" s="5" t="s">
        <v>38</v>
      </c>
      <c r="E95" s="5"/>
      <c r="F95" s="5" t="s">
        <v>12108</v>
      </c>
      <c r="G95" s="5" t="s">
        <v>12109</v>
      </c>
      <c r="H95" s="5" t="s">
        <v>598</v>
      </c>
      <c r="I95" s="5" t="s">
        <v>3047</v>
      </c>
      <c r="J95" s="5" t="s">
        <v>51</v>
      </c>
      <c r="K95" s="5" t="s">
        <v>215</v>
      </c>
      <c r="L95" s="2">
        <f t="shared" si="1"/>
        <v>160745.34739888774</v>
      </c>
      <c r="M95" s="5" t="s">
        <v>38</v>
      </c>
      <c r="N95" s="5" t="s">
        <v>12110</v>
      </c>
    </row>
    <row r="96" spans="2:14" hidden="1" outlineLevel="1">
      <c r="B96" s="5" t="s">
        <v>5732</v>
      </c>
      <c r="C96" s="5" t="s">
        <v>37</v>
      </c>
      <c r="D96" s="5" t="s">
        <v>38</v>
      </c>
      <c r="E96" s="5"/>
      <c r="F96" s="5" t="s">
        <v>12111</v>
      </c>
      <c r="G96" s="5" t="s">
        <v>12112</v>
      </c>
      <c r="H96" s="5" t="s">
        <v>5735</v>
      </c>
      <c r="I96" s="5" t="s">
        <v>3590</v>
      </c>
      <c r="J96" s="5" t="s">
        <v>51</v>
      </c>
      <c r="K96" s="5" t="s">
        <v>1417</v>
      </c>
      <c r="L96" s="2">
        <f t="shared" si="1"/>
        <v>47789.157334804469</v>
      </c>
      <c r="M96" s="5" t="s">
        <v>38</v>
      </c>
      <c r="N96" s="5" t="s">
        <v>12113</v>
      </c>
    </row>
    <row r="97" spans="2:14" hidden="1" outlineLevel="1">
      <c r="B97" s="5" t="s">
        <v>602</v>
      </c>
      <c r="C97" s="5" t="s">
        <v>37</v>
      </c>
      <c r="D97" s="5" t="s">
        <v>38</v>
      </c>
      <c r="E97" s="5"/>
      <c r="F97" s="5" t="s">
        <v>12114</v>
      </c>
      <c r="G97" s="5" t="s">
        <v>12115</v>
      </c>
      <c r="H97" s="5" t="s">
        <v>605</v>
      </c>
      <c r="I97" s="5" t="s">
        <v>6509</v>
      </c>
      <c r="J97" s="5" t="s">
        <v>51</v>
      </c>
      <c r="K97" s="5" t="s">
        <v>561</v>
      </c>
      <c r="L97" s="2">
        <f t="shared" si="1"/>
        <v>-104267.25236684611</v>
      </c>
      <c r="M97" s="5" t="s">
        <v>38</v>
      </c>
      <c r="N97" s="5" t="s">
        <v>12116</v>
      </c>
    </row>
    <row r="98" spans="2:14" hidden="1" outlineLevel="1">
      <c r="B98" s="5" t="s">
        <v>602</v>
      </c>
      <c r="C98" s="5" t="s">
        <v>37</v>
      </c>
      <c r="D98" s="5" t="s">
        <v>46</v>
      </c>
      <c r="E98" s="5"/>
      <c r="F98" s="5" t="s">
        <v>12117</v>
      </c>
      <c r="G98" s="5" t="s">
        <v>12118</v>
      </c>
      <c r="H98" s="5" t="s">
        <v>605</v>
      </c>
      <c r="I98" s="5" t="s">
        <v>1774</v>
      </c>
      <c r="J98" s="5" t="s">
        <v>51</v>
      </c>
      <c r="K98" s="5" t="s">
        <v>1613</v>
      </c>
      <c r="L98" s="2">
        <f t="shared" si="1"/>
        <v>321490.69479777548</v>
      </c>
      <c r="M98" s="5" t="s">
        <v>38</v>
      </c>
      <c r="N98" s="5" t="s">
        <v>12119</v>
      </c>
    </row>
    <row r="99" spans="2:14" hidden="1" outlineLevel="1">
      <c r="B99" s="5" t="s">
        <v>620</v>
      </c>
      <c r="C99" s="5" t="s">
        <v>37</v>
      </c>
      <c r="D99" s="5" t="s">
        <v>55</v>
      </c>
      <c r="E99" s="5"/>
      <c r="F99" s="5" t="s">
        <v>12120</v>
      </c>
      <c r="G99" s="5" t="s">
        <v>12121</v>
      </c>
      <c r="H99" s="5" t="s">
        <v>623</v>
      </c>
      <c r="I99" s="5" t="s">
        <v>12122</v>
      </c>
      <c r="J99" s="5" t="s">
        <v>51</v>
      </c>
      <c r="K99" s="5" t="s">
        <v>459</v>
      </c>
      <c r="L99" s="2">
        <f t="shared" si="1"/>
        <v>265012.59976573387</v>
      </c>
      <c r="M99" s="5" t="s">
        <v>38</v>
      </c>
      <c r="N99" s="5" t="s">
        <v>12123</v>
      </c>
    </row>
    <row r="100" spans="2:14" hidden="1" outlineLevel="1">
      <c r="B100" s="5" t="s">
        <v>633</v>
      </c>
      <c r="C100" s="5" t="s">
        <v>37</v>
      </c>
      <c r="D100" s="5" t="s">
        <v>46</v>
      </c>
      <c r="E100" s="5"/>
      <c r="F100" s="5" t="s">
        <v>12124</v>
      </c>
      <c r="G100" s="5" t="s">
        <v>12125</v>
      </c>
      <c r="H100" s="5" t="s">
        <v>636</v>
      </c>
      <c r="I100" s="5" t="s">
        <v>8044</v>
      </c>
      <c r="J100" s="5" t="s">
        <v>51</v>
      </c>
      <c r="K100" s="5" t="s">
        <v>1075</v>
      </c>
      <c r="L100" s="2">
        <f t="shared" si="1"/>
        <v>-195501.09818783647</v>
      </c>
      <c r="M100" s="5" t="s">
        <v>38</v>
      </c>
      <c r="N100" s="5" t="s">
        <v>12126</v>
      </c>
    </row>
    <row r="101" spans="2:14" hidden="1" outlineLevel="1">
      <c r="B101" s="5" t="s">
        <v>633</v>
      </c>
      <c r="C101" s="5" t="s">
        <v>37</v>
      </c>
      <c r="D101" s="5" t="s">
        <v>1417</v>
      </c>
      <c r="E101" s="5"/>
      <c r="F101" s="5" t="s">
        <v>12127</v>
      </c>
      <c r="G101" s="5" t="s">
        <v>12128</v>
      </c>
      <c r="H101" s="5" t="s">
        <v>636</v>
      </c>
      <c r="I101" s="5" t="s">
        <v>1558</v>
      </c>
      <c r="J101" s="5" t="s">
        <v>51</v>
      </c>
      <c r="K101" s="5" t="s">
        <v>1388</v>
      </c>
      <c r="L101" s="2">
        <f t="shared" si="1"/>
        <v>351901.97673810564</v>
      </c>
      <c r="M101" s="5" t="s">
        <v>38</v>
      </c>
      <c r="N101" s="5" t="s">
        <v>12129</v>
      </c>
    </row>
    <row r="102" spans="2:14" hidden="1" outlineLevel="1">
      <c r="B102" s="5" t="s">
        <v>645</v>
      </c>
      <c r="C102" s="5" t="s">
        <v>37</v>
      </c>
      <c r="D102" s="5" t="s">
        <v>38</v>
      </c>
      <c r="E102" s="5"/>
      <c r="F102" s="5" t="s">
        <v>12130</v>
      </c>
      <c r="G102" s="5" t="s">
        <v>12131</v>
      </c>
      <c r="H102" s="5" t="s">
        <v>648</v>
      </c>
      <c r="I102" s="5" t="s">
        <v>630</v>
      </c>
      <c r="J102" s="5" t="s">
        <v>38</v>
      </c>
      <c r="K102" s="5" t="s">
        <v>438</v>
      </c>
      <c r="L102" s="2">
        <f t="shared" si="1"/>
        <v>330179.63249501266</v>
      </c>
      <c r="M102" s="5" t="s">
        <v>38</v>
      </c>
      <c r="N102" s="5" t="s">
        <v>12132</v>
      </c>
    </row>
    <row r="103" spans="2:14" hidden="1" outlineLevel="1">
      <c r="B103" s="5" t="s">
        <v>645</v>
      </c>
      <c r="C103" s="5" t="s">
        <v>37</v>
      </c>
      <c r="D103" s="5" t="s">
        <v>38</v>
      </c>
      <c r="E103" s="5"/>
      <c r="F103" s="5" t="s">
        <v>12133</v>
      </c>
      <c r="G103" s="5" t="s">
        <v>12131</v>
      </c>
      <c r="H103" s="5" t="s">
        <v>648</v>
      </c>
      <c r="I103" s="5" t="s">
        <v>525</v>
      </c>
      <c r="J103" s="5" t="s">
        <v>38</v>
      </c>
      <c r="K103" s="5" t="s">
        <v>6233</v>
      </c>
      <c r="L103" s="2">
        <f t="shared" si="1"/>
        <v>-291079.41285744542</v>
      </c>
      <c r="M103" s="5" t="s">
        <v>38</v>
      </c>
      <c r="N103" s="5" t="s">
        <v>12134</v>
      </c>
    </row>
    <row r="104" spans="2:14" hidden="1" outlineLevel="1">
      <c r="B104" s="5" t="s">
        <v>651</v>
      </c>
      <c r="C104" s="5" t="s">
        <v>37</v>
      </c>
      <c r="D104" s="5" t="s">
        <v>374</v>
      </c>
      <c r="E104" s="5"/>
      <c r="F104" s="5" t="s">
        <v>12135</v>
      </c>
      <c r="G104" s="5" t="s">
        <v>12136</v>
      </c>
      <c r="H104" s="5" t="s">
        <v>654</v>
      </c>
      <c r="I104" s="5" t="s">
        <v>1729</v>
      </c>
      <c r="J104" s="5" t="s">
        <v>51</v>
      </c>
      <c r="K104" s="5" t="s">
        <v>550</v>
      </c>
      <c r="L104" s="2">
        <f t="shared" si="1"/>
        <v>256323.66206849669</v>
      </c>
      <c r="M104" s="5" t="s">
        <v>38</v>
      </c>
      <c r="N104" s="5" t="s">
        <v>12137</v>
      </c>
    </row>
    <row r="105" spans="2:14" hidden="1" outlineLevel="1">
      <c r="B105" s="5" t="s">
        <v>651</v>
      </c>
      <c r="C105" s="5" t="s">
        <v>37</v>
      </c>
      <c r="D105" s="5" t="s">
        <v>55</v>
      </c>
      <c r="E105" s="5"/>
      <c r="F105" s="5" t="s">
        <v>652</v>
      </c>
      <c r="G105" s="5" t="s">
        <v>653</v>
      </c>
      <c r="H105" s="5" t="s">
        <v>654</v>
      </c>
      <c r="I105" s="5" t="s">
        <v>655</v>
      </c>
      <c r="J105" s="5" t="s">
        <v>51</v>
      </c>
      <c r="K105" s="5" t="s">
        <v>1294</v>
      </c>
      <c r="L105" s="2">
        <f t="shared" si="1"/>
        <v>-82544.908123753165</v>
      </c>
      <c r="M105" s="5" t="s">
        <v>38</v>
      </c>
      <c r="N105" s="5" t="s">
        <v>12138</v>
      </c>
    </row>
    <row r="106" spans="2:14" hidden="1" outlineLevel="1">
      <c r="B106" s="5" t="s">
        <v>667</v>
      </c>
      <c r="C106" s="5" t="s">
        <v>37</v>
      </c>
      <c r="D106" s="5" t="s">
        <v>38</v>
      </c>
      <c r="E106" s="5"/>
      <c r="F106" s="5" t="s">
        <v>12139</v>
      </c>
      <c r="G106" s="5" t="s">
        <v>12140</v>
      </c>
      <c r="H106" s="5" t="s">
        <v>670</v>
      </c>
      <c r="I106" s="5" t="s">
        <v>3404</v>
      </c>
      <c r="J106" s="5" t="s">
        <v>51</v>
      </c>
      <c r="K106" s="5" t="s">
        <v>447</v>
      </c>
      <c r="L106" s="2">
        <f t="shared" si="1"/>
        <v>125989.59660993905</v>
      </c>
      <c r="M106" s="5" t="s">
        <v>38</v>
      </c>
      <c r="N106" s="5" t="s">
        <v>12141</v>
      </c>
    </row>
    <row r="107" spans="2:14" hidden="1" outlineLevel="1">
      <c r="B107" s="5" t="s">
        <v>678</v>
      </c>
      <c r="C107" s="5" t="s">
        <v>37</v>
      </c>
      <c r="D107" s="5" t="s">
        <v>374</v>
      </c>
      <c r="E107" s="5"/>
      <c r="F107" s="5" t="s">
        <v>12142</v>
      </c>
      <c r="G107" s="5" t="s">
        <v>12143</v>
      </c>
      <c r="H107" s="5" t="s">
        <v>681</v>
      </c>
      <c r="I107" s="5" t="s">
        <v>847</v>
      </c>
      <c r="J107" s="5" t="s">
        <v>51</v>
      </c>
      <c r="K107" s="5" t="s">
        <v>1579</v>
      </c>
      <c r="L107" s="2">
        <f t="shared" si="1"/>
        <v>-134678.53430717625</v>
      </c>
      <c r="M107" s="5" t="s">
        <v>38</v>
      </c>
      <c r="N107" s="5" t="s">
        <v>12144</v>
      </c>
    </row>
    <row r="108" spans="2:14" hidden="1" outlineLevel="1">
      <c r="B108" s="5" t="s">
        <v>678</v>
      </c>
      <c r="C108" s="5" t="s">
        <v>37</v>
      </c>
      <c r="D108" s="5" t="s">
        <v>477</v>
      </c>
      <c r="E108" s="5"/>
      <c r="F108" s="5" t="s">
        <v>12145</v>
      </c>
      <c r="G108" s="5" t="s">
        <v>12146</v>
      </c>
      <c r="H108" s="5" t="s">
        <v>681</v>
      </c>
      <c r="I108" s="5" t="s">
        <v>1170</v>
      </c>
      <c r="J108" s="5" t="s">
        <v>51</v>
      </c>
      <c r="K108" s="5" t="s">
        <v>687</v>
      </c>
      <c r="L108" s="2">
        <f t="shared" si="1"/>
        <v>347557.50788948702</v>
      </c>
      <c r="M108" s="5" t="s">
        <v>38</v>
      </c>
      <c r="N108" s="5" t="s">
        <v>12147</v>
      </c>
    </row>
    <row r="109" spans="2:14" hidden="1" outlineLevel="1">
      <c r="B109" s="5" t="s">
        <v>689</v>
      </c>
      <c r="C109" s="5" t="s">
        <v>37</v>
      </c>
      <c r="D109" s="5" t="s">
        <v>55</v>
      </c>
      <c r="E109" s="5"/>
      <c r="F109" s="5" t="s">
        <v>12148</v>
      </c>
      <c r="G109" s="5" t="s">
        <v>12149</v>
      </c>
      <c r="H109" s="5" t="s">
        <v>692</v>
      </c>
      <c r="I109" s="5" t="s">
        <v>3738</v>
      </c>
      <c r="J109" s="5" t="s">
        <v>51</v>
      </c>
      <c r="K109" s="5" t="s">
        <v>1749</v>
      </c>
      <c r="L109" s="2">
        <f t="shared" si="1"/>
        <v>412724.54061876587</v>
      </c>
      <c r="M109" s="5" t="s">
        <v>38</v>
      </c>
      <c r="N109" s="5" t="s">
        <v>12150</v>
      </c>
    </row>
    <row r="110" spans="2:14" hidden="1" outlineLevel="1">
      <c r="B110" s="5" t="s">
        <v>689</v>
      </c>
      <c r="C110" s="5" t="s">
        <v>37</v>
      </c>
      <c r="D110" s="5" t="s">
        <v>55</v>
      </c>
      <c r="E110" s="5"/>
      <c r="F110" s="5" t="s">
        <v>12151</v>
      </c>
      <c r="G110" s="5" t="s">
        <v>12152</v>
      </c>
      <c r="H110" s="5" t="s">
        <v>692</v>
      </c>
      <c r="I110" s="5" t="s">
        <v>7404</v>
      </c>
      <c r="J110" s="5" t="s">
        <v>51</v>
      </c>
      <c r="K110" s="5" t="s">
        <v>6314</v>
      </c>
      <c r="L110" s="2">
        <f t="shared" si="1"/>
        <v>-408380.0717701473</v>
      </c>
      <c r="M110" s="5" t="s">
        <v>38</v>
      </c>
      <c r="N110" s="5" t="s">
        <v>12153</v>
      </c>
    </row>
    <row r="111" spans="2:14" hidden="1" outlineLevel="1">
      <c r="B111" s="5" t="s">
        <v>701</v>
      </c>
      <c r="C111" s="5" t="s">
        <v>37</v>
      </c>
      <c r="D111" s="5" t="s">
        <v>63</v>
      </c>
      <c r="E111" s="5"/>
      <c r="F111" s="5" t="s">
        <v>702</v>
      </c>
      <c r="G111" s="5" t="s">
        <v>703</v>
      </c>
      <c r="H111" s="5" t="s">
        <v>704</v>
      </c>
      <c r="I111" s="5" t="s">
        <v>705</v>
      </c>
      <c r="J111" s="5" t="s">
        <v>51</v>
      </c>
      <c r="K111" s="5" t="s">
        <v>607</v>
      </c>
      <c r="L111" s="2">
        <f t="shared" si="1"/>
        <v>364935.38328396139</v>
      </c>
      <c r="M111" s="5" t="s">
        <v>38</v>
      </c>
      <c r="N111" s="5" t="s">
        <v>12154</v>
      </c>
    </row>
    <row r="112" spans="2:14" hidden="1" outlineLevel="1">
      <c r="B112" s="5" t="s">
        <v>701</v>
      </c>
      <c r="C112" s="5" t="s">
        <v>37</v>
      </c>
      <c r="D112" s="5" t="s">
        <v>46</v>
      </c>
      <c r="E112" s="5"/>
      <c r="F112" s="5" t="s">
        <v>12155</v>
      </c>
      <c r="G112" s="5" t="s">
        <v>12156</v>
      </c>
      <c r="H112" s="5" t="s">
        <v>704</v>
      </c>
      <c r="I112" s="5" t="s">
        <v>3838</v>
      </c>
      <c r="J112" s="5" t="s">
        <v>51</v>
      </c>
      <c r="K112" s="5" t="s">
        <v>174</v>
      </c>
      <c r="L112" s="2">
        <f t="shared" si="1"/>
        <v>-212878.97358231081</v>
      </c>
      <c r="M112" s="5" t="s">
        <v>38</v>
      </c>
      <c r="N112" s="5" t="s">
        <v>7724</v>
      </c>
    </row>
    <row r="113" spans="2:14" hidden="1" outlineLevel="1">
      <c r="B113" s="5" t="s">
        <v>713</v>
      </c>
      <c r="C113" s="5" t="s">
        <v>37</v>
      </c>
      <c r="D113" s="5" t="s">
        <v>46</v>
      </c>
      <c r="E113" s="5" t="s">
        <v>120</v>
      </c>
      <c r="F113" s="5" t="s">
        <v>12157</v>
      </c>
      <c r="G113" s="5" t="s">
        <v>12158</v>
      </c>
      <c r="H113" s="5" t="s">
        <v>716</v>
      </c>
      <c r="I113" s="5" t="s">
        <v>6709</v>
      </c>
      <c r="J113" s="5" t="s">
        <v>51</v>
      </c>
      <c r="K113" s="5" t="s">
        <v>222</v>
      </c>
      <c r="L113" s="2">
        <f t="shared" si="1"/>
        <v>-156400.87855026915</v>
      </c>
      <c r="M113" s="5" t="s">
        <v>38</v>
      </c>
      <c r="N113" s="5" t="s">
        <v>12159</v>
      </c>
    </row>
    <row r="114" spans="2:14" hidden="1" outlineLevel="1">
      <c r="B114" s="5" t="s">
        <v>713</v>
      </c>
      <c r="C114" s="5" t="s">
        <v>37</v>
      </c>
      <c r="D114" s="5" t="s">
        <v>55</v>
      </c>
      <c r="E114" s="5" t="s">
        <v>120</v>
      </c>
      <c r="F114" s="5" t="s">
        <v>12160</v>
      </c>
      <c r="G114" s="5" t="s">
        <v>12161</v>
      </c>
      <c r="H114" s="5" t="s">
        <v>716</v>
      </c>
      <c r="I114" s="5" t="s">
        <v>1562</v>
      </c>
      <c r="J114" s="5" t="s">
        <v>51</v>
      </c>
      <c r="K114" s="5" t="s">
        <v>3819</v>
      </c>
      <c r="L114" s="2">
        <f t="shared" si="1"/>
        <v>-99922.78351822753</v>
      </c>
      <c r="M114" s="5" t="s">
        <v>38</v>
      </c>
      <c r="N114" s="5" t="s">
        <v>12162</v>
      </c>
    </row>
    <row r="115" spans="2:14" hidden="1" outlineLevel="1">
      <c r="B115" s="5" t="s">
        <v>5875</v>
      </c>
      <c r="C115" s="5" t="s">
        <v>37</v>
      </c>
      <c r="D115" s="5" t="s">
        <v>38</v>
      </c>
      <c r="E115" s="5"/>
      <c r="F115" s="5" t="s">
        <v>12163</v>
      </c>
      <c r="G115" s="5" t="s">
        <v>12164</v>
      </c>
      <c r="H115" s="5" t="s">
        <v>5878</v>
      </c>
      <c r="I115" s="5" t="s">
        <v>7214</v>
      </c>
      <c r="J115" s="5" t="s">
        <v>38</v>
      </c>
      <c r="K115" s="5" t="s">
        <v>142</v>
      </c>
      <c r="L115" s="2">
        <f t="shared" si="1"/>
        <v>26066.813091711527</v>
      </c>
      <c r="M115" s="5" t="s">
        <v>38</v>
      </c>
      <c r="N115" s="5" t="s">
        <v>12165</v>
      </c>
    </row>
    <row r="116" spans="2:14" hidden="1" outlineLevel="1">
      <c r="B116" s="5" t="s">
        <v>724</v>
      </c>
      <c r="C116" s="5" t="s">
        <v>37</v>
      </c>
      <c r="D116" s="5" t="s">
        <v>46</v>
      </c>
      <c r="E116" s="5"/>
      <c r="F116" s="5" t="s">
        <v>12166</v>
      </c>
      <c r="G116" s="5" t="s">
        <v>12167</v>
      </c>
      <c r="H116" s="5" t="s">
        <v>727</v>
      </c>
      <c r="I116" s="5" t="s">
        <v>6111</v>
      </c>
      <c r="J116" s="5" t="s">
        <v>51</v>
      </c>
      <c r="K116" s="5" t="s">
        <v>289</v>
      </c>
      <c r="L116" s="2">
        <f t="shared" si="1"/>
        <v>208534.50473369221</v>
      </c>
      <c r="M116" s="5" t="s">
        <v>38</v>
      </c>
      <c r="N116" s="5" t="s">
        <v>12168</v>
      </c>
    </row>
    <row r="117" spans="2:14" hidden="1" outlineLevel="1">
      <c r="B117" s="5" t="s">
        <v>724</v>
      </c>
      <c r="C117" s="5" t="s">
        <v>37</v>
      </c>
      <c r="D117" s="5" t="s">
        <v>38</v>
      </c>
      <c r="E117" s="5"/>
      <c r="F117" s="5" t="s">
        <v>12169</v>
      </c>
      <c r="G117" s="5" t="s">
        <v>12170</v>
      </c>
      <c r="H117" s="5" t="s">
        <v>727</v>
      </c>
      <c r="I117" s="5" t="s">
        <v>3461</v>
      </c>
      <c r="J117" s="5" t="s">
        <v>51</v>
      </c>
      <c r="K117" s="5" t="s">
        <v>1281</v>
      </c>
      <c r="L117" s="2">
        <f t="shared" si="1"/>
        <v>-73855.970426515996</v>
      </c>
      <c r="M117" s="5" t="s">
        <v>38</v>
      </c>
      <c r="N117" s="5" t="s">
        <v>12171</v>
      </c>
    </row>
    <row r="118" spans="2:14" hidden="1" outlineLevel="1">
      <c r="B118" s="5" t="s">
        <v>748</v>
      </c>
      <c r="C118" s="5" t="s">
        <v>37</v>
      </c>
      <c r="D118" s="5" t="s">
        <v>38</v>
      </c>
      <c r="E118" s="5"/>
      <c r="F118" s="5" t="s">
        <v>12172</v>
      </c>
      <c r="G118" s="5" t="s">
        <v>12173</v>
      </c>
      <c r="H118" s="5" t="s">
        <v>751</v>
      </c>
      <c r="I118" s="5" t="s">
        <v>11291</v>
      </c>
      <c r="J118" s="5" t="s">
        <v>38</v>
      </c>
      <c r="K118" s="5" t="s">
        <v>1337</v>
      </c>
      <c r="L118" s="2">
        <f t="shared" si="1"/>
        <v>-30411.281940330115</v>
      </c>
      <c r="M118" s="5" t="s">
        <v>38</v>
      </c>
      <c r="N118" s="5" t="s">
        <v>12174</v>
      </c>
    </row>
    <row r="119" spans="2:14" hidden="1" outlineLevel="1">
      <c r="B119" s="5" t="s">
        <v>5934</v>
      </c>
      <c r="C119" s="5" t="s">
        <v>37</v>
      </c>
      <c r="D119" s="5" t="s">
        <v>38</v>
      </c>
      <c r="E119" s="5"/>
      <c r="F119" s="5" t="s">
        <v>12175</v>
      </c>
      <c r="G119" s="5" t="s">
        <v>12176</v>
      </c>
      <c r="H119" s="5" t="s">
        <v>5937</v>
      </c>
      <c r="I119" s="5" t="s">
        <v>538</v>
      </c>
      <c r="J119" s="5" t="s">
        <v>51</v>
      </c>
      <c r="K119" s="5" t="s">
        <v>38</v>
      </c>
      <c r="L119" s="2">
        <f t="shared" si="1"/>
        <v>4344.4688486185878</v>
      </c>
      <c r="M119" s="5" t="s">
        <v>38</v>
      </c>
      <c r="N119" s="5" t="s">
        <v>12177</v>
      </c>
    </row>
    <row r="120" spans="2:14" hidden="1" outlineLevel="1">
      <c r="B120" s="5" t="s">
        <v>748</v>
      </c>
      <c r="C120" s="5" t="s">
        <v>37</v>
      </c>
      <c r="D120" s="5" t="s">
        <v>38</v>
      </c>
      <c r="E120" s="5"/>
      <c r="F120" s="5" t="s">
        <v>12178</v>
      </c>
      <c r="G120" s="5" t="s">
        <v>12179</v>
      </c>
      <c r="H120" s="5" t="s">
        <v>751</v>
      </c>
      <c r="I120" s="5" t="s">
        <v>532</v>
      </c>
      <c r="J120" s="5" t="s">
        <v>38</v>
      </c>
      <c r="K120" s="5" t="s">
        <v>1620</v>
      </c>
      <c r="L120" s="2">
        <f t="shared" si="1"/>
        <v>191156.62933921788</v>
      </c>
      <c r="M120" s="5" t="s">
        <v>38</v>
      </c>
      <c r="N120" s="5" t="s">
        <v>12180</v>
      </c>
    </row>
    <row r="121" spans="2:14" hidden="1" outlineLevel="1">
      <c r="B121" s="5" t="s">
        <v>5949</v>
      </c>
      <c r="C121" s="5" t="s">
        <v>37</v>
      </c>
      <c r="D121" s="5" t="s">
        <v>55</v>
      </c>
      <c r="E121" s="5"/>
      <c r="F121" s="5" t="s">
        <v>12181</v>
      </c>
      <c r="G121" s="5" t="s">
        <v>12182</v>
      </c>
      <c r="H121" s="5" t="s">
        <v>5952</v>
      </c>
      <c r="I121" s="5" t="s">
        <v>116</v>
      </c>
      <c r="J121" s="5" t="s">
        <v>51</v>
      </c>
      <c r="K121" s="5" t="s">
        <v>103</v>
      </c>
      <c r="L121" s="2">
        <f t="shared" si="1"/>
        <v>169434.28509612492</v>
      </c>
      <c r="M121" s="5" t="s">
        <v>38</v>
      </c>
      <c r="N121" s="5" t="s">
        <v>12183</v>
      </c>
    </row>
    <row r="122" spans="2:14" hidden="1" outlineLevel="1">
      <c r="B122" s="5" t="s">
        <v>5962</v>
      </c>
      <c r="C122" s="5" t="s">
        <v>37</v>
      </c>
      <c r="D122" s="5" t="s">
        <v>55</v>
      </c>
      <c r="E122" s="5"/>
      <c r="F122" s="5" t="s">
        <v>12184</v>
      </c>
      <c r="G122" s="5" t="s">
        <v>12185</v>
      </c>
      <c r="H122" s="5" t="s">
        <v>5965</v>
      </c>
      <c r="I122" s="5" t="s">
        <v>1204</v>
      </c>
      <c r="J122" s="5" t="s">
        <v>38</v>
      </c>
      <c r="K122" s="5" t="s">
        <v>540</v>
      </c>
      <c r="L122" s="2">
        <f t="shared" si="1"/>
        <v>30411.281940330115</v>
      </c>
      <c r="M122" s="5" t="s">
        <v>38</v>
      </c>
      <c r="N122" s="5" t="s">
        <v>12186</v>
      </c>
    </row>
    <row r="123" spans="2:14" hidden="1" outlineLevel="1">
      <c r="B123" s="5" t="s">
        <v>754</v>
      </c>
      <c r="C123" s="5" t="s">
        <v>37</v>
      </c>
      <c r="D123" s="5" t="s">
        <v>55</v>
      </c>
      <c r="E123" s="5"/>
      <c r="F123" s="5" t="s">
        <v>12187</v>
      </c>
      <c r="G123" s="5" t="s">
        <v>12188</v>
      </c>
      <c r="H123" s="5" t="s">
        <v>757</v>
      </c>
      <c r="I123" s="5" t="s">
        <v>458</v>
      </c>
      <c r="J123" s="5" t="s">
        <v>51</v>
      </c>
      <c r="K123" s="5" t="s">
        <v>447</v>
      </c>
      <c r="L123" s="2">
        <f t="shared" si="1"/>
        <v>125989.59660993905</v>
      </c>
      <c r="M123" s="5" t="s">
        <v>38</v>
      </c>
      <c r="N123" s="5" t="s">
        <v>12189</v>
      </c>
    </row>
    <row r="124" spans="2:14" hidden="1" outlineLevel="1">
      <c r="B124" s="5" t="s">
        <v>754</v>
      </c>
      <c r="C124" s="5" t="s">
        <v>37</v>
      </c>
      <c r="D124" s="5" t="s">
        <v>55</v>
      </c>
      <c r="E124" s="5"/>
      <c r="F124" s="5" t="s">
        <v>12190</v>
      </c>
      <c r="G124" s="5" t="s">
        <v>12191</v>
      </c>
      <c r="H124" s="5" t="s">
        <v>757</v>
      </c>
      <c r="I124" s="5" t="s">
        <v>316</v>
      </c>
      <c r="J124" s="5" t="s">
        <v>51</v>
      </c>
      <c r="K124" s="5" t="s">
        <v>1281</v>
      </c>
      <c r="L124" s="2">
        <f t="shared" si="1"/>
        <v>-73855.970426515996</v>
      </c>
      <c r="M124" s="5" t="s">
        <v>38</v>
      </c>
      <c r="N124" s="5" t="s">
        <v>12192</v>
      </c>
    </row>
    <row r="125" spans="2:14" hidden="1" outlineLevel="1">
      <c r="B125" s="5" t="s">
        <v>770</v>
      </c>
      <c r="C125" s="5" t="s">
        <v>37</v>
      </c>
      <c r="D125" s="5" t="s">
        <v>38</v>
      </c>
      <c r="E125" s="5"/>
      <c r="F125" s="5" t="s">
        <v>12193</v>
      </c>
      <c r="G125" s="5" t="s">
        <v>12194</v>
      </c>
      <c r="H125" s="5" t="s">
        <v>773</v>
      </c>
      <c r="I125" s="5" t="s">
        <v>835</v>
      </c>
      <c r="J125" s="5" t="s">
        <v>38</v>
      </c>
      <c r="K125" s="5" t="s">
        <v>893</v>
      </c>
      <c r="L125" s="2">
        <f t="shared" si="1"/>
        <v>238945.78667402233</v>
      </c>
      <c r="M125" s="5" t="s">
        <v>38</v>
      </c>
      <c r="N125" s="5" t="s">
        <v>12195</v>
      </c>
    </row>
    <row r="126" spans="2:14" hidden="1" outlineLevel="1">
      <c r="B126" s="5" t="s">
        <v>770</v>
      </c>
      <c r="C126" s="5" t="s">
        <v>37</v>
      </c>
      <c r="D126" s="5" t="s">
        <v>38</v>
      </c>
      <c r="E126" s="5"/>
      <c r="F126" s="5" t="s">
        <v>12196</v>
      </c>
      <c r="G126" s="5" t="s">
        <v>12197</v>
      </c>
      <c r="H126" s="5" t="s">
        <v>773</v>
      </c>
      <c r="I126" s="5" t="s">
        <v>1055</v>
      </c>
      <c r="J126" s="5" t="s">
        <v>38</v>
      </c>
      <c r="K126" s="5" t="s">
        <v>740</v>
      </c>
      <c r="L126" s="2">
        <f t="shared" si="1"/>
        <v>-8688.9376972371756</v>
      </c>
      <c r="M126" s="5" t="s">
        <v>38</v>
      </c>
      <c r="N126" s="5" t="s">
        <v>12198</v>
      </c>
    </row>
    <row r="127" spans="2:14" hidden="1" outlineLevel="1">
      <c r="B127" s="5" t="s">
        <v>784</v>
      </c>
      <c r="C127" s="5" t="s">
        <v>37</v>
      </c>
      <c r="D127" s="5" t="s">
        <v>38</v>
      </c>
      <c r="E127" s="5"/>
      <c r="F127" s="5" t="s">
        <v>12199</v>
      </c>
      <c r="G127" s="5" t="s">
        <v>12200</v>
      </c>
      <c r="H127" s="5" t="s">
        <v>787</v>
      </c>
      <c r="I127" s="5" t="s">
        <v>2395</v>
      </c>
      <c r="J127" s="5" t="s">
        <v>38</v>
      </c>
      <c r="K127" s="5" t="s">
        <v>374</v>
      </c>
      <c r="L127" s="2">
        <f t="shared" si="1"/>
        <v>21722.344243092939</v>
      </c>
      <c r="M127" s="5" t="s">
        <v>38</v>
      </c>
      <c r="N127" s="5" t="s">
        <v>12201</v>
      </c>
    </row>
    <row r="128" spans="2:14" hidden="1" outlineLevel="1">
      <c r="B128" s="5" t="s">
        <v>790</v>
      </c>
      <c r="C128" s="5" t="s">
        <v>37</v>
      </c>
      <c r="D128" s="5" t="s">
        <v>38</v>
      </c>
      <c r="E128" s="5"/>
      <c r="F128" s="5" t="s">
        <v>12202</v>
      </c>
      <c r="G128" s="5" t="s">
        <v>12203</v>
      </c>
      <c r="H128" s="5" t="s">
        <v>793</v>
      </c>
      <c r="I128" s="5" t="s">
        <v>232</v>
      </c>
      <c r="J128" s="5" t="s">
        <v>38</v>
      </c>
      <c r="K128" s="5" t="s">
        <v>2097</v>
      </c>
      <c r="L128" s="2">
        <f t="shared" si="1"/>
        <v>78200.439275134573</v>
      </c>
      <c r="M128" s="5" t="s">
        <v>38</v>
      </c>
      <c r="N128" s="5" t="s">
        <v>12204</v>
      </c>
    </row>
    <row r="129" spans="1:14" hidden="1" outlineLevel="1">
      <c r="B129" s="5" t="s">
        <v>790</v>
      </c>
      <c r="C129" s="5" t="s">
        <v>37</v>
      </c>
      <c r="D129" s="5" t="s">
        <v>55</v>
      </c>
      <c r="E129" s="5"/>
      <c r="F129" s="5" t="s">
        <v>796</v>
      </c>
      <c r="G129" s="5" t="s">
        <v>797</v>
      </c>
      <c r="H129" s="5" t="s">
        <v>793</v>
      </c>
      <c r="I129" s="5" t="s">
        <v>798</v>
      </c>
      <c r="J129" s="5" t="s">
        <v>38</v>
      </c>
      <c r="K129" s="5" t="s">
        <v>1281</v>
      </c>
      <c r="L129" s="2">
        <f t="shared" si="1"/>
        <v>-73855.970426515996</v>
      </c>
      <c r="M129" s="5" t="s">
        <v>38</v>
      </c>
      <c r="N129" s="5" t="s">
        <v>12205</v>
      </c>
    </row>
    <row r="130" spans="1:14" collapsed="1">
      <c r="A130" s="3" t="s">
        <v>805</v>
      </c>
      <c r="B130" s="2" t="s">
        <v>806</v>
      </c>
      <c r="C130" s="2" t="s">
        <v>807</v>
      </c>
      <c r="D130" s="2" t="s">
        <v>12206</v>
      </c>
      <c r="E130" s="2" t="s">
        <v>12207</v>
      </c>
      <c r="F130" s="2" t="s">
        <v>12208</v>
      </c>
      <c r="G130" s="2" t="s">
        <v>12209</v>
      </c>
      <c r="H130" s="2" t="s">
        <v>12210</v>
      </c>
      <c r="I130" s="3" t="s">
        <v>813</v>
      </c>
      <c r="K130" s="2">
        <f>239/C130</f>
        <v>3.3546684633091908E-3</v>
      </c>
      <c r="L130" s="2">
        <f t="shared" si="1"/>
        <v>14.574252636289966</v>
      </c>
      <c r="M130" s="2">
        <v>-0.42899999999999999</v>
      </c>
      <c r="N130" s="2">
        <v>5.82</v>
      </c>
    </row>
    <row r="131" spans="1:14" hidden="1" outlineLevel="1">
      <c r="B131" s="1" t="s">
        <v>26</v>
      </c>
      <c r="C131" s="1" t="s">
        <v>27</v>
      </c>
      <c r="D131" s="1" t="s">
        <v>4</v>
      </c>
      <c r="E131" s="1" t="s">
        <v>28</v>
      </c>
      <c r="F131" s="1" t="s">
        <v>29</v>
      </c>
      <c r="G131" s="1" t="s">
        <v>30</v>
      </c>
      <c r="H131" s="1" t="s">
        <v>31</v>
      </c>
      <c r="I131" s="1" t="s">
        <v>32</v>
      </c>
      <c r="J131" s="1" t="s">
        <v>33</v>
      </c>
      <c r="K131" s="1" t="s">
        <v>3</v>
      </c>
      <c r="L131" s="2" t="e">
        <f t="shared" ref="L131:L194" si="2">K131/$K$982*100</f>
        <v>#VALUE!</v>
      </c>
      <c r="M131" s="1" t="s">
        <v>34</v>
      </c>
      <c r="N131" s="1" t="s">
        <v>35</v>
      </c>
    </row>
    <row r="132" spans="1:14" hidden="1" outlineLevel="1">
      <c r="B132" s="5" t="s">
        <v>814</v>
      </c>
      <c r="C132" s="5" t="s">
        <v>24</v>
      </c>
      <c r="D132" s="5" t="s">
        <v>374</v>
      </c>
      <c r="E132" s="5"/>
      <c r="F132" s="5" t="s">
        <v>12211</v>
      </c>
      <c r="G132" s="5" t="s">
        <v>12212</v>
      </c>
      <c r="H132" s="5" t="s">
        <v>817</v>
      </c>
      <c r="I132" s="5" t="s">
        <v>7404</v>
      </c>
      <c r="J132" s="5" t="s">
        <v>51</v>
      </c>
      <c r="K132" s="5" t="s">
        <v>52</v>
      </c>
      <c r="L132" s="2">
        <f t="shared" si="2"/>
        <v>156400.87855026915</v>
      </c>
      <c r="M132" s="5" t="s">
        <v>38</v>
      </c>
      <c r="N132" s="5" t="s">
        <v>12213</v>
      </c>
    </row>
    <row r="133" spans="1:14" hidden="1" outlineLevel="1">
      <c r="B133" s="5" t="s">
        <v>820</v>
      </c>
      <c r="C133" s="5" t="s">
        <v>24</v>
      </c>
      <c r="D133" s="5" t="s">
        <v>374</v>
      </c>
      <c r="E133" s="5"/>
      <c r="F133" s="5" t="s">
        <v>12214</v>
      </c>
      <c r="G133" s="5" t="s">
        <v>12215</v>
      </c>
      <c r="H133" s="5" t="s">
        <v>823</v>
      </c>
      <c r="I133" s="5" t="s">
        <v>3759</v>
      </c>
      <c r="J133" s="5" t="s">
        <v>51</v>
      </c>
      <c r="K133" s="5" t="s">
        <v>324</v>
      </c>
      <c r="L133" s="2">
        <f t="shared" si="2"/>
        <v>182467.69164198069</v>
      </c>
      <c r="M133" s="5" t="s">
        <v>38</v>
      </c>
      <c r="N133" s="5" t="s">
        <v>12216</v>
      </c>
    </row>
    <row r="134" spans="1:14" hidden="1" outlineLevel="1">
      <c r="B134" s="5" t="s">
        <v>825</v>
      </c>
      <c r="C134" s="5" t="s">
        <v>24</v>
      </c>
      <c r="D134" s="5" t="s">
        <v>63</v>
      </c>
      <c r="E134" s="5"/>
      <c r="F134" s="5" t="s">
        <v>12217</v>
      </c>
      <c r="G134" s="5" t="s">
        <v>12218</v>
      </c>
      <c r="H134" s="5" t="s">
        <v>828</v>
      </c>
      <c r="I134" s="5" t="s">
        <v>1626</v>
      </c>
      <c r="J134" s="5" t="s">
        <v>38</v>
      </c>
      <c r="K134" s="5" t="s">
        <v>1423</v>
      </c>
      <c r="L134" s="2">
        <f t="shared" si="2"/>
        <v>173778.75394474351</v>
      </c>
      <c r="M134" s="5" t="s">
        <v>38</v>
      </c>
      <c r="N134" s="5" t="s">
        <v>7628</v>
      </c>
    </row>
    <row r="135" spans="1:14" hidden="1" outlineLevel="1">
      <c r="B135" s="5" t="s">
        <v>831</v>
      </c>
      <c r="C135" s="5" t="s">
        <v>24</v>
      </c>
      <c r="D135" s="5" t="s">
        <v>46</v>
      </c>
      <c r="E135" s="5"/>
      <c r="F135" s="5" t="s">
        <v>12219</v>
      </c>
      <c r="G135" s="5" t="s">
        <v>12220</v>
      </c>
      <c r="H135" s="5" t="s">
        <v>834</v>
      </c>
      <c r="I135" s="5" t="s">
        <v>180</v>
      </c>
      <c r="J135" s="5" t="s">
        <v>51</v>
      </c>
      <c r="K135" s="5" t="s">
        <v>82</v>
      </c>
      <c r="L135" s="2">
        <f t="shared" si="2"/>
        <v>147711.94085303199</v>
      </c>
      <c r="M135" s="5" t="s">
        <v>38</v>
      </c>
      <c r="N135" s="5" t="s">
        <v>3293</v>
      </c>
    </row>
    <row r="136" spans="1:14" hidden="1" outlineLevel="1">
      <c r="B136" s="5" t="s">
        <v>837</v>
      </c>
      <c r="C136" s="5" t="s">
        <v>24</v>
      </c>
      <c r="D136" s="5" t="s">
        <v>46</v>
      </c>
      <c r="E136" s="5"/>
      <c r="F136" s="5" t="s">
        <v>838</v>
      </c>
      <c r="G136" s="5" t="s">
        <v>839</v>
      </c>
      <c r="H136" s="5" t="s">
        <v>840</v>
      </c>
      <c r="I136" s="5" t="s">
        <v>841</v>
      </c>
      <c r="J136" s="5" t="s">
        <v>51</v>
      </c>
      <c r="K136" s="5" t="s">
        <v>301</v>
      </c>
      <c r="L136" s="2">
        <f t="shared" si="2"/>
        <v>139023.00315579481</v>
      </c>
      <c r="M136" s="5" t="s">
        <v>38</v>
      </c>
      <c r="N136" s="5" t="s">
        <v>12221</v>
      </c>
    </row>
    <row r="137" spans="1:14" hidden="1" outlineLevel="1">
      <c r="B137" s="5" t="s">
        <v>843</v>
      </c>
      <c r="C137" s="5" t="s">
        <v>24</v>
      </c>
      <c r="D137" s="5" t="s">
        <v>63</v>
      </c>
      <c r="E137" s="5"/>
      <c r="F137" s="5" t="s">
        <v>12222</v>
      </c>
      <c r="G137" s="5" t="s">
        <v>12223</v>
      </c>
      <c r="H137" s="5" t="s">
        <v>846</v>
      </c>
      <c r="I137" s="5" t="s">
        <v>3222</v>
      </c>
      <c r="J137" s="5" t="s">
        <v>51</v>
      </c>
      <c r="K137" s="5" t="s">
        <v>52</v>
      </c>
      <c r="L137" s="2">
        <f t="shared" si="2"/>
        <v>156400.87855026915</v>
      </c>
      <c r="M137" s="5" t="s">
        <v>38</v>
      </c>
      <c r="N137" s="5" t="s">
        <v>12224</v>
      </c>
    </row>
    <row r="138" spans="1:14" hidden="1" outlineLevel="1">
      <c r="B138" s="5" t="s">
        <v>849</v>
      </c>
      <c r="C138" s="5" t="s">
        <v>24</v>
      </c>
      <c r="D138" s="5" t="s">
        <v>55</v>
      </c>
      <c r="E138" s="5"/>
      <c r="F138" s="5" t="s">
        <v>12225</v>
      </c>
      <c r="G138" s="5" t="s">
        <v>12226</v>
      </c>
      <c r="H138" s="5" t="s">
        <v>852</v>
      </c>
      <c r="I138" s="5" t="s">
        <v>50</v>
      </c>
      <c r="J138" s="5" t="s">
        <v>51</v>
      </c>
      <c r="K138" s="5" t="s">
        <v>117</v>
      </c>
      <c r="L138" s="2">
        <f t="shared" si="2"/>
        <v>152056.40970165055</v>
      </c>
      <c r="M138" s="5" t="s">
        <v>38</v>
      </c>
      <c r="N138" s="5" t="s">
        <v>11349</v>
      </c>
    </row>
    <row r="139" spans="1:14" hidden="1" outlineLevel="1">
      <c r="B139" s="5" t="s">
        <v>855</v>
      </c>
      <c r="C139" s="5" t="s">
        <v>24</v>
      </c>
      <c r="D139" s="5" t="s">
        <v>55</v>
      </c>
      <c r="E139" s="5" t="s">
        <v>162</v>
      </c>
      <c r="F139" s="5" t="s">
        <v>856</v>
      </c>
      <c r="G139" s="5" t="s">
        <v>857</v>
      </c>
      <c r="H139" s="5" t="s">
        <v>858</v>
      </c>
      <c r="I139" s="5" t="s">
        <v>859</v>
      </c>
      <c r="J139" s="5" t="s">
        <v>51</v>
      </c>
      <c r="K139" s="5" t="s">
        <v>222</v>
      </c>
      <c r="L139" s="2">
        <f t="shared" si="2"/>
        <v>-156400.87855026915</v>
      </c>
      <c r="M139" s="5" t="s">
        <v>38</v>
      </c>
      <c r="N139" s="5" t="s">
        <v>12227</v>
      </c>
    </row>
    <row r="140" spans="1:14" hidden="1" outlineLevel="1">
      <c r="B140" s="5" t="s">
        <v>861</v>
      </c>
      <c r="C140" s="5" t="s">
        <v>24</v>
      </c>
      <c r="D140" s="5" t="s">
        <v>746</v>
      </c>
      <c r="E140" s="5"/>
      <c r="F140" s="5" t="s">
        <v>12228</v>
      </c>
      <c r="G140" s="5" t="s">
        <v>12229</v>
      </c>
      <c r="H140" s="5" t="s">
        <v>864</v>
      </c>
      <c r="I140" s="5" t="s">
        <v>5286</v>
      </c>
      <c r="J140" s="5" t="s">
        <v>51</v>
      </c>
      <c r="K140" s="5" t="s">
        <v>631</v>
      </c>
      <c r="L140" s="2">
        <f t="shared" si="2"/>
        <v>86889.376972371756</v>
      </c>
      <c r="M140" s="5" t="s">
        <v>38</v>
      </c>
      <c r="N140" s="5" t="s">
        <v>12230</v>
      </c>
    </row>
    <row r="141" spans="1:14" hidden="1" outlineLevel="1">
      <c r="B141" s="5" t="s">
        <v>866</v>
      </c>
      <c r="C141" s="5" t="s">
        <v>24</v>
      </c>
      <c r="D141" s="5" t="s">
        <v>63</v>
      </c>
      <c r="E141" s="5"/>
      <c r="F141" s="5" t="s">
        <v>12231</v>
      </c>
      <c r="G141" s="5" t="s">
        <v>12232</v>
      </c>
      <c r="H141" s="5" t="s">
        <v>869</v>
      </c>
      <c r="I141" s="5" t="s">
        <v>470</v>
      </c>
      <c r="J141" s="5" t="s">
        <v>51</v>
      </c>
      <c r="K141" s="5" t="s">
        <v>484</v>
      </c>
      <c r="L141" s="2">
        <f t="shared" si="2"/>
        <v>260668.13091711528</v>
      </c>
      <c r="M141" s="5" t="s">
        <v>38</v>
      </c>
      <c r="N141" s="5" t="s">
        <v>12233</v>
      </c>
    </row>
    <row r="142" spans="1:14" hidden="1" outlineLevel="1">
      <c r="B142" s="5" t="s">
        <v>873</v>
      </c>
      <c r="C142" s="5" t="s">
        <v>24</v>
      </c>
      <c r="D142" s="5" t="s">
        <v>38</v>
      </c>
      <c r="E142" s="5"/>
      <c r="F142" s="5" t="s">
        <v>12234</v>
      </c>
      <c r="G142" s="5" t="s">
        <v>12235</v>
      </c>
      <c r="H142" s="5" t="s">
        <v>876</v>
      </c>
      <c r="I142" s="5" t="s">
        <v>312</v>
      </c>
      <c r="J142" s="5" t="s">
        <v>51</v>
      </c>
      <c r="K142" s="5" t="s">
        <v>799</v>
      </c>
      <c r="L142" s="2">
        <f t="shared" si="2"/>
        <v>-108611.7212154647</v>
      </c>
      <c r="M142" s="5" t="s">
        <v>38</v>
      </c>
      <c r="N142" s="5" t="s">
        <v>12236</v>
      </c>
    </row>
    <row r="143" spans="1:14" hidden="1" outlineLevel="1">
      <c r="B143" s="5" t="s">
        <v>873</v>
      </c>
      <c r="C143" s="5" t="s">
        <v>24</v>
      </c>
      <c r="D143" s="5" t="s">
        <v>38</v>
      </c>
      <c r="E143" s="5"/>
      <c r="F143" s="5" t="s">
        <v>12237</v>
      </c>
      <c r="G143" s="5" t="s">
        <v>12238</v>
      </c>
      <c r="H143" s="5" t="s">
        <v>876</v>
      </c>
      <c r="I143" s="5" t="s">
        <v>6509</v>
      </c>
      <c r="J143" s="5" t="s">
        <v>51</v>
      </c>
      <c r="K143" s="5" t="s">
        <v>132</v>
      </c>
      <c r="L143" s="2">
        <f t="shared" si="2"/>
        <v>143367.4720044134</v>
      </c>
      <c r="M143" s="5" t="s">
        <v>38</v>
      </c>
      <c r="N143" s="5" t="s">
        <v>12239</v>
      </c>
    </row>
    <row r="144" spans="1:14" hidden="1" outlineLevel="1">
      <c r="B144" s="5" t="s">
        <v>883</v>
      </c>
      <c r="C144" s="5" t="s">
        <v>24</v>
      </c>
      <c r="D144" s="5" t="s">
        <v>38</v>
      </c>
      <c r="E144" s="5"/>
      <c r="F144" s="5" t="s">
        <v>884</v>
      </c>
      <c r="G144" s="5" t="s">
        <v>12240</v>
      </c>
      <c r="H144" s="5" t="s">
        <v>886</v>
      </c>
      <c r="I144" s="5" t="s">
        <v>1416</v>
      </c>
      <c r="J144" s="5" t="s">
        <v>38</v>
      </c>
      <c r="K144" s="5" t="s">
        <v>1374</v>
      </c>
      <c r="L144" s="2">
        <f t="shared" si="2"/>
        <v>-26066.813091711527</v>
      </c>
      <c r="M144" s="5" t="s">
        <v>38</v>
      </c>
      <c r="N144" s="5" t="s">
        <v>12241</v>
      </c>
    </row>
    <row r="145" spans="2:14" hidden="1" outlineLevel="1">
      <c r="B145" s="5" t="s">
        <v>883</v>
      </c>
      <c r="C145" s="5" t="s">
        <v>24</v>
      </c>
      <c r="D145" s="5" t="s">
        <v>38</v>
      </c>
      <c r="E145" s="5"/>
      <c r="F145" s="5" t="s">
        <v>12242</v>
      </c>
      <c r="G145" s="5" t="s">
        <v>12243</v>
      </c>
      <c r="H145" s="5" t="s">
        <v>886</v>
      </c>
      <c r="I145" s="5" t="s">
        <v>3590</v>
      </c>
      <c r="J145" s="5" t="s">
        <v>38</v>
      </c>
      <c r="K145" s="5" t="s">
        <v>746</v>
      </c>
      <c r="L145" s="2">
        <f t="shared" si="2"/>
        <v>43444.688486185878</v>
      </c>
      <c r="M145" s="5" t="s">
        <v>38</v>
      </c>
      <c r="N145" s="5" t="s">
        <v>12244</v>
      </c>
    </row>
    <row r="146" spans="2:14" hidden="1" outlineLevel="1">
      <c r="B146" s="5" t="s">
        <v>889</v>
      </c>
      <c r="C146" s="5" t="s">
        <v>24</v>
      </c>
      <c r="D146" s="5" t="s">
        <v>63</v>
      </c>
      <c r="E146" s="5"/>
      <c r="F146" s="5" t="s">
        <v>6088</v>
      </c>
      <c r="G146" s="5" t="s">
        <v>6089</v>
      </c>
      <c r="H146" s="5" t="s">
        <v>892</v>
      </c>
      <c r="I146" s="5" t="s">
        <v>549</v>
      </c>
      <c r="J146" s="5" t="s">
        <v>51</v>
      </c>
      <c r="K146" s="5" t="s">
        <v>452</v>
      </c>
      <c r="L146" s="2">
        <f t="shared" si="2"/>
        <v>304112.81940330111</v>
      </c>
      <c r="M146" s="5" t="s">
        <v>38</v>
      </c>
      <c r="N146" s="5" t="s">
        <v>1542</v>
      </c>
    </row>
    <row r="147" spans="2:14" hidden="1" outlineLevel="1">
      <c r="B147" s="5" t="s">
        <v>895</v>
      </c>
      <c r="C147" s="5" t="s">
        <v>24</v>
      </c>
      <c r="D147" s="5" t="s">
        <v>55</v>
      </c>
      <c r="E147" s="5"/>
      <c r="F147" s="5" t="s">
        <v>12245</v>
      </c>
      <c r="G147" s="5" t="s">
        <v>12246</v>
      </c>
      <c r="H147" s="5" t="s">
        <v>898</v>
      </c>
      <c r="I147" s="5" t="s">
        <v>501</v>
      </c>
      <c r="J147" s="5" t="s">
        <v>51</v>
      </c>
      <c r="K147" s="5" t="s">
        <v>208</v>
      </c>
      <c r="L147" s="2">
        <f t="shared" si="2"/>
        <v>221567.91127954799</v>
      </c>
      <c r="M147" s="5" t="s">
        <v>38</v>
      </c>
      <c r="N147" s="5" t="s">
        <v>12247</v>
      </c>
    </row>
    <row r="148" spans="2:14" hidden="1" outlineLevel="1">
      <c r="B148" s="5" t="s">
        <v>901</v>
      </c>
      <c r="C148" s="5" t="s">
        <v>24</v>
      </c>
      <c r="D148" s="5" t="s">
        <v>63</v>
      </c>
      <c r="E148" s="5"/>
      <c r="F148" s="5" t="s">
        <v>12248</v>
      </c>
      <c r="G148" s="5" t="s">
        <v>12249</v>
      </c>
      <c r="H148" s="5" t="s">
        <v>904</v>
      </c>
      <c r="I148" s="5" t="s">
        <v>465</v>
      </c>
      <c r="J148" s="5" t="s">
        <v>38</v>
      </c>
      <c r="K148" s="5" t="s">
        <v>572</v>
      </c>
      <c r="L148" s="2">
        <f t="shared" si="2"/>
        <v>-160745.34739888774</v>
      </c>
      <c r="M148" s="5" t="s">
        <v>38</v>
      </c>
      <c r="N148" s="5" t="s">
        <v>12250</v>
      </c>
    </row>
    <row r="149" spans="2:14" hidden="1" outlineLevel="1">
      <c r="B149" s="5" t="s">
        <v>901</v>
      </c>
      <c r="C149" s="5" t="s">
        <v>24</v>
      </c>
      <c r="D149" s="5" t="s">
        <v>46</v>
      </c>
      <c r="E149" s="5"/>
      <c r="F149" s="5" t="s">
        <v>6094</v>
      </c>
      <c r="G149" s="5" t="s">
        <v>6095</v>
      </c>
      <c r="H149" s="5" t="s">
        <v>904</v>
      </c>
      <c r="I149" s="5" t="s">
        <v>1267</v>
      </c>
      <c r="J149" s="5" t="s">
        <v>38</v>
      </c>
      <c r="K149" s="5" t="s">
        <v>659</v>
      </c>
      <c r="L149" s="2">
        <f t="shared" si="2"/>
        <v>308457.28825191973</v>
      </c>
      <c r="M149" s="5" t="s">
        <v>38</v>
      </c>
      <c r="N149" s="5" t="s">
        <v>12251</v>
      </c>
    </row>
    <row r="150" spans="2:14" hidden="1" outlineLevel="1">
      <c r="B150" s="5" t="s">
        <v>911</v>
      </c>
      <c r="C150" s="5" t="s">
        <v>24</v>
      </c>
      <c r="D150" s="5" t="s">
        <v>374</v>
      </c>
      <c r="E150" s="5"/>
      <c r="F150" s="5" t="s">
        <v>12252</v>
      </c>
      <c r="G150" s="5" t="s">
        <v>12253</v>
      </c>
      <c r="H150" s="5" t="s">
        <v>914</v>
      </c>
      <c r="I150" s="5" t="s">
        <v>630</v>
      </c>
      <c r="J150" s="5" t="s">
        <v>51</v>
      </c>
      <c r="K150" s="5" t="s">
        <v>659</v>
      </c>
      <c r="L150" s="2">
        <f t="shared" si="2"/>
        <v>308457.28825191973</v>
      </c>
      <c r="M150" s="5" t="s">
        <v>38</v>
      </c>
      <c r="N150" s="5" t="s">
        <v>12254</v>
      </c>
    </row>
    <row r="151" spans="2:14" hidden="1" outlineLevel="1">
      <c r="B151" s="5" t="s">
        <v>917</v>
      </c>
      <c r="C151" s="5" t="s">
        <v>37</v>
      </c>
      <c r="D151" s="5" t="s">
        <v>63</v>
      </c>
      <c r="E151" s="5"/>
      <c r="F151" s="5" t="s">
        <v>12255</v>
      </c>
      <c r="G151" s="5" t="s">
        <v>12256</v>
      </c>
      <c r="H151" s="5" t="s">
        <v>920</v>
      </c>
      <c r="I151" s="5" t="s">
        <v>1007</v>
      </c>
      <c r="J151" s="5" t="s">
        <v>38</v>
      </c>
      <c r="K151" s="5" t="s">
        <v>711</v>
      </c>
      <c r="L151" s="2">
        <f t="shared" si="2"/>
        <v>-173778.75394474351</v>
      </c>
      <c r="M151" s="5" t="s">
        <v>38</v>
      </c>
      <c r="N151" s="5" t="s">
        <v>12257</v>
      </c>
    </row>
    <row r="152" spans="2:14" hidden="1" outlineLevel="1">
      <c r="B152" s="5" t="s">
        <v>917</v>
      </c>
      <c r="C152" s="5" t="s">
        <v>37</v>
      </c>
      <c r="D152" s="5" t="s">
        <v>374</v>
      </c>
      <c r="E152" s="5"/>
      <c r="F152" s="5" t="s">
        <v>12258</v>
      </c>
      <c r="G152" s="5" t="s">
        <v>12259</v>
      </c>
      <c r="H152" s="5" t="s">
        <v>920</v>
      </c>
      <c r="I152" s="5" t="s">
        <v>3602</v>
      </c>
      <c r="J152" s="5" t="s">
        <v>38</v>
      </c>
      <c r="K152" s="5" t="s">
        <v>167</v>
      </c>
      <c r="L152" s="2">
        <f t="shared" si="2"/>
        <v>234601.31782540376</v>
      </c>
      <c r="M152" s="5" t="s">
        <v>38</v>
      </c>
      <c r="N152" s="5" t="s">
        <v>12260</v>
      </c>
    </row>
    <row r="153" spans="2:14" hidden="1" outlineLevel="1">
      <c r="B153" s="5" t="s">
        <v>927</v>
      </c>
      <c r="C153" s="5" t="s">
        <v>24</v>
      </c>
      <c r="D153" s="5" t="s">
        <v>63</v>
      </c>
      <c r="E153" s="5"/>
      <c r="F153" s="5" t="s">
        <v>12261</v>
      </c>
      <c r="G153" s="5" t="s">
        <v>12262</v>
      </c>
      <c r="H153" s="5" t="s">
        <v>930</v>
      </c>
      <c r="I153" s="5" t="s">
        <v>1293</v>
      </c>
      <c r="J153" s="5" t="s">
        <v>38</v>
      </c>
      <c r="K153" s="5" t="s">
        <v>1075</v>
      </c>
      <c r="L153" s="2">
        <f t="shared" si="2"/>
        <v>-195501.09818783647</v>
      </c>
      <c r="M153" s="5" t="s">
        <v>38</v>
      </c>
      <c r="N153" s="5" t="s">
        <v>12263</v>
      </c>
    </row>
    <row r="154" spans="2:14" hidden="1" outlineLevel="1">
      <c r="B154" s="5" t="s">
        <v>927</v>
      </c>
      <c r="C154" s="5" t="s">
        <v>24</v>
      </c>
      <c r="D154" s="5" t="s">
        <v>142</v>
      </c>
      <c r="E154" s="5"/>
      <c r="F154" s="5" t="s">
        <v>934</v>
      </c>
      <c r="G154" s="5" t="s">
        <v>935</v>
      </c>
      <c r="H154" s="5" t="s">
        <v>930</v>
      </c>
      <c r="I154" s="5" t="s">
        <v>549</v>
      </c>
      <c r="J154" s="5" t="s">
        <v>38</v>
      </c>
      <c r="K154" s="5" t="s">
        <v>188</v>
      </c>
      <c r="L154" s="2">
        <f t="shared" si="2"/>
        <v>204190.03588507365</v>
      </c>
      <c r="M154" s="5" t="s">
        <v>38</v>
      </c>
      <c r="N154" s="5" t="s">
        <v>12264</v>
      </c>
    </row>
    <row r="155" spans="2:14" hidden="1" outlineLevel="1">
      <c r="B155" s="5" t="s">
        <v>937</v>
      </c>
      <c r="C155" s="5" t="s">
        <v>24</v>
      </c>
      <c r="D155" s="5" t="s">
        <v>55</v>
      </c>
      <c r="E155" s="5"/>
      <c r="F155" s="5" t="s">
        <v>12265</v>
      </c>
      <c r="G155" s="5" t="s">
        <v>12266</v>
      </c>
      <c r="H155" s="5" t="s">
        <v>940</v>
      </c>
      <c r="I155" s="5" t="s">
        <v>5897</v>
      </c>
      <c r="J155" s="5" t="s">
        <v>51</v>
      </c>
      <c r="K155" s="5" t="s">
        <v>583</v>
      </c>
      <c r="L155" s="2">
        <f t="shared" si="2"/>
        <v>52133.626183423054</v>
      </c>
      <c r="M155" s="5" t="s">
        <v>38</v>
      </c>
      <c r="N155" s="5" t="s">
        <v>12267</v>
      </c>
    </row>
    <row r="156" spans="2:14" hidden="1" outlineLevel="1">
      <c r="B156" s="5" t="s">
        <v>947</v>
      </c>
      <c r="C156" s="5" t="s">
        <v>24</v>
      </c>
      <c r="D156" s="5" t="s">
        <v>38</v>
      </c>
      <c r="E156" s="5"/>
      <c r="F156" s="5" t="s">
        <v>12268</v>
      </c>
      <c r="G156" s="5" t="s">
        <v>12269</v>
      </c>
      <c r="H156" s="5" t="s">
        <v>950</v>
      </c>
      <c r="I156" s="5" t="s">
        <v>1110</v>
      </c>
      <c r="J156" s="5" t="s">
        <v>38</v>
      </c>
      <c r="K156" s="5" t="s">
        <v>2097</v>
      </c>
      <c r="L156" s="2">
        <f t="shared" si="2"/>
        <v>78200.439275134573</v>
      </c>
      <c r="M156" s="5" t="s">
        <v>38</v>
      </c>
      <c r="N156" s="5" t="s">
        <v>9370</v>
      </c>
    </row>
    <row r="157" spans="2:14" hidden="1" outlineLevel="1">
      <c r="B157" s="5" t="s">
        <v>958</v>
      </c>
      <c r="C157" s="5" t="s">
        <v>24</v>
      </c>
      <c r="D157" s="5" t="s">
        <v>46</v>
      </c>
      <c r="E157" s="5"/>
      <c r="F157" s="5" t="s">
        <v>12270</v>
      </c>
      <c r="G157" s="5" t="s">
        <v>12271</v>
      </c>
      <c r="H157" s="5" t="s">
        <v>961</v>
      </c>
      <c r="I157" s="5" t="s">
        <v>6709</v>
      </c>
      <c r="J157" s="5" t="s">
        <v>51</v>
      </c>
      <c r="K157" s="5" t="s">
        <v>497</v>
      </c>
      <c r="L157" s="2">
        <f t="shared" si="2"/>
        <v>-208534.50473369221</v>
      </c>
      <c r="M157" s="5" t="s">
        <v>38</v>
      </c>
      <c r="N157" s="5" t="s">
        <v>12272</v>
      </c>
    </row>
    <row r="158" spans="2:14" hidden="1" outlineLevel="1">
      <c r="B158" s="5" t="s">
        <v>958</v>
      </c>
      <c r="C158" s="5" t="s">
        <v>24</v>
      </c>
      <c r="D158" s="5" t="s">
        <v>521</v>
      </c>
      <c r="E158" s="5"/>
      <c r="F158" s="5" t="s">
        <v>12273</v>
      </c>
      <c r="G158" s="5" t="s">
        <v>12274</v>
      </c>
      <c r="H158" s="5" t="s">
        <v>961</v>
      </c>
      <c r="I158" s="5" t="s">
        <v>50</v>
      </c>
      <c r="J158" s="5" t="s">
        <v>51</v>
      </c>
      <c r="K158" s="5" t="s">
        <v>1405</v>
      </c>
      <c r="L158" s="2">
        <f t="shared" si="2"/>
        <v>299768.35055468255</v>
      </c>
      <c r="M158" s="5" t="s">
        <v>38</v>
      </c>
      <c r="N158" s="5" t="s">
        <v>12275</v>
      </c>
    </row>
    <row r="159" spans="2:14" hidden="1" outlineLevel="1">
      <c r="B159" s="5" t="s">
        <v>969</v>
      </c>
      <c r="C159" s="5" t="s">
        <v>37</v>
      </c>
      <c r="D159" s="5" t="s">
        <v>38</v>
      </c>
      <c r="E159" s="5"/>
      <c r="F159" s="5" t="s">
        <v>12276</v>
      </c>
      <c r="G159" s="5" t="s">
        <v>12277</v>
      </c>
      <c r="H159" s="5" t="s">
        <v>972</v>
      </c>
      <c r="I159" s="5" t="s">
        <v>50</v>
      </c>
      <c r="J159" s="5" t="s">
        <v>51</v>
      </c>
      <c r="K159" s="5" t="s">
        <v>3088</v>
      </c>
      <c r="L159" s="2">
        <f t="shared" si="2"/>
        <v>-278046.00631158962</v>
      </c>
      <c r="M159" s="5" t="s">
        <v>38</v>
      </c>
      <c r="N159" s="5" t="s">
        <v>12278</v>
      </c>
    </row>
    <row r="160" spans="2:14" hidden="1" outlineLevel="1">
      <c r="B160" s="5" t="s">
        <v>980</v>
      </c>
      <c r="C160" s="5" t="s">
        <v>37</v>
      </c>
      <c r="D160" s="5" t="s">
        <v>63</v>
      </c>
      <c r="E160" s="5" t="s">
        <v>120</v>
      </c>
      <c r="F160" s="5" t="s">
        <v>12279</v>
      </c>
      <c r="G160" s="5" t="s">
        <v>12280</v>
      </c>
      <c r="H160" s="5" t="s">
        <v>983</v>
      </c>
      <c r="I160" s="5" t="s">
        <v>538</v>
      </c>
      <c r="J160" s="5" t="s">
        <v>51</v>
      </c>
      <c r="K160" s="5" t="s">
        <v>2894</v>
      </c>
      <c r="L160" s="2">
        <f t="shared" si="2"/>
        <v>-338868.57019224984</v>
      </c>
      <c r="M160" s="5" t="s">
        <v>38</v>
      </c>
      <c r="N160" s="5" t="s">
        <v>10468</v>
      </c>
    </row>
    <row r="161" spans="2:14" hidden="1" outlineLevel="1">
      <c r="B161" s="5" t="s">
        <v>987</v>
      </c>
      <c r="C161" s="5" t="s">
        <v>24</v>
      </c>
      <c r="D161" s="5" t="s">
        <v>63</v>
      </c>
      <c r="E161" s="5"/>
      <c r="F161" s="5" t="s">
        <v>12281</v>
      </c>
      <c r="G161" s="5" t="s">
        <v>12282</v>
      </c>
      <c r="H161" s="5" t="s">
        <v>990</v>
      </c>
      <c r="I161" s="5" t="s">
        <v>1024</v>
      </c>
      <c r="J161" s="5" t="s">
        <v>51</v>
      </c>
      <c r="K161" s="5" t="s">
        <v>195</v>
      </c>
      <c r="L161" s="2">
        <f t="shared" si="2"/>
        <v>243290.25552264092</v>
      </c>
      <c r="M161" s="5" t="s">
        <v>38</v>
      </c>
      <c r="N161" s="5" t="s">
        <v>12283</v>
      </c>
    </row>
    <row r="162" spans="2:14" hidden="1" outlineLevel="1">
      <c r="B162" s="5" t="s">
        <v>987</v>
      </c>
      <c r="C162" s="5" t="s">
        <v>24</v>
      </c>
      <c r="D162" s="5" t="s">
        <v>142</v>
      </c>
      <c r="E162" s="5"/>
      <c r="F162" s="5" t="s">
        <v>12284</v>
      </c>
      <c r="G162" s="5" t="s">
        <v>12285</v>
      </c>
      <c r="H162" s="5" t="s">
        <v>990</v>
      </c>
      <c r="I162" s="5" t="s">
        <v>232</v>
      </c>
      <c r="J162" s="5" t="s">
        <v>51</v>
      </c>
      <c r="K162" s="5" t="s">
        <v>396</v>
      </c>
      <c r="L162" s="2">
        <f t="shared" si="2"/>
        <v>-169434.28509612492</v>
      </c>
      <c r="M162" s="5" t="s">
        <v>38</v>
      </c>
      <c r="N162" s="5" t="s">
        <v>12286</v>
      </c>
    </row>
    <row r="163" spans="2:14" hidden="1" outlineLevel="1">
      <c r="B163" s="5" t="s">
        <v>997</v>
      </c>
      <c r="C163" s="5" t="s">
        <v>24</v>
      </c>
      <c r="D163" s="5" t="s">
        <v>374</v>
      </c>
      <c r="E163" s="5"/>
      <c r="F163" s="5" t="s">
        <v>12287</v>
      </c>
      <c r="G163" s="5" t="s">
        <v>12288</v>
      </c>
      <c r="H163" s="5" t="s">
        <v>1000</v>
      </c>
      <c r="I163" s="5" t="s">
        <v>7986</v>
      </c>
      <c r="J163" s="5" t="s">
        <v>51</v>
      </c>
      <c r="K163" s="5" t="s">
        <v>4807</v>
      </c>
      <c r="L163" s="2">
        <f t="shared" si="2"/>
        <v>408380.0717701473</v>
      </c>
      <c r="M163" s="5" t="s">
        <v>38</v>
      </c>
      <c r="N163" s="5" t="s">
        <v>12289</v>
      </c>
    </row>
    <row r="164" spans="2:14" hidden="1" outlineLevel="1">
      <c r="B164" s="5" t="s">
        <v>1003</v>
      </c>
      <c r="C164" s="5" t="s">
        <v>24</v>
      </c>
      <c r="D164" s="5" t="s">
        <v>38</v>
      </c>
      <c r="E164" s="5"/>
      <c r="F164" s="5" t="s">
        <v>1004</v>
      </c>
      <c r="G164" s="5" t="s">
        <v>1005</v>
      </c>
      <c r="H164" s="5" t="s">
        <v>1006</v>
      </c>
      <c r="I164" s="5" t="s">
        <v>1007</v>
      </c>
      <c r="J164" s="5" t="s">
        <v>51</v>
      </c>
      <c r="K164" s="5" t="s">
        <v>343</v>
      </c>
      <c r="L164" s="2">
        <f t="shared" si="2"/>
        <v>-204190.03588507365</v>
      </c>
      <c r="M164" s="5" t="s">
        <v>38</v>
      </c>
      <c r="N164" s="5" t="s">
        <v>6619</v>
      </c>
    </row>
    <row r="165" spans="2:14" hidden="1" outlineLevel="1">
      <c r="B165" s="5" t="s">
        <v>1003</v>
      </c>
      <c r="C165" s="5" t="s">
        <v>24</v>
      </c>
      <c r="D165" s="5" t="s">
        <v>38</v>
      </c>
      <c r="E165" s="5"/>
      <c r="F165" s="5" t="s">
        <v>12290</v>
      </c>
      <c r="G165" s="5" t="s">
        <v>12291</v>
      </c>
      <c r="H165" s="5" t="s">
        <v>1006</v>
      </c>
      <c r="I165" s="5" t="s">
        <v>483</v>
      </c>
      <c r="J165" s="5" t="s">
        <v>51</v>
      </c>
      <c r="K165" s="5" t="s">
        <v>208</v>
      </c>
      <c r="L165" s="2">
        <f t="shared" si="2"/>
        <v>221567.91127954799</v>
      </c>
      <c r="M165" s="5" t="s">
        <v>38</v>
      </c>
      <c r="N165" s="5" t="s">
        <v>9023</v>
      </c>
    </row>
    <row r="166" spans="2:14" hidden="1" outlineLevel="1">
      <c r="B166" s="5" t="s">
        <v>1015</v>
      </c>
      <c r="C166" s="5" t="s">
        <v>37</v>
      </c>
      <c r="D166" s="5" t="s">
        <v>55</v>
      </c>
      <c r="E166" s="5"/>
      <c r="F166" s="5" t="s">
        <v>12292</v>
      </c>
      <c r="G166" s="5" t="s">
        <v>12293</v>
      </c>
      <c r="H166" s="5" t="s">
        <v>1018</v>
      </c>
      <c r="I166" s="5" t="s">
        <v>2775</v>
      </c>
      <c r="J166" s="5" t="s">
        <v>51</v>
      </c>
      <c r="K166" s="5" t="s">
        <v>259</v>
      </c>
      <c r="L166" s="2">
        <f t="shared" si="2"/>
        <v>195501.09818783647</v>
      </c>
      <c r="M166" s="5" t="s">
        <v>38</v>
      </c>
      <c r="N166" s="5" t="s">
        <v>12294</v>
      </c>
    </row>
    <row r="167" spans="2:14" hidden="1" outlineLevel="1">
      <c r="B167" s="5" t="s">
        <v>1020</v>
      </c>
      <c r="C167" s="5" t="s">
        <v>37</v>
      </c>
      <c r="D167" s="5" t="s">
        <v>55</v>
      </c>
      <c r="E167" s="5"/>
      <c r="F167" s="5" t="s">
        <v>12295</v>
      </c>
      <c r="G167" s="5" t="s">
        <v>12296</v>
      </c>
      <c r="H167" s="5" t="s">
        <v>1023</v>
      </c>
      <c r="I167" s="5" t="s">
        <v>5897</v>
      </c>
      <c r="J167" s="5" t="s">
        <v>51</v>
      </c>
      <c r="K167" s="5" t="s">
        <v>1579</v>
      </c>
      <c r="L167" s="2">
        <f t="shared" si="2"/>
        <v>-134678.53430717625</v>
      </c>
      <c r="M167" s="5" t="s">
        <v>38</v>
      </c>
      <c r="N167" s="5" t="s">
        <v>12297</v>
      </c>
    </row>
    <row r="168" spans="2:14" hidden="1" outlineLevel="1">
      <c r="B168" s="5" t="s">
        <v>1020</v>
      </c>
      <c r="C168" s="5" t="s">
        <v>37</v>
      </c>
      <c r="D168" s="5" t="s">
        <v>63</v>
      </c>
      <c r="E168" s="5"/>
      <c r="F168" s="5" t="s">
        <v>12298</v>
      </c>
      <c r="G168" s="5" t="s">
        <v>12299</v>
      </c>
      <c r="H168" s="5" t="s">
        <v>1023</v>
      </c>
      <c r="I168" s="5" t="s">
        <v>81</v>
      </c>
      <c r="J168" s="5" t="s">
        <v>51</v>
      </c>
      <c r="K168" s="5" t="s">
        <v>1029</v>
      </c>
      <c r="L168" s="2">
        <f t="shared" si="2"/>
        <v>425757.94716462161</v>
      </c>
      <c r="M168" s="5" t="s">
        <v>38</v>
      </c>
      <c r="N168" s="5" t="s">
        <v>10369</v>
      </c>
    </row>
    <row r="169" spans="2:14" hidden="1" outlineLevel="1">
      <c r="B169" s="5" t="s">
        <v>1031</v>
      </c>
      <c r="C169" s="5" t="s">
        <v>24</v>
      </c>
      <c r="D169" s="5" t="s">
        <v>46</v>
      </c>
      <c r="E169" s="5"/>
      <c r="F169" s="5" t="s">
        <v>1032</v>
      </c>
      <c r="G169" s="5" t="s">
        <v>12300</v>
      </c>
      <c r="H169" s="5" t="s">
        <v>1034</v>
      </c>
      <c r="I169" s="5" t="s">
        <v>1503</v>
      </c>
      <c r="J169" s="5" t="s">
        <v>51</v>
      </c>
      <c r="K169" s="5" t="s">
        <v>289</v>
      </c>
      <c r="L169" s="2">
        <f t="shared" si="2"/>
        <v>208534.50473369221</v>
      </c>
      <c r="M169" s="5" t="s">
        <v>38</v>
      </c>
      <c r="N169" s="5" t="s">
        <v>12301</v>
      </c>
    </row>
    <row r="170" spans="2:14" hidden="1" outlineLevel="1">
      <c r="B170" s="5" t="s">
        <v>1036</v>
      </c>
      <c r="C170" s="5" t="s">
        <v>24</v>
      </c>
      <c r="D170" s="5" t="s">
        <v>55</v>
      </c>
      <c r="E170" s="5"/>
      <c r="F170" s="5" t="s">
        <v>12302</v>
      </c>
      <c r="G170" s="5" t="s">
        <v>12303</v>
      </c>
      <c r="H170" s="5" t="s">
        <v>1039</v>
      </c>
      <c r="I170" s="5" t="s">
        <v>158</v>
      </c>
      <c r="J170" s="5" t="s">
        <v>51</v>
      </c>
      <c r="K170" s="5" t="s">
        <v>459</v>
      </c>
      <c r="L170" s="2">
        <f t="shared" si="2"/>
        <v>265012.59976573387</v>
      </c>
      <c r="M170" s="5" t="s">
        <v>38</v>
      </c>
      <c r="N170" s="5" t="s">
        <v>12304</v>
      </c>
    </row>
    <row r="171" spans="2:14" hidden="1" outlineLevel="1">
      <c r="B171" s="5" t="s">
        <v>1046</v>
      </c>
      <c r="C171" s="5" t="s">
        <v>24</v>
      </c>
      <c r="D171" s="5" t="s">
        <v>55</v>
      </c>
      <c r="E171" s="5"/>
      <c r="F171" s="5" t="s">
        <v>12305</v>
      </c>
      <c r="G171" s="5" t="s">
        <v>12306</v>
      </c>
      <c r="H171" s="5" t="s">
        <v>1049</v>
      </c>
      <c r="I171" s="5" t="s">
        <v>3526</v>
      </c>
      <c r="J171" s="5" t="s">
        <v>38</v>
      </c>
      <c r="K171" s="5" t="s">
        <v>956</v>
      </c>
      <c r="L171" s="2">
        <f t="shared" si="2"/>
        <v>-86889.376972371756</v>
      </c>
      <c r="M171" s="5" t="s">
        <v>38</v>
      </c>
      <c r="N171" s="5" t="s">
        <v>12307</v>
      </c>
    </row>
    <row r="172" spans="2:14" hidden="1" outlineLevel="1">
      <c r="B172" s="5" t="s">
        <v>1046</v>
      </c>
      <c r="C172" s="5" t="s">
        <v>24</v>
      </c>
      <c r="D172" s="5" t="s">
        <v>55</v>
      </c>
      <c r="E172" s="5"/>
      <c r="F172" s="5" t="s">
        <v>12308</v>
      </c>
      <c r="G172" s="5" t="s">
        <v>12309</v>
      </c>
      <c r="H172" s="5" t="s">
        <v>1049</v>
      </c>
      <c r="I172" s="5" t="s">
        <v>1599</v>
      </c>
      <c r="J172" s="5" t="s">
        <v>38</v>
      </c>
      <c r="K172" s="5" t="s">
        <v>68</v>
      </c>
      <c r="L172" s="2">
        <f t="shared" si="2"/>
        <v>247634.72437125951</v>
      </c>
      <c r="M172" s="5" t="s">
        <v>38</v>
      </c>
      <c r="N172" s="5" t="s">
        <v>12310</v>
      </c>
    </row>
    <row r="173" spans="2:14" hidden="1" outlineLevel="1">
      <c r="B173" s="5" t="s">
        <v>1046</v>
      </c>
      <c r="C173" s="5" t="s">
        <v>24</v>
      </c>
      <c r="D173" s="5" t="s">
        <v>46</v>
      </c>
      <c r="E173" s="5"/>
      <c r="F173" s="5" t="s">
        <v>12311</v>
      </c>
      <c r="G173" s="5" t="s">
        <v>12312</v>
      </c>
      <c r="H173" s="5" t="s">
        <v>1049</v>
      </c>
      <c r="I173" s="5" t="s">
        <v>592</v>
      </c>
      <c r="J173" s="5" t="s">
        <v>38</v>
      </c>
      <c r="K173" s="5" t="s">
        <v>426</v>
      </c>
      <c r="L173" s="2">
        <f t="shared" si="2"/>
        <v>-182467.69164198069</v>
      </c>
      <c r="M173" s="5" t="s">
        <v>38</v>
      </c>
      <c r="N173" s="5" t="s">
        <v>12313</v>
      </c>
    </row>
    <row r="174" spans="2:14" hidden="1" outlineLevel="1">
      <c r="B174" s="5" t="s">
        <v>1062</v>
      </c>
      <c r="C174" s="5" t="s">
        <v>24</v>
      </c>
      <c r="D174" s="5" t="s">
        <v>38</v>
      </c>
      <c r="E174" s="5"/>
      <c r="F174" s="5" t="s">
        <v>12314</v>
      </c>
      <c r="G174" s="5" t="s">
        <v>12315</v>
      </c>
      <c r="H174" s="5" t="s">
        <v>1065</v>
      </c>
      <c r="I174" s="5" t="s">
        <v>1846</v>
      </c>
      <c r="J174" s="5" t="s">
        <v>38</v>
      </c>
      <c r="K174" s="5" t="s">
        <v>459</v>
      </c>
      <c r="L174" s="2">
        <f t="shared" si="2"/>
        <v>265012.59976573387</v>
      </c>
      <c r="M174" s="5" t="s">
        <v>38</v>
      </c>
      <c r="N174" s="5" t="s">
        <v>4223</v>
      </c>
    </row>
    <row r="175" spans="2:14" hidden="1" outlineLevel="1">
      <c r="B175" s="5" t="s">
        <v>1062</v>
      </c>
      <c r="C175" s="5" t="s">
        <v>24</v>
      </c>
      <c r="D175" s="5" t="s">
        <v>55</v>
      </c>
      <c r="E175" s="5"/>
      <c r="F175" s="5" t="s">
        <v>12316</v>
      </c>
      <c r="G175" s="5" t="s">
        <v>12317</v>
      </c>
      <c r="H175" s="5" t="s">
        <v>1065</v>
      </c>
      <c r="I175" s="5" t="s">
        <v>408</v>
      </c>
      <c r="J175" s="5" t="s">
        <v>38</v>
      </c>
      <c r="K175" s="5" t="s">
        <v>2423</v>
      </c>
      <c r="L175" s="2">
        <f t="shared" si="2"/>
        <v>-243290.25552264092</v>
      </c>
      <c r="M175" s="5" t="s">
        <v>38</v>
      </c>
      <c r="N175" s="5" t="s">
        <v>6140</v>
      </c>
    </row>
    <row r="176" spans="2:14" hidden="1" outlineLevel="1">
      <c r="B176" s="5" t="s">
        <v>1062</v>
      </c>
      <c r="C176" s="5" t="s">
        <v>24</v>
      </c>
      <c r="D176" s="5" t="s">
        <v>38</v>
      </c>
      <c r="E176" s="5"/>
      <c r="F176" s="5" t="s">
        <v>12318</v>
      </c>
      <c r="G176" s="5" t="s">
        <v>12319</v>
      </c>
      <c r="H176" s="5" t="s">
        <v>1065</v>
      </c>
      <c r="I176" s="5" t="s">
        <v>2327</v>
      </c>
      <c r="J176" s="5" t="s">
        <v>38</v>
      </c>
      <c r="K176" s="5" t="s">
        <v>1095</v>
      </c>
      <c r="L176" s="2">
        <f t="shared" si="2"/>
        <v>-69511.501577897405</v>
      </c>
      <c r="M176" s="5" t="s">
        <v>38</v>
      </c>
      <c r="N176" s="5" t="s">
        <v>12320</v>
      </c>
    </row>
    <row r="177" spans="2:14" hidden="1" outlineLevel="1">
      <c r="B177" s="5" t="s">
        <v>1077</v>
      </c>
      <c r="C177" s="5" t="s">
        <v>24</v>
      </c>
      <c r="D177" s="5" t="s">
        <v>55</v>
      </c>
      <c r="E177" s="5"/>
      <c r="F177" s="5" t="s">
        <v>12321</v>
      </c>
      <c r="G177" s="5" t="s">
        <v>12322</v>
      </c>
      <c r="H177" s="5" t="s">
        <v>1080</v>
      </c>
      <c r="I177" s="5" t="s">
        <v>7156</v>
      </c>
      <c r="J177" s="5" t="s">
        <v>38</v>
      </c>
      <c r="K177" s="5" t="s">
        <v>350</v>
      </c>
      <c r="L177" s="2">
        <f t="shared" si="2"/>
        <v>212878.97358231081</v>
      </c>
      <c r="M177" s="5" t="s">
        <v>38</v>
      </c>
      <c r="N177" s="5" t="s">
        <v>12323</v>
      </c>
    </row>
    <row r="178" spans="2:14" hidden="1" outlineLevel="1">
      <c r="B178" s="5" t="s">
        <v>1077</v>
      </c>
      <c r="C178" s="5" t="s">
        <v>24</v>
      </c>
      <c r="D178" s="5" t="s">
        <v>55</v>
      </c>
      <c r="E178" s="5"/>
      <c r="F178" s="5" t="s">
        <v>12324</v>
      </c>
      <c r="G178" s="5" t="s">
        <v>12325</v>
      </c>
      <c r="H178" s="5" t="s">
        <v>1080</v>
      </c>
      <c r="I178" s="5" t="s">
        <v>1635</v>
      </c>
      <c r="J178" s="5" t="s">
        <v>38</v>
      </c>
      <c r="K178" s="5" t="s">
        <v>2459</v>
      </c>
      <c r="L178" s="2">
        <f t="shared" si="2"/>
        <v>-152056.40970165055</v>
      </c>
      <c r="M178" s="5" t="s">
        <v>38</v>
      </c>
      <c r="N178" s="5" t="s">
        <v>12326</v>
      </c>
    </row>
    <row r="179" spans="2:14" hidden="1" outlineLevel="1">
      <c r="B179" s="5" t="s">
        <v>1087</v>
      </c>
      <c r="C179" s="5" t="s">
        <v>37</v>
      </c>
      <c r="D179" s="5" t="s">
        <v>46</v>
      </c>
      <c r="E179" s="5"/>
      <c r="F179" s="5" t="s">
        <v>12327</v>
      </c>
      <c r="G179" s="5" t="s">
        <v>12328</v>
      </c>
      <c r="H179" s="5" t="s">
        <v>1090</v>
      </c>
      <c r="I179" s="5" t="s">
        <v>312</v>
      </c>
      <c r="J179" s="5" t="s">
        <v>51</v>
      </c>
      <c r="K179" s="5" t="s">
        <v>195</v>
      </c>
      <c r="L179" s="2">
        <f t="shared" si="2"/>
        <v>243290.25552264092</v>
      </c>
      <c r="M179" s="5" t="s">
        <v>38</v>
      </c>
      <c r="N179" s="5" t="s">
        <v>12329</v>
      </c>
    </row>
    <row r="180" spans="2:14" hidden="1" outlineLevel="1">
      <c r="B180" s="5" t="s">
        <v>1097</v>
      </c>
      <c r="C180" s="5" t="s">
        <v>24</v>
      </c>
      <c r="D180" s="5" t="s">
        <v>38</v>
      </c>
      <c r="E180" s="5"/>
      <c r="F180" s="5" t="s">
        <v>12330</v>
      </c>
      <c r="G180" s="5" t="s">
        <v>12331</v>
      </c>
      <c r="H180" s="5" t="s">
        <v>1100</v>
      </c>
      <c r="I180" s="5" t="s">
        <v>5677</v>
      </c>
      <c r="J180" s="5" t="s">
        <v>51</v>
      </c>
      <c r="K180" s="5" t="s">
        <v>941</v>
      </c>
      <c r="L180" s="2">
        <f t="shared" si="2"/>
        <v>-65167.032729278821</v>
      </c>
      <c r="M180" s="5" t="s">
        <v>38</v>
      </c>
      <c r="N180" s="5" t="s">
        <v>10374</v>
      </c>
    </row>
    <row r="181" spans="2:14" hidden="1" outlineLevel="1">
      <c r="B181" s="5" t="s">
        <v>1097</v>
      </c>
      <c r="C181" s="5" t="s">
        <v>24</v>
      </c>
      <c r="D181" s="5" t="s">
        <v>374</v>
      </c>
      <c r="E181" s="5"/>
      <c r="F181" s="5" t="s">
        <v>12332</v>
      </c>
      <c r="G181" s="5" t="s">
        <v>12333</v>
      </c>
      <c r="H181" s="5" t="s">
        <v>1100</v>
      </c>
      <c r="I181" s="5" t="s">
        <v>977</v>
      </c>
      <c r="J181" s="5" t="s">
        <v>51</v>
      </c>
      <c r="K181" s="5" t="s">
        <v>2126</v>
      </c>
      <c r="L181" s="2">
        <f t="shared" si="2"/>
        <v>291079.41285744542</v>
      </c>
      <c r="M181" s="5" t="s">
        <v>38</v>
      </c>
      <c r="N181" s="5" t="s">
        <v>12334</v>
      </c>
    </row>
    <row r="182" spans="2:14" hidden="1" outlineLevel="1">
      <c r="B182" s="5" t="s">
        <v>1106</v>
      </c>
      <c r="C182" s="5" t="s">
        <v>24</v>
      </c>
      <c r="D182" s="5" t="s">
        <v>63</v>
      </c>
      <c r="E182" s="5"/>
      <c r="F182" s="5" t="s">
        <v>7459</v>
      </c>
      <c r="G182" s="5" t="s">
        <v>7460</v>
      </c>
      <c r="H182" s="5" t="s">
        <v>1109</v>
      </c>
      <c r="I182" s="5" t="s">
        <v>1135</v>
      </c>
      <c r="J182" s="5" t="s">
        <v>51</v>
      </c>
      <c r="K182" s="5" t="s">
        <v>1227</v>
      </c>
      <c r="L182" s="2">
        <f t="shared" si="2"/>
        <v>286734.9440088268</v>
      </c>
      <c r="M182" s="5" t="s">
        <v>38</v>
      </c>
      <c r="N182" s="5" t="s">
        <v>12335</v>
      </c>
    </row>
    <row r="183" spans="2:14" hidden="1" outlineLevel="1">
      <c r="B183" s="5" t="s">
        <v>1106</v>
      </c>
      <c r="C183" s="5" t="s">
        <v>24</v>
      </c>
      <c r="D183" s="5" t="s">
        <v>63</v>
      </c>
      <c r="E183" s="5"/>
      <c r="F183" s="5" t="s">
        <v>12336</v>
      </c>
      <c r="G183" s="5" t="s">
        <v>12337</v>
      </c>
      <c r="H183" s="5" t="s">
        <v>1109</v>
      </c>
      <c r="I183" s="5" t="s">
        <v>4240</v>
      </c>
      <c r="J183" s="5" t="s">
        <v>51</v>
      </c>
      <c r="K183" s="5" t="s">
        <v>1075</v>
      </c>
      <c r="L183" s="2">
        <f t="shared" si="2"/>
        <v>-195501.09818783647</v>
      </c>
      <c r="M183" s="5" t="s">
        <v>38</v>
      </c>
      <c r="N183" s="5" t="s">
        <v>12338</v>
      </c>
    </row>
    <row r="184" spans="2:14" hidden="1" outlineLevel="1">
      <c r="B184" s="5" t="s">
        <v>1116</v>
      </c>
      <c r="C184" s="5" t="s">
        <v>24</v>
      </c>
      <c r="D184" s="5" t="s">
        <v>63</v>
      </c>
      <c r="E184" s="5"/>
      <c r="F184" s="5" t="s">
        <v>12339</v>
      </c>
      <c r="G184" s="5" t="s">
        <v>12340</v>
      </c>
      <c r="H184" s="5" t="s">
        <v>1119</v>
      </c>
      <c r="I184" s="5" t="s">
        <v>5552</v>
      </c>
      <c r="J184" s="5" t="s">
        <v>38</v>
      </c>
      <c r="K184" s="5" t="s">
        <v>1056</v>
      </c>
      <c r="L184" s="2">
        <f t="shared" si="2"/>
        <v>-238945.78667402233</v>
      </c>
      <c r="M184" s="5" t="s">
        <v>38</v>
      </c>
      <c r="N184" s="5" t="s">
        <v>5015</v>
      </c>
    </row>
    <row r="185" spans="2:14" hidden="1" outlineLevel="1">
      <c r="B185" s="5" t="s">
        <v>1116</v>
      </c>
      <c r="C185" s="5" t="s">
        <v>24</v>
      </c>
      <c r="D185" s="5" t="s">
        <v>46</v>
      </c>
      <c r="E185" s="5"/>
      <c r="F185" s="5" t="s">
        <v>12341</v>
      </c>
      <c r="G185" s="5" t="s">
        <v>12342</v>
      </c>
      <c r="H185" s="5" t="s">
        <v>1119</v>
      </c>
      <c r="I185" s="5" t="s">
        <v>803</v>
      </c>
      <c r="J185" s="5" t="s">
        <v>38</v>
      </c>
      <c r="K185" s="5" t="s">
        <v>550</v>
      </c>
      <c r="L185" s="2">
        <f t="shared" si="2"/>
        <v>256323.66206849669</v>
      </c>
      <c r="M185" s="5" t="s">
        <v>38</v>
      </c>
      <c r="N185" s="5" t="s">
        <v>12343</v>
      </c>
    </row>
    <row r="186" spans="2:14" hidden="1" outlineLevel="1">
      <c r="B186" s="5" t="s">
        <v>1148</v>
      </c>
      <c r="C186" s="5" t="s">
        <v>24</v>
      </c>
      <c r="D186" s="5" t="s">
        <v>374</v>
      </c>
      <c r="E186" s="5"/>
      <c r="F186" s="5" t="s">
        <v>12344</v>
      </c>
      <c r="G186" s="5" t="s">
        <v>12345</v>
      </c>
      <c r="H186" s="5" t="s">
        <v>1151</v>
      </c>
      <c r="I186" s="5" t="s">
        <v>4379</v>
      </c>
      <c r="J186" s="5" t="s">
        <v>51</v>
      </c>
      <c r="K186" s="5" t="s">
        <v>643</v>
      </c>
      <c r="L186" s="2">
        <f t="shared" si="2"/>
        <v>360590.91443534283</v>
      </c>
      <c r="M186" s="5" t="s">
        <v>38</v>
      </c>
      <c r="N186" s="5" t="s">
        <v>12346</v>
      </c>
    </row>
    <row r="187" spans="2:14" hidden="1" outlineLevel="1">
      <c r="B187" s="5" t="s">
        <v>1154</v>
      </c>
      <c r="C187" s="5" t="s">
        <v>24</v>
      </c>
      <c r="D187" s="5" t="s">
        <v>38</v>
      </c>
      <c r="E187" s="5"/>
      <c r="F187" s="5" t="s">
        <v>12347</v>
      </c>
      <c r="G187" s="5" t="s">
        <v>12348</v>
      </c>
      <c r="H187" s="5" t="s">
        <v>1157</v>
      </c>
      <c r="I187" s="5" t="s">
        <v>6503</v>
      </c>
      <c r="J187" s="5" t="s">
        <v>51</v>
      </c>
      <c r="K187" s="5" t="s">
        <v>639</v>
      </c>
      <c r="L187" s="2">
        <f t="shared" si="2"/>
        <v>60822.563880660229</v>
      </c>
      <c r="M187" s="5" t="s">
        <v>38</v>
      </c>
      <c r="N187" s="5" t="s">
        <v>12349</v>
      </c>
    </row>
    <row r="188" spans="2:14" hidden="1" outlineLevel="1">
      <c r="B188" s="5" t="s">
        <v>1176</v>
      </c>
      <c r="C188" s="5" t="s">
        <v>24</v>
      </c>
      <c r="D188" s="5" t="s">
        <v>38</v>
      </c>
      <c r="E188" s="5"/>
      <c r="F188" s="5" t="s">
        <v>12350</v>
      </c>
      <c r="G188" s="5" t="s">
        <v>12351</v>
      </c>
      <c r="H188" s="5" t="s">
        <v>1179</v>
      </c>
      <c r="I188" s="5" t="s">
        <v>3298</v>
      </c>
      <c r="J188" s="5" t="s">
        <v>38</v>
      </c>
      <c r="K188" s="5" t="s">
        <v>1521</v>
      </c>
      <c r="L188" s="2">
        <f t="shared" si="2"/>
        <v>-78200.439275134573</v>
      </c>
      <c r="M188" s="5" t="s">
        <v>38</v>
      </c>
      <c r="N188" s="5" t="s">
        <v>12352</v>
      </c>
    </row>
    <row r="189" spans="2:14" hidden="1" outlineLevel="1">
      <c r="B189" s="5" t="s">
        <v>1176</v>
      </c>
      <c r="C189" s="5" t="s">
        <v>24</v>
      </c>
      <c r="D189" s="5" t="s">
        <v>38</v>
      </c>
      <c r="E189" s="5"/>
      <c r="F189" s="5" t="s">
        <v>12353</v>
      </c>
      <c r="G189" s="5" t="s">
        <v>12354</v>
      </c>
      <c r="H189" s="5" t="s">
        <v>1179</v>
      </c>
      <c r="I189" s="5" t="s">
        <v>549</v>
      </c>
      <c r="J189" s="5" t="s">
        <v>38</v>
      </c>
      <c r="K189" s="5" t="s">
        <v>967</v>
      </c>
      <c r="L189" s="2">
        <f t="shared" si="2"/>
        <v>317146.22594915691</v>
      </c>
      <c r="M189" s="5" t="s">
        <v>38</v>
      </c>
      <c r="N189" s="5" t="s">
        <v>12355</v>
      </c>
    </row>
    <row r="190" spans="2:14" hidden="1" outlineLevel="1">
      <c r="B190" s="5" t="s">
        <v>1186</v>
      </c>
      <c r="C190" s="5" t="s">
        <v>24</v>
      </c>
      <c r="D190" s="5" t="s">
        <v>55</v>
      </c>
      <c r="E190" s="5"/>
      <c r="F190" s="5" t="s">
        <v>12356</v>
      </c>
      <c r="G190" s="5" t="s">
        <v>12357</v>
      </c>
      <c r="H190" s="5" t="s">
        <v>1189</v>
      </c>
      <c r="I190" s="5" t="s">
        <v>1865</v>
      </c>
      <c r="J190" s="5" t="s">
        <v>51</v>
      </c>
      <c r="K190" s="5" t="s">
        <v>409</v>
      </c>
      <c r="L190" s="2">
        <f t="shared" si="2"/>
        <v>-91233.845820990347</v>
      </c>
      <c r="M190" s="5" t="s">
        <v>38</v>
      </c>
      <c r="N190" s="5" t="s">
        <v>12358</v>
      </c>
    </row>
    <row r="191" spans="2:14" hidden="1" outlineLevel="1">
      <c r="B191" s="5" t="s">
        <v>1186</v>
      </c>
      <c r="C191" s="5" t="s">
        <v>24</v>
      </c>
      <c r="D191" s="5" t="s">
        <v>46</v>
      </c>
      <c r="E191" s="5"/>
      <c r="F191" s="5" t="s">
        <v>12359</v>
      </c>
      <c r="G191" s="5" t="s">
        <v>12360</v>
      </c>
      <c r="H191" s="5" t="s">
        <v>1189</v>
      </c>
      <c r="I191" s="5" t="s">
        <v>2375</v>
      </c>
      <c r="J191" s="5" t="s">
        <v>51</v>
      </c>
      <c r="K191" s="5" t="s">
        <v>89</v>
      </c>
      <c r="L191" s="2">
        <f t="shared" si="2"/>
        <v>121645.12776132046</v>
      </c>
      <c r="M191" s="5" t="s">
        <v>38</v>
      </c>
      <c r="N191" s="5" t="s">
        <v>12361</v>
      </c>
    </row>
    <row r="192" spans="2:14" hidden="1" outlineLevel="1">
      <c r="B192" s="5" t="s">
        <v>1196</v>
      </c>
      <c r="C192" s="5" t="s">
        <v>24</v>
      </c>
      <c r="D192" s="5" t="s">
        <v>38</v>
      </c>
      <c r="E192" s="5"/>
      <c r="F192" s="5" t="s">
        <v>12362</v>
      </c>
      <c r="G192" s="5" t="s">
        <v>6281</v>
      </c>
      <c r="H192" s="5" t="s">
        <v>1199</v>
      </c>
      <c r="I192" s="5" t="s">
        <v>330</v>
      </c>
      <c r="J192" s="5" t="s">
        <v>38</v>
      </c>
      <c r="K192" s="5" t="s">
        <v>1259</v>
      </c>
      <c r="L192" s="2">
        <f t="shared" si="2"/>
        <v>-13033.406545855763</v>
      </c>
      <c r="M192" s="5" t="s">
        <v>38</v>
      </c>
      <c r="N192" s="5" t="s">
        <v>6691</v>
      </c>
    </row>
    <row r="193" spans="2:14" hidden="1" outlineLevel="1">
      <c r="B193" s="5" t="s">
        <v>1196</v>
      </c>
      <c r="C193" s="5" t="s">
        <v>24</v>
      </c>
      <c r="D193" s="5" t="s">
        <v>38</v>
      </c>
      <c r="E193" s="5"/>
      <c r="F193" s="5" t="s">
        <v>12363</v>
      </c>
      <c r="G193" s="5" t="s">
        <v>12364</v>
      </c>
      <c r="H193" s="5" t="s">
        <v>1199</v>
      </c>
      <c r="I193" s="5" t="s">
        <v>1743</v>
      </c>
      <c r="J193" s="5" t="s">
        <v>38</v>
      </c>
      <c r="K193" s="5" t="s">
        <v>1008</v>
      </c>
      <c r="L193" s="2">
        <f t="shared" si="2"/>
        <v>-191156.62933921788</v>
      </c>
      <c r="M193" s="5" t="s">
        <v>38</v>
      </c>
      <c r="N193" s="5" t="s">
        <v>619</v>
      </c>
    </row>
    <row r="194" spans="2:14" hidden="1" outlineLevel="1">
      <c r="B194" s="5" t="s">
        <v>1196</v>
      </c>
      <c r="C194" s="5" t="s">
        <v>24</v>
      </c>
      <c r="D194" s="5" t="s">
        <v>55</v>
      </c>
      <c r="E194" s="5"/>
      <c r="F194" s="5" t="s">
        <v>12365</v>
      </c>
      <c r="G194" s="5" t="s">
        <v>12366</v>
      </c>
      <c r="H194" s="5" t="s">
        <v>1199</v>
      </c>
      <c r="I194" s="5" t="s">
        <v>6900</v>
      </c>
      <c r="J194" s="5" t="s">
        <v>38</v>
      </c>
      <c r="K194" s="5" t="s">
        <v>350</v>
      </c>
      <c r="L194" s="2">
        <f t="shared" si="2"/>
        <v>212878.97358231081</v>
      </c>
      <c r="M194" s="5" t="s">
        <v>38</v>
      </c>
      <c r="N194" s="5" t="s">
        <v>12367</v>
      </c>
    </row>
    <row r="195" spans="2:14" hidden="1" outlineLevel="1">
      <c r="B195" s="5" t="s">
        <v>6286</v>
      </c>
      <c r="C195" s="5" t="s">
        <v>24</v>
      </c>
      <c r="D195" s="5" t="s">
        <v>38</v>
      </c>
      <c r="E195" s="5"/>
      <c r="F195" s="5" t="s">
        <v>6287</v>
      </c>
      <c r="G195" s="5" t="s">
        <v>6288</v>
      </c>
      <c r="H195" s="5" t="s">
        <v>6289</v>
      </c>
      <c r="I195" s="5" t="s">
        <v>665</v>
      </c>
      <c r="J195" s="5" t="s">
        <v>51</v>
      </c>
      <c r="K195" s="5" t="s">
        <v>4796</v>
      </c>
      <c r="L195" s="2">
        <f t="shared" ref="L195:L258" si="3">K195/$K$982*100</f>
        <v>56478.095032041645</v>
      </c>
      <c r="M195" s="5" t="s">
        <v>38</v>
      </c>
      <c r="N195" s="5" t="s">
        <v>12368</v>
      </c>
    </row>
    <row r="196" spans="2:14" hidden="1" outlineLevel="1">
      <c r="B196" s="5" t="s">
        <v>6286</v>
      </c>
      <c r="C196" s="5" t="s">
        <v>24</v>
      </c>
      <c r="D196" s="5" t="s">
        <v>38</v>
      </c>
      <c r="E196" s="5"/>
      <c r="F196" s="5" t="s">
        <v>12369</v>
      </c>
      <c r="G196" s="5" t="s">
        <v>12370</v>
      </c>
      <c r="H196" s="5" t="s">
        <v>6289</v>
      </c>
      <c r="I196" s="5" t="s">
        <v>1835</v>
      </c>
      <c r="J196" s="5" t="s">
        <v>51</v>
      </c>
      <c r="K196" s="5" t="s">
        <v>768</v>
      </c>
      <c r="L196" s="2">
        <f t="shared" si="3"/>
        <v>-17377.875394474351</v>
      </c>
      <c r="M196" s="5" t="s">
        <v>38</v>
      </c>
      <c r="N196" s="5" t="s">
        <v>12371</v>
      </c>
    </row>
    <row r="197" spans="2:14" hidden="1" outlineLevel="1">
      <c r="B197" s="5" t="s">
        <v>1211</v>
      </c>
      <c r="C197" s="5" t="s">
        <v>24</v>
      </c>
      <c r="D197" s="5" t="s">
        <v>63</v>
      </c>
      <c r="E197" s="5"/>
      <c r="F197" s="5" t="s">
        <v>12372</v>
      </c>
      <c r="G197" s="5" t="s">
        <v>12373</v>
      </c>
      <c r="H197" s="5" t="s">
        <v>1214</v>
      </c>
      <c r="I197" s="5" t="s">
        <v>1249</v>
      </c>
      <c r="J197" s="5" t="s">
        <v>38</v>
      </c>
      <c r="K197" s="5" t="s">
        <v>2894</v>
      </c>
      <c r="L197" s="2">
        <f t="shared" si="3"/>
        <v>-338868.57019224984</v>
      </c>
      <c r="M197" s="5" t="s">
        <v>38</v>
      </c>
      <c r="N197" s="5" t="s">
        <v>12374</v>
      </c>
    </row>
    <row r="198" spans="2:14" hidden="1" outlineLevel="1">
      <c r="B198" s="5" t="s">
        <v>1211</v>
      </c>
      <c r="C198" s="5" t="s">
        <v>24</v>
      </c>
      <c r="D198" s="5" t="s">
        <v>55</v>
      </c>
      <c r="E198" s="5"/>
      <c r="F198" s="5" t="s">
        <v>6298</v>
      </c>
      <c r="G198" s="5" t="s">
        <v>6299</v>
      </c>
      <c r="H198" s="5" t="s">
        <v>1214</v>
      </c>
      <c r="I198" s="5" t="s">
        <v>1558</v>
      </c>
      <c r="J198" s="5" t="s">
        <v>38</v>
      </c>
      <c r="K198" s="5" t="s">
        <v>5057</v>
      </c>
      <c r="L198" s="2">
        <f t="shared" si="3"/>
        <v>382313.25867843576</v>
      </c>
      <c r="M198" s="5" t="s">
        <v>38</v>
      </c>
      <c r="N198" s="5" t="s">
        <v>12375</v>
      </c>
    </row>
    <row r="199" spans="2:14" hidden="1" outlineLevel="1">
      <c r="B199" s="5" t="s">
        <v>1222</v>
      </c>
      <c r="C199" s="5" t="s">
        <v>24</v>
      </c>
      <c r="D199" s="5" t="s">
        <v>46</v>
      </c>
      <c r="E199" s="5"/>
      <c r="F199" s="5" t="s">
        <v>12376</v>
      </c>
      <c r="G199" s="5" t="s">
        <v>12377</v>
      </c>
      <c r="H199" s="5" t="s">
        <v>1225</v>
      </c>
      <c r="I199" s="5" t="s">
        <v>1562</v>
      </c>
      <c r="J199" s="5" t="s">
        <v>51</v>
      </c>
      <c r="K199" s="5" t="s">
        <v>167</v>
      </c>
      <c r="L199" s="2">
        <f t="shared" si="3"/>
        <v>234601.31782540376</v>
      </c>
      <c r="M199" s="5" t="s">
        <v>38</v>
      </c>
      <c r="N199" s="5" t="s">
        <v>12378</v>
      </c>
    </row>
    <row r="200" spans="2:14" hidden="1" outlineLevel="1">
      <c r="B200" s="5" t="s">
        <v>1222</v>
      </c>
      <c r="C200" s="5" t="s">
        <v>24</v>
      </c>
      <c r="D200" s="5" t="s">
        <v>55</v>
      </c>
      <c r="E200" s="5"/>
      <c r="F200" s="5" t="s">
        <v>12379</v>
      </c>
      <c r="G200" s="5" t="s">
        <v>12380</v>
      </c>
      <c r="H200" s="5" t="s">
        <v>1225</v>
      </c>
      <c r="I200" s="5" t="s">
        <v>1921</v>
      </c>
      <c r="J200" s="5" t="s">
        <v>51</v>
      </c>
      <c r="K200" s="5" t="s">
        <v>271</v>
      </c>
      <c r="L200" s="2">
        <f t="shared" si="3"/>
        <v>-95578.314669608939</v>
      </c>
      <c r="M200" s="5" t="s">
        <v>38</v>
      </c>
      <c r="N200" s="5" t="s">
        <v>12381</v>
      </c>
    </row>
    <row r="201" spans="2:14" hidden="1" outlineLevel="1">
      <c r="B201" s="5" t="s">
        <v>1233</v>
      </c>
      <c r="C201" s="5" t="s">
        <v>24</v>
      </c>
      <c r="D201" s="5" t="s">
        <v>374</v>
      </c>
      <c r="E201" s="5"/>
      <c r="F201" s="5" t="s">
        <v>12382</v>
      </c>
      <c r="G201" s="5" t="s">
        <v>12383</v>
      </c>
      <c r="H201" s="5" t="s">
        <v>1236</v>
      </c>
      <c r="I201" s="5" t="s">
        <v>2955</v>
      </c>
      <c r="J201" s="5" t="s">
        <v>38</v>
      </c>
      <c r="K201" s="5" t="s">
        <v>1405</v>
      </c>
      <c r="L201" s="2">
        <f t="shared" si="3"/>
        <v>299768.35055468255</v>
      </c>
      <c r="M201" s="5" t="s">
        <v>38</v>
      </c>
      <c r="N201" s="5" t="s">
        <v>12384</v>
      </c>
    </row>
    <row r="202" spans="2:14" hidden="1" outlineLevel="1">
      <c r="B202" s="5" t="s">
        <v>1233</v>
      </c>
      <c r="C202" s="5" t="s">
        <v>24</v>
      </c>
      <c r="D202" s="5" t="s">
        <v>142</v>
      </c>
      <c r="E202" s="5"/>
      <c r="F202" s="5" t="s">
        <v>12385</v>
      </c>
      <c r="G202" s="5" t="s">
        <v>12386</v>
      </c>
      <c r="H202" s="5" t="s">
        <v>1236</v>
      </c>
      <c r="I202" s="5" t="s">
        <v>554</v>
      </c>
      <c r="J202" s="5" t="s">
        <v>38</v>
      </c>
      <c r="K202" s="5" t="s">
        <v>2488</v>
      </c>
      <c r="L202" s="2">
        <f t="shared" si="3"/>
        <v>-295423.88170606398</v>
      </c>
      <c r="M202" s="5" t="s">
        <v>38</v>
      </c>
      <c r="N202" s="5" t="s">
        <v>12387</v>
      </c>
    </row>
    <row r="203" spans="2:14" hidden="1" outlineLevel="1">
      <c r="B203" s="5" t="s">
        <v>1233</v>
      </c>
      <c r="C203" s="5" t="s">
        <v>24</v>
      </c>
      <c r="D203" s="5" t="s">
        <v>63</v>
      </c>
      <c r="E203" s="5"/>
      <c r="F203" s="5" t="s">
        <v>12388</v>
      </c>
      <c r="G203" s="5" t="s">
        <v>12389</v>
      </c>
      <c r="H203" s="5" t="s">
        <v>1236</v>
      </c>
      <c r="I203" s="5" t="s">
        <v>4785</v>
      </c>
      <c r="J203" s="5" t="s">
        <v>38</v>
      </c>
      <c r="K203" s="5" t="s">
        <v>799</v>
      </c>
      <c r="L203" s="2">
        <f t="shared" si="3"/>
        <v>-108611.7212154647</v>
      </c>
      <c r="M203" s="5" t="s">
        <v>38</v>
      </c>
      <c r="N203" s="5" t="s">
        <v>12390</v>
      </c>
    </row>
    <row r="204" spans="2:14" hidden="1" outlineLevel="1">
      <c r="B204" s="5" t="s">
        <v>1245</v>
      </c>
      <c r="C204" s="5" t="s">
        <v>24</v>
      </c>
      <c r="D204" s="5" t="s">
        <v>55</v>
      </c>
      <c r="E204" s="5"/>
      <c r="F204" s="5" t="s">
        <v>12391</v>
      </c>
      <c r="G204" s="5" t="s">
        <v>12392</v>
      </c>
      <c r="H204" s="5" t="s">
        <v>1248</v>
      </c>
      <c r="I204" s="5" t="s">
        <v>5552</v>
      </c>
      <c r="J204" s="5" t="s">
        <v>38</v>
      </c>
      <c r="K204" s="5" t="s">
        <v>639</v>
      </c>
      <c r="L204" s="2">
        <f t="shared" si="3"/>
        <v>60822.563880660229</v>
      </c>
      <c r="M204" s="5" t="s">
        <v>38</v>
      </c>
      <c r="N204" s="5" t="s">
        <v>12393</v>
      </c>
    </row>
    <row r="205" spans="2:14" hidden="1" outlineLevel="1">
      <c r="B205" s="5" t="s">
        <v>1245</v>
      </c>
      <c r="C205" s="5" t="s">
        <v>24</v>
      </c>
      <c r="D205" s="5" t="s">
        <v>38</v>
      </c>
      <c r="E205" s="5"/>
      <c r="F205" s="5" t="s">
        <v>12394</v>
      </c>
      <c r="G205" s="5" t="s">
        <v>12395</v>
      </c>
      <c r="H205" s="5" t="s">
        <v>1248</v>
      </c>
      <c r="I205" s="5" t="s">
        <v>3235</v>
      </c>
      <c r="J205" s="5" t="s">
        <v>38</v>
      </c>
      <c r="K205" s="5" t="s">
        <v>4596</v>
      </c>
      <c r="L205" s="2">
        <f t="shared" si="3"/>
        <v>0</v>
      </c>
      <c r="M205" s="5" t="s">
        <v>38</v>
      </c>
      <c r="N205" s="5" t="s">
        <v>4363</v>
      </c>
    </row>
    <row r="206" spans="2:14" hidden="1" outlineLevel="1">
      <c r="B206" s="5" t="s">
        <v>1254</v>
      </c>
      <c r="C206" s="5" t="s">
        <v>24</v>
      </c>
      <c r="D206" s="5" t="s">
        <v>63</v>
      </c>
      <c r="E206" s="5"/>
      <c r="F206" s="5" t="s">
        <v>12396</v>
      </c>
      <c r="G206" s="5" t="s">
        <v>12397</v>
      </c>
      <c r="H206" s="5" t="s">
        <v>1257</v>
      </c>
      <c r="I206" s="5" t="s">
        <v>4844</v>
      </c>
      <c r="J206" s="5" t="s">
        <v>55</v>
      </c>
      <c r="K206" s="5" t="s">
        <v>239</v>
      </c>
      <c r="L206" s="2">
        <f t="shared" si="3"/>
        <v>91233.845820990347</v>
      </c>
      <c r="M206" s="5" t="s">
        <v>38</v>
      </c>
      <c r="N206" s="5" t="s">
        <v>12398</v>
      </c>
    </row>
    <row r="207" spans="2:14" hidden="1" outlineLevel="1">
      <c r="B207" s="5" t="s">
        <v>1269</v>
      </c>
      <c r="C207" s="5" t="s">
        <v>24</v>
      </c>
      <c r="D207" s="5" t="s">
        <v>38</v>
      </c>
      <c r="E207" s="5"/>
      <c r="F207" s="5" t="s">
        <v>12399</v>
      </c>
      <c r="G207" s="5" t="s">
        <v>12400</v>
      </c>
      <c r="H207" s="5" t="s">
        <v>1272</v>
      </c>
      <c r="I207" s="5" t="s">
        <v>7327</v>
      </c>
      <c r="J207" s="5" t="s">
        <v>38</v>
      </c>
      <c r="K207" s="5" t="s">
        <v>4542</v>
      </c>
      <c r="L207" s="2">
        <f t="shared" si="3"/>
        <v>-52133.626183423054</v>
      </c>
      <c r="M207" s="5" t="s">
        <v>38</v>
      </c>
      <c r="N207" s="5" t="s">
        <v>12401</v>
      </c>
    </row>
    <row r="208" spans="2:14" hidden="1" outlineLevel="1">
      <c r="B208" s="5" t="s">
        <v>1269</v>
      </c>
      <c r="C208" s="5" t="s">
        <v>24</v>
      </c>
      <c r="D208" s="5" t="s">
        <v>38</v>
      </c>
      <c r="E208" s="5"/>
      <c r="F208" s="5" t="s">
        <v>12402</v>
      </c>
      <c r="G208" s="5" t="s">
        <v>12403</v>
      </c>
      <c r="H208" s="5" t="s">
        <v>1272</v>
      </c>
      <c r="I208" s="5" t="s">
        <v>1193</v>
      </c>
      <c r="J208" s="5" t="s">
        <v>38</v>
      </c>
      <c r="K208" s="5" t="s">
        <v>1393</v>
      </c>
      <c r="L208" s="2">
        <f t="shared" si="3"/>
        <v>104267.25236684611</v>
      </c>
      <c r="M208" s="5" t="s">
        <v>38</v>
      </c>
      <c r="N208" s="5" t="s">
        <v>6264</v>
      </c>
    </row>
    <row r="209" spans="1:14" hidden="1" outlineLevel="1">
      <c r="B209" s="5" t="s">
        <v>1289</v>
      </c>
      <c r="C209" s="5" t="s">
        <v>24</v>
      </c>
      <c r="D209" s="5" t="s">
        <v>46</v>
      </c>
      <c r="E209" s="5"/>
      <c r="F209" s="5" t="s">
        <v>12404</v>
      </c>
      <c r="G209" s="5" t="s">
        <v>12405</v>
      </c>
      <c r="H209" s="5" t="s">
        <v>1292</v>
      </c>
      <c r="I209" s="5" t="s">
        <v>226</v>
      </c>
      <c r="J209" s="5" t="s">
        <v>38</v>
      </c>
      <c r="K209" s="5" t="s">
        <v>452</v>
      </c>
      <c r="L209" s="2">
        <f t="shared" si="3"/>
        <v>304112.81940330111</v>
      </c>
      <c r="M209" s="5" t="s">
        <v>38</v>
      </c>
      <c r="N209" s="5" t="s">
        <v>12406</v>
      </c>
    </row>
    <row r="210" spans="1:14" hidden="1" outlineLevel="1">
      <c r="B210" s="5" t="s">
        <v>6378</v>
      </c>
      <c r="C210" s="5" t="s">
        <v>24</v>
      </c>
      <c r="D210" s="5" t="s">
        <v>55</v>
      </c>
      <c r="E210" s="5"/>
      <c r="F210" s="5" t="s">
        <v>12407</v>
      </c>
      <c r="G210" s="5" t="s">
        <v>12408</v>
      </c>
      <c r="H210" s="5" t="s">
        <v>6381</v>
      </c>
      <c r="I210" s="5" t="s">
        <v>538</v>
      </c>
      <c r="J210" s="5" t="s">
        <v>38</v>
      </c>
      <c r="K210" s="5" t="s">
        <v>887</v>
      </c>
      <c r="L210" s="2">
        <f t="shared" si="3"/>
        <v>65167.032729278821</v>
      </c>
      <c r="M210" s="5" t="s">
        <v>38</v>
      </c>
      <c r="N210" s="5" t="s">
        <v>12409</v>
      </c>
    </row>
    <row r="211" spans="1:14" hidden="1" outlineLevel="1">
      <c r="B211" s="5" t="s">
        <v>6386</v>
      </c>
      <c r="C211" s="5" t="s">
        <v>24</v>
      </c>
      <c r="D211" s="5" t="s">
        <v>38</v>
      </c>
      <c r="E211" s="5" t="s">
        <v>162</v>
      </c>
      <c r="F211" s="5" t="s">
        <v>12410</v>
      </c>
      <c r="G211" s="5" t="s">
        <v>12411</v>
      </c>
      <c r="H211" s="5" t="s">
        <v>6389</v>
      </c>
      <c r="I211" s="5" t="s">
        <v>4129</v>
      </c>
      <c r="J211" s="5" t="s">
        <v>55</v>
      </c>
      <c r="K211" s="5" t="s">
        <v>1259</v>
      </c>
      <c r="L211" s="2">
        <f t="shared" si="3"/>
        <v>-13033.406545855763</v>
      </c>
      <c r="M211" s="5" t="s">
        <v>38</v>
      </c>
      <c r="N211" s="5" t="s">
        <v>12412</v>
      </c>
    </row>
    <row r="212" spans="1:14" hidden="1" outlineLevel="1">
      <c r="B212" s="5" t="s">
        <v>1312</v>
      </c>
      <c r="C212" s="5" t="s">
        <v>24</v>
      </c>
      <c r="D212" s="5" t="s">
        <v>55</v>
      </c>
      <c r="E212" s="5"/>
      <c r="F212" s="5" t="s">
        <v>12413</v>
      </c>
      <c r="G212" s="5" t="s">
        <v>12414</v>
      </c>
      <c r="H212" s="5" t="s">
        <v>1315</v>
      </c>
      <c r="I212" s="5" t="s">
        <v>12415</v>
      </c>
      <c r="J212" s="5" t="s">
        <v>55</v>
      </c>
      <c r="K212" s="5" t="s">
        <v>941</v>
      </c>
      <c r="L212" s="2">
        <f t="shared" si="3"/>
        <v>-65167.032729278821</v>
      </c>
      <c r="M212" s="5" t="s">
        <v>38</v>
      </c>
      <c r="N212" s="5" t="s">
        <v>12416</v>
      </c>
    </row>
    <row r="213" spans="1:14" hidden="1" outlineLevel="1">
      <c r="B213" s="5" t="s">
        <v>1312</v>
      </c>
      <c r="C213" s="5" t="s">
        <v>24</v>
      </c>
      <c r="D213" s="5" t="s">
        <v>46</v>
      </c>
      <c r="E213" s="5"/>
      <c r="F213" s="5" t="s">
        <v>12417</v>
      </c>
      <c r="G213" s="5" t="s">
        <v>12418</v>
      </c>
      <c r="H213" s="5" t="s">
        <v>1315</v>
      </c>
      <c r="I213" s="5" t="s">
        <v>2347</v>
      </c>
      <c r="J213" s="5" t="s">
        <v>55</v>
      </c>
      <c r="K213" s="5" t="s">
        <v>1281</v>
      </c>
      <c r="L213" s="2">
        <f t="shared" si="3"/>
        <v>-73855.970426515996</v>
      </c>
      <c r="M213" s="5" t="s">
        <v>38</v>
      </c>
      <c r="N213" s="5" t="s">
        <v>12419</v>
      </c>
    </row>
    <row r="214" spans="1:14" hidden="1" outlineLevel="1">
      <c r="B214" s="5" t="s">
        <v>1312</v>
      </c>
      <c r="C214" s="5" t="s">
        <v>24</v>
      </c>
      <c r="D214" s="5" t="s">
        <v>55</v>
      </c>
      <c r="E214" s="5"/>
      <c r="F214" s="5" t="s">
        <v>12420</v>
      </c>
      <c r="G214" s="5" t="s">
        <v>12421</v>
      </c>
      <c r="H214" s="5" t="s">
        <v>1315</v>
      </c>
      <c r="I214" s="5" t="s">
        <v>88</v>
      </c>
      <c r="J214" s="5" t="s">
        <v>55</v>
      </c>
      <c r="K214" s="5" t="s">
        <v>43</v>
      </c>
      <c r="L214" s="2">
        <f t="shared" si="3"/>
        <v>130334.06545855764</v>
      </c>
      <c r="M214" s="5" t="s">
        <v>38</v>
      </c>
      <c r="N214" s="5" t="s">
        <v>12422</v>
      </c>
    </row>
    <row r="215" spans="1:14" hidden="1" outlineLevel="1">
      <c r="B215" s="5" t="s">
        <v>1344</v>
      </c>
      <c r="C215" s="5" t="s">
        <v>37</v>
      </c>
      <c r="D215" s="5" t="s">
        <v>38</v>
      </c>
      <c r="E215" s="5"/>
      <c r="F215" s="5" t="s">
        <v>12423</v>
      </c>
      <c r="G215" s="5" t="s">
        <v>12424</v>
      </c>
      <c r="H215" s="5" t="s">
        <v>1347</v>
      </c>
      <c r="I215" s="5" t="s">
        <v>549</v>
      </c>
      <c r="J215" s="5" t="s">
        <v>38</v>
      </c>
      <c r="K215" s="5" t="s">
        <v>374</v>
      </c>
      <c r="L215" s="2">
        <f t="shared" si="3"/>
        <v>21722.344243092939</v>
      </c>
      <c r="M215" s="5" t="s">
        <v>38</v>
      </c>
      <c r="N215" s="5" t="s">
        <v>12425</v>
      </c>
    </row>
    <row r="216" spans="1:14" collapsed="1">
      <c r="A216" s="3" t="s">
        <v>2246</v>
      </c>
      <c r="B216" s="2" t="s">
        <v>2247</v>
      </c>
      <c r="C216" s="2" t="s">
        <v>2248</v>
      </c>
      <c r="D216" s="2" t="s">
        <v>12426</v>
      </c>
      <c r="E216" s="2" t="s">
        <v>12427</v>
      </c>
      <c r="F216" s="2" t="s">
        <v>12428</v>
      </c>
      <c r="G216" s="2" t="s">
        <v>12429</v>
      </c>
      <c r="H216" s="2" t="s">
        <v>5349</v>
      </c>
      <c r="I216" s="3" t="s">
        <v>2254</v>
      </c>
      <c r="K216" s="2">
        <f>182/C216</f>
        <v>2.2811877216950978E-3</v>
      </c>
      <c r="L216" s="2">
        <f t="shared" si="3"/>
        <v>9.9105489947555601</v>
      </c>
      <c r="M216" s="2">
        <v>-0.45100000000000001</v>
      </c>
      <c r="N216" s="2">
        <v>7.13</v>
      </c>
    </row>
    <row r="217" spans="1:14" hidden="1" outlineLevel="1">
      <c r="B217" s="1" t="s">
        <v>26</v>
      </c>
      <c r="C217" s="1" t="s">
        <v>27</v>
      </c>
      <c r="D217" s="1" t="s">
        <v>4</v>
      </c>
      <c r="E217" s="1" t="s">
        <v>28</v>
      </c>
      <c r="F217" s="1" t="s">
        <v>29</v>
      </c>
      <c r="G217" s="1" t="s">
        <v>30</v>
      </c>
      <c r="H217" s="1" t="s">
        <v>31</v>
      </c>
      <c r="I217" s="1" t="s">
        <v>32</v>
      </c>
      <c r="J217" s="1" t="s">
        <v>33</v>
      </c>
      <c r="K217" s="1" t="s">
        <v>3</v>
      </c>
      <c r="L217" s="2" t="e">
        <f t="shared" si="3"/>
        <v>#VALUE!</v>
      </c>
      <c r="M217" s="1" t="s">
        <v>34</v>
      </c>
      <c r="N217" s="1" t="s">
        <v>35</v>
      </c>
    </row>
    <row r="218" spans="1:14" hidden="1" outlineLevel="1">
      <c r="B218" s="5" t="s">
        <v>2255</v>
      </c>
      <c r="C218" s="5" t="s">
        <v>24</v>
      </c>
      <c r="D218" s="5" t="s">
        <v>46</v>
      </c>
      <c r="E218" s="5"/>
      <c r="F218" s="5" t="s">
        <v>12430</v>
      </c>
      <c r="G218" s="5" t="s">
        <v>12431</v>
      </c>
      <c r="H218" s="5" t="s">
        <v>2258</v>
      </c>
      <c r="I218" s="5" t="s">
        <v>2347</v>
      </c>
      <c r="J218" s="5" t="s">
        <v>51</v>
      </c>
      <c r="K218" s="5" t="s">
        <v>89</v>
      </c>
      <c r="L218" s="2">
        <f t="shared" si="3"/>
        <v>121645.12776132046</v>
      </c>
      <c r="M218" s="5" t="s">
        <v>38</v>
      </c>
      <c r="N218" s="5" t="s">
        <v>659</v>
      </c>
    </row>
    <row r="219" spans="1:14" hidden="1" outlineLevel="1">
      <c r="B219" s="5" t="s">
        <v>2260</v>
      </c>
      <c r="C219" s="5" t="s">
        <v>24</v>
      </c>
      <c r="D219" s="5" t="s">
        <v>55</v>
      </c>
      <c r="E219" s="5"/>
      <c r="F219" s="5" t="s">
        <v>12432</v>
      </c>
      <c r="G219" s="5" t="s">
        <v>12433</v>
      </c>
      <c r="H219" s="5" t="s">
        <v>2263</v>
      </c>
      <c r="I219" s="5" t="s">
        <v>4379</v>
      </c>
      <c r="J219" s="5" t="s">
        <v>51</v>
      </c>
      <c r="K219" s="5" t="s">
        <v>289</v>
      </c>
      <c r="L219" s="2">
        <f t="shared" si="3"/>
        <v>208534.50473369221</v>
      </c>
      <c r="M219" s="5" t="s">
        <v>38</v>
      </c>
      <c r="N219" s="5" t="s">
        <v>12434</v>
      </c>
    </row>
    <row r="220" spans="1:14" hidden="1" outlineLevel="1">
      <c r="B220" s="5" t="s">
        <v>2266</v>
      </c>
      <c r="C220" s="5" t="s">
        <v>24</v>
      </c>
      <c r="D220" s="5" t="s">
        <v>46</v>
      </c>
      <c r="E220" s="5"/>
      <c r="F220" s="5" t="s">
        <v>6929</v>
      </c>
      <c r="G220" s="5" t="s">
        <v>12435</v>
      </c>
      <c r="H220" s="5" t="s">
        <v>2269</v>
      </c>
      <c r="I220" s="5" t="s">
        <v>3077</v>
      </c>
      <c r="J220" s="5" t="s">
        <v>51</v>
      </c>
      <c r="K220" s="5" t="s">
        <v>1013</v>
      </c>
      <c r="L220" s="2">
        <f t="shared" si="3"/>
        <v>217223.4424309294</v>
      </c>
      <c r="M220" s="5" t="s">
        <v>38</v>
      </c>
      <c r="N220" s="5" t="s">
        <v>104</v>
      </c>
    </row>
    <row r="221" spans="1:14" hidden="1" outlineLevel="1">
      <c r="B221" s="5" t="s">
        <v>6932</v>
      </c>
      <c r="C221" s="5" t="s">
        <v>24</v>
      </c>
      <c r="D221" s="5" t="s">
        <v>38</v>
      </c>
      <c r="E221" s="5"/>
      <c r="F221" s="5" t="s">
        <v>12436</v>
      </c>
      <c r="G221" s="5" t="s">
        <v>12437</v>
      </c>
      <c r="H221" s="5" t="s">
        <v>6935</v>
      </c>
      <c r="I221" s="5" t="s">
        <v>2495</v>
      </c>
      <c r="J221" s="5" t="s">
        <v>51</v>
      </c>
      <c r="K221" s="5" t="s">
        <v>350</v>
      </c>
      <c r="L221" s="2">
        <f t="shared" si="3"/>
        <v>212878.97358231081</v>
      </c>
      <c r="M221" s="5" t="s">
        <v>38</v>
      </c>
      <c r="N221" s="5" t="s">
        <v>12438</v>
      </c>
    </row>
    <row r="222" spans="1:14" hidden="1" outlineLevel="1">
      <c r="B222" s="5" t="s">
        <v>2271</v>
      </c>
      <c r="C222" s="5" t="s">
        <v>24</v>
      </c>
      <c r="D222" s="5" t="s">
        <v>38</v>
      </c>
      <c r="E222" s="5"/>
      <c r="F222" s="5" t="s">
        <v>12439</v>
      </c>
      <c r="G222" s="5" t="s">
        <v>12440</v>
      </c>
      <c r="H222" s="5" t="s">
        <v>2274</v>
      </c>
      <c r="I222" s="5" t="s">
        <v>1910</v>
      </c>
      <c r="J222" s="5" t="s">
        <v>51</v>
      </c>
      <c r="K222" s="5" t="s">
        <v>208</v>
      </c>
      <c r="L222" s="2">
        <f t="shared" si="3"/>
        <v>221567.91127954799</v>
      </c>
      <c r="M222" s="5" t="s">
        <v>38</v>
      </c>
      <c r="N222" s="5" t="s">
        <v>12441</v>
      </c>
    </row>
    <row r="223" spans="1:14" hidden="1" outlineLevel="1">
      <c r="B223" s="5" t="s">
        <v>2276</v>
      </c>
      <c r="C223" s="5" t="s">
        <v>24</v>
      </c>
      <c r="D223" s="5" t="s">
        <v>55</v>
      </c>
      <c r="E223" s="5"/>
      <c r="F223" s="5" t="s">
        <v>2277</v>
      </c>
      <c r="G223" s="5" t="s">
        <v>2278</v>
      </c>
      <c r="H223" s="5" t="s">
        <v>2279</v>
      </c>
      <c r="I223" s="5" t="s">
        <v>2280</v>
      </c>
      <c r="J223" s="5" t="s">
        <v>51</v>
      </c>
      <c r="K223" s="5" t="s">
        <v>484</v>
      </c>
      <c r="L223" s="2">
        <f t="shared" si="3"/>
        <v>260668.13091711528</v>
      </c>
      <c r="M223" s="5" t="s">
        <v>38</v>
      </c>
      <c r="N223" s="5" t="s">
        <v>12442</v>
      </c>
    </row>
    <row r="224" spans="1:14" hidden="1" outlineLevel="1">
      <c r="B224" s="5" t="s">
        <v>2282</v>
      </c>
      <c r="C224" s="5" t="s">
        <v>24</v>
      </c>
      <c r="D224" s="5" t="s">
        <v>38</v>
      </c>
      <c r="E224" s="5"/>
      <c r="F224" s="5" t="s">
        <v>12443</v>
      </c>
      <c r="G224" s="5" t="s">
        <v>12444</v>
      </c>
      <c r="H224" s="5" t="s">
        <v>2285</v>
      </c>
      <c r="I224" s="5" t="s">
        <v>4234</v>
      </c>
      <c r="J224" s="5" t="s">
        <v>51</v>
      </c>
      <c r="K224" s="5" t="s">
        <v>583</v>
      </c>
      <c r="L224" s="2">
        <f t="shared" si="3"/>
        <v>52133.626183423054</v>
      </c>
      <c r="M224" s="5" t="s">
        <v>38</v>
      </c>
      <c r="N224" s="5" t="s">
        <v>12445</v>
      </c>
    </row>
    <row r="225" spans="2:14" hidden="1" outlineLevel="1">
      <c r="B225" s="5" t="s">
        <v>2288</v>
      </c>
      <c r="C225" s="5" t="s">
        <v>24</v>
      </c>
      <c r="D225" s="5" t="s">
        <v>46</v>
      </c>
      <c r="E225" s="5"/>
      <c r="F225" s="5" t="s">
        <v>12446</v>
      </c>
      <c r="G225" s="5" t="s">
        <v>12447</v>
      </c>
      <c r="H225" s="5" t="s">
        <v>2291</v>
      </c>
      <c r="I225" s="5" t="s">
        <v>3166</v>
      </c>
      <c r="J225" s="5" t="s">
        <v>51</v>
      </c>
      <c r="K225" s="5" t="s">
        <v>301</v>
      </c>
      <c r="L225" s="2">
        <f t="shared" si="3"/>
        <v>139023.00315579481</v>
      </c>
      <c r="M225" s="5" t="s">
        <v>38</v>
      </c>
      <c r="N225" s="5" t="s">
        <v>12448</v>
      </c>
    </row>
    <row r="226" spans="2:14" hidden="1" outlineLevel="1">
      <c r="B226" s="5" t="s">
        <v>2293</v>
      </c>
      <c r="C226" s="5" t="s">
        <v>37</v>
      </c>
      <c r="D226" s="5" t="s">
        <v>63</v>
      </c>
      <c r="E226" s="5"/>
      <c r="F226" s="5" t="s">
        <v>12449</v>
      </c>
      <c r="G226" s="5" t="s">
        <v>12450</v>
      </c>
      <c r="H226" s="5" t="s">
        <v>2296</v>
      </c>
      <c r="I226" s="5" t="s">
        <v>5114</v>
      </c>
      <c r="J226" s="5" t="s">
        <v>51</v>
      </c>
      <c r="K226" s="5" t="s">
        <v>336</v>
      </c>
      <c r="L226" s="2">
        <f t="shared" si="3"/>
        <v>269357.06861435249</v>
      </c>
      <c r="M226" s="5" t="s">
        <v>38</v>
      </c>
      <c r="N226" s="5" t="s">
        <v>12451</v>
      </c>
    </row>
    <row r="227" spans="2:14" hidden="1" outlineLevel="1">
      <c r="B227" s="5" t="s">
        <v>6954</v>
      </c>
      <c r="C227" s="5" t="s">
        <v>24</v>
      </c>
      <c r="D227" s="5" t="s">
        <v>38</v>
      </c>
      <c r="E227" s="5"/>
      <c r="F227" s="5" t="s">
        <v>12452</v>
      </c>
      <c r="G227" s="5" t="s">
        <v>12453</v>
      </c>
      <c r="H227" s="5" t="s">
        <v>6957</v>
      </c>
      <c r="I227" s="5" t="s">
        <v>2955</v>
      </c>
      <c r="J227" s="5" t="s">
        <v>38</v>
      </c>
      <c r="K227" s="5" t="s">
        <v>639</v>
      </c>
      <c r="L227" s="2">
        <f t="shared" si="3"/>
        <v>60822.563880660229</v>
      </c>
      <c r="M227" s="5" t="s">
        <v>38</v>
      </c>
      <c r="N227" s="5" t="s">
        <v>12454</v>
      </c>
    </row>
    <row r="228" spans="2:14" hidden="1" outlineLevel="1">
      <c r="B228" s="5" t="s">
        <v>2298</v>
      </c>
      <c r="C228" s="5" t="s">
        <v>37</v>
      </c>
      <c r="D228" s="5" t="s">
        <v>63</v>
      </c>
      <c r="E228" s="5" t="s">
        <v>120</v>
      </c>
      <c r="F228" s="5" t="s">
        <v>7244</v>
      </c>
      <c r="G228" s="5" t="s">
        <v>12455</v>
      </c>
      <c r="H228" s="5" t="s">
        <v>2301</v>
      </c>
      <c r="I228" s="5" t="s">
        <v>5986</v>
      </c>
      <c r="J228" s="5" t="s">
        <v>51</v>
      </c>
      <c r="K228" s="5" t="s">
        <v>1095</v>
      </c>
      <c r="L228" s="2">
        <f t="shared" si="3"/>
        <v>-69511.501577897405</v>
      </c>
      <c r="M228" s="5" t="s">
        <v>38</v>
      </c>
      <c r="N228" s="5" t="s">
        <v>12456</v>
      </c>
    </row>
    <row r="229" spans="2:14" hidden="1" outlineLevel="1">
      <c r="B229" s="5" t="s">
        <v>2304</v>
      </c>
      <c r="C229" s="5" t="s">
        <v>24</v>
      </c>
      <c r="D229" s="5" t="s">
        <v>46</v>
      </c>
      <c r="E229" s="5"/>
      <c r="F229" s="5" t="s">
        <v>12457</v>
      </c>
      <c r="G229" s="5" t="s">
        <v>12458</v>
      </c>
      <c r="H229" s="5" t="s">
        <v>2307</v>
      </c>
      <c r="I229" s="5" t="s">
        <v>1865</v>
      </c>
      <c r="J229" s="5" t="s">
        <v>51</v>
      </c>
      <c r="K229" s="5" t="s">
        <v>60</v>
      </c>
      <c r="L229" s="2">
        <f t="shared" si="3"/>
        <v>178123.2227933621</v>
      </c>
      <c r="M229" s="5" t="s">
        <v>38</v>
      </c>
      <c r="N229" s="5" t="s">
        <v>12459</v>
      </c>
    </row>
    <row r="230" spans="2:14" hidden="1" outlineLevel="1">
      <c r="B230" s="5" t="s">
        <v>6962</v>
      </c>
      <c r="C230" s="5" t="s">
        <v>24</v>
      </c>
      <c r="D230" s="5" t="s">
        <v>38</v>
      </c>
      <c r="E230" s="5"/>
      <c r="F230" s="5" t="s">
        <v>12460</v>
      </c>
      <c r="G230" s="5" t="s">
        <v>12461</v>
      </c>
      <c r="H230" s="5" t="s">
        <v>6965</v>
      </c>
      <c r="I230" s="5" t="s">
        <v>798</v>
      </c>
      <c r="J230" s="5" t="s">
        <v>38</v>
      </c>
      <c r="K230" s="5" t="s">
        <v>82</v>
      </c>
      <c r="L230" s="2">
        <f t="shared" si="3"/>
        <v>147711.94085303199</v>
      </c>
      <c r="M230" s="5" t="s">
        <v>38</v>
      </c>
      <c r="N230" s="5" t="s">
        <v>12462</v>
      </c>
    </row>
    <row r="231" spans="2:14" hidden="1" outlineLevel="1">
      <c r="B231" s="5" t="s">
        <v>2310</v>
      </c>
      <c r="C231" s="5" t="s">
        <v>24</v>
      </c>
      <c r="D231" s="5" t="s">
        <v>374</v>
      </c>
      <c r="E231" s="5"/>
      <c r="F231" s="5" t="s">
        <v>12463</v>
      </c>
      <c r="G231" s="5" t="s">
        <v>12464</v>
      </c>
      <c r="H231" s="5" t="s">
        <v>2313</v>
      </c>
      <c r="I231" s="5" t="s">
        <v>12465</v>
      </c>
      <c r="J231" s="5" t="s">
        <v>38</v>
      </c>
      <c r="K231" s="5" t="s">
        <v>60</v>
      </c>
      <c r="L231" s="2">
        <f t="shared" si="3"/>
        <v>178123.2227933621</v>
      </c>
      <c r="M231" s="5" t="s">
        <v>38</v>
      </c>
      <c r="N231" s="5" t="s">
        <v>246</v>
      </c>
    </row>
    <row r="232" spans="2:14" hidden="1" outlineLevel="1">
      <c r="B232" s="5" t="s">
        <v>2310</v>
      </c>
      <c r="C232" s="5" t="s">
        <v>24</v>
      </c>
      <c r="D232" s="5" t="s">
        <v>46</v>
      </c>
      <c r="E232" s="5"/>
      <c r="F232" s="5" t="s">
        <v>6967</v>
      </c>
      <c r="G232" s="5" t="s">
        <v>6968</v>
      </c>
      <c r="H232" s="5" t="s">
        <v>2313</v>
      </c>
      <c r="I232" s="5" t="s">
        <v>2308</v>
      </c>
      <c r="J232" s="5" t="s">
        <v>38</v>
      </c>
      <c r="K232" s="5" t="s">
        <v>2066</v>
      </c>
      <c r="L232" s="2">
        <f t="shared" si="3"/>
        <v>-34755.750788948702</v>
      </c>
      <c r="M232" s="5" t="s">
        <v>38</v>
      </c>
      <c r="N232" s="5" t="s">
        <v>12466</v>
      </c>
    </row>
    <row r="233" spans="2:14" hidden="1" outlineLevel="1">
      <c r="B233" s="5" t="s">
        <v>2320</v>
      </c>
      <c r="C233" s="5" t="s">
        <v>24</v>
      </c>
      <c r="D233" s="5" t="s">
        <v>55</v>
      </c>
      <c r="E233" s="5"/>
      <c r="F233" s="5" t="s">
        <v>12467</v>
      </c>
      <c r="G233" s="5" t="s">
        <v>12468</v>
      </c>
      <c r="H233" s="5" t="s">
        <v>2323</v>
      </c>
      <c r="I233" s="5" t="s">
        <v>395</v>
      </c>
      <c r="J233" s="5" t="s">
        <v>51</v>
      </c>
      <c r="K233" s="5" t="s">
        <v>331</v>
      </c>
      <c r="L233" s="2">
        <f t="shared" si="3"/>
        <v>-143367.4720044134</v>
      </c>
      <c r="M233" s="5" t="s">
        <v>38</v>
      </c>
      <c r="N233" s="5" t="s">
        <v>12469</v>
      </c>
    </row>
    <row r="234" spans="2:14" hidden="1" outlineLevel="1">
      <c r="B234" s="5" t="s">
        <v>2320</v>
      </c>
      <c r="C234" s="5" t="s">
        <v>24</v>
      </c>
      <c r="D234" s="5" t="s">
        <v>55</v>
      </c>
      <c r="E234" s="5"/>
      <c r="F234" s="5" t="s">
        <v>2325</v>
      </c>
      <c r="G234" s="5" t="s">
        <v>2326</v>
      </c>
      <c r="H234" s="5" t="s">
        <v>2323</v>
      </c>
      <c r="I234" s="5" t="s">
        <v>2327</v>
      </c>
      <c r="J234" s="5" t="s">
        <v>51</v>
      </c>
      <c r="K234" s="5" t="s">
        <v>215</v>
      </c>
      <c r="L234" s="2">
        <f t="shared" si="3"/>
        <v>160745.34739888774</v>
      </c>
      <c r="M234" s="5" t="s">
        <v>38</v>
      </c>
      <c r="N234" s="5" t="s">
        <v>5468</v>
      </c>
    </row>
    <row r="235" spans="2:14" hidden="1" outlineLevel="1">
      <c r="B235" s="5" t="s">
        <v>2329</v>
      </c>
      <c r="C235" s="5" t="s">
        <v>24</v>
      </c>
      <c r="D235" s="5" t="s">
        <v>55</v>
      </c>
      <c r="E235" s="5"/>
      <c r="F235" s="5" t="s">
        <v>12470</v>
      </c>
      <c r="G235" s="5" t="s">
        <v>12471</v>
      </c>
      <c r="H235" s="5" t="s">
        <v>2332</v>
      </c>
      <c r="I235" s="5" t="s">
        <v>3471</v>
      </c>
      <c r="J235" s="5" t="s">
        <v>38</v>
      </c>
      <c r="K235" s="5" t="s">
        <v>853</v>
      </c>
      <c r="L235" s="2">
        <f t="shared" si="3"/>
        <v>112956.19006408329</v>
      </c>
      <c r="M235" s="5" t="s">
        <v>38</v>
      </c>
      <c r="N235" s="5" t="s">
        <v>12472</v>
      </c>
    </row>
    <row r="236" spans="2:14" hidden="1" outlineLevel="1">
      <c r="B236" s="5" t="s">
        <v>2335</v>
      </c>
      <c r="C236" s="5" t="s">
        <v>24</v>
      </c>
      <c r="D236" s="5" t="s">
        <v>38</v>
      </c>
      <c r="E236" s="5"/>
      <c r="F236" s="5" t="s">
        <v>12473</v>
      </c>
      <c r="G236" s="5" t="s">
        <v>12474</v>
      </c>
      <c r="H236" s="5" t="s">
        <v>2338</v>
      </c>
      <c r="I236" s="5" t="s">
        <v>3513</v>
      </c>
      <c r="J236" s="5" t="s">
        <v>51</v>
      </c>
      <c r="K236" s="5" t="s">
        <v>181</v>
      </c>
      <c r="L236" s="2">
        <f t="shared" si="3"/>
        <v>134678.53430717625</v>
      </c>
      <c r="M236" s="5" t="s">
        <v>38</v>
      </c>
      <c r="N236" s="5" t="s">
        <v>12475</v>
      </c>
    </row>
    <row r="237" spans="2:14" hidden="1" outlineLevel="1">
      <c r="B237" s="5" t="s">
        <v>2335</v>
      </c>
      <c r="C237" s="5" t="s">
        <v>24</v>
      </c>
      <c r="D237" s="5" t="s">
        <v>46</v>
      </c>
      <c r="E237" s="5"/>
      <c r="F237" s="5" t="s">
        <v>12476</v>
      </c>
      <c r="G237" s="5" t="s">
        <v>12477</v>
      </c>
      <c r="H237" s="5" t="s">
        <v>2338</v>
      </c>
      <c r="I237" s="5" t="s">
        <v>214</v>
      </c>
      <c r="J237" s="5" t="s">
        <v>51</v>
      </c>
      <c r="K237" s="5" t="s">
        <v>956</v>
      </c>
      <c r="L237" s="2">
        <f t="shared" si="3"/>
        <v>-86889.376972371756</v>
      </c>
      <c r="M237" s="5" t="s">
        <v>38</v>
      </c>
      <c r="N237" s="5" t="s">
        <v>12478</v>
      </c>
    </row>
    <row r="238" spans="2:14" hidden="1" outlineLevel="1">
      <c r="B238" s="5" t="s">
        <v>2340</v>
      </c>
      <c r="C238" s="5" t="s">
        <v>24</v>
      </c>
      <c r="D238" s="5" t="s">
        <v>46</v>
      </c>
      <c r="E238" s="5"/>
      <c r="F238" s="5" t="s">
        <v>12479</v>
      </c>
      <c r="G238" s="5" t="s">
        <v>12480</v>
      </c>
      <c r="H238" s="5" t="s">
        <v>2343</v>
      </c>
      <c r="I238" s="5" t="s">
        <v>582</v>
      </c>
      <c r="J238" s="5" t="s">
        <v>38</v>
      </c>
      <c r="K238" s="5" t="s">
        <v>426</v>
      </c>
      <c r="L238" s="2">
        <f t="shared" si="3"/>
        <v>-182467.69164198069</v>
      </c>
      <c r="M238" s="5" t="s">
        <v>38</v>
      </c>
      <c r="N238" s="5" t="s">
        <v>12481</v>
      </c>
    </row>
    <row r="239" spans="2:14" hidden="1" outlineLevel="1">
      <c r="B239" s="5" t="s">
        <v>2340</v>
      </c>
      <c r="C239" s="5" t="s">
        <v>24</v>
      </c>
      <c r="D239" s="5" t="s">
        <v>46</v>
      </c>
      <c r="E239" s="5"/>
      <c r="F239" s="5" t="s">
        <v>2341</v>
      </c>
      <c r="G239" s="5" t="s">
        <v>2342</v>
      </c>
      <c r="H239" s="5" t="s">
        <v>2343</v>
      </c>
      <c r="I239" s="5" t="s">
        <v>501</v>
      </c>
      <c r="J239" s="5" t="s">
        <v>38</v>
      </c>
      <c r="K239" s="5" t="s">
        <v>379</v>
      </c>
      <c r="L239" s="2">
        <f t="shared" si="3"/>
        <v>251979.1932198781</v>
      </c>
      <c r="M239" s="5" t="s">
        <v>38</v>
      </c>
      <c r="N239" s="5" t="s">
        <v>12482</v>
      </c>
    </row>
    <row r="240" spans="2:14" hidden="1" outlineLevel="1">
      <c r="B240" s="5" t="s">
        <v>2349</v>
      </c>
      <c r="C240" s="5" t="s">
        <v>24</v>
      </c>
      <c r="D240" s="5" t="s">
        <v>46</v>
      </c>
      <c r="E240" s="5"/>
      <c r="F240" s="5" t="s">
        <v>12483</v>
      </c>
      <c r="G240" s="5" t="s">
        <v>2356</v>
      </c>
      <c r="H240" s="5" t="s">
        <v>2352</v>
      </c>
      <c r="I240" s="5" t="s">
        <v>525</v>
      </c>
      <c r="J240" s="5" t="s">
        <v>38</v>
      </c>
      <c r="K240" s="5" t="s">
        <v>289</v>
      </c>
      <c r="L240" s="2">
        <f t="shared" si="3"/>
        <v>208534.50473369221</v>
      </c>
      <c r="M240" s="5" t="s">
        <v>38</v>
      </c>
      <c r="N240" s="5" t="s">
        <v>5550</v>
      </c>
    </row>
    <row r="241" spans="2:14" hidden="1" outlineLevel="1">
      <c r="B241" s="5" t="s">
        <v>2349</v>
      </c>
      <c r="C241" s="5" t="s">
        <v>24</v>
      </c>
      <c r="D241" s="5" t="s">
        <v>55</v>
      </c>
      <c r="E241" s="5"/>
      <c r="F241" s="5" t="s">
        <v>12484</v>
      </c>
      <c r="G241" s="5" t="s">
        <v>12485</v>
      </c>
      <c r="H241" s="5" t="s">
        <v>2352</v>
      </c>
      <c r="I241" s="5" t="s">
        <v>3838</v>
      </c>
      <c r="J241" s="5" t="s">
        <v>38</v>
      </c>
      <c r="K241" s="5" t="s">
        <v>331</v>
      </c>
      <c r="L241" s="2">
        <f t="shared" si="3"/>
        <v>-143367.4720044134</v>
      </c>
      <c r="M241" s="5" t="s">
        <v>38</v>
      </c>
      <c r="N241" s="5" t="s">
        <v>3559</v>
      </c>
    </row>
    <row r="242" spans="2:14" hidden="1" outlineLevel="1">
      <c r="B242" s="5" t="s">
        <v>2359</v>
      </c>
      <c r="C242" s="5" t="s">
        <v>24</v>
      </c>
      <c r="D242" s="5" t="s">
        <v>55</v>
      </c>
      <c r="E242" s="5"/>
      <c r="F242" s="5" t="s">
        <v>12486</v>
      </c>
      <c r="G242" s="5" t="s">
        <v>12487</v>
      </c>
      <c r="H242" s="5" t="s">
        <v>2362</v>
      </c>
      <c r="I242" s="5" t="s">
        <v>2176</v>
      </c>
      <c r="J242" s="5" t="s">
        <v>38</v>
      </c>
      <c r="K242" s="5" t="s">
        <v>1870</v>
      </c>
      <c r="L242" s="2">
        <f t="shared" si="3"/>
        <v>-199845.56703645506</v>
      </c>
      <c r="M242" s="5" t="s">
        <v>38</v>
      </c>
      <c r="N242" s="5" t="s">
        <v>12488</v>
      </c>
    </row>
    <row r="243" spans="2:14" hidden="1" outlineLevel="1">
      <c r="B243" s="5" t="s">
        <v>2359</v>
      </c>
      <c r="C243" s="5" t="s">
        <v>24</v>
      </c>
      <c r="D243" s="5" t="s">
        <v>55</v>
      </c>
      <c r="E243" s="5"/>
      <c r="F243" s="5" t="s">
        <v>12489</v>
      </c>
      <c r="G243" s="5" t="s">
        <v>12490</v>
      </c>
      <c r="H243" s="5" t="s">
        <v>2362</v>
      </c>
      <c r="I243" s="5" t="s">
        <v>1298</v>
      </c>
      <c r="J243" s="5" t="s">
        <v>38</v>
      </c>
      <c r="K243" s="5" t="s">
        <v>195</v>
      </c>
      <c r="L243" s="2">
        <f t="shared" si="3"/>
        <v>243290.25552264092</v>
      </c>
      <c r="M243" s="5" t="s">
        <v>38</v>
      </c>
      <c r="N243" s="5" t="s">
        <v>12491</v>
      </c>
    </row>
    <row r="244" spans="2:14" hidden="1" outlineLevel="1">
      <c r="B244" s="5" t="s">
        <v>2368</v>
      </c>
      <c r="C244" s="5" t="s">
        <v>24</v>
      </c>
      <c r="D244" s="5" t="s">
        <v>142</v>
      </c>
      <c r="E244" s="5"/>
      <c r="F244" s="5" t="s">
        <v>2373</v>
      </c>
      <c r="G244" s="5" t="s">
        <v>2374</v>
      </c>
      <c r="H244" s="5" t="s">
        <v>2371</v>
      </c>
      <c r="I244" s="5" t="s">
        <v>2375</v>
      </c>
      <c r="J244" s="5" t="s">
        <v>51</v>
      </c>
      <c r="K244" s="5" t="s">
        <v>484</v>
      </c>
      <c r="L244" s="2">
        <f t="shared" si="3"/>
        <v>260668.13091711528</v>
      </c>
      <c r="M244" s="5" t="s">
        <v>38</v>
      </c>
      <c r="N244" s="5" t="s">
        <v>12492</v>
      </c>
    </row>
    <row r="245" spans="2:14" hidden="1" outlineLevel="1">
      <c r="B245" s="5" t="s">
        <v>2368</v>
      </c>
      <c r="C245" s="5" t="s">
        <v>24</v>
      </c>
      <c r="D245" s="5" t="s">
        <v>38</v>
      </c>
      <c r="E245" s="5"/>
      <c r="F245" s="5" t="s">
        <v>12493</v>
      </c>
      <c r="G245" s="5" t="s">
        <v>6999</v>
      </c>
      <c r="H245" s="5" t="s">
        <v>2371</v>
      </c>
      <c r="I245" s="5" t="s">
        <v>5067</v>
      </c>
      <c r="J245" s="5" t="s">
        <v>51</v>
      </c>
      <c r="K245" s="5" t="s">
        <v>1060</v>
      </c>
      <c r="L245" s="2">
        <f t="shared" si="3"/>
        <v>-43444.688486185878</v>
      </c>
      <c r="M245" s="5" t="s">
        <v>38</v>
      </c>
      <c r="N245" s="5" t="s">
        <v>12494</v>
      </c>
    </row>
    <row r="246" spans="2:14" hidden="1" outlineLevel="1">
      <c r="B246" s="5" t="s">
        <v>2377</v>
      </c>
      <c r="C246" s="5" t="s">
        <v>24</v>
      </c>
      <c r="D246" s="5" t="s">
        <v>63</v>
      </c>
      <c r="E246" s="5"/>
      <c r="F246" s="5" t="s">
        <v>12495</v>
      </c>
      <c r="G246" s="5" t="s">
        <v>12496</v>
      </c>
      <c r="H246" s="5" t="s">
        <v>2380</v>
      </c>
      <c r="I246" s="5" t="s">
        <v>1492</v>
      </c>
      <c r="J246" s="5" t="s">
        <v>51</v>
      </c>
      <c r="K246" s="5" t="s">
        <v>452</v>
      </c>
      <c r="L246" s="2">
        <f t="shared" si="3"/>
        <v>304112.81940330111</v>
      </c>
      <c r="M246" s="5" t="s">
        <v>38</v>
      </c>
      <c r="N246" s="5" t="s">
        <v>12497</v>
      </c>
    </row>
    <row r="247" spans="2:14" hidden="1" outlineLevel="1">
      <c r="B247" s="5" t="s">
        <v>2382</v>
      </c>
      <c r="C247" s="5" t="s">
        <v>24</v>
      </c>
      <c r="D247" s="5" t="s">
        <v>55</v>
      </c>
      <c r="E247" s="5"/>
      <c r="F247" s="5" t="s">
        <v>12498</v>
      </c>
      <c r="G247" s="5" t="s">
        <v>12499</v>
      </c>
      <c r="H247" s="5" t="s">
        <v>2385</v>
      </c>
      <c r="I247" s="5" t="s">
        <v>2023</v>
      </c>
      <c r="J247" s="5" t="s">
        <v>51</v>
      </c>
      <c r="K247" s="5" t="s">
        <v>125</v>
      </c>
      <c r="L247" s="2">
        <f t="shared" si="3"/>
        <v>-121645.12776132046</v>
      </c>
      <c r="M247" s="5" t="s">
        <v>38</v>
      </c>
      <c r="N247" s="5" t="s">
        <v>12500</v>
      </c>
    </row>
    <row r="248" spans="2:14" hidden="1" outlineLevel="1">
      <c r="B248" s="5" t="s">
        <v>2382</v>
      </c>
      <c r="C248" s="5" t="s">
        <v>24</v>
      </c>
      <c r="D248" s="5" t="s">
        <v>55</v>
      </c>
      <c r="E248" s="5"/>
      <c r="F248" s="5" t="s">
        <v>12501</v>
      </c>
      <c r="G248" s="5" t="s">
        <v>12502</v>
      </c>
      <c r="H248" s="5" t="s">
        <v>2385</v>
      </c>
      <c r="I248" s="5" t="s">
        <v>1263</v>
      </c>
      <c r="J248" s="5" t="s">
        <v>51</v>
      </c>
      <c r="K248" s="5" t="s">
        <v>1209</v>
      </c>
      <c r="L248" s="2">
        <f t="shared" si="3"/>
        <v>225912.38012816658</v>
      </c>
      <c r="M248" s="5" t="s">
        <v>38</v>
      </c>
      <c r="N248" s="5" t="s">
        <v>12503</v>
      </c>
    </row>
    <row r="249" spans="2:14" hidden="1" outlineLevel="1">
      <c r="B249" s="5" t="s">
        <v>2391</v>
      </c>
      <c r="C249" s="5" t="s">
        <v>24</v>
      </c>
      <c r="D249" s="5" t="s">
        <v>46</v>
      </c>
      <c r="E249" s="5"/>
      <c r="F249" s="5" t="s">
        <v>12504</v>
      </c>
      <c r="G249" s="5" t="s">
        <v>12505</v>
      </c>
      <c r="H249" s="5" t="s">
        <v>2394</v>
      </c>
      <c r="I249" s="5" t="s">
        <v>3471</v>
      </c>
      <c r="J249" s="5" t="s">
        <v>51</v>
      </c>
      <c r="K249" s="5" t="s">
        <v>188</v>
      </c>
      <c r="L249" s="2">
        <f t="shared" si="3"/>
        <v>204190.03588507365</v>
      </c>
      <c r="M249" s="5" t="s">
        <v>38</v>
      </c>
      <c r="N249" s="5" t="s">
        <v>12506</v>
      </c>
    </row>
    <row r="250" spans="2:14" hidden="1" outlineLevel="1">
      <c r="B250" s="5" t="s">
        <v>2397</v>
      </c>
      <c r="C250" s="5" t="s">
        <v>24</v>
      </c>
      <c r="D250" s="5" t="s">
        <v>46</v>
      </c>
      <c r="E250" s="5"/>
      <c r="F250" s="5" t="s">
        <v>12507</v>
      </c>
      <c r="G250" s="5" t="s">
        <v>12508</v>
      </c>
      <c r="H250" s="5" t="s">
        <v>2400</v>
      </c>
      <c r="I250" s="5" t="s">
        <v>1416</v>
      </c>
      <c r="J250" s="5" t="s">
        <v>51</v>
      </c>
      <c r="K250" s="5" t="s">
        <v>1051</v>
      </c>
      <c r="L250" s="2">
        <f t="shared" si="3"/>
        <v>273701.53746297106</v>
      </c>
      <c r="M250" s="5" t="s">
        <v>38</v>
      </c>
      <c r="N250" s="5" t="s">
        <v>12509</v>
      </c>
    </row>
    <row r="251" spans="2:14" hidden="1" outlineLevel="1">
      <c r="B251" s="5" t="s">
        <v>2403</v>
      </c>
      <c r="C251" s="5" t="s">
        <v>24</v>
      </c>
      <c r="D251" s="5" t="s">
        <v>38</v>
      </c>
      <c r="E251" s="5"/>
      <c r="F251" s="5" t="s">
        <v>12510</v>
      </c>
      <c r="G251" s="5" t="s">
        <v>12511</v>
      </c>
      <c r="H251" s="5" t="s">
        <v>2406</v>
      </c>
      <c r="I251" s="5" t="s">
        <v>2801</v>
      </c>
      <c r="J251" s="5" t="s">
        <v>38</v>
      </c>
      <c r="K251" s="5" t="s">
        <v>350</v>
      </c>
      <c r="L251" s="2">
        <f t="shared" si="3"/>
        <v>212878.97358231081</v>
      </c>
      <c r="M251" s="5" t="s">
        <v>38</v>
      </c>
      <c r="N251" s="5" t="s">
        <v>12512</v>
      </c>
    </row>
    <row r="252" spans="2:14" hidden="1" outlineLevel="1">
      <c r="B252" s="5" t="s">
        <v>2408</v>
      </c>
      <c r="C252" s="5" t="s">
        <v>24</v>
      </c>
      <c r="D252" s="5" t="s">
        <v>38</v>
      </c>
      <c r="E252" s="5"/>
      <c r="F252" s="5" t="s">
        <v>12513</v>
      </c>
      <c r="G252" s="5" t="s">
        <v>12514</v>
      </c>
      <c r="H252" s="5" t="s">
        <v>2411</v>
      </c>
      <c r="I252" s="5" t="s">
        <v>782</v>
      </c>
      <c r="J252" s="5" t="s">
        <v>55</v>
      </c>
      <c r="K252" s="5" t="s">
        <v>438</v>
      </c>
      <c r="L252" s="2">
        <f t="shared" si="3"/>
        <v>330179.63249501266</v>
      </c>
      <c r="M252" s="5" t="s">
        <v>38</v>
      </c>
      <c r="N252" s="5" t="s">
        <v>12515</v>
      </c>
    </row>
    <row r="253" spans="2:14" hidden="1" outlineLevel="1">
      <c r="B253" s="5" t="s">
        <v>2408</v>
      </c>
      <c r="C253" s="5" t="s">
        <v>24</v>
      </c>
      <c r="D253" s="5" t="s">
        <v>38</v>
      </c>
      <c r="E253" s="5"/>
      <c r="F253" s="5" t="s">
        <v>12516</v>
      </c>
      <c r="G253" s="5" t="s">
        <v>12517</v>
      </c>
      <c r="H253" s="5" t="s">
        <v>2411</v>
      </c>
      <c r="I253" s="5" t="s">
        <v>3602</v>
      </c>
      <c r="J253" s="5" t="s">
        <v>55</v>
      </c>
      <c r="K253" s="5" t="s">
        <v>1008</v>
      </c>
      <c r="L253" s="2">
        <f t="shared" si="3"/>
        <v>-191156.62933921788</v>
      </c>
      <c r="M253" s="5" t="s">
        <v>38</v>
      </c>
      <c r="N253" s="5" t="s">
        <v>12518</v>
      </c>
    </row>
    <row r="254" spans="2:14" hidden="1" outlineLevel="1">
      <c r="B254" s="5" t="s">
        <v>2413</v>
      </c>
      <c r="C254" s="5" t="s">
        <v>24</v>
      </c>
      <c r="D254" s="5" t="s">
        <v>63</v>
      </c>
      <c r="E254" s="5"/>
      <c r="F254" s="5" t="s">
        <v>12519</v>
      </c>
      <c r="G254" s="5" t="s">
        <v>12520</v>
      </c>
      <c r="H254" s="5" t="s">
        <v>2416</v>
      </c>
      <c r="I254" s="5" t="s">
        <v>1145</v>
      </c>
      <c r="J254" s="5" t="s">
        <v>51</v>
      </c>
      <c r="K254" s="5" t="s">
        <v>1040</v>
      </c>
      <c r="L254" s="2">
        <f t="shared" si="3"/>
        <v>343213.03904086846</v>
      </c>
      <c r="M254" s="5" t="s">
        <v>38</v>
      </c>
      <c r="N254" s="5" t="s">
        <v>12521</v>
      </c>
    </row>
    <row r="255" spans="2:14" hidden="1" outlineLevel="1">
      <c r="B255" s="5" t="s">
        <v>2419</v>
      </c>
      <c r="C255" s="5" t="s">
        <v>24</v>
      </c>
      <c r="D255" s="5" t="s">
        <v>46</v>
      </c>
      <c r="E255" s="5"/>
      <c r="F255" s="5" t="s">
        <v>12522</v>
      </c>
      <c r="G255" s="5" t="s">
        <v>12523</v>
      </c>
      <c r="H255" s="5" t="s">
        <v>2422</v>
      </c>
      <c r="I255" s="5" t="s">
        <v>693</v>
      </c>
      <c r="J255" s="5" t="s">
        <v>51</v>
      </c>
      <c r="K255" s="5" t="s">
        <v>659</v>
      </c>
      <c r="L255" s="2">
        <f t="shared" si="3"/>
        <v>308457.28825191973</v>
      </c>
      <c r="M255" s="5" t="s">
        <v>38</v>
      </c>
      <c r="N255" s="5" t="s">
        <v>12524</v>
      </c>
    </row>
    <row r="256" spans="2:14" hidden="1" outlineLevel="1">
      <c r="B256" s="5" t="s">
        <v>2425</v>
      </c>
      <c r="C256" s="5" t="s">
        <v>24</v>
      </c>
      <c r="D256" s="5" t="s">
        <v>46</v>
      </c>
      <c r="E256" s="5" t="s">
        <v>120</v>
      </c>
      <c r="F256" s="5" t="s">
        <v>12525</v>
      </c>
      <c r="G256" s="5" t="s">
        <v>12526</v>
      </c>
      <c r="H256" s="5" t="s">
        <v>2428</v>
      </c>
      <c r="I256" s="5" t="s">
        <v>4930</v>
      </c>
      <c r="J256" s="5" t="s">
        <v>51</v>
      </c>
      <c r="K256" s="5" t="s">
        <v>1120</v>
      </c>
      <c r="L256" s="2">
        <f t="shared" si="3"/>
        <v>-256323.66206849669</v>
      </c>
      <c r="M256" s="5" t="s">
        <v>38</v>
      </c>
      <c r="N256" s="5" t="s">
        <v>12527</v>
      </c>
    </row>
    <row r="257" spans="2:14" hidden="1" outlineLevel="1">
      <c r="B257" s="5" t="s">
        <v>2431</v>
      </c>
      <c r="C257" s="5" t="s">
        <v>24</v>
      </c>
      <c r="D257" s="5" t="s">
        <v>38</v>
      </c>
      <c r="E257" s="5"/>
      <c r="F257" s="5" t="s">
        <v>12528</v>
      </c>
      <c r="G257" s="5" t="s">
        <v>12529</v>
      </c>
      <c r="H257" s="5" t="s">
        <v>2434</v>
      </c>
      <c r="I257" s="5" t="s">
        <v>152</v>
      </c>
      <c r="J257" s="5" t="s">
        <v>38</v>
      </c>
      <c r="K257" s="5" t="s">
        <v>853</v>
      </c>
      <c r="L257" s="2">
        <f t="shared" si="3"/>
        <v>112956.19006408329</v>
      </c>
      <c r="M257" s="5" t="s">
        <v>38</v>
      </c>
      <c r="N257" s="5" t="s">
        <v>12530</v>
      </c>
    </row>
    <row r="258" spans="2:14" hidden="1" outlineLevel="1">
      <c r="B258" s="5" t="s">
        <v>2431</v>
      </c>
      <c r="C258" s="5" t="s">
        <v>24</v>
      </c>
      <c r="D258" s="5" t="s">
        <v>38</v>
      </c>
      <c r="E258" s="5"/>
      <c r="F258" s="5" t="s">
        <v>12531</v>
      </c>
      <c r="G258" s="5" t="s">
        <v>12532</v>
      </c>
      <c r="H258" s="5" t="s">
        <v>2434</v>
      </c>
      <c r="I258" s="5" t="s">
        <v>1152</v>
      </c>
      <c r="J258" s="5" t="s">
        <v>38</v>
      </c>
      <c r="K258" s="5" t="s">
        <v>1281</v>
      </c>
      <c r="L258" s="2">
        <f t="shared" si="3"/>
        <v>-73855.970426515996</v>
      </c>
      <c r="M258" s="5" t="s">
        <v>38</v>
      </c>
      <c r="N258" s="5" t="s">
        <v>12533</v>
      </c>
    </row>
    <row r="259" spans="2:14" hidden="1" outlineLevel="1">
      <c r="B259" s="5" t="s">
        <v>2440</v>
      </c>
      <c r="C259" s="5" t="s">
        <v>24</v>
      </c>
      <c r="D259" s="5" t="s">
        <v>540</v>
      </c>
      <c r="E259" s="5"/>
      <c r="F259" s="5" t="s">
        <v>12534</v>
      </c>
      <c r="G259" s="5" t="s">
        <v>12535</v>
      </c>
      <c r="H259" s="5" t="s">
        <v>2443</v>
      </c>
      <c r="I259" s="5" t="s">
        <v>5854</v>
      </c>
      <c r="J259" s="5" t="s">
        <v>51</v>
      </c>
      <c r="K259" s="5" t="s">
        <v>1040</v>
      </c>
      <c r="L259" s="2">
        <f t="shared" ref="L259:L322" si="4">K259/$K$982*100</f>
        <v>343213.03904086846</v>
      </c>
      <c r="M259" s="5" t="s">
        <v>38</v>
      </c>
      <c r="N259" s="5" t="s">
        <v>12536</v>
      </c>
    </row>
    <row r="260" spans="2:14" hidden="1" outlineLevel="1">
      <c r="B260" s="5" t="s">
        <v>2445</v>
      </c>
      <c r="C260" s="5" t="s">
        <v>24</v>
      </c>
      <c r="D260" s="5" t="s">
        <v>38</v>
      </c>
      <c r="E260" s="5"/>
      <c r="F260" s="5" t="s">
        <v>12537</v>
      </c>
      <c r="G260" s="5" t="s">
        <v>12538</v>
      </c>
      <c r="H260" s="5" t="s">
        <v>2448</v>
      </c>
      <c r="I260" s="5" t="s">
        <v>3012</v>
      </c>
      <c r="J260" s="5" t="s">
        <v>38</v>
      </c>
      <c r="K260" s="5" t="s">
        <v>43</v>
      </c>
      <c r="L260" s="2">
        <f t="shared" si="4"/>
        <v>130334.06545855764</v>
      </c>
      <c r="M260" s="5" t="s">
        <v>38</v>
      </c>
      <c r="N260" s="5" t="s">
        <v>12539</v>
      </c>
    </row>
    <row r="261" spans="2:14" hidden="1" outlineLevel="1">
      <c r="B261" s="5" t="s">
        <v>2445</v>
      </c>
      <c r="C261" s="5" t="s">
        <v>24</v>
      </c>
      <c r="D261" s="5" t="s">
        <v>38</v>
      </c>
      <c r="E261" s="5"/>
      <c r="F261" s="5" t="s">
        <v>12540</v>
      </c>
      <c r="G261" s="5" t="s">
        <v>12541</v>
      </c>
      <c r="H261" s="5" t="s">
        <v>2448</v>
      </c>
      <c r="I261" s="5" t="s">
        <v>1208</v>
      </c>
      <c r="J261" s="5" t="s">
        <v>38</v>
      </c>
      <c r="K261" s="5" t="s">
        <v>4542</v>
      </c>
      <c r="L261" s="2">
        <f t="shared" si="4"/>
        <v>-52133.626183423054</v>
      </c>
      <c r="M261" s="5" t="s">
        <v>38</v>
      </c>
      <c r="N261" s="5" t="s">
        <v>12542</v>
      </c>
    </row>
    <row r="262" spans="2:14" hidden="1" outlineLevel="1">
      <c r="B262" s="5" t="s">
        <v>2451</v>
      </c>
      <c r="C262" s="5" t="s">
        <v>24</v>
      </c>
      <c r="D262" s="5" t="s">
        <v>55</v>
      </c>
      <c r="E262" s="5"/>
      <c r="F262" s="5" t="s">
        <v>12543</v>
      </c>
      <c r="G262" s="5" t="s">
        <v>12544</v>
      </c>
      <c r="H262" s="5" t="s">
        <v>2454</v>
      </c>
      <c r="I262" s="5" t="s">
        <v>1910</v>
      </c>
      <c r="J262" s="5" t="s">
        <v>38</v>
      </c>
      <c r="K262" s="5" t="s">
        <v>60</v>
      </c>
      <c r="L262" s="2">
        <f t="shared" si="4"/>
        <v>178123.2227933621</v>
      </c>
      <c r="M262" s="5" t="s">
        <v>38</v>
      </c>
      <c r="N262" s="5" t="s">
        <v>12545</v>
      </c>
    </row>
    <row r="263" spans="2:14" hidden="1" outlineLevel="1">
      <c r="B263" s="5" t="s">
        <v>2469</v>
      </c>
      <c r="C263" s="5" t="s">
        <v>24</v>
      </c>
      <c r="D263" s="5" t="s">
        <v>55</v>
      </c>
      <c r="E263" s="5"/>
      <c r="F263" s="5" t="s">
        <v>12546</v>
      </c>
      <c r="G263" s="5" t="s">
        <v>12547</v>
      </c>
      <c r="H263" s="5" t="s">
        <v>2464</v>
      </c>
      <c r="I263" s="5" t="s">
        <v>496</v>
      </c>
      <c r="J263" s="5" t="s">
        <v>38</v>
      </c>
      <c r="K263" s="5" t="s">
        <v>4060</v>
      </c>
      <c r="L263" s="2">
        <f t="shared" si="4"/>
        <v>295423.88170606398</v>
      </c>
      <c r="M263" s="5" t="s">
        <v>38</v>
      </c>
      <c r="N263" s="5" t="s">
        <v>12548</v>
      </c>
    </row>
    <row r="264" spans="2:14" hidden="1" outlineLevel="1">
      <c r="B264" s="5" t="s">
        <v>2461</v>
      </c>
      <c r="C264" s="5" t="s">
        <v>24</v>
      </c>
      <c r="D264" s="5" t="s">
        <v>55</v>
      </c>
      <c r="E264" s="5"/>
      <c r="F264" s="5" t="s">
        <v>12549</v>
      </c>
      <c r="G264" s="5" t="s">
        <v>12550</v>
      </c>
      <c r="H264" s="5" t="s">
        <v>2464</v>
      </c>
      <c r="I264" s="5" t="s">
        <v>582</v>
      </c>
      <c r="J264" s="5" t="s">
        <v>38</v>
      </c>
      <c r="K264" s="5" t="s">
        <v>956</v>
      </c>
      <c r="L264" s="2">
        <f t="shared" si="4"/>
        <v>-86889.376972371756</v>
      </c>
      <c r="M264" s="5" t="s">
        <v>38</v>
      </c>
      <c r="N264" s="5" t="s">
        <v>12551</v>
      </c>
    </row>
    <row r="265" spans="2:14" hidden="1" outlineLevel="1">
      <c r="B265" s="5" t="s">
        <v>2461</v>
      </c>
      <c r="C265" s="5" t="s">
        <v>24</v>
      </c>
      <c r="D265" s="5" t="s">
        <v>38</v>
      </c>
      <c r="E265" s="5"/>
      <c r="F265" s="5" t="s">
        <v>12552</v>
      </c>
      <c r="G265" s="5" t="s">
        <v>12553</v>
      </c>
      <c r="H265" s="5" t="s">
        <v>2464</v>
      </c>
      <c r="I265" s="5" t="s">
        <v>408</v>
      </c>
      <c r="J265" s="5" t="s">
        <v>38</v>
      </c>
      <c r="K265" s="5" t="s">
        <v>259</v>
      </c>
      <c r="L265" s="2">
        <f t="shared" si="4"/>
        <v>195501.09818783647</v>
      </c>
      <c r="M265" s="5" t="s">
        <v>38</v>
      </c>
      <c r="N265" s="5" t="s">
        <v>12554</v>
      </c>
    </row>
    <row r="266" spans="2:14" hidden="1" outlineLevel="1">
      <c r="B266" s="5" t="s">
        <v>2469</v>
      </c>
      <c r="C266" s="5" t="s">
        <v>24</v>
      </c>
      <c r="D266" s="5" t="s">
        <v>55</v>
      </c>
      <c r="E266" s="5"/>
      <c r="F266" s="5" t="s">
        <v>12555</v>
      </c>
      <c r="G266" s="5" t="s">
        <v>12556</v>
      </c>
      <c r="H266" s="5" t="s">
        <v>2464</v>
      </c>
      <c r="I266" s="5" t="s">
        <v>1457</v>
      </c>
      <c r="J266" s="5" t="s">
        <v>38</v>
      </c>
      <c r="K266" s="5" t="s">
        <v>174</v>
      </c>
      <c r="L266" s="2">
        <f t="shared" si="4"/>
        <v>-212878.97358231081</v>
      </c>
      <c r="M266" s="5" t="s">
        <v>38</v>
      </c>
      <c r="N266" s="5" t="s">
        <v>12557</v>
      </c>
    </row>
    <row r="267" spans="2:14" hidden="1" outlineLevel="1">
      <c r="B267" s="5" t="s">
        <v>2475</v>
      </c>
      <c r="C267" s="5" t="s">
        <v>24</v>
      </c>
      <c r="D267" s="5" t="s">
        <v>38</v>
      </c>
      <c r="E267" s="5"/>
      <c r="F267" s="5" t="s">
        <v>12558</v>
      </c>
      <c r="G267" s="5" t="s">
        <v>12559</v>
      </c>
      <c r="H267" s="5" t="s">
        <v>2478</v>
      </c>
      <c r="I267" s="5" t="s">
        <v>554</v>
      </c>
      <c r="J267" s="5" t="s">
        <v>38</v>
      </c>
      <c r="K267" s="5" t="s">
        <v>1294</v>
      </c>
      <c r="L267" s="2">
        <f t="shared" si="4"/>
        <v>-82544.908123753165</v>
      </c>
      <c r="M267" s="5" t="s">
        <v>38</v>
      </c>
      <c r="N267" s="5" t="s">
        <v>11692</v>
      </c>
    </row>
    <row r="268" spans="2:14" hidden="1" outlineLevel="1">
      <c r="B268" s="5" t="s">
        <v>2475</v>
      </c>
      <c r="C268" s="5" t="s">
        <v>24</v>
      </c>
      <c r="D268" s="5" t="s">
        <v>38</v>
      </c>
      <c r="E268" s="5"/>
      <c r="F268" s="5" t="s">
        <v>12560</v>
      </c>
      <c r="G268" s="5" t="s">
        <v>12561</v>
      </c>
      <c r="H268" s="5" t="s">
        <v>2478</v>
      </c>
      <c r="I268" s="5" t="s">
        <v>214</v>
      </c>
      <c r="J268" s="5" t="s">
        <v>38</v>
      </c>
      <c r="K268" s="5" t="s">
        <v>188</v>
      </c>
      <c r="L268" s="2">
        <f t="shared" si="4"/>
        <v>204190.03588507365</v>
      </c>
      <c r="M268" s="5" t="s">
        <v>38</v>
      </c>
      <c r="N268" s="5" t="s">
        <v>513</v>
      </c>
    </row>
    <row r="269" spans="2:14" hidden="1" outlineLevel="1">
      <c r="B269" s="5" t="s">
        <v>2484</v>
      </c>
      <c r="C269" s="5" t="s">
        <v>24</v>
      </c>
      <c r="D269" s="5" t="s">
        <v>38</v>
      </c>
      <c r="E269" s="5"/>
      <c r="F269" s="5" t="s">
        <v>12562</v>
      </c>
      <c r="G269" s="5" t="s">
        <v>12563</v>
      </c>
      <c r="H269" s="5" t="s">
        <v>2487</v>
      </c>
      <c r="I269" s="5" t="s">
        <v>2977</v>
      </c>
      <c r="J269" s="5" t="s">
        <v>51</v>
      </c>
      <c r="K269" s="5" t="s">
        <v>2488</v>
      </c>
      <c r="L269" s="2">
        <f t="shared" si="4"/>
        <v>-295423.88170606398</v>
      </c>
      <c r="M269" s="5" t="s">
        <v>38</v>
      </c>
      <c r="N269" s="5" t="s">
        <v>12564</v>
      </c>
    </row>
    <row r="270" spans="2:14" hidden="1" outlineLevel="1">
      <c r="B270" s="5" t="s">
        <v>2484</v>
      </c>
      <c r="C270" s="5" t="s">
        <v>24</v>
      </c>
      <c r="D270" s="5" t="s">
        <v>38</v>
      </c>
      <c r="E270" s="5"/>
      <c r="F270" s="5" t="s">
        <v>12565</v>
      </c>
      <c r="G270" s="5" t="s">
        <v>12566</v>
      </c>
      <c r="H270" s="5" t="s">
        <v>2487</v>
      </c>
      <c r="I270" s="5" t="s">
        <v>1457</v>
      </c>
      <c r="J270" s="5" t="s">
        <v>51</v>
      </c>
      <c r="K270" s="5" t="s">
        <v>1056</v>
      </c>
      <c r="L270" s="2">
        <f t="shared" si="4"/>
        <v>-238945.78667402233</v>
      </c>
      <c r="M270" s="5" t="s">
        <v>38</v>
      </c>
      <c r="N270" s="5" t="s">
        <v>12567</v>
      </c>
    </row>
    <row r="271" spans="2:14" hidden="1" outlineLevel="1">
      <c r="B271" s="5" t="s">
        <v>2484</v>
      </c>
      <c r="C271" s="5" t="s">
        <v>24</v>
      </c>
      <c r="D271" s="5" t="s">
        <v>38</v>
      </c>
      <c r="E271" s="5"/>
      <c r="F271" s="5" t="s">
        <v>2493</v>
      </c>
      <c r="G271" s="5" t="s">
        <v>2494</v>
      </c>
      <c r="H271" s="5" t="s">
        <v>2487</v>
      </c>
      <c r="I271" s="5" t="s">
        <v>2495</v>
      </c>
      <c r="J271" s="5" t="s">
        <v>51</v>
      </c>
      <c r="K271" s="5" t="s">
        <v>5847</v>
      </c>
      <c r="L271" s="2">
        <f t="shared" si="4"/>
        <v>421413.47831600305</v>
      </c>
      <c r="M271" s="5" t="s">
        <v>38</v>
      </c>
      <c r="N271" s="5" t="s">
        <v>12568</v>
      </c>
    </row>
    <row r="272" spans="2:14" hidden="1" outlineLevel="1">
      <c r="B272" s="5" t="s">
        <v>2497</v>
      </c>
      <c r="C272" s="5" t="s">
        <v>24</v>
      </c>
      <c r="D272" s="5" t="s">
        <v>38</v>
      </c>
      <c r="E272" s="5"/>
      <c r="F272" s="5" t="s">
        <v>12569</v>
      </c>
      <c r="G272" s="5" t="s">
        <v>12570</v>
      </c>
      <c r="H272" s="5" t="s">
        <v>2500</v>
      </c>
      <c r="I272" s="5" t="s">
        <v>12571</v>
      </c>
      <c r="J272" s="5" t="s">
        <v>55</v>
      </c>
      <c r="K272" s="5" t="s">
        <v>159</v>
      </c>
      <c r="L272" s="2">
        <f t="shared" si="4"/>
        <v>108611.7212154647</v>
      </c>
      <c r="M272" s="5" t="s">
        <v>38</v>
      </c>
      <c r="N272" s="5" t="s">
        <v>12572</v>
      </c>
    </row>
    <row r="273" spans="2:14" hidden="1" outlineLevel="1">
      <c r="B273" s="5" t="s">
        <v>2503</v>
      </c>
      <c r="C273" s="5" t="s">
        <v>24</v>
      </c>
      <c r="D273" s="5" t="s">
        <v>46</v>
      </c>
      <c r="E273" s="5"/>
      <c r="F273" s="5" t="s">
        <v>12573</v>
      </c>
      <c r="G273" s="5" t="s">
        <v>12574</v>
      </c>
      <c r="H273" s="5" t="s">
        <v>2506</v>
      </c>
      <c r="I273" s="5" t="s">
        <v>6528</v>
      </c>
      <c r="J273" s="5" t="s">
        <v>38</v>
      </c>
      <c r="K273" s="5" t="s">
        <v>2962</v>
      </c>
      <c r="L273" s="2">
        <f t="shared" si="4"/>
        <v>482236.04219666321</v>
      </c>
      <c r="M273" s="5" t="s">
        <v>38</v>
      </c>
      <c r="N273" s="5" t="s">
        <v>12575</v>
      </c>
    </row>
    <row r="274" spans="2:14" hidden="1" outlineLevel="1">
      <c r="B274" s="5" t="s">
        <v>2503</v>
      </c>
      <c r="C274" s="5" t="s">
        <v>24</v>
      </c>
      <c r="D274" s="5" t="s">
        <v>46</v>
      </c>
      <c r="E274" s="5"/>
      <c r="F274" s="5" t="s">
        <v>12576</v>
      </c>
      <c r="G274" s="5" t="s">
        <v>12577</v>
      </c>
      <c r="H274" s="5" t="s">
        <v>2506</v>
      </c>
      <c r="I274" s="5" t="s">
        <v>1921</v>
      </c>
      <c r="J274" s="5" t="s">
        <v>38</v>
      </c>
      <c r="K274" s="5" t="s">
        <v>497</v>
      </c>
      <c r="L274" s="2">
        <f t="shared" si="4"/>
        <v>-208534.50473369221</v>
      </c>
      <c r="M274" s="5" t="s">
        <v>38</v>
      </c>
      <c r="N274" s="5" t="s">
        <v>12578</v>
      </c>
    </row>
    <row r="275" spans="2:14" hidden="1" outlineLevel="1">
      <c r="B275" s="5" t="s">
        <v>2512</v>
      </c>
      <c r="C275" s="5" t="s">
        <v>24</v>
      </c>
      <c r="D275" s="5" t="s">
        <v>55</v>
      </c>
      <c r="E275" s="5"/>
      <c r="F275" s="5" t="s">
        <v>12579</v>
      </c>
      <c r="G275" s="5" t="s">
        <v>12580</v>
      </c>
      <c r="H275" s="5" t="s">
        <v>2515</v>
      </c>
      <c r="I275" s="5" t="s">
        <v>1846</v>
      </c>
      <c r="J275" s="5" t="s">
        <v>51</v>
      </c>
      <c r="K275" s="5" t="s">
        <v>1051</v>
      </c>
      <c r="L275" s="2">
        <f t="shared" si="4"/>
        <v>273701.53746297106</v>
      </c>
      <c r="M275" s="5" t="s">
        <v>38</v>
      </c>
      <c r="N275" s="5" t="s">
        <v>12581</v>
      </c>
    </row>
    <row r="276" spans="2:14" hidden="1" outlineLevel="1">
      <c r="B276" s="5" t="s">
        <v>2518</v>
      </c>
      <c r="C276" s="5" t="s">
        <v>24</v>
      </c>
      <c r="D276" s="5" t="s">
        <v>63</v>
      </c>
      <c r="E276" s="5"/>
      <c r="F276" s="5" t="s">
        <v>12582</v>
      </c>
      <c r="G276" s="5" t="s">
        <v>12583</v>
      </c>
      <c r="H276" s="5" t="s">
        <v>2521</v>
      </c>
      <c r="I276" s="5" t="s">
        <v>1170</v>
      </c>
      <c r="J276" s="5" t="s">
        <v>51</v>
      </c>
      <c r="K276" s="5" t="s">
        <v>2259</v>
      </c>
      <c r="L276" s="2">
        <f t="shared" si="4"/>
        <v>391002.19637567294</v>
      </c>
      <c r="M276" s="5" t="s">
        <v>38</v>
      </c>
      <c r="N276" s="5" t="s">
        <v>12584</v>
      </c>
    </row>
    <row r="277" spans="2:14" hidden="1" outlineLevel="1">
      <c r="B277" s="5" t="s">
        <v>2518</v>
      </c>
      <c r="C277" s="5" t="s">
        <v>24</v>
      </c>
      <c r="D277" s="5" t="s">
        <v>142</v>
      </c>
      <c r="E277" s="5"/>
      <c r="F277" s="5" t="s">
        <v>12585</v>
      </c>
      <c r="G277" s="5" t="s">
        <v>12586</v>
      </c>
      <c r="H277" s="5" t="s">
        <v>2521</v>
      </c>
      <c r="I277" s="5" t="s">
        <v>483</v>
      </c>
      <c r="J277" s="5" t="s">
        <v>51</v>
      </c>
      <c r="K277" s="5" t="s">
        <v>2580</v>
      </c>
      <c r="L277" s="2">
        <f t="shared" si="4"/>
        <v>-286734.9440088268</v>
      </c>
      <c r="M277" s="5" t="s">
        <v>38</v>
      </c>
      <c r="N277" s="5" t="s">
        <v>7060</v>
      </c>
    </row>
    <row r="278" spans="2:14" hidden="1" outlineLevel="1">
      <c r="B278" s="5" t="s">
        <v>2528</v>
      </c>
      <c r="C278" s="5" t="s">
        <v>24</v>
      </c>
      <c r="D278" s="5" t="s">
        <v>55</v>
      </c>
      <c r="E278" s="5"/>
      <c r="F278" s="5" t="s">
        <v>12587</v>
      </c>
      <c r="G278" s="5" t="s">
        <v>12588</v>
      </c>
      <c r="H278" s="5" t="s">
        <v>2531</v>
      </c>
      <c r="I278" s="5" t="s">
        <v>717</v>
      </c>
      <c r="J278" s="5" t="s">
        <v>51</v>
      </c>
      <c r="K278" s="5" t="s">
        <v>550</v>
      </c>
      <c r="L278" s="2">
        <f t="shared" si="4"/>
        <v>256323.66206849669</v>
      </c>
      <c r="M278" s="5" t="s">
        <v>38</v>
      </c>
      <c r="N278" s="5" t="s">
        <v>1092</v>
      </c>
    </row>
    <row r="279" spans="2:14" hidden="1" outlineLevel="1">
      <c r="B279" s="5" t="s">
        <v>2534</v>
      </c>
      <c r="C279" s="5" t="s">
        <v>24</v>
      </c>
      <c r="D279" s="5" t="s">
        <v>63</v>
      </c>
      <c r="E279" s="5"/>
      <c r="F279" s="5" t="s">
        <v>12589</v>
      </c>
      <c r="G279" s="5" t="s">
        <v>12590</v>
      </c>
      <c r="H279" s="5" t="s">
        <v>2537</v>
      </c>
      <c r="I279" s="5" t="s">
        <v>1293</v>
      </c>
      <c r="J279" s="5" t="s">
        <v>38</v>
      </c>
      <c r="K279" s="5" t="s">
        <v>331</v>
      </c>
      <c r="L279" s="2">
        <f t="shared" si="4"/>
        <v>-143367.4720044134</v>
      </c>
      <c r="M279" s="5" t="s">
        <v>38</v>
      </c>
      <c r="N279" s="5" t="s">
        <v>12591</v>
      </c>
    </row>
    <row r="280" spans="2:14" hidden="1" outlineLevel="1">
      <c r="B280" s="5" t="s">
        <v>2534</v>
      </c>
      <c r="C280" s="5" t="s">
        <v>24</v>
      </c>
      <c r="D280" s="5" t="s">
        <v>55</v>
      </c>
      <c r="E280" s="5"/>
      <c r="F280" s="5" t="s">
        <v>12592</v>
      </c>
      <c r="G280" s="5" t="s">
        <v>12593</v>
      </c>
      <c r="H280" s="5" t="s">
        <v>2537</v>
      </c>
      <c r="I280" s="5" t="s">
        <v>1316</v>
      </c>
      <c r="J280" s="5" t="s">
        <v>38</v>
      </c>
      <c r="K280" s="5" t="s">
        <v>96</v>
      </c>
      <c r="L280" s="2">
        <f t="shared" si="4"/>
        <v>199845.56703645506</v>
      </c>
      <c r="M280" s="5" t="s">
        <v>38</v>
      </c>
      <c r="N280" s="5" t="s">
        <v>12594</v>
      </c>
    </row>
    <row r="281" spans="2:14" hidden="1" outlineLevel="1">
      <c r="B281" s="5" t="s">
        <v>2542</v>
      </c>
      <c r="C281" s="5" t="s">
        <v>24</v>
      </c>
      <c r="D281" s="5" t="s">
        <v>38</v>
      </c>
      <c r="E281" s="5"/>
      <c r="F281" s="5" t="s">
        <v>12595</v>
      </c>
      <c r="G281" s="5" t="s">
        <v>12596</v>
      </c>
      <c r="H281" s="5" t="s">
        <v>2545</v>
      </c>
      <c r="I281" s="5" t="s">
        <v>1457</v>
      </c>
      <c r="J281" s="5" t="s">
        <v>38</v>
      </c>
      <c r="K281" s="5" t="s">
        <v>125</v>
      </c>
      <c r="L281" s="2">
        <f t="shared" si="4"/>
        <v>-121645.12776132046</v>
      </c>
      <c r="M281" s="5" t="s">
        <v>38</v>
      </c>
      <c r="N281" s="5" t="s">
        <v>12597</v>
      </c>
    </row>
    <row r="282" spans="2:14" hidden="1" outlineLevel="1">
      <c r="B282" s="5" t="s">
        <v>2542</v>
      </c>
      <c r="C282" s="5" t="s">
        <v>24</v>
      </c>
      <c r="D282" s="5" t="s">
        <v>38</v>
      </c>
      <c r="E282" s="5"/>
      <c r="F282" s="5" t="s">
        <v>12598</v>
      </c>
      <c r="G282" s="5" t="s">
        <v>12599</v>
      </c>
      <c r="H282" s="5" t="s">
        <v>2545</v>
      </c>
      <c r="I282" s="5" t="s">
        <v>1429</v>
      </c>
      <c r="J282" s="5" t="s">
        <v>38</v>
      </c>
      <c r="K282" s="5" t="s">
        <v>117</v>
      </c>
      <c r="L282" s="2">
        <f t="shared" si="4"/>
        <v>152056.40970165055</v>
      </c>
      <c r="M282" s="5" t="s">
        <v>38</v>
      </c>
      <c r="N282" s="5" t="s">
        <v>5046</v>
      </c>
    </row>
    <row r="283" spans="2:14" hidden="1" outlineLevel="1">
      <c r="B283" s="5" t="s">
        <v>2550</v>
      </c>
      <c r="C283" s="5" t="s">
        <v>24</v>
      </c>
      <c r="D283" s="5" t="s">
        <v>55</v>
      </c>
      <c r="E283" s="5"/>
      <c r="F283" s="5" t="s">
        <v>12600</v>
      </c>
      <c r="G283" s="5" t="s">
        <v>12601</v>
      </c>
      <c r="H283" s="5" t="s">
        <v>2553</v>
      </c>
      <c r="I283" s="5" t="s">
        <v>538</v>
      </c>
      <c r="J283" s="5" t="s">
        <v>51</v>
      </c>
      <c r="K283" s="5" t="s">
        <v>484</v>
      </c>
      <c r="L283" s="2">
        <f t="shared" si="4"/>
        <v>260668.13091711528</v>
      </c>
      <c r="M283" s="5" t="s">
        <v>38</v>
      </c>
      <c r="N283" s="5" t="s">
        <v>5686</v>
      </c>
    </row>
    <row r="284" spans="2:14" hidden="1" outlineLevel="1">
      <c r="B284" s="5" t="s">
        <v>2550</v>
      </c>
      <c r="C284" s="5" t="s">
        <v>24</v>
      </c>
      <c r="D284" s="5" t="s">
        <v>38</v>
      </c>
      <c r="E284" s="5"/>
      <c r="F284" s="5" t="s">
        <v>12602</v>
      </c>
      <c r="G284" s="5" t="s">
        <v>12603</v>
      </c>
      <c r="H284" s="5" t="s">
        <v>2553</v>
      </c>
      <c r="I284" s="5" t="s">
        <v>767</v>
      </c>
      <c r="J284" s="5" t="s">
        <v>51</v>
      </c>
      <c r="K284" s="5" t="s">
        <v>799</v>
      </c>
      <c r="L284" s="2">
        <f t="shared" si="4"/>
        <v>-108611.7212154647</v>
      </c>
      <c r="M284" s="5" t="s">
        <v>38</v>
      </c>
      <c r="N284" s="5" t="s">
        <v>5689</v>
      </c>
    </row>
    <row r="285" spans="2:14" hidden="1" outlineLevel="1">
      <c r="B285" s="5" t="s">
        <v>2550</v>
      </c>
      <c r="C285" s="5" t="s">
        <v>24</v>
      </c>
      <c r="D285" s="5" t="s">
        <v>46</v>
      </c>
      <c r="E285" s="5"/>
      <c r="F285" s="5" t="s">
        <v>12604</v>
      </c>
      <c r="G285" s="5" t="s">
        <v>12603</v>
      </c>
      <c r="H285" s="5" t="s">
        <v>2553</v>
      </c>
      <c r="I285" s="5" t="s">
        <v>2222</v>
      </c>
      <c r="J285" s="5" t="s">
        <v>51</v>
      </c>
      <c r="K285" s="5" t="s">
        <v>1215</v>
      </c>
      <c r="L285" s="2">
        <f t="shared" si="4"/>
        <v>-230256.84897678517</v>
      </c>
      <c r="M285" s="5" t="s">
        <v>38</v>
      </c>
      <c r="N285" s="5" t="s">
        <v>11753</v>
      </c>
    </row>
    <row r="286" spans="2:14" hidden="1" outlineLevel="1">
      <c r="B286" s="5" t="s">
        <v>2558</v>
      </c>
      <c r="C286" s="5" t="s">
        <v>24</v>
      </c>
      <c r="D286" s="5" t="s">
        <v>63</v>
      </c>
      <c r="E286" s="5"/>
      <c r="F286" s="5" t="s">
        <v>12605</v>
      </c>
      <c r="G286" s="5" t="s">
        <v>12606</v>
      </c>
      <c r="H286" s="5" t="s">
        <v>2561</v>
      </c>
      <c r="I286" s="5" t="s">
        <v>1910</v>
      </c>
      <c r="J286" s="5" t="s">
        <v>38</v>
      </c>
      <c r="K286" s="5" t="s">
        <v>995</v>
      </c>
      <c r="L286" s="2">
        <f t="shared" si="4"/>
        <v>-165089.81624750633</v>
      </c>
      <c r="M286" s="5" t="s">
        <v>38</v>
      </c>
      <c r="N286" s="5" t="s">
        <v>12607</v>
      </c>
    </row>
    <row r="287" spans="2:14" hidden="1" outlineLevel="1">
      <c r="B287" s="5" t="s">
        <v>2558</v>
      </c>
      <c r="C287" s="5" t="s">
        <v>24</v>
      </c>
      <c r="D287" s="5" t="s">
        <v>55</v>
      </c>
      <c r="E287" s="5"/>
      <c r="F287" s="5" t="s">
        <v>12608</v>
      </c>
      <c r="G287" s="5" t="s">
        <v>12609</v>
      </c>
      <c r="H287" s="5" t="s">
        <v>2561</v>
      </c>
      <c r="I287" s="5" t="s">
        <v>2955</v>
      </c>
      <c r="J287" s="5" t="s">
        <v>38</v>
      </c>
      <c r="K287" s="5" t="s">
        <v>1423</v>
      </c>
      <c r="L287" s="2">
        <f t="shared" si="4"/>
        <v>173778.75394474351</v>
      </c>
      <c r="M287" s="5" t="s">
        <v>38</v>
      </c>
      <c r="N287" s="5" t="s">
        <v>12610</v>
      </c>
    </row>
    <row r="288" spans="2:14" hidden="1" outlineLevel="1">
      <c r="B288" s="5" t="s">
        <v>2566</v>
      </c>
      <c r="C288" s="5" t="s">
        <v>24</v>
      </c>
      <c r="D288" s="5" t="s">
        <v>46</v>
      </c>
      <c r="E288" s="5"/>
      <c r="F288" s="5" t="s">
        <v>12611</v>
      </c>
      <c r="G288" s="5" t="s">
        <v>12612</v>
      </c>
      <c r="H288" s="5" t="s">
        <v>2569</v>
      </c>
      <c r="I288" s="5" t="s">
        <v>4882</v>
      </c>
      <c r="J288" s="5" t="s">
        <v>51</v>
      </c>
      <c r="K288" s="5" t="s">
        <v>2962</v>
      </c>
      <c r="L288" s="2">
        <f t="shared" si="4"/>
        <v>482236.04219666321</v>
      </c>
      <c r="M288" s="5" t="s">
        <v>38</v>
      </c>
      <c r="N288" s="5" t="s">
        <v>12613</v>
      </c>
    </row>
    <row r="289" spans="1:14" hidden="1" outlineLevel="1">
      <c r="B289" s="5" t="s">
        <v>12614</v>
      </c>
      <c r="C289" s="5" t="s">
        <v>24</v>
      </c>
      <c r="D289" s="5" t="s">
        <v>38</v>
      </c>
      <c r="E289" s="5" t="s">
        <v>120</v>
      </c>
      <c r="F289" s="5" t="s">
        <v>12615</v>
      </c>
      <c r="G289" s="5" t="s">
        <v>12616</v>
      </c>
      <c r="H289" s="5" t="s">
        <v>12617</v>
      </c>
      <c r="I289" s="5" t="s">
        <v>6509</v>
      </c>
      <c r="J289" s="5" t="s">
        <v>51</v>
      </c>
      <c r="K289" s="5" t="s">
        <v>1780</v>
      </c>
      <c r="L289" s="2">
        <f t="shared" si="4"/>
        <v>-130334.06545855764</v>
      </c>
      <c r="M289" s="5" t="s">
        <v>38</v>
      </c>
      <c r="N289" s="5" t="s">
        <v>12618</v>
      </c>
    </row>
    <row r="290" spans="1:14" hidden="1" outlineLevel="1">
      <c r="B290" s="5" t="s">
        <v>2572</v>
      </c>
      <c r="C290" s="5" t="s">
        <v>24</v>
      </c>
      <c r="D290" s="5" t="s">
        <v>38</v>
      </c>
      <c r="E290" s="5"/>
      <c r="F290" s="5" t="s">
        <v>12619</v>
      </c>
      <c r="G290" s="5" t="s">
        <v>12620</v>
      </c>
      <c r="H290" s="5" t="s">
        <v>2575</v>
      </c>
      <c r="I290" s="5" t="s">
        <v>847</v>
      </c>
      <c r="J290" s="5" t="s">
        <v>38</v>
      </c>
      <c r="K290" s="5" t="s">
        <v>1075</v>
      </c>
      <c r="L290" s="2">
        <f t="shared" si="4"/>
        <v>-195501.09818783647</v>
      </c>
      <c r="M290" s="5" t="s">
        <v>38</v>
      </c>
      <c r="N290" s="5" t="s">
        <v>12621</v>
      </c>
    </row>
    <row r="291" spans="1:14" hidden="1" outlineLevel="1">
      <c r="B291" s="5" t="s">
        <v>2572</v>
      </c>
      <c r="C291" s="5" t="s">
        <v>24</v>
      </c>
      <c r="D291" s="5" t="s">
        <v>38</v>
      </c>
      <c r="E291" s="5"/>
      <c r="F291" s="5" t="s">
        <v>12622</v>
      </c>
      <c r="G291" s="5" t="s">
        <v>12623</v>
      </c>
      <c r="H291" s="5" t="s">
        <v>2575</v>
      </c>
      <c r="I291" s="5" t="s">
        <v>4725</v>
      </c>
      <c r="J291" s="5" t="s">
        <v>38</v>
      </c>
      <c r="K291" s="5" t="s">
        <v>659</v>
      </c>
      <c r="L291" s="2">
        <f t="shared" si="4"/>
        <v>308457.28825191973</v>
      </c>
      <c r="M291" s="5" t="s">
        <v>38</v>
      </c>
      <c r="N291" s="5" t="s">
        <v>12624</v>
      </c>
    </row>
    <row r="292" spans="1:14" hidden="1" outlineLevel="1">
      <c r="B292" s="5" t="s">
        <v>2587</v>
      </c>
      <c r="C292" s="5" t="s">
        <v>24</v>
      </c>
      <c r="D292" s="5" t="s">
        <v>55</v>
      </c>
      <c r="E292" s="5"/>
      <c r="F292" s="5" t="s">
        <v>12625</v>
      </c>
      <c r="G292" s="5" t="s">
        <v>12626</v>
      </c>
      <c r="H292" s="5" t="s">
        <v>2590</v>
      </c>
      <c r="I292" s="5" t="s">
        <v>1091</v>
      </c>
      <c r="J292" s="5" t="s">
        <v>51</v>
      </c>
      <c r="K292" s="5" t="s">
        <v>2423</v>
      </c>
      <c r="L292" s="2">
        <f t="shared" si="4"/>
        <v>-243290.25552264092</v>
      </c>
      <c r="M292" s="5" t="s">
        <v>38</v>
      </c>
      <c r="N292" s="5" t="s">
        <v>8608</v>
      </c>
    </row>
    <row r="293" spans="1:14" hidden="1" outlineLevel="1">
      <c r="B293" s="5" t="s">
        <v>2587</v>
      </c>
      <c r="C293" s="5" t="s">
        <v>24</v>
      </c>
      <c r="D293" s="5" t="s">
        <v>63</v>
      </c>
      <c r="E293" s="5"/>
      <c r="F293" s="5" t="s">
        <v>12627</v>
      </c>
      <c r="G293" s="5" t="s">
        <v>12628</v>
      </c>
      <c r="H293" s="5" t="s">
        <v>2590</v>
      </c>
      <c r="I293" s="5" t="s">
        <v>2961</v>
      </c>
      <c r="J293" s="5" t="s">
        <v>51</v>
      </c>
      <c r="K293" s="5" t="s">
        <v>502</v>
      </c>
      <c r="L293" s="2">
        <f t="shared" si="4"/>
        <v>399691.13407291012</v>
      </c>
      <c r="M293" s="5" t="s">
        <v>38</v>
      </c>
      <c r="N293" s="5" t="s">
        <v>12629</v>
      </c>
    </row>
    <row r="294" spans="1:14" hidden="1" outlineLevel="1">
      <c r="B294" s="5" t="s">
        <v>2595</v>
      </c>
      <c r="C294" s="5" t="s">
        <v>37</v>
      </c>
      <c r="D294" s="5" t="s">
        <v>38</v>
      </c>
      <c r="E294" s="5"/>
      <c r="F294" s="5" t="s">
        <v>12630</v>
      </c>
      <c r="G294" s="5" t="s">
        <v>12631</v>
      </c>
      <c r="H294" s="5" t="s">
        <v>2598</v>
      </c>
      <c r="I294" s="5" t="s">
        <v>2264</v>
      </c>
      <c r="J294" s="5" t="s">
        <v>38</v>
      </c>
      <c r="K294" s="5" t="s">
        <v>1417</v>
      </c>
      <c r="L294" s="2">
        <f t="shared" si="4"/>
        <v>47789.157334804469</v>
      </c>
      <c r="M294" s="5" t="s">
        <v>38</v>
      </c>
      <c r="N294" s="5" t="s">
        <v>12632</v>
      </c>
    </row>
    <row r="295" spans="1:14" hidden="1" outlineLevel="1">
      <c r="B295" s="5" t="s">
        <v>7179</v>
      </c>
      <c r="C295" s="5" t="s">
        <v>24</v>
      </c>
      <c r="D295" s="5" t="s">
        <v>38</v>
      </c>
      <c r="E295" s="5"/>
      <c r="F295" s="5" t="s">
        <v>12633</v>
      </c>
      <c r="G295" s="5" t="s">
        <v>12634</v>
      </c>
      <c r="H295" s="5" t="s">
        <v>7182</v>
      </c>
      <c r="I295" s="5" t="s">
        <v>3493</v>
      </c>
      <c r="J295" s="5" t="s">
        <v>38</v>
      </c>
      <c r="K295" s="5" t="s">
        <v>1013</v>
      </c>
      <c r="L295" s="2">
        <f t="shared" si="4"/>
        <v>217223.4424309294</v>
      </c>
      <c r="M295" s="5" t="s">
        <v>38</v>
      </c>
      <c r="N295" s="5" t="s">
        <v>12635</v>
      </c>
    </row>
    <row r="296" spans="1:14" hidden="1" outlineLevel="1">
      <c r="B296" s="5" t="s">
        <v>7221</v>
      </c>
      <c r="C296" s="5" t="s">
        <v>24</v>
      </c>
      <c r="D296" s="5" t="s">
        <v>55</v>
      </c>
      <c r="E296" s="5"/>
      <c r="F296" s="5" t="s">
        <v>12636</v>
      </c>
      <c r="G296" s="5" t="s">
        <v>12637</v>
      </c>
      <c r="H296" s="5" t="s">
        <v>7224</v>
      </c>
      <c r="I296" s="5" t="s">
        <v>12638</v>
      </c>
      <c r="J296" s="5" t="s">
        <v>51</v>
      </c>
      <c r="K296" s="5" t="s">
        <v>1337</v>
      </c>
      <c r="L296" s="2">
        <f t="shared" si="4"/>
        <v>-30411.281940330115</v>
      </c>
      <c r="M296" s="5" t="s">
        <v>38</v>
      </c>
      <c r="N296" s="5" t="s">
        <v>12639</v>
      </c>
    </row>
    <row r="297" spans="1:14" hidden="1" outlineLevel="1">
      <c r="B297" s="5" t="s">
        <v>7221</v>
      </c>
      <c r="C297" s="5" t="s">
        <v>24</v>
      </c>
      <c r="D297" s="5" t="s">
        <v>38</v>
      </c>
      <c r="E297" s="5"/>
      <c r="F297" s="5" t="s">
        <v>12640</v>
      </c>
      <c r="G297" s="5" t="s">
        <v>12641</v>
      </c>
      <c r="H297" s="5" t="s">
        <v>7224</v>
      </c>
      <c r="I297" s="5" t="s">
        <v>12465</v>
      </c>
      <c r="J297" s="5" t="s">
        <v>51</v>
      </c>
      <c r="K297" s="5" t="s">
        <v>2286</v>
      </c>
      <c r="L297" s="2">
        <f t="shared" si="4"/>
        <v>82544.908123753165</v>
      </c>
      <c r="M297" s="5" t="s">
        <v>38</v>
      </c>
      <c r="N297" s="5" t="s">
        <v>12642</v>
      </c>
    </row>
    <row r="298" spans="1:14" hidden="1" outlineLevel="1">
      <c r="B298" s="5" t="s">
        <v>2600</v>
      </c>
      <c r="C298" s="5" t="s">
        <v>24</v>
      </c>
      <c r="D298" s="5" t="s">
        <v>46</v>
      </c>
      <c r="E298" s="5"/>
      <c r="F298" s="5" t="s">
        <v>12643</v>
      </c>
      <c r="G298" s="5" t="s">
        <v>12644</v>
      </c>
      <c r="H298" s="5" t="s">
        <v>2603</v>
      </c>
      <c r="I298" s="5" t="s">
        <v>138</v>
      </c>
      <c r="J298" s="5" t="s">
        <v>38</v>
      </c>
      <c r="K298" s="5" t="s">
        <v>1749</v>
      </c>
      <c r="L298" s="2">
        <f t="shared" si="4"/>
        <v>412724.54061876587</v>
      </c>
      <c r="M298" s="5" t="s">
        <v>38</v>
      </c>
      <c r="N298" s="5" t="s">
        <v>12645</v>
      </c>
    </row>
    <row r="299" spans="1:14" collapsed="1">
      <c r="A299" s="3" t="s">
        <v>1376</v>
      </c>
      <c r="B299" s="2" t="s">
        <v>1377</v>
      </c>
      <c r="C299" s="2" t="s">
        <v>807</v>
      </c>
      <c r="D299" s="2" t="s">
        <v>12646</v>
      </c>
      <c r="E299" s="2" t="s">
        <v>12647</v>
      </c>
      <c r="F299" s="2" t="s">
        <v>12648</v>
      </c>
      <c r="G299" s="2" t="s">
        <v>12649</v>
      </c>
      <c r="H299" s="2" t="s">
        <v>12650</v>
      </c>
      <c r="I299" s="3" t="s">
        <v>1383</v>
      </c>
      <c r="K299" s="2">
        <f>215/C299</f>
        <v>3.017797990006176E-3</v>
      </c>
      <c r="L299" s="2">
        <f t="shared" si="4"/>
        <v>13.110729359005621</v>
      </c>
      <c r="M299" s="2">
        <v>-0.432</v>
      </c>
      <c r="N299" s="2">
        <v>5.95</v>
      </c>
    </row>
    <row r="300" spans="1:14" hidden="1" outlineLevel="1">
      <c r="B300" s="1" t="s">
        <v>26</v>
      </c>
      <c r="C300" s="1" t="s">
        <v>27</v>
      </c>
      <c r="D300" s="1" t="s">
        <v>4</v>
      </c>
      <c r="E300" s="1" t="s">
        <v>28</v>
      </c>
      <c r="F300" s="1" t="s">
        <v>29</v>
      </c>
      <c r="G300" s="1" t="s">
        <v>30</v>
      </c>
      <c r="H300" s="1" t="s">
        <v>31</v>
      </c>
      <c r="I300" s="1" t="s">
        <v>32</v>
      </c>
      <c r="J300" s="1" t="s">
        <v>33</v>
      </c>
      <c r="K300" s="1" t="s">
        <v>3</v>
      </c>
      <c r="L300" s="2" t="e">
        <f t="shared" si="4"/>
        <v>#VALUE!</v>
      </c>
      <c r="M300" s="1" t="s">
        <v>34</v>
      </c>
      <c r="N300" s="1" t="s">
        <v>35</v>
      </c>
    </row>
    <row r="301" spans="1:14" hidden="1" outlineLevel="1">
      <c r="B301" s="7" t="s">
        <v>814</v>
      </c>
      <c r="C301" s="7" t="s">
        <v>24</v>
      </c>
      <c r="D301" s="7" t="s">
        <v>374</v>
      </c>
      <c r="E301" s="7"/>
      <c r="F301" s="7" t="s">
        <v>12211</v>
      </c>
      <c r="G301" s="7" t="s">
        <v>12212</v>
      </c>
      <c r="H301" s="7" t="s">
        <v>817</v>
      </c>
      <c r="I301" s="7" t="s">
        <v>7404</v>
      </c>
      <c r="J301" s="7" t="s">
        <v>51</v>
      </c>
      <c r="K301" s="7" t="s">
        <v>52</v>
      </c>
      <c r="L301" s="2">
        <f t="shared" si="4"/>
        <v>156400.87855026915</v>
      </c>
      <c r="M301" s="7" t="s">
        <v>38</v>
      </c>
      <c r="N301" s="7" t="s">
        <v>12213</v>
      </c>
    </row>
    <row r="302" spans="1:14" hidden="1" outlineLevel="1">
      <c r="B302" s="7" t="s">
        <v>820</v>
      </c>
      <c r="C302" s="7" t="s">
        <v>24</v>
      </c>
      <c r="D302" s="7" t="s">
        <v>374</v>
      </c>
      <c r="E302" s="7"/>
      <c r="F302" s="7" t="s">
        <v>12214</v>
      </c>
      <c r="G302" s="7" t="s">
        <v>12215</v>
      </c>
      <c r="H302" s="7" t="s">
        <v>823</v>
      </c>
      <c r="I302" s="7" t="s">
        <v>3759</v>
      </c>
      <c r="J302" s="7" t="s">
        <v>51</v>
      </c>
      <c r="K302" s="7" t="s">
        <v>324</v>
      </c>
      <c r="L302" s="2">
        <f t="shared" si="4"/>
        <v>182467.69164198069</v>
      </c>
      <c r="M302" s="7" t="s">
        <v>38</v>
      </c>
      <c r="N302" s="7" t="s">
        <v>12216</v>
      </c>
    </row>
    <row r="303" spans="1:14" hidden="1" outlineLevel="1">
      <c r="B303" s="7" t="s">
        <v>825</v>
      </c>
      <c r="C303" s="7" t="s">
        <v>24</v>
      </c>
      <c r="D303" s="7" t="s">
        <v>63</v>
      </c>
      <c r="E303" s="7"/>
      <c r="F303" s="7" t="s">
        <v>12217</v>
      </c>
      <c r="G303" s="7" t="s">
        <v>12218</v>
      </c>
      <c r="H303" s="7" t="s">
        <v>828</v>
      </c>
      <c r="I303" s="7" t="s">
        <v>1626</v>
      </c>
      <c r="J303" s="7" t="s">
        <v>38</v>
      </c>
      <c r="K303" s="7" t="s">
        <v>1423</v>
      </c>
      <c r="L303" s="2">
        <f t="shared" si="4"/>
        <v>173778.75394474351</v>
      </c>
      <c r="M303" s="7" t="s">
        <v>38</v>
      </c>
      <c r="N303" s="7" t="s">
        <v>7628</v>
      </c>
    </row>
    <row r="304" spans="1:14" hidden="1" outlineLevel="1">
      <c r="B304" s="7" t="s">
        <v>831</v>
      </c>
      <c r="C304" s="7" t="s">
        <v>24</v>
      </c>
      <c r="D304" s="7" t="s">
        <v>46</v>
      </c>
      <c r="E304" s="7"/>
      <c r="F304" s="7" t="s">
        <v>12219</v>
      </c>
      <c r="G304" s="7" t="s">
        <v>12220</v>
      </c>
      <c r="H304" s="7" t="s">
        <v>834</v>
      </c>
      <c r="I304" s="7" t="s">
        <v>180</v>
      </c>
      <c r="J304" s="7" t="s">
        <v>51</v>
      </c>
      <c r="K304" s="7" t="s">
        <v>82</v>
      </c>
      <c r="L304" s="2">
        <f t="shared" si="4"/>
        <v>147711.94085303199</v>
      </c>
      <c r="M304" s="7" t="s">
        <v>38</v>
      </c>
      <c r="N304" s="7" t="s">
        <v>3293</v>
      </c>
    </row>
    <row r="305" spans="2:14" hidden="1" outlineLevel="1">
      <c r="B305" s="7" t="s">
        <v>837</v>
      </c>
      <c r="C305" s="7" t="s">
        <v>24</v>
      </c>
      <c r="D305" s="7" t="s">
        <v>46</v>
      </c>
      <c r="E305" s="7"/>
      <c r="F305" s="7" t="s">
        <v>838</v>
      </c>
      <c r="G305" s="7" t="s">
        <v>839</v>
      </c>
      <c r="H305" s="7" t="s">
        <v>840</v>
      </c>
      <c r="I305" s="7" t="s">
        <v>841</v>
      </c>
      <c r="J305" s="7" t="s">
        <v>51</v>
      </c>
      <c r="K305" s="7" t="s">
        <v>301</v>
      </c>
      <c r="L305" s="2">
        <f t="shared" si="4"/>
        <v>139023.00315579481</v>
      </c>
      <c r="M305" s="7" t="s">
        <v>38</v>
      </c>
      <c r="N305" s="7" t="s">
        <v>12221</v>
      </c>
    </row>
    <row r="306" spans="2:14" hidden="1" outlineLevel="1">
      <c r="B306" s="7" t="s">
        <v>843</v>
      </c>
      <c r="C306" s="7" t="s">
        <v>24</v>
      </c>
      <c r="D306" s="7" t="s">
        <v>63</v>
      </c>
      <c r="E306" s="7"/>
      <c r="F306" s="7" t="s">
        <v>12222</v>
      </c>
      <c r="G306" s="7" t="s">
        <v>12223</v>
      </c>
      <c r="H306" s="7" t="s">
        <v>846</v>
      </c>
      <c r="I306" s="7" t="s">
        <v>3222</v>
      </c>
      <c r="J306" s="7" t="s">
        <v>51</v>
      </c>
      <c r="K306" s="7" t="s">
        <v>52</v>
      </c>
      <c r="L306" s="2">
        <f t="shared" si="4"/>
        <v>156400.87855026915</v>
      </c>
      <c r="M306" s="7" t="s">
        <v>38</v>
      </c>
      <c r="N306" s="7" t="s">
        <v>12224</v>
      </c>
    </row>
    <row r="307" spans="2:14" hidden="1" outlineLevel="1">
      <c r="B307" s="7" t="s">
        <v>849</v>
      </c>
      <c r="C307" s="7" t="s">
        <v>24</v>
      </c>
      <c r="D307" s="7" t="s">
        <v>55</v>
      </c>
      <c r="E307" s="7"/>
      <c r="F307" s="7" t="s">
        <v>12225</v>
      </c>
      <c r="G307" s="7" t="s">
        <v>12226</v>
      </c>
      <c r="H307" s="7" t="s">
        <v>852</v>
      </c>
      <c r="I307" s="7" t="s">
        <v>50</v>
      </c>
      <c r="J307" s="7" t="s">
        <v>51</v>
      </c>
      <c r="K307" s="7" t="s">
        <v>117</v>
      </c>
      <c r="L307" s="2">
        <f t="shared" si="4"/>
        <v>152056.40970165055</v>
      </c>
      <c r="M307" s="7" t="s">
        <v>38</v>
      </c>
      <c r="N307" s="7" t="s">
        <v>11349</v>
      </c>
    </row>
    <row r="308" spans="2:14" hidden="1" outlineLevel="1">
      <c r="B308" s="5" t="s">
        <v>1389</v>
      </c>
      <c r="C308" s="5" t="s">
        <v>37</v>
      </c>
      <c r="D308" s="5" t="s">
        <v>38</v>
      </c>
      <c r="E308" s="5"/>
      <c r="F308" s="5" t="s">
        <v>12651</v>
      </c>
      <c r="G308" s="5" t="s">
        <v>12652</v>
      </c>
      <c r="H308" s="5" t="s">
        <v>1392</v>
      </c>
      <c r="I308" s="5" t="s">
        <v>899</v>
      </c>
      <c r="J308" s="5" t="s">
        <v>38</v>
      </c>
      <c r="K308" s="5" t="s">
        <v>301</v>
      </c>
      <c r="L308" s="2">
        <f t="shared" si="4"/>
        <v>139023.00315579481</v>
      </c>
      <c r="M308" s="5" t="s">
        <v>38</v>
      </c>
      <c r="N308" s="5" t="s">
        <v>12653</v>
      </c>
    </row>
    <row r="309" spans="2:14" hidden="1" outlineLevel="1">
      <c r="B309" s="7" t="s">
        <v>855</v>
      </c>
      <c r="C309" s="7" t="s">
        <v>24</v>
      </c>
      <c r="D309" s="7" t="s">
        <v>55</v>
      </c>
      <c r="E309" s="7" t="s">
        <v>162</v>
      </c>
      <c r="F309" s="7" t="s">
        <v>856</v>
      </c>
      <c r="G309" s="7" t="s">
        <v>857</v>
      </c>
      <c r="H309" s="7" t="s">
        <v>858</v>
      </c>
      <c r="I309" s="7" t="s">
        <v>859</v>
      </c>
      <c r="J309" s="7" t="s">
        <v>51</v>
      </c>
      <c r="K309" s="7" t="s">
        <v>222</v>
      </c>
      <c r="L309" s="2">
        <f t="shared" si="4"/>
        <v>-156400.87855026915</v>
      </c>
      <c r="M309" s="7" t="s">
        <v>38</v>
      </c>
      <c r="N309" s="7" t="s">
        <v>12227</v>
      </c>
    </row>
    <row r="310" spans="2:14" hidden="1" outlineLevel="1">
      <c r="B310" s="7" t="s">
        <v>861</v>
      </c>
      <c r="C310" s="7" t="s">
        <v>24</v>
      </c>
      <c r="D310" s="7" t="s">
        <v>746</v>
      </c>
      <c r="E310" s="7"/>
      <c r="F310" s="7" t="s">
        <v>12228</v>
      </c>
      <c r="G310" s="7" t="s">
        <v>12229</v>
      </c>
      <c r="H310" s="7" t="s">
        <v>864</v>
      </c>
      <c r="I310" s="7" t="s">
        <v>5286</v>
      </c>
      <c r="J310" s="7" t="s">
        <v>51</v>
      </c>
      <c r="K310" s="7" t="s">
        <v>631</v>
      </c>
      <c r="L310" s="2">
        <f t="shared" si="4"/>
        <v>86889.376972371756</v>
      </c>
      <c r="M310" s="7" t="s">
        <v>38</v>
      </c>
      <c r="N310" s="7" t="s">
        <v>12230</v>
      </c>
    </row>
    <row r="311" spans="2:14" hidden="1" outlineLevel="1">
      <c r="B311" s="7" t="s">
        <v>866</v>
      </c>
      <c r="C311" s="7" t="s">
        <v>24</v>
      </c>
      <c r="D311" s="7" t="s">
        <v>63</v>
      </c>
      <c r="E311" s="7"/>
      <c r="F311" s="7" t="s">
        <v>12231</v>
      </c>
      <c r="G311" s="7" t="s">
        <v>12232</v>
      </c>
      <c r="H311" s="7" t="s">
        <v>869</v>
      </c>
      <c r="I311" s="7" t="s">
        <v>470</v>
      </c>
      <c r="J311" s="7" t="s">
        <v>51</v>
      </c>
      <c r="K311" s="7" t="s">
        <v>484</v>
      </c>
      <c r="L311" s="2">
        <f t="shared" si="4"/>
        <v>260668.13091711528</v>
      </c>
      <c r="M311" s="7" t="s">
        <v>38</v>
      </c>
      <c r="N311" s="7" t="s">
        <v>12233</v>
      </c>
    </row>
    <row r="312" spans="2:14" hidden="1" outlineLevel="1">
      <c r="B312" s="7" t="s">
        <v>873</v>
      </c>
      <c r="C312" s="7" t="s">
        <v>24</v>
      </c>
      <c r="D312" s="7" t="s">
        <v>38</v>
      </c>
      <c r="E312" s="7"/>
      <c r="F312" s="7" t="s">
        <v>12234</v>
      </c>
      <c r="G312" s="7" t="s">
        <v>12235</v>
      </c>
      <c r="H312" s="7" t="s">
        <v>876</v>
      </c>
      <c r="I312" s="7" t="s">
        <v>312</v>
      </c>
      <c r="J312" s="7" t="s">
        <v>51</v>
      </c>
      <c r="K312" s="7" t="s">
        <v>799</v>
      </c>
      <c r="L312" s="2">
        <f t="shared" si="4"/>
        <v>-108611.7212154647</v>
      </c>
      <c r="M312" s="7" t="s">
        <v>38</v>
      </c>
      <c r="N312" s="7" t="s">
        <v>12236</v>
      </c>
    </row>
    <row r="313" spans="2:14" hidden="1" outlineLevel="1">
      <c r="B313" s="7" t="s">
        <v>873</v>
      </c>
      <c r="C313" s="7" t="s">
        <v>24</v>
      </c>
      <c r="D313" s="7" t="s">
        <v>38</v>
      </c>
      <c r="E313" s="7"/>
      <c r="F313" s="7" t="s">
        <v>12237</v>
      </c>
      <c r="G313" s="7" t="s">
        <v>12238</v>
      </c>
      <c r="H313" s="7" t="s">
        <v>876</v>
      </c>
      <c r="I313" s="7" t="s">
        <v>6509</v>
      </c>
      <c r="J313" s="7" t="s">
        <v>51</v>
      </c>
      <c r="K313" s="7" t="s">
        <v>132</v>
      </c>
      <c r="L313" s="2">
        <f t="shared" si="4"/>
        <v>143367.4720044134</v>
      </c>
      <c r="M313" s="7" t="s">
        <v>38</v>
      </c>
      <c r="N313" s="7" t="s">
        <v>12239</v>
      </c>
    </row>
    <row r="314" spans="2:14" hidden="1" outlineLevel="1">
      <c r="B314" s="7" t="s">
        <v>883</v>
      </c>
      <c r="C314" s="7" t="s">
        <v>24</v>
      </c>
      <c r="D314" s="7" t="s">
        <v>38</v>
      </c>
      <c r="E314" s="7"/>
      <c r="F314" s="7" t="s">
        <v>884</v>
      </c>
      <c r="G314" s="7" t="s">
        <v>12240</v>
      </c>
      <c r="H314" s="7" t="s">
        <v>886</v>
      </c>
      <c r="I314" s="7" t="s">
        <v>1416</v>
      </c>
      <c r="J314" s="7" t="s">
        <v>38</v>
      </c>
      <c r="K314" s="7" t="s">
        <v>1374</v>
      </c>
      <c r="L314" s="2">
        <f t="shared" si="4"/>
        <v>-26066.813091711527</v>
      </c>
      <c r="M314" s="7" t="s">
        <v>38</v>
      </c>
      <c r="N314" s="7" t="s">
        <v>12241</v>
      </c>
    </row>
    <row r="315" spans="2:14" hidden="1" outlineLevel="1">
      <c r="B315" s="7" t="s">
        <v>883</v>
      </c>
      <c r="C315" s="7" t="s">
        <v>24</v>
      </c>
      <c r="D315" s="7" t="s">
        <v>38</v>
      </c>
      <c r="E315" s="7"/>
      <c r="F315" s="7" t="s">
        <v>12242</v>
      </c>
      <c r="G315" s="7" t="s">
        <v>12243</v>
      </c>
      <c r="H315" s="7" t="s">
        <v>886</v>
      </c>
      <c r="I315" s="7" t="s">
        <v>3590</v>
      </c>
      <c r="J315" s="7" t="s">
        <v>38</v>
      </c>
      <c r="K315" s="7" t="s">
        <v>746</v>
      </c>
      <c r="L315" s="2">
        <f t="shared" si="4"/>
        <v>43444.688486185878</v>
      </c>
      <c r="M315" s="7" t="s">
        <v>38</v>
      </c>
      <c r="N315" s="7" t="s">
        <v>12244</v>
      </c>
    </row>
    <row r="316" spans="2:14" hidden="1" outlineLevel="1">
      <c r="B316" s="7" t="s">
        <v>889</v>
      </c>
      <c r="C316" s="7" t="s">
        <v>24</v>
      </c>
      <c r="D316" s="7" t="s">
        <v>63</v>
      </c>
      <c r="E316" s="7"/>
      <c r="F316" s="7" t="s">
        <v>6088</v>
      </c>
      <c r="G316" s="7" t="s">
        <v>6089</v>
      </c>
      <c r="H316" s="7" t="s">
        <v>892</v>
      </c>
      <c r="I316" s="7" t="s">
        <v>549</v>
      </c>
      <c r="J316" s="7" t="s">
        <v>51</v>
      </c>
      <c r="K316" s="7" t="s">
        <v>452</v>
      </c>
      <c r="L316" s="2">
        <f t="shared" si="4"/>
        <v>304112.81940330111</v>
      </c>
      <c r="M316" s="7" t="s">
        <v>38</v>
      </c>
      <c r="N316" s="7" t="s">
        <v>1542</v>
      </c>
    </row>
    <row r="317" spans="2:14" hidden="1" outlineLevel="1">
      <c r="B317" s="7" t="s">
        <v>895</v>
      </c>
      <c r="C317" s="7" t="s">
        <v>24</v>
      </c>
      <c r="D317" s="7" t="s">
        <v>55</v>
      </c>
      <c r="E317" s="7"/>
      <c r="F317" s="7" t="s">
        <v>12245</v>
      </c>
      <c r="G317" s="7" t="s">
        <v>12246</v>
      </c>
      <c r="H317" s="7" t="s">
        <v>898</v>
      </c>
      <c r="I317" s="7" t="s">
        <v>501</v>
      </c>
      <c r="J317" s="7" t="s">
        <v>51</v>
      </c>
      <c r="K317" s="7" t="s">
        <v>208</v>
      </c>
      <c r="L317" s="2">
        <f t="shared" si="4"/>
        <v>221567.91127954799</v>
      </c>
      <c r="M317" s="7" t="s">
        <v>38</v>
      </c>
      <c r="N317" s="7" t="s">
        <v>12247</v>
      </c>
    </row>
    <row r="318" spans="2:14" hidden="1" outlineLevel="1">
      <c r="B318" s="7" t="s">
        <v>901</v>
      </c>
      <c r="C318" s="7" t="s">
        <v>24</v>
      </c>
      <c r="D318" s="7" t="s">
        <v>63</v>
      </c>
      <c r="E318" s="7"/>
      <c r="F318" s="7" t="s">
        <v>12248</v>
      </c>
      <c r="G318" s="7" t="s">
        <v>12249</v>
      </c>
      <c r="H318" s="7" t="s">
        <v>904</v>
      </c>
      <c r="I318" s="7" t="s">
        <v>465</v>
      </c>
      <c r="J318" s="7" t="s">
        <v>38</v>
      </c>
      <c r="K318" s="7" t="s">
        <v>572</v>
      </c>
      <c r="L318" s="2">
        <f t="shared" si="4"/>
        <v>-160745.34739888774</v>
      </c>
      <c r="M318" s="7" t="s">
        <v>38</v>
      </c>
      <c r="N318" s="7" t="s">
        <v>12250</v>
      </c>
    </row>
    <row r="319" spans="2:14" hidden="1" outlineLevel="1">
      <c r="B319" s="7" t="s">
        <v>901</v>
      </c>
      <c r="C319" s="7" t="s">
        <v>24</v>
      </c>
      <c r="D319" s="7" t="s">
        <v>46</v>
      </c>
      <c r="E319" s="7"/>
      <c r="F319" s="7" t="s">
        <v>6094</v>
      </c>
      <c r="G319" s="7" t="s">
        <v>6095</v>
      </c>
      <c r="H319" s="7" t="s">
        <v>904</v>
      </c>
      <c r="I319" s="7" t="s">
        <v>1267</v>
      </c>
      <c r="J319" s="7" t="s">
        <v>38</v>
      </c>
      <c r="K319" s="7" t="s">
        <v>659</v>
      </c>
      <c r="L319" s="2">
        <f t="shared" si="4"/>
        <v>308457.28825191973</v>
      </c>
      <c r="M319" s="7" t="s">
        <v>38</v>
      </c>
      <c r="N319" s="7" t="s">
        <v>12251</v>
      </c>
    </row>
    <row r="320" spans="2:14" hidden="1" outlineLevel="1">
      <c r="B320" s="7" t="s">
        <v>911</v>
      </c>
      <c r="C320" s="7" t="s">
        <v>24</v>
      </c>
      <c r="D320" s="7" t="s">
        <v>374</v>
      </c>
      <c r="E320" s="7"/>
      <c r="F320" s="7" t="s">
        <v>12252</v>
      </c>
      <c r="G320" s="7" t="s">
        <v>12253</v>
      </c>
      <c r="H320" s="7" t="s">
        <v>914</v>
      </c>
      <c r="I320" s="7" t="s">
        <v>630</v>
      </c>
      <c r="J320" s="7" t="s">
        <v>51</v>
      </c>
      <c r="K320" s="7" t="s">
        <v>659</v>
      </c>
      <c r="L320" s="2">
        <f t="shared" si="4"/>
        <v>308457.28825191973</v>
      </c>
      <c r="M320" s="7" t="s">
        <v>38</v>
      </c>
      <c r="N320" s="7" t="s">
        <v>12254</v>
      </c>
    </row>
    <row r="321" spans="2:14" hidden="1" outlineLevel="1">
      <c r="B321" s="7" t="s">
        <v>927</v>
      </c>
      <c r="C321" s="7" t="s">
        <v>24</v>
      </c>
      <c r="D321" s="7" t="s">
        <v>63</v>
      </c>
      <c r="E321" s="7"/>
      <c r="F321" s="7" t="s">
        <v>12261</v>
      </c>
      <c r="G321" s="7" t="s">
        <v>12262</v>
      </c>
      <c r="H321" s="7" t="s">
        <v>930</v>
      </c>
      <c r="I321" s="7" t="s">
        <v>1293</v>
      </c>
      <c r="J321" s="7" t="s">
        <v>38</v>
      </c>
      <c r="K321" s="7" t="s">
        <v>1075</v>
      </c>
      <c r="L321" s="2">
        <f t="shared" si="4"/>
        <v>-195501.09818783647</v>
      </c>
      <c r="M321" s="7" t="s">
        <v>38</v>
      </c>
      <c r="N321" s="7" t="s">
        <v>12263</v>
      </c>
    </row>
    <row r="322" spans="2:14" hidden="1" outlineLevel="1">
      <c r="B322" s="7" t="s">
        <v>927</v>
      </c>
      <c r="C322" s="7" t="s">
        <v>24</v>
      </c>
      <c r="D322" s="7" t="s">
        <v>142</v>
      </c>
      <c r="E322" s="7"/>
      <c r="F322" s="7" t="s">
        <v>934</v>
      </c>
      <c r="G322" s="7" t="s">
        <v>935</v>
      </c>
      <c r="H322" s="7" t="s">
        <v>930</v>
      </c>
      <c r="I322" s="7" t="s">
        <v>549</v>
      </c>
      <c r="J322" s="7" t="s">
        <v>38</v>
      </c>
      <c r="K322" s="7" t="s">
        <v>188</v>
      </c>
      <c r="L322" s="2">
        <f t="shared" si="4"/>
        <v>204190.03588507365</v>
      </c>
      <c r="M322" s="7" t="s">
        <v>38</v>
      </c>
      <c r="N322" s="7" t="s">
        <v>12264</v>
      </c>
    </row>
    <row r="323" spans="2:14" hidden="1" outlineLevel="1">
      <c r="B323" s="7" t="s">
        <v>937</v>
      </c>
      <c r="C323" s="7" t="s">
        <v>24</v>
      </c>
      <c r="D323" s="7" t="s">
        <v>55</v>
      </c>
      <c r="E323" s="7"/>
      <c r="F323" s="7" t="s">
        <v>12265</v>
      </c>
      <c r="G323" s="7" t="s">
        <v>12266</v>
      </c>
      <c r="H323" s="7" t="s">
        <v>940</v>
      </c>
      <c r="I323" s="7" t="s">
        <v>5897</v>
      </c>
      <c r="J323" s="7" t="s">
        <v>51</v>
      </c>
      <c r="K323" s="7" t="s">
        <v>583</v>
      </c>
      <c r="L323" s="2">
        <f t="shared" ref="L323:L386" si="5">K323/$K$982*100</f>
        <v>52133.626183423054</v>
      </c>
      <c r="M323" s="7" t="s">
        <v>38</v>
      </c>
      <c r="N323" s="7" t="s">
        <v>12267</v>
      </c>
    </row>
    <row r="324" spans="2:14" hidden="1" outlineLevel="1">
      <c r="B324" s="7" t="s">
        <v>947</v>
      </c>
      <c r="C324" s="7" t="s">
        <v>24</v>
      </c>
      <c r="D324" s="7" t="s">
        <v>38</v>
      </c>
      <c r="E324" s="7"/>
      <c r="F324" s="7" t="s">
        <v>12268</v>
      </c>
      <c r="G324" s="7" t="s">
        <v>12269</v>
      </c>
      <c r="H324" s="7" t="s">
        <v>950</v>
      </c>
      <c r="I324" s="7" t="s">
        <v>1110</v>
      </c>
      <c r="J324" s="7" t="s">
        <v>38</v>
      </c>
      <c r="K324" s="7" t="s">
        <v>2097</v>
      </c>
      <c r="L324" s="2">
        <f t="shared" si="5"/>
        <v>78200.439275134573</v>
      </c>
      <c r="M324" s="7" t="s">
        <v>38</v>
      </c>
      <c r="N324" s="7" t="s">
        <v>9370</v>
      </c>
    </row>
    <row r="325" spans="2:14" hidden="1" outlineLevel="1">
      <c r="B325" s="7" t="s">
        <v>958</v>
      </c>
      <c r="C325" s="7" t="s">
        <v>24</v>
      </c>
      <c r="D325" s="7" t="s">
        <v>46</v>
      </c>
      <c r="E325" s="7"/>
      <c r="F325" s="7" t="s">
        <v>12270</v>
      </c>
      <c r="G325" s="7" t="s">
        <v>12271</v>
      </c>
      <c r="H325" s="7" t="s">
        <v>961</v>
      </c>
      <c r="I325" s="7" t="s">
        <v>6709</v>
      </c>
      <c r="J325" s="7" t="s">
        <v>51</v>
      </c>
      <c r="K325" s="7" t="s">
        <v>497</v>
      </c>
      <c r="L325" s="2">
        <f t="shared" si="5"/>
        <v>-208534.50473369221</v>
      </c>
      <c r="M325" s="7" t="s">
        <v>38</v>
      </c>
      <c r="N325" s="7" t="s">
        <v>12272</v>
      </c>
    </row>
    <row r="326" spans="2:14" hidden="1" outlineLevel="1">
      <c r="B326" s="7" t="s">
        <v>958</v>
      </c>
      <c r="C326" s="7" t="s">
        <v>24</v>
      </c>
      <c r="D326" s="7" t="s">
        <v>521</v>
      </c>
      <c r="E326" s="7"/>
      <c r="F326" s="7" t="s">
        <v>12273</v>
      </c>
      <c r="G326" s="7" t="s">
        <v>12274</v>
      </c>
      <c r="H326" s="7" t="s">
        <v>961</v>
      </c>
      <c r="I326" s="7" t="s">
        <v>50</v>
      </c>
      <c r="J326" s="7" t="s">
        <v>51</v>
      </c>
      <c r="K326" s="7" t="s">
        <v>1405</v>
      </c>
      <c r="L326" s="2">
        <f t="shared" si="5"/>
        <v>299768.35055468255</v>
      </c>
      <c r="M326" s="7" t="s">
        <v>38</v>
      </c>
      <c r="N326" s="7" t="s">
        <v>12275</v>
      </c>
    </row>
    <row r="327" spans="2:14" hidden="1" outlineLevel="1">
      <c r="B327" s="7" t="s">
        <v>987</v>
      </c>
      <c r="C327" s="7" t="s">
        <v>24</v>
      </c>
      <c r="D327" s="7" t="s">
        <v>63</v>
      </c>
      <c r="E327" s="7"/>
      <c r="F327" s="7" t="s">
        <v>12281</v>
      </c>
      <c r="G327" s="7" t="s">
        <v>12282</v>
      </c>
      <c r="H327" s="7" t="s">
        <v>990</v>
      </c>
      <c r="I327" s="7" t="s">
        <v>1024</v>
      </c>
      <c r="J327" s="7" t="s">
        <v>51</v>
      </c>
      <c r="K327" s="7" t="s">
        <v>195</v>
      </c>
      <c r="L327" s="2">
        <f t="shared" si="5"/>
        <v>243290.25552264092</v>
      </c>
      <c r="M327" s="7" t="s">
        <v>38</v>
      </c>
      <c r="N327" s="7" t="s">
        <v>12283</v>
      </c>
    </row>
    <row r="328" spans="2:14" hidden="1" outlineLevel="1">
      <c r="B328" s="7" t="s">
        <v>987</v>
      </c>
      <c r="C328" s="7" t="s">
        <v>24</v>
      </c>
      <c r="D328" s="7" t="s">
        <v>142</v>
      </c>
      <c r="E328" s="7"/>
      <c r="F328" s="7" t="s">
        <v>12284</v>
      </c>
      <c r="G328" s="7" t="s">
        <v>12285</v>
      </c>
      <c r="H328" s="7" t="s">
        <v>990</v>
      </c>
      <c r="I328" s="7" t="s">
        <v>232</v>
      </c>
      <c r="J328" s="7" t="s">
        <v>51</v>
      </c>
      <c r="K328" s="7" t="s">
        <v>396</v>
      </c>
      <c r="L328" s="2">
        <f t="shared" si="5"/>
        <v>-169434.28509612492</v>
      </c>
      <c r="M328" s="7" t="s">
        <v>38</v>
      </c>
      <c r="N328" s="7" t="s">
        <v>12286</v>
      </c>
    </row>
    <row r="329" spans="2:14" hidden="1" outlineLevel="1">
      <c r="B329" s="7" t="s">
        <v>997</v>
      </c>
      <c r="C329" s="7" t="s">
        <v>24</v>
      </c>
      <c r="D329" s="7" t="s">
        <v>374</v>
      </c>
      <c r="E329" s="7"/>
      <c r="F329" s="7" t="s">
        <v>12287</v>
      </c>
      <c r="G329" s="7" t="s">
        <v>12288</v>
      </c>
      <c r="H329" s="7" t="s">
        <v>1000</v>
      </c>
      <c r="I329" s="7" t="s">
        <v>7986</v>
      </c>
      <c r="J329" s="7" t="s">
        <v>51</v>
      </c>
      <c r="K329" s="7" t="s">
        <v>4807</v>
      </c>
      <c r="L329" s="2">
        <f t="shared" si="5"/>
        <v>408380.0717701473</v>
      </c>
      <c r="M329" s="7" t="s">
        <v>38</v>
      </c>
      <c r="N329" s="7" t="s">
        <v>12289</v>
      </c>
    </row>
    <row r="330" spans="2:14" hidden="1" outlineLevel="1">
      <c r="B330" s="7" t="s">
        <v>1003</v>
      </c>
      <c r="C330" s="7" t="s">
        <v>24</v>
      </c>
      <c r="D330" s="7" t="s">
        <v>38</v>
      </c>
      <c r="E330" s="7"/>
      <c r="F330" s="7" t="s">
        <v>1004</v>
      </c>
      <c r="G330" s="7" t="s">
        <v>1005</v>
      </c>
      <c r="H330" s="7" t="s">
        <v>1006</v>
      </c>
      <c r="I330" s="7" t="s">
        <v>1007</v>
      </c>
      <c r="J330" s="7" t="s">
        <v>51</v>
      </c>
      <c r="K330" s="7" t="s">
        <v>343</v>
      </c>
      <c r="L330" s="2">
        <f t="shared" si="5"/>
        <v>-204190.03588507365</v>
      </c>
      <c r="M330" s="7" t="s">
        <v>38</v>
      </c>
      <c r="N330" s="7" t="s">
        <v>6619</v>
      </c>
    </row>
    <row r="331" spans="2:14" hidden="1" outlineLevel="1">
      <c r="B331" s="7" t="s">
        <v>1003</v>
      </c>
      <c r="C331" s="7" t="s">
        <v>24</v>
      </c>
      <c r="D331" s="7" t="s">
        <v>38</v>
      </c>
      <c r="E331" s="7"/>
      <c r="F331" s="7" t="s">
        <v>12290</v>
      </c>
      <c r="G331" s="7" t="s">
        <v>12291</v>
      </c>
      <c r="H331" s="7" t="s">
        <v>1006</v>
      </c>
      <c r="I331" s="7" t="s">
        <v>483</v>
      </c>
      <c r="J331" s="7" t="s">
        <v>51</v>
      </c>
      <c r="K331" s="7" t="s">
        <v>208</v>
      </c>
      <c r="L331" s="2">
        <f t="shared" si="5"/>
        <v>221567.91127954799</v>
      </c>
      <c r="M331" s="7" t="s">
        <v>38</v>
      </c>
      <c r="N331" s="7" t="s">
        <v>9023</v>
      </c>
    </row>
    <row r="332" spans="2:14" hidden="1" outlineLevel="1">
      <c r="B332" s="7" t="s">
        <v>1031</v>
      </c>
      <c r="C332" s="7" t="s">
        <v>24</v>
      </c>
      <c r="D332" s="7" t="s">
        <v>46</v>
      </c>
      <c r="E332" s="7"/>
      <c r="F332" s="7" t="s">
        <v>1032</v>
      </c>
      <c r="G332" s="7" t="s">
        <v>12300</v>
      </c>
      <c r="H332" s="7" t="s">
        <v>1034</v>
      </c>
      <c r="I332" s="7" t="s">
        <v>1503</v>
      </c>
      <c r="J332" s="7" t="s">
        <v>51</v>
      </c>
      <c r="K332" s="7" t="s">
        <v>289</v>
      </c>
      <c r="L332" s="2">
        <f t="shared" si="5"/>
        <v>208534.50473369221</v>
      </c>
      <c r="M332" s="7" t="s">
        <v>38</v>
      </c>
      <c r="N332" s="7" t="s">
        <v>12301</v>
      </c>
    </row>
    <row r="333" spans="2:14" hidden="1" outlineLevel="1">
      <c r="B333" s="7" t="s">
        <v>1036</v>
      </c>
      <c r="C333" s="7" t="s">
        <v>24</v>
      </c>
      <c r="D333" s="7" t="s">
        <v>55</v>
      </c>
      <c r="E333" s="7"/>
      <c r="F333" s="7" t="s">
        <v>12302</v>
      </c>
      <c r="G333" s="7" t="s">
        <v>12303</v>
      </c>
      <c r="H333" s="7" t="s">
        <v>1039</v>
      </c>
      <c r="I333" s="7" t="s">
        <v>158</v>
      </c>
      <c r="J333" s="7" t="s">
        <v>51</v>
      </c>
      <c r="K333" s="7" t="s">
        <v>459</v>
      </c>
      <c r="L333" s="2">
        <f t="shared" si="5"/>
        <v>265012.59976573387</v>
      </c>
      <c r="M333" s="7" t="s">
        <v>38</v>
      </c>
      <c r="N333" s="7" t="s">
        <v>12304</v>
      </c>
    </row>
    <row r="334" spans="2:14" hidden="1" outlineLevel="1">
      <c r="B334" s="7" t="s">
        <v>1046</v>
      </c>
      <c r="C334" s="7" t="s">
        <v>24</v>
      </c>
      <c r="D334" s="7" t="s">
        <v>55</v>
      </c>
      <c r="E334" s="7"/>
      <c r="F334" s="7" t="s">
        <v>12305</v>
      </c>
      <c r="G334" s="7" t="s">
        <v>12306</v>
      </c>
      <c r="H334" s="7" t="s">
        <v>1049</v>
      </c>
      <c r="I334" s="7" t="s">
        <v>3526</v>
      </c>
      <c r="J334" s="7" t="s">
        <v>38</v>
      </c>
      <c r="K334" s="7" t="s">
        <v>956</v>
      </c>
      <c r="L334" s="2">
        <f t="shared" si="5"/>
        <v>-86889.376972371756</v>
      </c>
      <c r="M334" s="7" t="s">
        <v>38</v>
      </c>
      <c r="N334" s="7" t="s">
        <v>12307</v>
      </c>
    </row>
    <row r="335" spans="2:14" hidden="1" outlineLevel="1">
      <c r="B335" s="7" t="s">
        <v>1046</v>
      </c>
      <c r="C335" s="7" t="s">
        <v>24</v>
      </c>
      <c r="D335" s="7" t="s">
        <v>55</v>
      </c>
      <c r="E335" s="7"/>
      <c r="F335" s="7" t="s">
        <v>12308</v>
      </c>
      <c r="G335" s="7" t="s">
        <v>12309</v>
      </c>
      <c r="H335" s="7" t="s">
        <v>1049</v>
      </c>
      <c r="I335" s="7" t="s">
        <v>1599</v>
      </c>
      <c r="J335" s="7" t="s">
        <v>38</v>
      </c>
      <c r="K335" s="7" t="s">
        <v>68</v>
      </c>
      <c r="L335" s="2">
        <f t="shared" si="5"/>
        <v>247634.72437125951</v>
      </c>
      <c r="M335" s="7" t="s">
        <v>38</v>
      </c>
      <c r="N335" s="7" t="s">
        <v>12310</v>
      </c>
    </row>
    <row r="336" spans="2:14" hidden="1" outlineLevel="1">
      <c r="B336" s="7" t="s">
        <v>1046</v>
      </c>
      <c r="C336" s="7" t="s">
        <v>24</v>
      </c>
      <c r="D336" s="7" t="s">
        <v>46</v>
      </c>
      <c r="E336" s="7"/>
      <c r="F336" s="7" t="s">
        <v>12311</v>
      </c>
      <c r="G336" s="7" t="s">
        <v>12312</v>
      </c>
      <c r="H336" s="7" t="s">
        <v>1049</v>
      </c>
      <c r="I336" s="7" t="s">
        <v>592</v>
      </c>
      <c r="J336" s="7" t="s">
        <v>38</v>
      </c>
      <c r="K336" s="7" t="s">
        <v>426</v>
      </c>
      <c r="L336" s="2">
        <f t="shared" si="5"/>
        <v>-182467.69164198069</v>
      </c>
      <c r="M336" s="7" t="s">
        <v>38</v>
      </c>
      <c r="N336" s="7" t="s">
        <v>12313</v>
      </c>
    </row>
    <row r="337" spans="2:14" hidden="1" outlineLevel="1">
      <c r="B337" s="5" t="s">
        <v>1395</v>
      </c>
      <c r="C337" s="5" t="s">
        <v>37</v>
      </c>
      <c r="D337" s="5" t="s">
        <v>38</v>
      </c>
      <c r="E337" s="5"/>
      <c r="F337" s="5" t="s">
        <v>6912</v>
      </c>
      <c r="G337" s="5" t="s">
        <v>6913</v>
      </c>
      <c r="H337" s="5" t="s">
        <v>1398</v>
      </c>
      <c r="I337" s="5" t="s">
        <v>1066</v>
      </c>
      <c r="J337" s="5" t="s">
        <v>51</v>
      </c>
      <c r="K337" s="5" t="s">
        <v>252</v>
      </c>
      <c r="L337" s="2">
        <f t="shared" si="5"/>
        <v>73855.970426515996</v>
      </c>
      <c r="M337" s="5" t="s">
        <v>38</v>
      </c>
      <c r="N337" s="5" t="s">
        <v>12654</v>
      </c>
    </row>
    <row r="338" spans="2:14" hidden="1" outlineLevel="1">
      <c r="B338" s="7" t="s">
        <v>1062</v>
      </c>
      <c r="C338" s="7" t="s">
        <v>24</v>
      </c>
      <c r="D338" s="7" t="s">
        <v>38</v>
      </c>
      <c r="E338" s="7"/>
      <c r="F338" s="7" t="s">
        <v>12314</v>
      </c>
      <c r="G338" s="7" t="s">
        <v>12315</v>
      </c>
      <c r="H338" s="7" t="s">
        <v>1065</v>
      </c>
      <c r="I338" s="7" t="s">
        <v>1846</v>
      </c>
      <c r="J338" s="7" t="s">
        <v>38</v>
      </c>
      <c r="K338" s="7" t="s">
        <v>459</v>
      </c>
      <c r="L338" s="2">
        <f t="shared" si="5"/>
        <v>265012.59976573387</v>
      </c>
      <c r="M338" s="7" t="s">
        <v>38</v>
      </c>
      <c r="N338" s="7" t="s">
        <v>4223</v>
      </c>
    </row>
    <row r="339" spans="2:14" hidden="1" outlineLevel="1">
      <c r="B339" s="7" t="s">
        <v>1062</v>
      </c>
      <c r="C339" s="7" t="s">
        <v>24</v>
      </c>
      <c r="D339" s="7" t="s">
        <v>55</v>
      </c>
      <c r="E339" s="7"/>
      <c r="F339" s="7" t="s">
        <v>12316</v>
      </c>
      <c r="G339" s="7" t="s">
        <v>12317</v>
      </c>
      <c r="H339" s="7" t="s">
        <v>1065</v>
      </c>
      <c r="I339" s="7" t="s">
        <v>408</v>
      </c>
      <c r="J339" s="7" t="s">
        <v>38</v>
      </c>
      <c r="K339" s="7" t="s">
        <v>2423</v>
      </c>
      <c r="L339" s="2">
        <f t="shared" si="5"/>
        <v>-243290.25552264092</v>
      </c>
      <c r="M339" s="7" t="s">
        <v>38</v>
      </c>
      <c r="N339" s="7" t="s">
        <v>6140</v>
      </c>
    </row>
    <row r="340" spans="2:14" hidden="1" outlineLevel="1">
      <c r="B340" s="7" t="s">
        <v>1062</v>
      </c>
      <c r="C340" s="7" t="s">
        <v>24</v>
      </c>
      <c r="D340" s="7" t="s">
        <v>38</v>
      </c>
      <c r="E340" s="7"/>
      <c r="F340" s="7" t="s">
        <v>12318</v>
      </c>
      <c r="G340" s="7" t="s">
        <v>12319</v>
      </c>
      <c r="H340" s="7" t="s">
        <v>1065</v>
      </c>
      <c r="I340" s="7" t="s">
        <v>2327</v>
      </c>
      <c r="J340" s="7" t="s">
        <v>38</v>
      </c>
      <c r="K340" s="7" t="s">
        <v>1095</v>
      </c>
      <c r="L340" s="2">
        <f t="shared" si="5"/>
        <v>-69511.501577897405</v>
      </c>
      <c r="M340" s="7" t="s">
        <v>38</v>
      </c>
      <c r="N340" s="7" t="s">
        <v>12320</v>
      </c>
    </row>
    <row r="341" spans="2:14" hidden="1" outlineLevel="1">
      <c r="B341" s="7" t="s">
        <v>1077</v>
      </c>
      <c r="C341" s="7" t="s">
        <v>24</v>
      </c>
      <c r="D341" s="7" t="s">
        <v>55</v>
      </c>
      <c r="E341" s="7"/>
      <c r="F341" s="7" t="s">
        <v>12321</v>
      </c>
      <c r="G341" s="7" t="s">
        <v>12322</v>
      </c>
      <c r="H341" s="7" t="s">
        <v>1080</v>
      </c>
      <c r="I341" s="7" t="s">
        <v>7156</v>
      </c>
      <c r="J341" s="7" t="s">
        <v>38</v>
      </c>
      <c r="K341" s="7" t="s">
        <v>350</v>
      </c>
      <c r="L341" s="2">
        <f t="shared" si="5"/>
        <v>212878.97358231081</v>
      </c>
      <c r="M341" s="7" t="s">
        <v>38</v>
      </c>
      <c r="N341" s="7" t="s">
        <v>12323</v>
      </c>
    </row>
    <row r="342" spans="2:14" hidden="1" outlineLevel="1">
      <c r="B342" s="7" t="s">
        <v>1077</v>
      </c>
      <c r="C342" s="7" t="s">
        <v>24</v>
      </c>
      <c r="D342" s="7" t="s">
        <v>55</v>
      </c>
      <c r="E342" s="7"/>
      <c r="F342" s="7" t="s">
        <v>12324</v>
      </c>
      <c r="G342" s="7" t="s">
        <v>12325</v>
      </c>
      <c r="H342" s="7" t="s">
        <v>1080</v>
      </c>
      <c r="I342" s="7" t="s">
        <v>1635</v>
      </c>
      <c r="J342" s="7" t="s">
        <v>38</v>
      </c>
      <c r="K342" s="7" t="s">
        <v>2459</v>
      </c>
      <c r="L342" s="2">
        <f t="shared" si="5"/>
        <v>-152056.40970165055</v>
      </c>
      <c r="M342" s="7" t="s">
        <v>38</v>
      </c>
      <c r="N342" s="7" t="s">
        <v>12326</v>
      </c>
    </row>
    <row r="343" spans="2:14" hidden="1" outlineLevel="1">
      <c r="B343" s="7" t="s">
        <v>1097</v>
      </c>
      <c r="C343" s="7" t="s">
        <v>24</v>
      </c>
      <c r="D343" s="7" t="s">
        <v>38</v>
      </c>
      <c r="E343" s="7"/>
      <c r="F343" s="7" t="s">
        <v>12330</v>
      </c>
      <c r="G343" s="7" t="s">
        <v>12331</v>
      </c>
      <c r="H343" s="7" t="s">
        <v>1100</v>
      </c>
      <c r="I343" s="7" t="s">
        <v>5677</v>
      </c>
      <c r="J343" s="7" t="s">
        <v>51</v>
      </c>
      <c r="K343" s="7" t="s">
        <v>941</v>
      </c>
      <c r="L343" s="2">
        <f t="shared" si="5"/>
        <v>-65167.032729278821</v>
      </c>
      <c r="M343" s="7" t="s">
        <v>38</v>
      </c>
      <c r="N343" s="7" t="s">
        <v>10374</v>
      </c>
    </row>
    <row r="344" spans="2:14" hidden="1" outlineLevel="1">
      <c r="B344" s="7" t="s">
        <v>1097</v>
      </c>
      <c r="C344" s="7" t="s">
        <v>24</v>
      </c>
      <c r="D344" s="7" t="s">
        <v>374</v>
      </c>
      <c r="E344" s="7"/>
      <c r="F344" s="7" t="s">
        <v>12332</v>
      </c>
      <c r="G344" s="7" t="s">
        <v>12333</v>
      </c>
      <c r="H344" s="7" t="s">
        <v>1100</v>
      </c>
      <c r="I344" s="7" t="s">
        <v>977</v>
      </c>
      <c r="J344" s="7" t="s">
        <v>51</v>
      </c>
      <c r="K344" s="7" t="s">
        <v>2126</v>
      </c>
      <c r="L344" s="2">
        <f t="shared" si="5"/>
        <v>291079.41285744542</v>
      </c>
      <c r="M344" s="7" t="s">
        <v>38</v>
      </c>
      <c r="N344" s="7" t="s">
        <v>12334</v>
      </c>
    </row>
    <row r="345" spans="2:14" hidden="1" outlineLevel="1">
      <c r="B345" s="7" t="s">
        <v>1106</v>
      </c>
      <c r="C345" s="7" t="s">
        <v>24</v>
      </c>
      <c r="D345" s="7" t="s">
        <v>63</v>
      </c>
      <c r="E345" s="7"/>
      <c r="F345" s="7" t="s">
        <v>7459</v>
      </c>
      <c r="G345" s="7" t="s">
        <v>7460</v>
      </c>
      <c r="H345" s="7" t="s">
        <v>1109</v>
      </c>
      <c r="I345" s="7" t="s">
        <v>1135</v>
      </c>
      <c r="J345" s="7" t="s">
        <v>51</v>
      </c>
      <c r="K345" s="7" t="s">
        <v>1227</v>
      </c>
      <c r="L345" s="2">
        <f t="shared" si="5"/>
        <v>286734.9440088268</v>
      </c>
      <c r="M345" s="7" t="s">
        <v>38</v>
      </c>
      <c r="N345" s="7" t="s">
        <v>12335</v>
      </c>
    </row>
    <row r="346" spans="2:14" hidden="1" outlineLevel="1">
      <c r="B346" s="7" t="s">
        <v>1106</v>
      </c>
      <c r="C346" s="7" t="s">
        <v>24</v>
      </c>
      <c r="D346" s="7" t="s">
        <v>63</v>
      </c>
      <c r="E346" s="7"/>
      <c r="F346" s="7" t="s">
        <v>12336</v>
      </c>
      <c r="G346" s="7" t="s">
        <v>12337</v>
      </c>
      <c r="H346" s="7" t="s">
        <v>1109</v>
      </c>
      <c r="I346" s="7" t="s">
        <v>4240</v>
      </c>
      <c r="J346" s="7" t="s">
        <v>51</v>
      </c>
      <c r="K346" s="7" t="s">
        <v>1075</v>
      </c>
      <c r="L346" s="2">
        <f t="shared" si="5"/>
        <v>-195501.09818783647</v>
      </c>
      <c r="M346" s="7" t="s">
        <v>38</v>
      </c>
      <c r="N346" s="7" t="s">
        <v>12338</v>
      </c>
    </row>
    <row r="347" spans="2:14" hidden="1" outlineLevel="1">
      <c r="B347" s="7" t="s">
        <v>1116</v>
      </c>
      <c r="C347" s="7" t="s">
        <v>24</v>
      </c>
      <c r="D347" s="7" t="s">
        <v>63</v>
      </c>
      <c r="E347" s="7"/>
      <c r="F347" s="7" t="s">
        <v>12339</v>
      </c>
      <c r="G347" s="7" t="s">
        <v>12340</v>
      </c>
      <c r="H347" s="7" t="s">
        <v>1119</v>
      </c>
      <c r="I347" s="7" t="s">
        <v>5552</v>
      </c>
      <c r="J347" s="7" t="s">
        <v>38</v>
      </c>
      <c r="K347" s="7" t="s">
        <v>1056</v>
      </c>
      <c r="L347" s="2">
        <f t="shared" si="5"/>
        <v>-238945.78667402233</v>
      </c>
      <c r="M347" s="7" t="s">
        <v>38</v>
      </c>
      <c r="N347" s="7" t="s">
        <v>5015</v>
      </c>
    </row>
    <row r="348" spans="2:14" hidden="1" outlineLevel="1">
      <c r="B348" s="7" t="s">
        <v>1116</v>
      </c>
      <c r="C348" s="7" t="s">
        <v>24</v>
      </c>
      <c r="D348" s="7" t="s">
        <v>46</v>
      </c>
      <c r="E348" s="7"/>
      <c r="F348" s="7" t="s">
        <v>12341</v>
      </c>
      <c r="G348" s="7" t="s">
        <v>12342</v>
      </c>
      <c r="H348" s="7" t="s">
        <v>1119</v>
      </c>
      <c r="I348" s="7" t="s">
        <v>803</v>
      </c>
      <c r="J348" s="7" t="s">
        <v>38</v>
      </c>
      <c r="K348" s="7" t="s">
        <v>550</v>
      </c>
      <c r="L348" s="2">
        <f t="shared" si="5"/>
        <v>256323.66206849669</v>
      </c>
      <c r="M348" s="7" t="s">
        <v>38</v>
      </c>
      <c r="N348" s="7" t="s">
        <v>12343</v>
      </c>
    </row>
    <row r="349" spans="2:14" hidden="1" outlineLevel="1">
      <c r="B349" s="7" t="s">
        <v>1148</v>
      </c>
      <c r="C349" s="7" t="s">
        <v>24</v>
      </c>
      <c r="D349" s="7" t="s">
        <v>374</v>
      </c>
      <c r="E349" s="7"/>
      <c r="F349" s="7" t="s">
        <v>12344</v>
      </c>
      <c r="G349" s="7" t="s">
        <v>12345</v>
      </c>
      <c r="H349" s="7" t="s">
        <v>1151</v>
      </c>
      <c r="I349" s="7" t="s">
        <v>4379</v>
      </c>
      <c r="J349" s="7" t="s">
        <v>51</v>
      </c>
      <c r="K349" s="7" t="s">
        <v>643</v>
      </c>
      <c r="L349" s="2">
        <f t="shared" si="5"/>
        <v>360590.91443534283</v>
      </c>
      <c r="M349" s="7" t="s">
        <v>38</v>
      </c>
      <c r="N349" s="7" t="s">
        <v>12346</v>
      </c>
    </row>
    <row r="350" spans="2:14" hidden="1" outlineLevel="1">
      <c r="B350" s="7" t="s">
        <v>1154</v>
      </c>
      <c r="C350" s="7" t="s">
        <v>24</v>
      </c>
      <c r="D350" s="7" t="s">
        <v>38</v>
      </c>
      <c r="E350" s="7"/>
      <c r="F350" s="7" t="s">
        <v>12347</v>
      </c>
      <c r="G350" s="7" t="s">
        <v>12348</v>
      </c>
      <c r="H350" s="7" t="s">
        <v>1157</v>
      </c>
      <c r="I350" s="7" t="s">
        <v>6503</v>
      </c>
      <c r="J350" s="7" t="s">
        <v>51</v>
      </c>
      <c r="K350" s="7" t="s">
        <v>639</v>
      </c>
      <c r="L350" s="2">
        <f t="shared" si="5"/>
        <v>60822.563880660229</v>
      </c>
      <c r="M350" s="7" t="s">
        <v>38</v>
      </c>
      <c r="N350" s="7" t="s">
        <v>12349</v>
      </c>
    </row>
    <row r="351" spans="2:14" hidden="1" outlineLevel="1">
      <c r="B351" s="7" t="s">
        <v>1176</v>
      </c>
      <c r="C351" s="7" t="s">
        <v>24</v>
      </c>
      <c r="D351" s="7" t="s">
        <v>38</v>
      </c>
      <c r="E351" s="7"/>
      <c r="F351" s="7" t="s">
        <v>12350</v>
      </c>
      <c r="G351" s="7" t="s">
        <v>12351</v>
      </c>
      <c r="H351" s="7" t="s">
        <v>1179</v>
      </c>
      <c r="I351" s="7" t="s">
        <v>3298</v>
      </c>
      <c r="J351" s="7" t="s">
        <v>38</v>
      </c>
      <c r="K351" s="7" t="s">
        <v>1521</v>
      </c>
      <c r="L351" s="2">
        <f t="shared" si="5"/>
        <v>-78200.439275134573</v>
      </c>
      <c r="M351" s="7" t="s">
        <v>38</v>
      </c>
      <c r="N351" s="7" t="s">
        <v>12352</v>
      </c>
    </row>
    <row r="352" spans="2:14" hidden="1" outlineLevel="1">
      <c r="B352" s="7" t="s">
        <v>1176</v>
      </c>
      <c r="C352" s="7" t="s">
        <v>24</v>
      </c>
      <c r="D352" s="7" t="s">
        <v>38</v>
      </c>
      <c r="E352" s="7"/>
      <c r="F352" s="7" t="s">
        <v>12353</v>
      </c>
      <c r="G352" s="7" t="s">
        <v>12354</v>
      </c>
      <c r="H352" s="7" t="s">
        <v>1179</v>
      </c>
      <c r="I352" s="7" t="s">
        <v>549</v>
      </c>
      <c r="J352" s="7" t="s">
        <v>38</v>
      </c>
      <c r="K352" s="7" t="s">
        <v>967</v>
      </c>
      <c r="L352" s="2">
        <f t="shared" si="5"/>
        <v>317146.22594915691</v>
      </c>
      <c r="M352" s="7" t="s">
        <v>38</v>
      </c>
      <c r="N352" s="7" t="s">
        <v>12355</v>
      </c>
    </row>
    <row r="353" spans="2:14" hidden="1" outlineLevel="1">
      <c r="B353" s="7" t="s">
        <v>1186</v>
      </c>
      <c r="C353" s="7" t="s">
        <v>24</v>
      </c>
      <c r="D353" s="7" t="s">
        <v>55</v>
      </c>
      <c r="E353" s="7"/>
      <c r="F353" s="7" t="s">
        <v>12356</v>
      </c>
      <c r="G353" s="7" t="s">
        <v>12357</v>
      </c>
      <c r="H353" s="7" t="s">
        <v>1189</v>
      </c>
      <c r="I353" s="7" t="s">
        <v>1865</v>
      </c>
      <c r="J353" s="7" t="s">
        <v>51</v>
      </c>
      <c r="K353" s="7" t="s">
        <v>409</v>
      </c>
      <c r="L353" s="2">
        <f t="shared" si="5"/>
        <v>-91233.845820990347</v>
      </c>
      <c r="M353" s="7" t="s">
        <v>38</v>
      </c>
      <c r="N353" s="7" t="s">
        <v>12358</v>
      </c>
    </row>
    <row r="354" spans="2:14" hidden="1" outlineLevel="1">
      <c r="B354" s="7" t="s">
        <v>1186</v>
      </c>
      <c r="C354" s="7" t="s">
        <v>24</v>
      </c>
      <c r="D354" s="7" t="s">
        <v>46</v>
      </c>
      <c r="E354" s="7"/>
      <c r="F354" s="7" t="s">
        <v>12359</v>
      </c>
      <c r="G354" s="7" t="s">
        <v>12360</v>
      </c>
      <c r="H354" s="7" t="s">
        <v>1189</v>
      </c>
      <c r="I354" s="7" t="s">
        <v>2375</v>
      </c>
      <c r="J354" s="7" t="s">
        <v>51</v>
      </c>
      <c r="K354" s="7" t="s">
        <v>89</v>
      </c>
      <c r="L354" s="2">
        <f t="shared" si="5"/>
        <v>121645.12776132046</v>
      </c>
      <c r="M354" s="7" t="s">
        <v>38</v>
      </c>
      <c r="N354" s="7" t="s">
        <v>12361</v>
      </c>
    </row>
    <row r="355" spans="2:14" hidden="1" outlineLevel="1">
      <c r="B355" s="7" t="s">
        <v>1196</v>
      </c>
      <c r="C355" s="7" t="s">
        <v>24</v>
      </c>
      <c r="D355" s="7" t="s">
        <v>38</v>
      </c>
      <c r="E355" s="7"/>
      <c r="F355" s="7" t="s">
        <v>12362</v>
      </c>
      <c r="G355" s="7" t="s">
        <v>6281</v>
      </c>
      <c r="H355" s="7" t="s">
        <v>1199</v>
      </c>
      <c r="I355" s="7" t="s">
        <v>330</v>
      </c>
      <c r="J355" s="7" t="s">
        <v>38</v>
      </c>
      <c r="K355" s="7" t="s">
        <v>1259</v>
      </c>
      <c r="L355" s="2">
        <f t="shared" si="5"/>
        <v>-13033.406545855763</v>
      </c>
      <c r="M355" s="7" t="s">
        <v>38</v>
      </c>
      <c r="N355" s="7" t="s">
        <v>6691</v>
      </c>
    </row>
    <row r="356" spans="2:14" hidden="1" outlineLevel="1">
      <c r="B356" s="7" t="s">
        <v>1196</v>
      </c>
      <c r="C356" s="7" t="s">
        <v>24</v>
      </c>
      <c r="D356" s="7" t="s">
        <v>38</v>
      </c>
      <c r="E356" s="7"/>
      <c r="F356" s="7" t="s">
        <v>12363</v>
      </c>
      <c r="G356" s="7" t="s">
        <v>12364</v>
      </c>
      <c r="H356" s="7" t="s">
        <v>1199</v>
      </c>
      <c r="I356" s="7" t="s">
        <v>1743</v>
      </c>
      <c r="J356" s="7" t="s">
        <v>38</v>
      </c>
      <c r="K356" s="7" t="s">
        <v>1008</v>
      </c>
      <c r="L356" s="2">
        <f t="shared" si="5"/>
        <v>-191156.62933921788</v>
      </c>
      <c r="M356" s="7" t="s">
        <v>38</v>
      </c>
      <c r="N356" s="7" t="s">
        <v>619</v>
      </c>
    </row>
    <row r="357" spans="2:14" hidden="1" outlineLevel="1">
      <c r="B357" s="7" t="s">
        <v>1196</v>
      </c>
      <c r="C357" s="7" t="s">
        <v>24</v>
      </c>
      <c r="D357" s="7" t="s">
        <v>55</v>
      </c>
      <c r="E357" s="7"/>
      <c r="F357" s="7" t="s">
        <v>12365</v>
      </c>
      <c r="G357" s="7" t="s">
        <v>12366</v>
      </c>
      <c r="H357" s="7" t="s">
        <v>1199</v>
      </c>
      <c r="I357" s="7" t="s">
        <v>6900</v>
      </c>
      <c r="J357" s="7" t="s">
        <v>38</v>
      </c>
      <c r="K357" s="7" t="s">
        <v>350</v>
      </c>
      <c r="L357" s="2">
        <f t="shared" si="5"/>
        <v>212878.97358231081</v>
      </c>
      <c r="M357" s="7" t="s">
        <v>38</v>
      </c>
      <c r="N357" s="7" t="s">
        <v>12367</v>
      </c>
    </row>
    <row r="358" spans="2:14" hidden="1" outlineLevel="1">
      <c r="B358" s="7" t="s">
        <v>6286</v>
      </c>
      <c r="C358" s="7" t="s">
        <v>24</v>
      </c>
      <c r="D358" s="7" t="s">
        <v>38</v>
      </c>
      <c r="E358" s="7"/>
      <c r="F358" s="7" t="s">
        <v>6287</v>
      </c>
      <c r="G358" s="7" t="s">
        <v>6288</v>
      </c>
      <c r="H358" s="7" t="s">
        <v>6289</v>
      </c>
      <c r="I358" s="7" t="s">
        <v>665</v>
      </c>
      <c r="J358" s="7" t="s">
        <v>51</v>
      </c>
      <c r="K358" s="7" t="s">
        <v>4796</v>
      </c>
      <c r="L358" s="2">
        <f t="shared" si="5"/>
        <v>56478.095032041645</v>
      </c>
      <c r="M358" s="7" t="s">
        <v>38</v>
      </c>
      <c r="N358" s="7" t="s">
        <v>12368</v>
      </c>
    </row>
    <row r="359" spans="2:14" hidden="1" outlineLevel="1">
      <c r="B359" s="7" t="s">
        <v>6286</v>
      </c>
      <c r="C359" s="7" t="s">
        <v>24</v>
      </c>
      <c r="D359" s="7" t="s">
        <v>38</v>
      </c>
      <c r="E359" s="7"/>
      <c r="F359" s="7" t="s">
        <v>12369</v>
      </c>
      <c r="G359" s="7" t="s">
        <v>12370</v>
      </c>
      <c r="H359" s="7" t="s">
        <v>6289</v>
      </c>
      <c r="I359" s="7" t="s">
        <v>1835</v>
      </c>
      <c r="J359" s="7" t="s">
        <v>51</v>
      </c>
      <c r="K359" s="7" t="s">
        <v>768</v>
      </c>
      <c r="L359" s="2">
        <f t="shared" si="5"/>
        <v>-17377.875394474351</v>
      </c>
      <c r="M359" s="7" t="s">
        <v>38</v>
      </c>
      <c r="N359" s="7" t="s">
        <v>12371</v>
      </c>
    </row>
    <row r="360" spans="2:14" hidden="1" outlineLevel="1">
      <c r="B360" s="7" t="s">
        <v>1211</v>
      </c>
      <c r="C360" s="7" t="s">
        <v>24</v>
      </c>
      <c r="D360" s="7" t="s">
        <v>63</v>
      </c>
      <c r="E360" s="7"/>
      <c r="F360" s="7" t="s">
        <v>12372</v>
      </c>
      <c r="G360" s="7" t="s">
        <v>12373</v>
      </c>
      <c r="H360" s="7" t="s">
        <v>1214</v>
      </c>
      <c r="I360" s="7" t="s">
        <v>1249</v>
      </c>
      <c r="J360" s="7" t="s">
        <v>38</v>
      </c>
      <c r="K360" s="7" t="s">
        <v>2894</v>
      </c>
      <c r="L360" s="2">
        <f t="shared" si="5"/>
        <v>-338868.57019224984</v>
      </c>
      <c r="M360" s="7" t="s">
        <v>38</v>
      </c>
      <c r="N360" s="7" t="s">
        <v>12374</v>
      </c>
    </row>
    <row r="361" spans="2:14" hidden="1" outlineLevel="1">
      <c r="B361" s="7" t="s">
        <v>1211</v>
      </c>
      <c r="C361" s="7" t="s">
        <v>24</v>
      </c>
      <c r="D361" s="7" t="s">
        <v>55</v>
      </c>
      <c r="E361" s="7"/>
      <c r="F361" s="7" t="s">
        <v>6298</v>
      </c>
      <c r="G361" s="7" t="s">
        <v>6299</v>
      </c>
      <c r="H361" s="7" t="s">
        <v>1214</v>
      </c>
      <c r="I361" s="7" t="s">
        <v>1558</v>
      </c>
      <c r="J361" s="7" t="s">
        <v>38</v>
      </c>
      <c r="K361" s="7" t="s">
        <v>5057</v>
      </c>
      <c r="L361" s="2">
        <f t="shared" si="5"/>
        <v>382313.25867843576</v>
      </c>
      <c r="M361" s="7" t="s">
        <v>38</v>
      </c>
      <c r="N361" s="7" t="s">
        <v>12375</v>
      </c>
    </row>
    <row r="362" spans="2:14" hidden="1" outlineLevel="1">
      <c r="B362" s="7" t="s">
        <v>1222</v>
      </c>
      <c r="C362" s="7" t="s">
        <v>24</v>
      </c>
      <c r="D362" s="7" t="s">
        <v>46</v>
      </c>
      <c r="E362" s="7"/>
      <c r="F362" s="7" t="s">
        <v>12376</v>
      </c>
      <c r="G362" s="7" t="s">
        <v>12377</v>
      </c>
      <c r="H362" s="7" t="s">
        <v>1225</v>
      </c>
      <c r="I362" s="7" t="s">
        <v>1562</v>
      </c>
      <c r="J362" s="7" t="s">
        <v>51</v>
      </c>
      <c r="K362" s="7" t="s">
        <v>167</v>
      </c>
      <c r="L362" s="2">
        <f t="shared" si="5"/>
        <v>234601.31782540376</v>
      </c>
      <c r="M362" s="7" t="s">
        <v>38</v>
      </c>
      <c r="N362" s="7" t="s">
        <v>12378</v>
      </c>
    </row>
    <row r="363" spans="2:14" hidden="1" outlineLevel="1">
      <c r="B363" s="7" t="s">
        <v>1222</v>
      </c>
      <c r="C363" s="7" t="s">
        <v>24</v>
      </c>
      <c r="D363" s="7" t="s">
        <v>55</v>
      </c>
      <c r="E363" s="7"/>
      <c r="F363" s="7" t="s">
        <v>12379</v>
      </c>
      <c r="G363" s="7" t="s">
        <v>12380</v>
      </c>
      <c r="H363" s="7" t="s">
        <v>1225</v>
      </c>
      <c r="I363" s="7" t="s">
        <v>1921</v>
      </c>
      <c r="J363" s="7" t="s">
        <v>51</v>
      </c>
      <c r="K363" s="7" t="s">
        <v>271</v>
      </c>
      <c r="L363" s="2">
        <f t="shared" si="5"/>
        <v>-95578.314669608939</v>
      </c>
      <c r="M363" s="7" t="s">
        <v>38</v>
      </c>
      <c r="N363" s="7" t="s">
        <v>12381</v>
      </c>
    </row>
    <row r="364" spans="2:14" hidden="1" outlineLevel="1">
      <c r="B364" s="7" t="s">
        <v>1233</v>
      </c>
      <c r="C364" s="7" t="s">
        <v>24</v>
      </c>
      <c r="D364" s="7" t="s">
        <v>374</v>
      </c>
      <c r="E364" s="7"/>
      <c r="F364" s="7" t="s">
        <v>12382</v>
      </c>
      <c r="G364" s="7" t="s">
        <v>12383</v>
      </c>
      <c r="H364" s="7" t="s">
        <v>1236</v>
      </c>
      <c r="I364" s="7" t="s">
        <v>2955</v>
      </c>
      <c r="J364" s="7" t="s">
        <v>38</v>
      </c>
      <c r="K364" s="7" t="s">
        <v>1405</v>
      </c>
      <c r="L364" s="2">
        <f t="shared" si="5"/>
        <v>299768.35055468255</v>
      </c>
      <c r="M364" s="7" t="s">
        <v>38</v>
      </c>
      <c r="N364" s="7" t="s">
        <v>12384</v>
      </c>
    </row>
    <row r="365" spans="2:14" hidden="1" outlineLevel="1">
      <c r="B365" s="7" t="s">
        <v>1233</v>
      </c>
      <c r="C365" s="7" t="s">
        <v>24</v>
      </c>
      <c r="D365" s="7" t="s">
        <v>142</v>
      </c>
      <c r="E365" s="7"/>
      <c r="F365" s="7" t="s">
        <v>12385</v>
      </c>
      <c r="G365" s="7" t="s">
        <v>12386</v>
      </c>
      <c r="H365" s="7" t="s">
        <v>1236</v>
      </c>
      <c r="I365" s="7" t="s">
        <v>554</v>
      </c>
      <c r="J365" s="7" t="s">
        <v>38</v>
      </c>
      <c r="K365" s="7" t="s">
        <v>2488</v>
      </c>
      <c r="L365" s="2">
        <f t="shared" si="5"/>
        <v>-295423.88170606398</v>
      </c>
      <c r="M365" s="7" t="s">
        <v>38</v>
      </c>
      <c r="N365" s="7" t="s">
        <v>12387</v>
      </c>
    </row>
    <row r="366" spans="2:14" hidden="1" outlineLevel="1">
      <c r="B366" s="7" t="s">
        <v>1233</v>
      </c>
      <c r="C366" s="7" t="s">
        <v>24</v>
      </c>
      <c r="D366" s="7" t="s">
        <v>63</v>
      </c>
      <c r="E366" s="7"/>
      <c r="F366" s="7" t="s">
        <v>12388</v>
      </c>
      <c r="G366" s="7" t="s">
        <v>12389</v>
      </c>
      <c r="H366" s="7" t="s">
        <v>1236</v>
      </c>
      <c r="I366" s="7" t="s">
        <v>4785</v>
      </c>
      <c r="J366" s="7" t="s">
        <v>38</v>
      </c>
      <c r="K366" s="7" t="s">
        <v>799</v>
      </c>
      <c r="L366" s="2">
        <f t="shared" si="5"/>
        <v>-108611.7212154647</v>
      </c>
      <c r="M366" s="7" t="s">
        <v>38</v>
      </c>
      <c r="N366" s="7" t="s">
        <v>12390</v>
      </c>
    </row>
    <row r="367" spans="2:14" hidden="1" outlineLevel="1">
      <c r="B367" s="7" t="s">
        <v>1245</v>
      </c>
      <c r="C367" s="7" t="s">
        <v>24</v>
      </c>
      <c r="D367" s="7" t="s">
        <v>55</v>
      </c>
      <c r="E367" s="7"/>
      <c r="F367" s="7" t="s">
        <v>12391</v>
      </c>
      <c r="G367" s="7" t="s">
        <v>12392</v>
      </c>
      <c r="H367" s="7" t="s">
        <v>1248</v>
      </c>
      <c r="I367" s="7" t="s">
        <v>5552</v>
      </c>
      <c r="J367" s="7" t="s">
        <v>38</v>
      </c>
      <c r="K367" s="7" t="s">
        <v>639</v>
      </c>
      <c r="L367" s="2">
        <f t="shared" si="5"/>
        <v>60822.563880660229</v>
      </c>
      <c r="M367" s="7" t="s">
        <v>38</v>
      </c>
      <c r="N367" s="7" t="s">
        <v>12393</v>
      </c>
    </row>
    <row r="368" spans="2:14" hidden="1" outlineLevel="1">
      <c r="B368" s="7" t="s">
        <v>1245</v>
      </c>
      <c r="C368" s="7" t="s">
        <v>24</v>
      </c>
      <c r="D368" s="7" t="s">
        <v>38</v>
      </c>
      <c r="E368" s="7"/>
      <c r="F368" s="7" t="s">
        <v>12394</v>
      </c>
      <c r="G368" s="7" t="s">
        <v>12395</v>
      </c>
      <c r="H368" s="7" t="s">
        <v>1248</v>
      </c>
      <c r="I368" s="7" t="s">
        <v>3235</v>
      </c>
      <c r="J368" s="7" t="s">
        <v>38</v>
      </c>
      <c r="K368" s="7" t="s">
        <v>4596</v>
      </c>
      <c r="L368" s="2">
        <f t="shared" si="5"/>
        <v>0</v>
      </c>
      <c r="M368" s="7" t="s">
        <v>38</v>
      </c>
      <c r="N368" s="7" t="s">
        <v>4363</v>
      </c>
    </row>
    <row r="369" spans="2:14" hidden="1" outlineLevel="1">
      <c r="B369" s="7" t="s">
        <v>1254</v>
      </c>
      <c r="C369" s="7" t="s">
        <v>24</v>
      </c>
      <c r="D369" s="7" t="s">
        <v>63</v>
      </c>
      <c r="E369" s="7"/>
      <c r="F369" s="7" t="s">
        <v>12396</v>
      </c>
      <c r="G369" s="7" t="s">
        <v>12397</v>
      </c>
      <c r="H369" s="7" t="s">
        <v>1257</v>
      </c>
      <c r="I369" s="7" t="s">
        <v>4844</v>
      </c>
      <c r="J369" s="7" t="s">
        <v>55</v>
      </c>
      <c r="K369" s="7" t="s">
        <v>239</v>
      </c>
      <c r="L369" s="2">
        <f t="shared" si="5"/>
        <v>91233.845820990347</v>
      </c>
      <c r="M369" s="7" t="s">
        <v>38</v>
      </c>
      <c r="N369" s="7" t="s">
        <v>12398</v>
      </c>
    </row>
    <row r="370" spans="2:14" hidden="1" outlineLevel="1">
      <c r="B370" s="7" t="s">
        <v>1269</v>
      </c>
      <c r="C370" s="7" t="s">
        <v>24</v>
      </c>
      <c r="D370" s="7" t="s">
        <v>38</v>
      </c>
      <c r="E370" s="7"/>
      <c r="F370" s="7" t="s">
        <v>12399</v>
      </c>
      <c r="G370" s="7" t="s">
        <v>12400</v>
      </c>
      <c r="H370" s="7" t="s">
        <v>1272</v>
      </c>
      <c r="I370" s="7" t="s">
        <v>7327</v>
      </c>
      <c r="J370" s="7" t="s">
        <v>38</v>
      </c>
      <c r="K370" s="7" t="s">
        <v>4542</v>
      </c>
      <c r="L370" s="2">
        <f t="shared" si="5"/>
        <v>-52133.626183423054</v>
      </c>
      <c r="M370" s="7" t="s">
        <v>38</v>
      </c>
      <c r="N370" s="7" t="s">
        <v>12401</v>
      </c>
    </row>
    <row r="371" spans="2:14" hidden="1" outlineLevel="1">
      <c r="B371" s="7" t="s">
        <v>1269</v>
      </c>
      <c r="C371" s="7" t="s">
        <v>24</v>
      </c>
      <c r="D371" s="7" t="s">
        <v>38</v>
      </c>
      <c r="E371" s="7"/>
      <c r="F371" s="7" t="s">
        <v>12402</v>
      </c>
      <c r="G371" s="7" t="s">
        <v>12403</v>
      </c>
      <c r="H371" s="7" t="s">
        <v>1272</v>
      </c>
      <c r="I371" s="7" t="s">
        <v>1193</v>
      </c>
      <c r="J371" s="7" t="s">
        <v>38</v>
      </c>
      <c r="K371" s="7" t="s">
        <v>1393</v>
      </c>
      <c r="L371" s="2">
        <f t="shared" si="5"/>
        <v>104267.25236684611</v>
      </c>
      <c r="M371" s="7" t="s">
        <v>38</v>
      </c>
      <c r="N371" s="7" t="s">
        <v>6264</v>
      </c>
    </row>
    <row r="372" spans="2:14" hidden="1" outlineLevel="1">
      <c r="B372" s="7" t="s">
        <v>1289</v>
      </c>
      <c r="C372" s="7" t="s">
        <v>24</v>
      </c>
      <c r="D372" s="7" t="s">
        <v>46</v>
      </c>
      <c r="E372" s="7"/>
      <c r="F372" s="7" t="s">
        <v>12404</v>
      </c>
      <c r="G372" s="7" t="s">
        <v>12405</v>
      </c>
      <c r="H372" s="7" t="s">
        <v>1292</v>
      </c>
      <c r="I372" s="7" t="s">
        <v>226</v>
      </c>
      <c r="J372" s="7" t="s">
        <v>38</v>
      </c>
      <c r="K372" s="7" t="s">
        <v>452</v>
      </c>
      <c r="L372" s="2">
        <f t="shared" si="5"/>
        <v>304112.81940330111</v>
      </c>
      <c r="M372" s="7" t="s">
        <v>38</v>
      </c>
      <c r="N372" s="7" t="s">
        <v>12406</v>
      </c>
    </row>
    <row r="373" spans="2:14" hidden="1" outlineLevel="1">
      <c r="B373" s="7" t="s">
        <v>6378</v>
      </c>
      <c r="C373" s="7" t="s">
        <v>24</v>
      </c>
      <c r="D373" s="7" t="s">
        <v>55</v>
      </c>
      <c r="E373" s="7"/>
      <c r="F373" s="7" t="s">
        <v>12407</v>
      </c>
      <c r="G373" s="7" t="s">
        <v>12408</v>
      </c>
      <c r="H373" s="7" t="s">
        <v>6381</v>
      </c>
      <c r="I373" s="7" t="s">
        <v>538</v>
      </c>
      <c r="J373" s="7" t="s">
        <v>38</v>
      </c>
      <c r="K373" s="7" t="s">
        <v>887</v>
      </c>
      <c r="L373" s="2">
        <f t="shared" si="5"/>
        <v>65167.032729278821</v>
      </c>
      <c r="M373" s="7" t="s">
        <v>38</v>
      </c>
      <c r="N373" s="7" t="s">
        <v>12409</v>
      </c>
    </row>
    <row r="374" spans="2:14" hidden="1" outlineLevel="1">
      <c r="B374" s="7" t="s">
        <v>6386</v>
      </c>
      <c r="C374" s="7" t="s">
        <v>24</v>
      </c>
      <c r="D374" s="7" t="s">
        <v>38</v>
      </c>
      <c r="E374" s="7" t="s">
        <v>162</v>
      </c>
      <c r="F374" s="7" t="s">
        <v>12410</v>
      </c>
      <c r="G374" s="7" t="s">
        <v>12411</v>
      </c>
      <c r="H374" s="7" t="s">
        <v>6389</v>
      </c>
      <c r="I374" s="7" t="s">
        <v>4129</v>
      </c>
      <c r="J374" s="7" t="s">
        <v>55</v>
      </c>
      <c r="K374" s="7" t="s">
        <v>1259</v>
      </c>
      <c r="L374" s="2">
        <f t="shared" si="5"/>
        <v>-13033.406545855763</v>
      </c>
      <c r="M374" s="7" t="s">
        <v>38</v>
      </c>
      <c r="N374" s="7" t="s">
        <v>12412</v>
      </c>
    </row>
    <row r="375" spans="2:14" hidden="1" outlineLevel="1">
      <c r="B375" s="7" t="s">
        <v>1312</v>
      </c>
      <c r="C375" s="7" t="s">
        <v>24</v>
      </c>
      <c r="D375" s="7" t="s">
        <v>55</v>
      </c>
      <c r="E375" s="7"/>
      <c r="F375" s="7" t="s">
        <v>12413</v>
      </c>
      <c r="G375" s="7" t="s">
        <v>12414</v>
      </c>
      <c r="H375" s="7" t="s">
        <v>1315</v>
      </c>
      <c r="I375" s="7" t="s">
        <v>12415</v>
      </c>
      <c r="J375" s="7" t="s">
        <v>55</v>
      </c>
      <c r="K375" s="7" t="s">
        <v>941</v>
      </c>
      <c r="L375" s="2">
        <f t="shared" si="5"/>
        <v>-65167.032729278821</v>
      </c>
      <c r="M375" s="7" t="s">
        <v>38</v>
      </c>
      <c r="N375" s="7" t="s">
        <v>12416</v>
      </c>
    </row>
    <row r="376" spans="2:14" hidden="1" outlineLevel="1">
      <c r="B376" s="7" t="s">
        <v>1312</v>
      </c>
      <c r="C376" s="7" t="s">
        <v>24</v>
      </c>
      <c r="D376" s="7" t="s">
        <v>46</v>
      </c>
      <c r="E376" s="7"/>
      <c r="F376" s="7" t="s">
        <v>12417</v>
      </c>
      <c r="G376" s="7" t="s">
        <v>12418</v>
      </c>
      <c r="H376" s="7" t="s">
        <v>1315</v>
      </c>
      <c r="I376" s="7" t="s">
        <v>2347</v>
      </c>
      <c r="J376" s="7" t="s">
        <v>55</v>
      </c>
      <c r="K376" s="7" t="s">
        <v>1281</v>
      </c>
      <c r="L376" s="2">
        <f t="shared" si="5"/>
        <v>-73855.970426515996</v>
      </c>
      <c r="M376" s="7" t="s">
        <v>38</v>
      </c>
      <c r="N376" s="7" t="s">
        <v>12419</v>
      </c>
    </row>
    <row r="377" spans="2:14" hidden="1" outlineLevel="1">
      <c r="B377" s="7" t="s">
        <v>1312</v>
      </c>
      <c r="C377" s="7" t="s">
        <v>24</v>
      </c>
      <c r="D377" s="7" t="s">
        <v>55</v>
      </c>
      <c r="E377" s="7"/>
      <c r="F377" s="7" t="s">
        <v>12420</v>
      </c>
      <c r="G377" s="7" t="s">
        <v>12421</v>
      </c>
      <c r="H377" s="7" t="s">
        <v>1315</v>
      </c>
      <c r="I377" s="7" t="s">
        <v>88</v>
      </c>
      <c r="J377" s="7" t="s">
        <v>55</v>
      </c>
      <c r="K377" s="7" t="s">
        <v>43</v>
      </c>
      <c r="L377" s="2">
        <f t="shared" si="5"/>
        <v>130334.06545855764</v>
      </c>
      <c r="M377" s="7" t="s">
        <v>38</v>
      </c>
      <c r="N377" s="7" t="s">
        <v>12422</v>
      </c>
    </row>
    <row r="378" spans="2:14" hidden="1" outlineLevel="1">
      <c r="B378" s="1" t="s">
        <v>26</v>
      </c>
      <c r="C378" s="1" t="s">
        <v>27</v>
      </c>
      <c r="D378" s="1" t="s">
        <v>4</v>
      </c>
      <c r="E378" s="1" t="s">
        <v>28</v>
      </c>
      <c r="F378" s="1" t="s">
        <v>29</v>
      </c>
      <c r="G378" s="1" t="s">
        <v>30</v>
      </c>
      <c r="H378" s="1" t="s">
        <v>31</v>
      </c>
      <c r="I378" s="1" t="s">
        <v>32</v>
      </c>
      <c r="J378" s="1" t="s">
        <v>33</v>
      </c>
      <c r="K378" s="1" t="s">
        <v>3</v>
      </c>
      <c r="L378" s="2" t="e">
        <f t="shared" si="5"/>
        <v>#VALUE!</v>
      </c>
      <c r="M378" s="1" t="s">
        <v>34</v>
      </c>
      <c r="N378" s="1" t="s">
        <v>35</v>
      </c>
    </row>
    <row r="379" spans="2:14" hidden="1" outlineLevel="1">
      <c r="B379" s="5" t="s">
        <v>1400</v>
      </c>
      <c r="C379" s="5" t="s">
        <v>24</v>
      </c>
      <c r="D379" s="5" t="s">
        <v>55</v>
      </c>
      <c r="E379" s="5"/>
      <c r="F379" s="5" t="s">
        <v>12655</v>
      </c>
      <c r="G379" s="5" t="s">
        <v>12656</v>
      </c>
      <c r="H379" s="5" t="s">
        <v>1403</v>
      </c>
      <c r="I379" s="5" t="s">
        <v>1599</v>
      </c>
      <c r="J379" s="5" t="s">
        <v>51</v>
      </c>
      <c r="K379" s="5" t="s">
        <v>68</v>
      </c>
      <c r="L379" s="2">
        <f t="shared" si="5"/>
        <v>247634.72437125951</v>
      </c>
      <c r="M379" s="5" t="s">
        <v>38</v>
      </c>
      <c r="N379" s="5" t="s">
        <v>167</v>
      </c>
    </row>
    <row r="380" spans="2:14" hidden="1" outlineLevel="1">
      <c r="B380" s="5" t="s">
        <v>1406</v>
      </c>
      <c r="C380" s="5" t="s">
        <v>24</v>
      </c>
      <c r="D380" s="5" t="s">
        <v>55</v>
      </c>
      <c r="E380" s="5"/>
      <c r="F380" s="5" t="s">
        <v>12657</v>
      </c>
      <c r="G380" s="5" t="s">
        <v>12658</v>
      </c>
      <c r="H380" s="5" t="s">
        <v>1409</v>
      </c>
      <c r="I380" s="5" t="s">
        <v>1373</v>
      </c>
      <c r="J380" s="5" t="s">
        <v>51</v>
      </c>
      <c r="K380" s="5" t="s">
        <v>1410</v>
      </c>
      <c r="L380" s="2">
        <f t="shared" si="5"/>
        <v>186812.16049059929</v>
      </c>
      <c r="M380" s="5" t="s">
        <v>38</v>
      </c>
      <c r="N380" s="5" t="s">
        <v>12659</v>
      </c>
    </row>
    <row r="381" spans="2:14" hidden="1" outlineLevel="1">
      <c r="B381" s="5" t="s">
        <v>1419</v>
      </c>
      <c r="C381" s="5" t="s">
        <v>37</v>
      </c>
      <c r="D381" s="5" t="s">
        <v>55</v>
      </c>
      <c r="E381" s="5"/>
      <c r="F381" s="5" t="s">
        <v>12660</v>
      </c>
      <c r="G381" s="5" t="s">
        <v>12661</v>
      </c>
      <c r="H381" s="5" t="s">
        <v>1422</v>
      </c>
      <c r="I381" s="5" t="s">
        <v>501</v>
      </c>
      <c r="J381" s="5" t="s">
        <v>51</v>
      </c>
      <c r="K381" s="5" t="s">
        <v>1423</v>
      </c>
      <c r="L381" s="2">
        <f t="shared" si="5"/>
        <v>173778.75394474351</v>
      </c>
      <c r="M381" s="5" t="s">
        <v>38</v>
      </c>
      <c r="N381" s="5" t="s">
        <v>12662</v>
      </c>
    </row>
    <row r="382" spans="2:14" hidden="1" outlineLevel="1">
      <c r="B382" s="6" t="s">
        <v>12663</v>
      </c>
      <c r="C382" s="6" t="s">
        <v>37</v>
      </c>
      <c r="D382" s="6" t="s">
        <v>38</v>
      </c>
      <c r="E382" s="6"/>
      <c r="F382" s="6" t="s">
        <v>12664</v>
      </c>
      <c r="G382" s="6" t="s">
        <v>12665</v>
      </c>
      <c r="H382" s="6" t="s">
        <v>12666</v>
      </c>
      <c r="I382" s="6" t="s">
        <v>270</v>
      </c>
      <c r="J382" s="6" t="s">
        <v>38</v>
      </c>
      <c r="K382" s="6" t="s">
        <v>746</v>
      </c>
      <c r="L382" s="2">
        <f t="shared" si="5"/>
        <v>43444.688486185878</v>
      </c>
      <c r="M382" s="6" t="s">
        <v>142</v>
      </c>
      <c r="N382" s="6" t="s">
        <v>12667</v>
      </c>
    </row>
    <row r="383" spans="2:14" hidden="1" outlineLevel="1">
      <c r="B383" s="5" t="s">
        <v>1425</v>
      </c>
      <c r="C383" s="5" t="s">
        <v>37</v>
      </c>
      <c r="D383" s="5" t="s">
        <v>55</v>
      </c>
      <c r="E383" s="5"/>
      <c r="F383" s="5" t="s">
        <v>1426</v>
      </c>
      <c r="G383" s="5" t="s">
        <v>1427</v>
      </c>
      <c r="H383" s="5" t="s">
        <v>1428</v>
      </c>
      <c r="I383" s="5" t="s">
        <v>378</v>
      </c>
      <c r="J383" s="5" t="s">
        <v>51</v>
      </c>
      <c r="K383" s="5" t="s">
        <v>1013</v>
      </c>
      <c r="L383" s="2">
        <f t="shared" si="5"/>
        <v>217223.4424309294</v>
      </c>
      <c r="M383" s="5" t="s">
        <v>38</v>
      </c>
      <c r="N383" s="5" t="s">
        <v>12668</v>
      </c>
    </row>
    <row r="384" spans="2:14" hidden="1" outlineLevel="1">
      <c r="B384" s="5" t="s">
        <v>1431</v>
      </c>
      <c r="C384" s="5" t="s">
        <v>37</v>
      </c>
      <c r="D384" s="5" t="s">
        <v>38</v>
      </c>
      <c r="E384" s="5"/>
      <c r="F384" s="5" t="s">
        <v>12669</v>
      </c>
      <c r="G384" s="5" t="s">
        <v>12670</v>
      </c>
      <c r="H384" s="5" t="s">
        <v>1434</v>
      </c>
      <c r="I384" s="5" t="s">
        <v>693</v>
      </c>
      <c r="J384" s="5" t="s">
        <v>51</v>
      </c>
      <c r="K384" s="5" t="s">
        <v>181</v>
      </c>
      <c r="L384" s="2">
        <f t="shared" si="5"/>
        <v>134678.53430717625</v>
      </c>
      <c r="M384" s="5" t="s">
        <v>38</v>
      </c>
      <c r="N384" s="5" t="s">
        <v>12671</v>
      </c>
    </row>
    <row r="385" spans="2:14" hidden="1" outlineLevel="1">
      <c r="B385" s="5" t="s">
        <v>1437</v>
      </c>
      <c r="C385" s="5" t="s">
        <v>37</v>
      </c>
      <c r="D385" s="5" t="s">
        <v>55</v>
      </c>
      <c r="E385" s="5"/>
      <c r="F385" s="5" t="s">
        <v>12672</v>
      </c>
      <c r="G385" s="5" t="s">
        <v>12673</v>
      </c>
      <c r="H385" s="5" t="s">
        <v>1440</v>
      </c>
      <c r="I385" s="5" t="s">
        <v>6417</v>
      </c>
      <c r="J385" s="5" t="s">
        <v>51</v>
      </c>
      <c r="K385" s="5" t="s">
        <v>215</v>
      </c>
      <c r="L385" s="2">
        <f t="shared" si="5"/>
        <v>160745.34739888774</v>
      </c>
      <c r="M385" s="5" t="s">
        <v>38</v>
      </c>
      <c r="N385" s="5" t="s">
        <v>12674</v>
      </c>
    </row>
    <row r="386" spans="2:14" hidden="1" outlineLevel="1">
      <c r="B386" s="5" t="s">
        <v>1443</v>
      </c>
      <c r="C386" s="5" t="s">
        <v>37</v>
      </c>
      <c r="D386" s="5" t="s">
        <v>55</v>
      </c>
      <c r="E386" s="5"/>
      <c r="F386" s="5" t="s">
        <v>12675</v>
      </c>
      <c r="G386" s="5" t="s">
        <v>12676</v>
      </c>
      <c r="H386" s="5" t="s">
        <v>1446</v>
      </c>
      <c r="I386" s="5" t="s">
        <v>496</v>
      </c>
      <c r="J386" s="5" t="s">
        <v>51</v>
      </c>
      <c r="K386" s="5" t="s">
        <v>1209</v>
      </c>
      <c r="L386" s="2">
        <f t="shared" si="5"/>
        <v>225912.38012816658</v>
      </c>
      <c r="M386" s="5" t="s">
        <v>38</v>
      </c>
      <c r="N386" s="5" t="s">
        <v>12677</v>
      </c>
    </row>
    <row r="387" spans="2:14" hidden="1" outlineLevel="1">
      <c r="B387" s="5" t="s">
        <v>1448</v>
      </c>
      <c r="C387" s="5" t="s">
        <v>24</v>
      </c>
      <c r="D387" s="5" t="s">
        <v>38</v>
      </c>
      <c r="E387" s="5"/>
      <c r="F387" s="5" t="s">
        <v>6488</v>
      </c>
      <c r="G387" s="5" t="s">
        <v>6489</v>
      </c>
      <c r="H387" s="5" t="s">
        <v>1451</v>
      </c>
      <c r="I387" s="5" t="s">
        <v>3759</v>
      </c>
      <c r="J387" s="5" t="s">
        <v>38</v>
      </c>
      <c r="K387" s="5" t="s">
        <v>89</v>
      </c>
      <c r="L387" s="2">
        <f t="shared" ref="L387:L450" si="6">K387/$K$982*100</f>
        <v>121645.12776132046</v>
      </c>
      <c r="M387" s="5" t="s">
        <v>38</v>
      </c>
      <c r="N387" s="5" t="s">
        <v>12678</v>
      </c>
    </row>
    <row r="388" spans="2:14" hidden="1" outlineLevel="1">
      <c r="B388" s="5" t="s">
        <v>1453</v>
      </c>
      <c r="C388" s="5" t="s">
        <v>37</v>
      </c>
      <c r="D388" s="5" t="s">
        <v>55</v>
      </c>
      <c r="E388" s="5"/>
      <c r="F388" s="5" t="s">
        <v>12679</v>
      </c>
      <c r="G388" s="5" t="s">
        <v>12680</v>
      </c>
      <c r="H388" s="5" t="s">
        <v>1456</v>
      </c>
      <c r="I388" s="5" t="s">
        <v>5552</v>
      </c>
      <c r="J388" s="5" t="s">
        <v>51</v>
      </c>
      <c r="K388" s="5" t="s">
        <v>51</v>
      </c>
      <c r="L388" s="2">
        <f t="shared" si="6"/>
        <v>0</v>
      </c>
      <c r="M388" s="5" t="s">
        <v>38</v>
      </c>
      <c r="N388" s="5" t="s">
        <v>12681</v>
      </c>
    </row>
    <row r="389" spans="2:14" hidden="1" outlineLevel="1">
      <c r="B389" s="5" t="s">
        <v>1459</v>
      </c>
      <c r="C389" s="5" t="s">
        <v>37</v>
      </c>
      <c r="D389" s="5" t="s">
        <v>38</v>
      </c>
      <c r="E389" s="5"/>
      <c r="F389" s="5" t="s">
        <v>12682</v>
      </c>
      <c r="G389" s="5" t="s">
        <v>12683</v>
      </c>
      <c r="H389" s="5" t="s">
        <v>1462</v>
      </c>
      <c r="I389" s="5" t="s">
        <v>1273</v>
      </c>
      <c r="J389" s="5" t="s">
        <v>38</v>
      </c>
      <c r="K389" s="5" t="s">
        <v>1164</v>
      </c>
      <c r="L389" s="2">
        <f t="shared" si="6"/>
        <v>99922.78351822753</v>
      </c>
      <c r="M389" s="5" t="s">
        <v>38</v>
      </c>
      <c r="N389" s="5" t="s">
        <v>2275</v>
      </c>
    </row>
    <row r="390" spans="2:14" hidden="1" outlineLevel="1">
      <c r="B390" s="5" t="s">
        <v>1465</v>
      </c>
      <c r="C390" s="5" t="s">
        <v>24</v>
      </c>
      <c r="D390" s="5" t="s">
        <v>38</v>
      </c>
      <c r="E390" s="5"/>
      <c r="F390" s="5" t="s">
        <v>12684</v>
      </c>
      <c r="G390" s="5" t="s">
        <v>12685</v>
      </c>
      <c r="H390" s="5" t="s">
        <v>1468</v>
      </c>
      <c r="I390" s="5" t="s">
        <v>173</v>
      </c>
      <c r="J390" s="5" t="s">
        <v>38</v>
      </c>
      <c r="K390" s="5" t="s">
        <v>259</v>
      </c>
      <c r="L390" s="2">
        <f t="shared" si="6"/>
        <v>195501.09818783647</v>
      </c>
      <c r="M390" s="5" t="s">
        <v>38</v>
      </c>
      <c r="N390" s="5" t="s">
        <v>2712</v>
      </c>
    </row>
    <row r="391" spans="2:14" hidden="1" outlineLevel="1">
      <c r="B391" s="5" t="s">
        <v>1476</v>
      </c>
      <c r="C391" s="5" t="s">
        <v>37</v>
      </c>
      <c r="D391" s="5" t="s">
        <v>38</v>
      </c>
      <c r="E391" s="5"/>
      <c r="F391" s="5" t="s">
        <v>12686</v>
      </c>
      <c r="G391" s="5" t="s">
        <v>12687</v>
      </c>
      <c r="H391" s="5" t="s">
        <v>1479</v>
      </c>
      <c r="I391" s="5" t="s">
        <v>3177</v>
      </c>
      <c r="J391" s="5" t="s">
        <v>51</v>
      </c>
      <c r="K391" s="5" t="s">
        <v>887</v>
      </c>
      <c r="L391" s="2">
        <f t="shared" si="6"/>
        <v>65167.032729278821</v>
      </c>
      <c r="M391" s="5" t="s">
        <v>38</v>
      </c>
      <c r="N391" s="5" t="s">
        <v>12688</v>
      </c>
    </row>
    <row r="392" spans="2:14" hidden="1" outlineLevel="1">
      <c r="B392" s="5" t="s">
        <v>1482</v>
      </c>
      <c r="C392" s="5" t="s">
        <v>37</v>
      </c>
      <c r="D392" s="5" t="s">
        <v>55</v>
      </c>
      <c r="E392" s="5"/>
      <c r="F392" s="5" t="s">
        <v>12689</v>
      </c>
      <c r="G392" s="5" t="s">
        <v>12690</v>
      </c>
      <c r="H392" s="5" t="s">
        <v>1485</v>
      </c>
      <c r="I392" s="5" t="s">
        <v>5552</v>
      </c>
      <c r="J392" s="5" t="s">
        <v>51</v>
      </c>
      <c r="K392" s="5" t="s">
        <v>379</v>
      </c>
      <c r="L392" s="2">
        <f t="shared" si="6"/>
        <v>251979.1932198781</v>
      </c>
      <c r="M392" s="5" t="s">
        <v>38</v>
      </c>
      <c r="N392" s="5" t="s">
        <v>12691</v>
      </c>
    </row>
    <row r="393" spans="2:14" hidden="1" outlineLevel="1">
      <c r="B393" s="5" t="s">
        <v>1488</v>
      </c>
      <c r="C393" s="5" t="s">
        <v>24</v>
      </c>
      <c r="D393" s="5" t="s">
        <v>55</v>
      </c>
      <c r="E393" s="5"/>
      <c r="F393" s="5" t="s">
        <v>12692</v>
      </c>
      <c r="G393" s="5" t="s">
        <v>12693</v>
      </c>
      <c r="H393" s="5" t="s">
        <v>1491</v>
      </c>
      <c r="I393" s="5" t="s">
        <v>476</v>
      </c>
      <c r="J393" s="5" t="s">
        <v>51</v>
      </c>
      <c r="K393" s="5" t="s">
        <v>188</v>
      </c>
      <c r="L393" s="2">
        <f t="shared" si="6"/>
        <v>204190.03588507365</v>
      </c>
      <c r="M393" s="5" t="s">
        <v>38</v>
      </c>
      <c r="N393" s="5" t="s">
        <v>12694</v>
      </c>
    </row>
    <row r="394" spans="2:14" hidden="1" outlineLevel="1">
      <c r="B394" s="5" t="s">
        <v>1494</v>
      </c>
      <c r="C394" s="5" t="s">
        <v>24</v>
      </c>
      <c r="D394" s="5" t="s">
        <v>38</v>
      </c>
      <c r="E394" s="5"/>
      <c r="F394" s="5" t="s">
        <v>12695</v>
      </c>
      <c r="G394" s="5" t="s">
        <v>12696</v>
      </c>
      <c r="H394" s="5" t="s">
        <v>1497</v>
      </c>
      <c r="I394" s="5" t="s">
        <v>5311</v>
      </c>
      <c r="J394" s="5" t="s">
        <v>51</v>
      </c>
      <c r="K394" s="5" t="s">
        <v>550</v>
      </c>
      <c r="L394" s="2">
        <f t="shared" si="6"/>
        <v>256323.66206849669</v>
      </c>
      <c r="M394" s="5" t="s">
        <v>38</v>
      </c>
      <c r="N394" s="5" t="s">
        <v>12697</v>
      </c>
    </row>
    <row r="395" spans="2:14" hidden="1" outlineLevel="1">
      <c r="B395" s="5" t="s">
        <v>1499</v>
      </c>
      <c r="C395" s="5" t="s">
        <v>24</v>
      </c>
      <c r="D395" s="5" t="s">
        <v>55</v>
      </c>
      <c r="E395" s="5"/>
      <c r="F395" s="5" t="s">
        <v>12698</v>
      </c>
      <c r="G395" s="5" t="s">
        <v>12699</v>
      </c>
      <c r="H395" s="5" t="s">
        <v>1502</v>
      </c>
      <c r="I395" s="5" t="s">
        <v>2366</v>
      </c>
      <c r="J395" s="5" t="s">
        <v>51</v>
      </c>
      <c r="K395" s="5" t="s">
        <v>631</v>
      </c>
      <c r="L395" s="2">
        <f t="shared" si="6"/>
        <v>86889.376972371756</v>
      </c>
      <c r="M395" s="5" t="s">
        <v>38</v>
      </c>
      <c r="N395" s="5" t="s">
        <v>12700</v>
      </c>
    </row>
    <row r="396" spans="2:14" hidden="1" outlineLevel="1">
      <c r="B396" s="5" t="s">
        <v>1505</v>
      </c>
      <c r="C396" s="5" t="s">
        <v>24</v>
      </c>
      <c r="D396" s="5" t="s">
        <v>38</v>
      </c>
      <c r="E396" s="5"/>
      <c r="F396" s="5" t="s">
        <v>6516</v>
      </c>
      <c r="G396" s="5" t="s">
        <v>6517</v>
      </c>
      <c r="H396" s="5" t="s">
        <v>1508</v>
      </c>
      <c r="I396" s="5" t="s">
        <v>3717</v>
      </c>
      <c r="J396" s="5" t="s">
        <v>51</v>
      </c>
      <c r="K396" s="5" t="s">
        <v>1620</v>
      </c>
      <c r="L396" s="2">
        <f t="shared" si="6"/>
        <v>191156.62933921788</v>
      </c>
      <c r="M396" s="5" t="s">
        <v>38</v>
      </c>
      <c r="N396" s="5" t="s">
        <v>12701</v>
      </c>
    </row>
    <row r="397" spans="2:14" hidden="1" outlineLevel="1">
      <c r="B397" s="5" t="s">
        <v>1510</v>
      </c>
      <c r="C397" s="5" t="s">
        <v>24</v>
      </c>
      <c r="D397" s="5" t="s">
        <v>55</v>
      </c>
      <c r="E397" s="5"/>
      <c r="F397" s="5" t="s">
        <v>12702</v>
      </c>
      <c r="G397" s="5" t="s">
        <v>12703</v>
      </c>
      <c r="H397" s="5" t="s">
        <v>1513</v>
      </c>
      <c r="I397" s="5" t="s">
        <v>7577</v>
      </c>
      <c r="J397" s="5" t="s">
        <v>51</v>
      </c>
      <c r="K397" s="5" t="s">
        <v>96</v>
      </c>
      <c r="L397" s="2">
        <f t="shared" si="6"/>
        <v>199845.56703645506</v>
      </c>
      <c r="M397" s="5" t="s">
        <v>38</v>
      </c>
      <c r="N397" s="5" t="s">
        <v>12704</v>
      </c>
    </row>
    <row r="398" spans="2:14" hidden="1" outlineLevel="1">
      <c r="B398" s="5" t="s">
        <v>1516</v>
      </c>
      <c r="C398" s="5" t="s">
        <v>24</v>
      </c>
      <c r="D398" s="5" t="s">
        <v>38</v>
      </c>
      <c r="E398" s="5"/>
      <c r="F398" s="5" t="s">
        <v>12705</v>
      </c>
      <c r="G398" s="5" t="s">
        <v>12706</v>
      </c>
      <c r="H398" s="5" t="s">
        <v>1519</v>
      </c>
      <c r="I398" s="5" t="s">
        <v>6596</v>
      </c>
      <c r="J398" s="5" t="s">
        <v>51</v>
      </c>
      <c r="K398" s="5" t="s">
        <v>1164</v>
      </c>
      <c r="L398" s="2">
        <f t="shared" si="6"/>
        <v>99922.78351822753</v>
      </c>
      <c r="M398" s="5" t="s">
        <v>38</v>
      </c>
      <c r="N398" s="5" t="s">
        <v>12707</v>
      </c>
    </row>
    <row r="399" spans="2:14" hidden="1" outlineLevel="1">
      <c r="B399" s="5" t="s">
        <v>1516</v>
      </c>
      <c r="C399" s="5" t="s">
        <v>24</v>
      </c>
      <c r="D399" s="5" t="s">
        <v>38</v>
      </c>
      <c r="E399" s="5"/>
      <c r="F399" s="5" t="s">
        <v>12708</v>
      </c>
      <c r="G399" s="5" t="s">
        <v>12709</v>
      </c>
      <c r="H399" s="5" t="s">
        <v>1519</v>
      </c>
      <c r="I399" s="5" t="s">
        <v>1635</v>
      </c>
      <c r="J399" s="5" t="s">
        <v>51</v>
      </c>
      <c r="K399" s="5" t="s">
        <v>4542</v>
      </c>
      <c r="L399" s="2">
        <f t="shared" si="6"/>
        <v>-52133.626183423054</v>
      </c>
      <c r="M399" s="5" t="s">
        <v>38</v>
      </c>
      <c r="N399" s="5" t="s">
        <v>10322</v>
      </c>
    </row>
    <row r="400" spans="2:14" hidden="1" outlineLevel="1">
      <c r="B400" s="5" t="s">
        <v>1527</v>
      </c>
      <c r="C400" s="5" t="s">
        <v>37</v>
      </c>
      <c r="D400" s="5" t="s">
        <v>374</v>
      </c>
      <c r="E400" s="5"/>
      <c r="F400" s="5" t="s">
        <v>12710</v>
      </c>
      <c r="G400" s="5" t="s">
        <v>12711</v>
      </c>
      <c r="H400" s="5" t="s">
        <v>1530</v>
      </c>
      <c r="I400" s="5" t="s">
        <v>3003</v>
      </c>
      <c r="J400" s="5" t="s">
        <v>51</v>
      </c>
      <c r="K400" s="5" t="s">
        <v>1013</v>
      </c>
      <c r="L400" s="2">
        <f t="shared" si="6"/>
        <v>217223.4424309294</v>
      </c>
      <c r="M400" s="5" t="s">
        <v>38</v>
      </c>
      <c r="N400" s="5" t="s">
        <v>10200</v>
      </c>
    </row>
    <row r="401" spans="2:14" hidden="1" outlineLevel="1">
      <c r="B401" s="5" t="s">
        <v>1537</v>
      </c>
      <c r="C401" s="5" t="s">
        <v>24</v>
      </c>
      <c r="D401" s="5" t="s">
        <v>55</v>
      </c>
      <c r="E401" s="5"/>
      <c r="F401" s="5" t="s">
        <v>12712</v>
      </c>
      <c r="G401" s="5" t="s">
        <v>12713</v>
      </c>
      <c r="H401" s="5" t="s">
        <v>1540</v>
      </c>
      <c r="I401" s="5" t="s">
        <v>1277</v>
      </c>
      <c r="J401" s="5" t="s">
        <v>51</v>
      </c>
      <c r="K401" s="5" t="s">
        <v>379</v>
      </c>
      <c r="L401" s="2">
        <f t="shared" si="6"/>
        <v>251979.1932198781</v>
      </c>
      <c r="M401" s="5" t="s">
        <v>38</v>
      </c>
      <c r="N401" s="5" t="s">
        <v>12714</v>
      </c>
    </row>
    <row r="402" spans="2:14" hidden="1" outlineLevel="1">
      <c r="B402" s="5" t="s">
        <v>1543</v>
      </c>
      <c r="C402" s="5" t="s">
        <v>24</v>
      </c>
      <c r="D402" s="5" t="s">
        <v>63</v>
      </c>
      <c r="E402" s="5"/>
      <c r="F402" s="5" t="s">
        <v>12715</v>
      </c>
      <c r="G402" s="5" t="s">
        <v>12716</v>
      </c>
      <c r="H402" s="5" t="s">
        <v>1546</v>
      </c>
      <c r="I402" s="5" t="s">
        <v>3768</v>
      </c>
      <c r="J402" s="5" t="s">
        <v>51</v>
      </c>
      <c r="K402" s="5" t="s">
        <v>452</v>
      </c>
      <c r="L402" s="2">
        <f t="shared" si="6"/>
        <v>304112.81940330111</v>
      </c>
      <c r="M402" s="5" t="s">
        <v>38</v>
      </c>
      <c r="N402" s="5" t="s">
        <v>12717</v>
      </c>
    </row>
    <row r="403" spans="2:14" hidden="1" outlineLevel="1">
      <c r="B403" s="5" t="s">
        <v>1548</v>
      </c>
      <c r="C403" s="5" t="s">
        <v>37</v>
      </c>
      <c r="D403" s="5" t="s">
        <v>46</v>
      </c>
      <c r="E403" s="5"/>
      <c r="F403" s="5" t="s">
        <v>12718</v>
      </c>
      <c r="G403" s="5" t="s">
        <v>12719</v>
      </c>
      <c r="H403" s="5" t="s">
        <v>1551</v>
      </c>
      <c r="I403" s="5" t="s">
        <v>3513</v>
      </c>
      <c r="J403" s="5" t="s">
        <v>51</v>
      </c>
      <c r="K403" s="5" t="s">
        <v>195</v>
      </c>
      <c r="L403" s="2">
        <f t="shared" si="6"/>
        <v>243290.25552264092</v>
      </c>
      <c r="M403" s="5" t="s">
        <v>38</v>
      </c>
      <c r="N403" s="5" t="s">
        <v>3321</v>
      </c>
    </row>
    <row r="404" spans="2:14" hidden="1" outlineLevel="1">
      <c r="B404" s="5" t="s">
        <v>1554</v>
      </c>
      <c r="C404" s="5" t="s">
        <v>37</v>
      </c>
      <c r="D404" s="5" t="s">
        <v>55</v>
      </c>
      <c r="E404" s="5"/>
      <c r="F404" s="5" t="s">
        <v>12720</v>
      </c>
      <c r="G404" s="5" t="s">
        <v>12721</v>
      </c>
      <c r="H404" s="5" t="s">
        <v>1557</v>
      </c>
      <c r="I404" s="5" t="s">
        <v>3202</v>
      </c>
      <c r="J404" s="5" t="s">
        <v>51</v>
      </c>
      <c r="K404" s="5" t="s">
        <v>68</v>
      </c>
      <c r="L404" s="2">
        <f t="shared" si="6"/>
        <v>247634.72437125951</v>
      </c>
      <c r="M404" s="5" t="s">
        <v>38</v>
      </c>
      <c r="N404" s="5" t="s">
        <v>12722</v>
      </c>
    </row>
    <row r="405" spans="2:14" hidden="1" outlineLevel="1">
      <c r="B405" s="5" t="s">
        <v>1554</v>
      </c>
      <c r="C405" s="5" t="s">
        <v>37</v>
      </c>
      <c r="D405" s="5" t="s">
        <v>55</v>
      </c>
      <c r="E405" s="5"/>
      <c r="F405" s="5" t="s">
        <v>12723</v>
      </c>
      <c r="G405" s="5" t="s">
        <v>12724</v>
      </c>
      <c r="H405" s="5" t="s">
        <v>1557</v>
      </c>
      <c r="I405" s="5" t="s">
        <v>8315</v>
      </c>
      <c r="J405" s="5" t="s">
        <v>51</v>
      </c>
      <c r="K405" s="5" t="s">
        <v>1194</v>
      </c>
      <c r="L405" s="2">
        <f t="shared" si="6"/>
        <v>-125989.59660993905</v>
      </c>
      <c r="M405" s="5" t="s">
        <v>38</v>
      </c>
      <c r="N405" s="5" t="s">
        <v>12725</v>
      </c>
    </row>
    <row r="406" spans="2:14" hidden="1" outlineLevel="1">
      <c r="B406" s="5" t="s">
        <v>1564</v>
      </c>
      <c r="C406" s="5" t="s">
        <v>24</v>
      </c>
      <c r="D406" s="5" t="s">
        <v>63</v>
      </c>
      <c r="E406" s="5"/>
      <c r="F406" s="5" t="s">
        <v>12726</v>
      </c>
      <c r="G406" s="5" t="s">
        <v>12727</v>
      </c>
      <c r="H406" s="5" t="s">
        <v>1567</v>
      </c>
      <c r="I406" s="5" t="s">
        <v>12728</v>
      </c>
      <c r="J406" s="5" t="s">
        <v>51</v>
      </c>
      <c r="K406" s="5" t="s">
        <v>208</v>
      </c>
      <c r="L406" s="2">
        <f t="shared" si="6"/>
        <v>221567.91127954799</v>
      </c>
      <c r="M406" s="5" t="s">
        <v>38</v>
      </c>
      <c r="N406" s="5" t="s">
        <v>12729</v>
      </c>
    </row>
    <row r="407" spans="2:14" hidden="1" outlineLevel="1">
      <c r="B407" s="5" t="s">
        <v>1570</v>
      </c>
      <c r="C407" s="5" t="s">
        <v>24</v>
      </c>
      <c r="D407" s="5" t="s">
        <v>46</v>
      </c>
      <c r="E407" s="5"/>
      <c r="F407" s="5" t="s">
        <v>12730</v>
      </c>
      <c r="G407" s="5" t="s">
        <v>12731</v>
      </c>
      <c r="H407" s="5" t="s">
        <v>1573</v>
      </c>
      <c r="I407" s="5" t="s">
        <v>525</v>
      </c>
      <c r="J407" s="5" t="s">
        <v>51</v>
      </c>
      <c r="K407" s="5" t="s">
        <v>82</v>
      </c>
      <c r="L407" s="2">
        <f t="shared" si="6"/>
        <v>147711.94085303199</v>
      </c>
      <c r="M407" s="5" t="s">
        <v>38</v>
      </c>
      <c r="N407" s="5" t="s">
        <v>12732</v>
      </c>
    </row>
    <row r="408" spans="2:14" hidden="1" outlineLevel="1">
      <c r="B408" s="5" t="s">
        <v>1575</v>
      </c>
      <c r="C408" s="5" t="s">
        <v>24</v>
      </c>
      <c r="D408" s="5" t="s">
        <v>55</v>
      </c>
      <c r="E408" s="5"/>
      <c r="F408" s="5" t="s">
        <v>12733</v>
      </c>
      <c r="G408" s="5" t="s">
        <v>12734</v>
      </c>
      <c r="H408" s="5" t="s">
        <v>1578</v>
      </c>
      <c r="I408" s="5" t="s">
        <v>323</v>
      </c>
      <c r="J408" s="5" t="s">
        <v>38</v>
      </c>
      <c r="K408" s="5" t="s">
        <v>1780</v>
      </c>
      <c r="L408" s="2">
        <f t="shared" si="6"/>
        <v>-130334.06545855764</v>
      </c>
      <c r="M408" s="5" t="s">
        <v>38</v>
      </c>
      <c r="N408" s="5" t="s">
        <v>12735</v>
      </c>
    </row>
    <row r="409" spans="2:14" hidden="1" outlineLevel="1">
      <c r="B409" s="5" t="s">
        <v>1575</v>
      </c>
      <c r="C409" s="5" t="s">
        <v>24</v>
      </c>
      <c r="D409" s="5" t="s">
        <v>46</v>
      </c>
      <c r="E409" s="5"/>
      <c r="F409" s="5" t="s">
        <v>12736</v>
      </c>
      <c r="G409" s="5" t="s">
        <v>6561</v>
      </c>
      <c r="H409" s="5" t="s">
        <v>1578</v>
      </c>
      <c r="I409" s="5" t="s">
        <v>915</v>
      </c>
      <c r="J409" s="5" t="s">
        <v>38</v>
      </c>
      <c r="K409" s="5" t="s">
        <v>188</v>
      </c>
      <c r="L409" s="2">
        <f t="shared" si="6"/>
        <v>204190.03588507365</v>
      </c>
      <c r="M409" s="5" t="s">
        <v>38</v>
      </c>
      <c r="N409" s="5" t="s">
        <v>12737</v>
      </c>
    </row>
    <row r="410" spans="2:14" hidden="1" outlineLevel="1">
      <c r="B410" s="5" t="s">
        <v>1585</v>
      </c>
      <c r="C410" s="5" t="s">
        <v>24</v>
      </c>
      <c r="D410" s="5" t="s">
        <v>46</v>
      </c>
      <c r="E410" s="5"/>
      <c r="F410" s="5" t="s">
        <v>12738</v>
      </c>
      <c r="G410" s="5" t="s">
        <v>12739</v>
      </c>
      <c r="H410" s="5" t="s">
        <v>1588</v>
      </c>
      <c r="I410" s="5" t="s">
        <v>984</v>
      </c>
      <c r="J410" s="5" t="s">
        <v>51</v>
      </c>
      <c r="K410" s="5" t="s">
        <v>1695</v>
      </c>
      <c r="L410" s="2">
        <f t="shared" si="6"/>
        <v>282390.47516020824</v>
      </c>
      <c r="M410" s="5" t="s">
        <v>38</v>
      </c>
      <c r="N410" s="5" t="s">
        <v>12740</v>
      </c>
    </row>
    <row r="411" spans="2:14" hidden="1" outlineLevel="1">
      <c r="B411" s="5" t="s">
        <v>1590</v>
      </c>
      <c r="C411" s="5" t="s">
        <v>37</v>
      </c>
      <c r="D411" s="5" t="s">
        <v>46</v>
      </c>
      <c r="E411" s="5"/>
      <c r="F411" s="5" t="s">
        <v>12741</v>
      </c>
      <c r="G411" s="5" t="s">
        <v>12742</v>
      </c>
      <c r="H411" s="5" t="s">
        <v>1593</v>
      </c>
      <c r="I411" s="5" t="s">
        <v>1024</v>
      </c>
      <c r="J411" s="5" t="s">
        <v>51</v>
      </c>
      <c r="K411" s="5" t="s">
        <v>350</v>
      </c>
      <c r="L411" s="2">
        <f t="shared" si="6"/>
        <v>212878.97358231081</v>
      </c>
      <c r="M411" s="5" t="s">
        <v>38</v>
      </c>
      <c r="N411" s="5" t="s">
        <v>12743</v>
      </c>
    </row>
    <row r="412" spans="2:14" hidden="1" outlineLevel="1">
      <c r="B412" s="5" t="s">
        <v>1595</v>
      </c>
      <c r="C412" s="5" t="s">
        <v>37</v>
      </c>
      <c r="D412" s="5" t="s">
        <v>55</v>
      </c>
      <c r="E412" s="5"/>
      <c r="F412" s="5" t="s">
        <v>12744</v>
      </c>
      <c r="G412" s="5" t="s">
        <v>12745</v>
      </c>
      <c r="H412" s="5" t="s">
        <v>1598</v>
      </c>
      <c r="I412" s="5" t="s">
        <v>3177</v>
      </c>
      <c r="J412" s="5" t="s">
        <v>51</v>
      </c>
      <c r="K412" s="5" t="s">
        <v>289</v>
      </c>
      <c r="L412" s="2">
        <f t="shared" si="6"/>
        <v>208534.50473369221</v>
      </c>
      <c r="M412" s="5" t="s">
        <v>38</v>
      </c>
      <c r="N412" s="5" t="s">
        <v>12746</v>
      </c>
    </row>
    <row r="413" spans="2:14" hidden="1" outlineLevel="1">
      <c r="B413" s="5" t="s">
        <v>1606</v>
      </c>
      <c r="C413" s="5" t="s">
        <v>24</v>
      </c>
      <c r="D413" s="5" t="s">
        <v>55</v>
      </c>
      <c r="E413" s="5"/>
      <c r="F413" s="5" t="s">
        <v>12747</v>
      </c>
      <c r="G413" s="5" t="s">
        <v>6585</v>
      </c>
      <c r="H413" s="5" t="s">
        <v>1609</v>
      </c>
      <c r="I413" s="5" t="s">
        <v>415</v>
      </c>
      <c r="J413" s="5" t="s">
        <v>51</v>
      </c>
      <c r="K413" s="5" t="s">
        <v>174</v>
      </c>
      <c r="L413" s="2">
        <f t="shared" si="6"/>
        <v>-212878.97358231081</v>
      </c>
      <c r="M413" s="5" t="s">
        <v>38</v>
      </c>
      <c r="N413" s="5" t="s">
        <v>12748</v>
      </c>
    </row>
    <row r="414" spans="2:14" hidden="1" outlineLevel="1">
      <c r="B414" s="5" t="s">
        <v>1606</v>
      </c>
      <c r="C414" s="5" t="s">
        <v>24</v>
      </c>
      <c r="D414" s="5" t="s">
        <v>38</v>
      </c>
      <c r="E414" s="5"/>
      <c r="F414" s="5" t="s">
        <v>6584</v>
      </c>
      <c r="G414" s="5" t="s">
        <v>1608</v>
      </c>
      <c r="H414" s="5" t="s">
        <v>1609</v>
      </c>
      <c r="I414" s="5" t="s">
        <v>1267</v>
      </c>
      <c r="J414" s="5" t="s">
        <v>51</v>
      </c>
      <c r="K414" s="5" t="s">
        <v>1613</v>
      </c>
      <c r="L414" s="2">
        <f t="shared" si="6"/>
        <v>321490.69479777548</v>
      </c>
      <c r="M414" s="5" t="s">
        <v>38</v>
      </c>
      <c r="N414" s="5" t="s">
        <v>12749</v>
      </c>
    </row>
    <row r="415" spans="2:14" hidden="1" outlineLevel="1">
      <c r="B415" s="5" t="s">
        <v>1615</v>
      </c>
      <c r="C415" s="5" t="s">
        <v>24</v>
      </c>
      <c r="D415" s="5" t="s">
        <v>38</v>
      </c>
      <c r="E415" s="5"/>
      <c r="F415" s="5" t="s">
        <v>12750</v>
      </c>
      <c r="G415" s="5" t="s">
        <v>12751</v>
      </c>
      <c r="H415" s="5" t="s">
        <v>1618</v>
      </c>
      <c r="I415" s="5" t="s">
        <v>8305</v>
      </c>
      <c r="J415" s="5" t="s">
        <v>38</v>
      </c>
      <c r="K415" s="5" t="s">
        <v>63</v>
      </c>
      <c r="L415" s="2">
        <f t="shared" si="6"/>
        <v>17377.875394474351</v>
      </c>
      <c r="M415" s="5" t="s">
        <v>38</v>
      </c>
      <c r="N415" s="5" t="s">
        <v>12752</v>
      </c>
    </row>
    <row r="416" spans="2:14" hidden="1" outlineLevel="1">
      <c r="B416" s="5" t="s">
        <v>1622</v>
      </c>
      <c r="C416" s="5" t="s">
        <v>37</v>
      </c>
      <c r="D416" s="5" t="s">
        <v>46</v>
      </c>
      <c r="E416" s="5"/>
      <c r="F416" s="5" t="s">
        <v>1623</v>
      </c>
      <c r="G416" s="5" t="s">
        <v>1624</v>
      </c>
      <c r="H416" s="5" t="s">
        <v>1625</v>
      </c>
      <c r="I416" s="5" t="s">
        <v>1626</v>
      </c>
      <c r="J416" s="5" t="s">
        <v>51</v>
      </c>
      <c r="K416" s="5" t="s">
        <v>1227</v>
      </c>
      <c r="L416" s="2">
        <f t="shared" si="6"/>
        <v>286734.9440088268</v>
      </c>
      <c r="M416" s="5" t="s">
        <v>38</v>
      </c>
      <c r="N416" s="5" t="s">
        <v>12753</v>
      </c>
    </row>
    <row r="417" spans="2:14" hidden="1" outlineLevel="1">
      <c r="B417" s="5" t="s">
        <v>1628</v>
      </c>
      <c r="C417" s="5" t="s">
        <v>37</v>
      </c>
      <c r="D417" s="5" t="s">
        <v>38</v>
      </c>
      <c r="E417" s="5"/>
      <c r="F417" s="5" t="s">
        <v>12754</v>
      </c>
      <c r="G417" s="5" t="s">
        <v>1630</v>
      </c>
      <c r="H417" s="5" t="s">
        <v>1631</v>
      </c>
      <c r="I417" s="5" t="s">
        <v>9441</v>
      </c>
      <c r="J417" s="5" t="s">
        <v>38</v>
      </c>
      <c r="K417" s="5" t="s">
        <v>593</v>
      </c>
      <c r="L417" s="2">
        <f t="shared" si="6"/>
        <v>-47789.157334804469</v>
      </c>
      <c r="M417" s="5" t="s">
        <v>38</v>
      </c>
      <c r="N417" s="5" t="s">
        <v>410</v>
      </c>
    </row>
    <row r="418" spans="2:14" hidden="1" outlineLevel="1">
      <c r="B418" s="5" t="s">
        <v>1628</v>
      </c>
      <c r="C418" s="5" t="s">
        <v>37</v>
      </c>
      <c r="D418" s="5" t="s">
        <v>55</v>
      </c>
      <c r="E418" s="5"/>
      <c r="F418" s="5" t="s">
        <v>12755</v>
      </c>
      <c r="G418" s="5" t="s">
        <v>12756</v>
      </c>
      <c r="H418" s="5" t="s">
        <v>1631</v>
      </c>
      <c r="I418" s="5" t="s">
        <v>2353</v>
      </c>
      <c r="J418" s="5" t="s">
        <v>38</v>
      </c>
      <c r="K418" s="5" t="s">
        <v>75</v>
      </c>
      <c r="L418" s="2">
        <f t="shared" si="6"/>
        <v>117300.65891270188</v>
      </c>
      <c r="M418" s="5" t="s">
        <v>38</v>
      </c>
      <c r="N418" s="5" t="s">
        <v>11086</v>
      </c>
    </row>
    <row r="419" spans="2:14" hidden="1" outlineLevel="1">
      <c r="B419" s="5" t="s">
        <v>1637</v>
      </c>
      <c r="C419" s="5" t="s">
        <v>37</v>
      </c>
      <c r="D419" s="5" t="s">
        <v>63</v>
      </c>
      <c r="E419" s="5" t="s">
        <v>120</v>
      </c>
      <c r="F419" s="5" t="s">
        <v>12757</v>
      </c>
      <c r="G419" s="5" t="s">
        <v>12758</v>
      </c>
      <c r="H419" s="5" t="s">
        <v>1640</v>
      </c>
      <c r="I419" s="5" t="s">
        <v>6815</v>
      </c>
      <c r="J419" s="5" t="s">
        <v>51</v>
      </c>
      <c r="K419" s="5" t="s">
        <v>409</v>
      </c>
      <c r="L419" s="2">
        <f t="shared" si="6"/>
        <v>-91233.845820990347</v>
      </c>
      <c r="M419" s="5" t="s">
        <v>38</v>
      </c>
      <c r="N419" s="5" t="s">
        <v>12759</v>
      </c>
    </row>
    <row r="420" spans="2:14" hidden="1" outlineLevel="1">
      <c r="B420" s="6" t="s">
        <v>1653</v>
      </c>
      <c r="C420" s="6" t="s">
        <v>37</v>
      </c>
      <c r="D420" s="6" t="s">
        <v>38</v>
      </c>
      <c r="E420" s="6"/>
      <c r="F420" s="6" t="s">
        <v>12760</v>
      </c>
      <c r="G420" s="6" t="s">
        <v>12761</v>
      </c>
      <c r="H420" s="6" t="s">
        <v>1656</v>
      </c>
      <c r="I420" s="6" t="s">
        <v>2017</v>
      </c>
      <c r="J420" s="6" t="s">
        <v>38</v>
      </c>
      <c r="K420" s="6" t="s">
        <v>38</v>
      </c>
      <c r="L420" s="2">
        <f t="shared" si="6"/>
        <v>4344.4688486185878</v>
      </c>
      <c r="M420" s="6" t="s">
        <v>55</v>
      </c>
      <c r="N420" s="6" t="s">
        <v>12762</v>
      </c>
    </row>
    <row r="421" spans="2:14" hidden="1" outlineLevel="1">
      <c r="B421" s="5" t="s">
        <v>1659</v>
      </c>
      <c r="C421" s="5" t="s">
        <v>37</v>
      </c>
      <c r="D421" s="5" t="s">
        <v>46</v>
      </c>
      <c r="E421" s="5"/>
      <c r="F421" s="5" t="s">
        <v>12763</v>
      </c>
      <c r="G421" s="5" t="s">
        <v>12764</v>
      </c>
      <c r="H421" s="5" t="s">
        <v>1662</v>
      </c>
      <c r="I421" s="5" t="s">
        <v>12765</v>
      </c>
      <c r="J421" s="5" t="s">
        <v>51</v>
      </c>
      <c r="K421" s="5" t="s">
        <v>1620</v>
      </c>
      <c r="L421" s="2">
        <f t="shared" si="6"/>
        <v>191156.62933921788</v>
      </c>
      <c r="M421" s="5" t="s">
        <v>38</v>
      </c>
      <c r="N421" s="5" t="s">
        <v>12766</v>
      </c>
    </row>
    <row r="422" spans="2:14" hidden="1" outlineLevel="1">
      <c r="B422" s="5" t="s">
        <v>1682</v>
      </c>
      <c r="C422" s="5" t="s">
        <v>24</v>
      </c>
      <c r="D422" s="5" t="s">
        <v>55</v>
      </c>
      <c r="E422" s="5"/>
      <c r="F422" s="5" t="s">
        <v>12767</v>
      </c>
      <c r="G422" s="5" t="s">
        <v>12768</v>
      </c>
      <c r="H422" s="5" t="s">
        <v>1685</v>
      </c>
      <c r="I422" s="5" t="s">
        <v>2070</v>
      </c>
      <c r="J422" s="5" t="s">
        <v>38</v>
      </c>
      <c r="K422" s="5" t="s">
        <v>103</v>
      </c>
      <c r="L422" s="2">
        <f t="shared" si="6"/>
        <v>169434.28509612492</v>
      </c>
      <c r="M422" s="5" t="s">
        <v>38</v>
      </c>
      <c r="N422" s="5" t="s">
        <v>12769</v>
      </c>
    </row>
    <row r="423" spans="2:14" hidden="1" outlineLevel="1">
      <c r="B423" s="5" t="s">
        <v>1682</v>
      </c>
      <c r="C423" s="5" t="s">
        <v>24</v>
      </c>
      <c r="D423" s="5" t="s">
        <v>55</v>
      </c>
      <c r="E423" s="5"/>
      <c r="F423" s="5" t="s">
        <v>12770</v>
      </c>
      <c r="G423" s="5" t="s">
        <v>12771</v>
      </c>
      <c r="H423" s="5" t="s">
        <v>1685</v>
      </c>
      <c r="I423" s="5" t="s">
        <v>2458</v>
      </c>
      <c r="J423" s="5" t="s">
        <v>38</v>
      </c>
      <c r="K423" s="5" t="s">
        <v>125</v>
      </c>
      <c r="L423" s="2">
        <f t="shared" si="6"/>
        <v>-121645.12776132046</v>
      </c>
      <c r="M423" s="5" t="s">
        <v>38</v>
      </c>
      <c r="N423" s="5" t="s">
        <v>6120</v>
      </c>
    </row>
    <row r="424" spans="2:14" hidden="1" outlineLevel="1">
      <c r="B424" s="5" t="s">
        <v>6629</v>
      </c>
      <c r="C424" s="5" t="s">
        <v>24</v>
      </c>
      <c r="D424" s="5" t="s">
        <v>46</v>
      </c>
      <c r="E424" s="5"/>
      <c r="F424" s="5" t="s">
        <v>12772</v>
      </c>
      <c r="G424" s="5" t="s">
        <v>12773</v>
      </c>
      <c r="H424" s="5" t="s">
        <v>6632</v>
      </c>
      <c r="I424" s="5" t="s">
        <v>2070</v>
      </c>
      <c r="J424" s="5" t="s">
        <v>51</v>
      </c>
      <c r="K424" s="5" t="s">
        <v>117</v>
      </c>
      <c r="L424" s="2">
        <f t="shared" si="6"/>
        <v>152056.40970165055</v>
      </c>
      <c r="M424" s="5" t="s">
        <v>38</v>
      </c>
      <c r="N424" s="5" t="s">
        <v>12774</v>
      </c>
    </row>
    <row r="425" spans="2:14" hidden="1" outlineLevel="1">
      <c r="B425" s="5" t="s">
        <v>1690</v>
      </c>
      <c r="C425" s="5" t="s">
        <v>24</v>
      </c>
      <c r="D425" s="5" t="s">
        <v>55</v>
      </c>
      <c r="E425" s="5"/>
      <c r="F425" s="5" t="s">
        <v>12775</v>
      </c>
      <c r="G425" s="5" t="s">
        <v>12776</v>
      </c>
      <c r="H425" s="5" t="s">
        <v>1693</v>
      </c>
      <c r="I425" s="5" t="s">
        <v>877</v>
      </c>
      <c r="J425" s="5" t="s">
        <v>51</v>
      </c>
      <c r="K425" s="5" t="s">
        <v>932</v>
      </c>
      <c r="L425" s="2">
        <f t="shared" si="6"/>
        <v>230256.84897678517</v>
      </c>
      <c r="M425" s="5" t="s">
        <v>38</v>
      </c>
      <c r="N425" s="5" t="s">
        <v>12777</v>
      </c>
    </row>
    <row r="426" spans="2:14" hidden="1" outlineLevel="1">
      <c r="B426" s="5" t="s">
        <v>1690</v>
      </c>
      <c r="C426" s="5" t="s">
        <v>24</v>
      </c>
      <c r="D426" s="5" t="s">
        <v>38</v>
      </c>
      <c r="E426" s="5"/>
      <c r="F426" s="5" t="s">
        <v>12778</v>
      </c>
      <c r="G426" s="5" t="s">
        <v>12779</v>
      </c>
      <c r="H426" s="5" t="s">
        <v>1693</v>
      </c>
      <c r="I426" s="5" t="s">
        <v>1081</v>
      </c>
      <c r="J426" s="5" t="s">
        <v>51</v>
      </c>
      <c r="K426" s="5" t="s">
        <v>1856</v>
      </c>
      <c r="L426" s="2">
        <f t="shared" si="6"/>
        <v>-112956.19006408329</v>
      </c>
      <c r="M426" s="5" t="s">
        <v>38</v>
      </c>
      <c r="N426" s="5" t="s">
        <v>12780</v>
      </c>
    </row>
    <row r="427" spans="2:14" hidden="1" outlineLevel="1">
      <c r="B427" s="5" t="s">
        <v>1701</v>
      </c>
      <c r="C427" s="5" t="s">
        <v>24</v>
      </c>
      <c r="D427" s="5" t="s">
        <v>46</v>
      </c>
      <c r="E427" s="5"/>
      <c r="F427" s="5" t="s">
        <v>12781</v>
      </c>
      <c r="G427" s="5" t="s">
        <v>12782</v>
      </c>
      <c r="H427" s="5" t="s">
        <v>1704</v>
      </c>
      <c r="I427" s="5" t="s">
        <v>3596</v>
      </c>
      <c r="J427" s="5" t="s">
        <v>51</v>
      </c>
      <c r="K427" s="5" t="s">
        <v>8353</v>
      </c>
      <c r="L427" s="2">
        <f t="shared" si="6"/>
        <v>373624.32098119857</v>
      </c>
      <c r="M427" s="5" t="s">
        <v>38</v>
      </c>
      <c r="N427" s="5" t="s">
        <v>12783</v>
      </c>
    </row>
    <row r="428" spans="2:14" hidden="1" outlineLevel="1">
      <c r="B428" s="5" t="s">
        <v>1706</v>
      </c>
      <c r="C428" s="5" t="s">
        <v>24</v>
      </c>
      <c r="D428" s="5" t="s">
        <v>55</v>
      </c>
      <c r="E428" s="5"/>
      <c r="F428" s="5" t="s">
        <v>12784</v>
      </c>
      <c r="G428" s="5" t="s">
        <v>12785</v>
      </c>
      <c r="H428" s="5" t="s">
        <v>1709</v>
      </c>
      <c r="I428" s="5" t="s">
        <v>1416</v>
      </c>
      <c r="J428" s="5" t="s">
        <v>51</v>
      </c>
      <c r="K428" s="5" t="s">
        <v>952</v>
      </c>
      <c r="L428" s="2">
        <f t="shared" si="6"/>
        <v>95578.314669608939</v>
      </c>
      <c r="M428" s="5" t="s">
        <v>38</v>
      </c>
      <c r="N428" s="5" t="s">
        <v>12786</v>
      </c>
    </row>
    <row r="429" spans="2:14" hidden="1" outlineLevel="1">
      <c r="B429" s="5" t="s">
        <v>1713</v>
      </c>
      <c r="C429" s="5" t="s">
        <v>37</v>
      </c>
      <c r="D429" s="5" t="s">
        <v>38</v>
      </c>
      <c r="E429" s="5"/>
      <c r="F429" s="5" t="s">
        <v>12787</v>
      </c>
      <c r="G429" s="5" t="s">
        <v>12788</v>
      </c>
      <c r="H429" s="5" t="s">
        <v>1716</v>
      </c>
      <c r="I429" s="5" t="s">
        <v>1826</v>
      </c>
      <c r="J429" s="5" t="s">
        <v>51</v>
      </c>
      <c r="K429" s="5" t="s">
        <v>4354</v>
      </c>
      <c r="L429" s="2">
        <f t="shared" si="6"/>
        <v>334524.10134363128</v>
      </c>
      <c r="M429" s="5" t="s">
        <v>38</v>
      </c>
      <c r="N429" s="5" t="s">
        <v>12789</v>
      </c>
    </row>
    <row r="430" spans="2:14" hidden="1" outlineLevel="1">
      <c r="B430" s="5" t="s">
        <v>1725</v>
      </c>
      <c r="C430" s="5" t="s">
        <v>24</v>
      </c>
      <c r="D430" s="5" t="s">
        <v>55</v>
      </c>
      <c r="E430" s="5"/>
      <c r="F430" s="5" t="s">
        <v>12790</v>
      </c>
      <c r="G430" s="5" t="s">
        <v>12791</v>
      </c>
      <c r="H430" s="5" t="s">
        <v>1728</v>
      </c>
      <c r="I430" s="5" t="s">
        <v>1552</v>
      </c>
      <c r="J430" s="5" t="s">
        <v>38</v>
      </c>
      <c r="K430" s="5" t="s">
        <v>718</v>
      </c>
      <c r="L430" s="2">
        <f t="shared" si="6"/>
        <v>-251979.1932198781</v>
      </c>
      <c r="M430" s="5" t="s">
        <v>38</v>
      </c>
      <c r="N430" s="5" t="s">
        <v>12792</v>
      </c>
    </row>
    <row r="431" spans="2:14" hidden="1" outlineLevel="1">
      <c r="B431" s="5" t="s">
        <v>1725</v>
      </c>
      <c r="C431" s="5" t="s">
        <v>24</v>
      </c>
      <c r="D431" s="5" t="s">
        <v>46</v>
      </c>
      <c r="E431" s="5"/>
      <c r="F431" s="5" t="s">
        <v>12793</v>
      </c>
      <c r="G431" s="5" t="s">
        <v>12794</v>
      </c>
      <c r="H431" s="5" t="s">
        <v>1728</v>
      </c>
      <c r="I431" s="5" t="s">
        <v>2158</v>
      </c>
      <c r="J431" s="5" t="s">
        <v>38</v>
      </c>
      <c r="K431" s="5" t="s">
        <v>1695</v>
      </c>
      <c r="L431" s="2">
        <f t="shared" si="6"/>
        <v>282390.47516020824</v>
      </c>
      <c r="M431" s="5" t="s">
        <v>38</v>
      </c>
      <c r="N431" s="5" t="s">
        <v>12795</v>
      </c>
    </row>
    <row r="432" spans="2:14" hidden="1" outlineLevel="1">
      <c r="B432" s="5" t="s">
        <v>1735</v>
      </c>
      <c r="C432" s="5" t="s">
        <v>24</v>
      </c>
      <c r="D432" s="5" t="s">
        <v>46</v>
      </c>
      <c r="E432" s="5"/>
      <c r="F432" s="5" t="s">
        <v>12796</v>
      </c>
      <c r="G432" s="5" t="s">
        <v>12797</v>
      </c>
      <c r="H432" s="5" t="s">
        <v>1738</v>
      </c>
      <c r="I432" s="5" t="s">
        <v>3602</v>
      </c>
      <c r="J432" s="5" t="s">
        <v>51</v>
      </c>
      <c r="K432" s="5" t="s">
        <v>2643</v>
      </c>
      <c r="L432" s="2">
        <f t="shared" si="6"/>
        <v>325835.1636463941</v>
      </c>
      <c r="M432" s="5" t="s">
        <v>38</v>
      </c>
      <c r="N432" s="5" t="s">
        <v>555</v>
      </c>
    </row>
    <row r="433" spans="2:14" hidden="1" outlineLevel="1">
      <c r="B433" s="5" t="s">
        <v>1735</v>
      </c>
      <c r="C433" s="5" t="s">
        <v>24</v>
      </c>
      <c r="D433" s="5" t="s">
        <v>55</v>
      </c>
      <c r="E433" s="5"/>
      <c r="F433" s="5" t="s">
        <v>12798</v>
      </c>
      <c r="G433" s="5" t="s">
        <v>12799</v>
      </c>
      <c r="H433" s="5" t="s">
        <v>1738</v>
      </c>
      <c r="I433" s="5" t="s">
        <v>2417</v>
      </c>
      <c r="J433" s="5" t="s">
        <v>51</v>
      </c>
      <c r="K433" s="5" t="s">
        <v>1281</v>
      </c>
      <c r="L433" s="2">
        <f t="shared" si="6"/>
        <v>-73855.970426515996</v>
      </c>
      <c r="M433" s="5" t="s">
        <v>38</v>
      </c>
      <c r="N433" s="5" t="s">
        <v>12800</v>
      </c>
    </row>
    <row r="434" spans="2:14" hidden="1" outlineLevel="1">
      <c r="B434" s="5" t="s">
        <v>1745</v>
      </c>
      <c r="C434" s="5" t="s">
        <v>24</v>
      </c>
      <c r="D434" s="5" t="s">
        <v>55</v>
      </c>
      <c r="E434" s="5" t="s">
        <v>120</v>
      </c>
      <c r="F434" s="5" t="s">
        <v>12801</v>
      </c>
      <c r="G434" s="5" t="s">
        <v>12802</v>
      </c>
      <c r="H434" s="5" t="s">
        <v>1748</v>
      </c>
      <c r="I434" s="5" t="s">
        <v>2790</v>
      </c>
      <c r="J434" s="5" t="s">
        <v>51</v>
      </c>
      <c r="K434" s="5" t="s">
        <v>995</v>
      </c>
      <c r="L434" s="2">
        <f t="shared" si="6"/>
        <v>-165089.81624750633</v>
      </c>
      <c r="M434" s="5" t="s">
        <v>38</v>
      </c>
      <c r="N434" s="5" t="s">
        <v>12803</v>
      </c>
    </row>
    <row r="435" spans="2:14" hidden="1" outlineLevel="1">
      <c r="B435" s="5" t="s">
        <v>1751</v>
      </c>
      <c r="C435" s="5" t="s">
        <v>37</v>
      </c>
      <c r="D435" s="5" t="s">
        <v>55</v>
      </c>
      <c r="E435" s="5"/>
      <c r="F435" s="5" t="s">
        <v>12804</v>
      </c>
      <c r="G435" s="5" t="s">
        <v>12805</v>
      </c>
      <c r="H435" s="5" t="s">
        <v>1754</v>
      </c>
      <c r="I435" s="5" t="s">
        <v>5821</v>
      </c>
      <c r="J435" s="5" t="s">
        <v>51</v>
      </c>
      <c r="K435" s="5" t="s">
        <v>52</v>
      </c>
      <c r="L435" s="2">
        <f t="shared" si="6"/>
        <v>156400.87855026915</v>
      </c>
      <c r="M435" s="5" t="s">
        <v>38</v>
      </c>
      <c r="N435" s="5" t="s">
        <v>12806</v>
      </c>
    </row>
    <row r="436" spans="2:14" hidden="1" outlineLevel="1">
      <c r="B436" s="5" t="s">
        <v>1764</v>
      </c>
      <c r="C436" s="5" t="s">
        <v>24</v>
      </c>
      <c r="D436" s="5" t="s">
        <v>38</v>
      </c>
      <c r="E436" s="5"/>
      <c r="F436" s="5" t="s">
        <v>12807</v>
      </c>
      <c r="G436" s="5" t="s">
        <v>12808</v>
      </c>
      <c r="H436" s="5" t="s">
        <v>1767</v>
      </c>
      <c r="I436" s="5" t="s">
        <v>606</v>
      </c>
      <c r="J436" s="5" t="s">
        <v>51</v>
      </c>
      <c r="K436" s="5" t="s">
        <v>324</v>
      </c>
      <c r="L436" s="2">
        <f t="shared" si="6"/>
        <v>182467.69164198069</v>
      </c>
      <c r="M436" s="5" t="s">
        <v>38</v>
      </c>
      <c r="N436" s="5" t="s">
        <v>12809</v>
      </c>
    </row>
    <row r="437" spans="2:14" hidden="1" outlineLevel="1">
      <c r="B437" s="5" t="s">
        <v>1764</v>
      </c>
      <c r="C437" s="5" t="s">
        <v>24</v>
      </c>
      <c r="D437" s="5" t="s">
        <v>38</v>
      </c>
      <c r="E437" s="5"/>
      <c r="F437" s="5" t="s">
        <v>12810</v>
      </c>
      <c r="G437" s="5" t="s">
        <v>12811</v>
      </c>
      <c r="H437" s="5" t="s">
        <v>1767</v>
      </c>
      <c r="I437" s="5" t="s">
        <v>1997</v>
      </c>
      <c r="J437" s="5" t="s">
        <v>51</v>
      </c>
      <c r="K437" s="5" t="s">
        <v>2459</v>
      </c>
      <c r="L437" s="2">
        <f t="shared" si="6"/>
        <v>-152056.40970165055</v>
      </c>
      <c r="M437" s="5" t="s">
        <v>38</v>
      </c>
      <c r="N437" s="5" t="s">
        <v>12812</v>
      </c>
    </row>
    <row r="438" spans="2:14" hidden="1" outlineLevel="1">
      <c r="B438" s="5" t="s">
        <v>1770</v>
      </c>
      <c r="C438" s="5" t="s">
        <v>37</v>
      </c>
      <c r="D438" s="5" t="s">
        <v>55</v>
      </c>
      <c r="E438" s="5"/>
      <c r="F438" s="5" t="s">
        <v>12813</v>
      </c>
      <c r="G438" s="5" t="s">
        <v>12814</v>
      </c>
      <c r="H438" s="5" t="s">
        <v>1773</v>
      </c>
      <c r="I438" s="5" t="s">
        <v>549</v>
      </c>
      <c r="J438" s="5" t="s">
        <v>51</v>
      </c>
      <c r="K438" s="5" t="s">
        <v>1393</v>
      </c>
      <c r="L438" s="2">
        <f t="shared" si="6"/>
        <v>104267.25236684611</v>
      </c>
      <c r="M438" s="5" t="s">
        <v>38</v>
      </c>
      <c r="N438" s="5" t="s">
        <v>12815</v>
      </c>
    </row>
    <row r="439" spans="2:14" hidden="1" outlineLevel="1">
      <c r="B439" s="5" t="s">
        <v>1776</v>
      </c>
      <c r="C439" s="5" t="s">
        <v>24</v>
      </c>
      <c r="D439" s="5" t="s">
        <v>55</v>
      </c>
      <c r="E439" s="5"/>
      <c r="F439" s="5" t="s">
        <v>1782</v>
      </c>
      <c r="G439" s="5" t="s">
        <v>12816</v>
      </c>
      <c r="H439" s="5" t="s">
        <v>1779</v>
      </c>
      <c r="I439" s="5" t="s">
        <v>4404</v>
      </c>
      <c r="J439" s="5" t="s">
        <v>38</v>
      </c>
      <c r="K439" s="5" t="s">
        <v>117</v>
      </c>
      <c r="L439" s="2">
        <f t="shared" si="6"/>
        <v>152056.40970165055</v>
      </c>
      <c r="M439" s="5" t="s">
        <v>38</v>
      </c>
      <c r="N439" s="5" t="s">
        <v>2511</v>
      </c>
    </row>
    <row r="440" spans="2:14" hidden="1" outlineLevel="1">
      <c r="B440" s="5" t="s">
        <v>1776</v>
      </c>
      <c r="C440" s="5" t="s">
        <v>24</v>
      </c>
      <c r="D440" s="5" t="s">
        <v>38</v>
      </c>
      <c r="E440" s="5"/>
      <c r="F440" s="5" t="s">
        <v>12817</v>
      </c>
      <c r="G440" s="5" t="s">
        <v>12818</v>
      </c>
      <c r="H440" s="5" t="s">
        <v>1779</v>
      </c>
      <c r="I440" s="5" t="s">
        <v>3650</v>
      </c>
      <c r="J440" s="5" t="s">
        <v>38</v>
      </c>
      <c r="K440" s="5" t="s">
        <v>4542</v>
      </c>
      <c r="L440" s="2">
        <f t="shared" si="6"/>
        <v>-52133.626183423054</v>
      </c>
      <c r="M440" s="5" t="s">
        <v>38</v>
      </c>
      <c r="N440" s="5" t="s">
        <v>3608</v>
      </c>
    </row>
    <row r="441" spans="2:14" hidden="1" outlineLevel="1">
      <c r="B441" s="5" t="s">
        <v>1790</v>
      </c>
      <c r="C441" s="5" t="s">
        <v>37</v>
      </c>
      <c r="D441" s="5" t="s">
        <v>38</v>
      </c>
      <c r="E441" s="5"/>
      <c r="F441" s="5" t="s">
        <v>12819</v>
      </c>
      <c r="G441" s="5" t="s">
        <v>12820</v>
      </c>
      <c r="H441" s="5" t="s">
        <v>1793</v>
      </c>
      <c r="I441" s="5" t="s">
        <v>3087</v>
      </c>
      <c r="J441" s="5" t="s">
        <v>51</v>
      </c>
      <c r="K441" s="5" t="s">
        <v>447</v>
      </c>
      <c r="L441" s="2">
        <f t="shared" si="6"/>
        <v>125989.59660993905</v>
      </c>
      <c r="M441" s="5" t="s">
        <v>38</v>
      </c>
      <c r="N441" s="5" t="s">
        <v>12821</v>
      </c>
    </row>
    <row r="442" spans="2:14" hidden="1" outlineLevel="1">
      <c r="B442" s="5" t="s">
        <v>1795</v>
      </c>
      <c r="C442" s="5" t="s">
        <v>24</v>
      </c>
      <c r="D442" s="5" t="s">
        <v>55</v>
      </c>
      <c r="E442" s="5"/>
      <c r="F442" s="5" t="s">
        <v>12822</v>
      </c>
      <c r="G442" s="5" t="s">
        <v>12823</v>
      </c>
      <c r="H442" s="5" t="s">
        <v>1798</v>
      </c>
      <c r="I442" s="5" t="s">
        <v>606</v>
      </c>
      <c r="J442" s="5" t="s">
        <v>55</v>
      </c>
      <c r="K442" s="5" t="s">
        <v>853</v>
      </c>
      <c r="L442" s="2">
        <f t="shared" si="6"/>
        <v>112956.19006408329</v>
      </c>
      <c r="M442" s="5" t="s">
        <v>38</v>
      </c>
      <c r="N442" s="5" t="s">
        <v>4772</v>
      </c>
    </row>
    <row r="443" spans="2:14" hidden="1" outlineLevel="1">
      <c r="B443" s="5" t="s">
        <v>1804</v>
      </c>
      <c r="C443" s="5" t="s">
        <v>37</v>
      </c>
      <c r="D443" s="5" t="s">
        <v>38</v>
      </c>
      <c r="E443" s="5"/>
      <c r="F443" s="5" t="s">
        <v>12824</v>
      </c>
      <c r="G443" s="5" t="s">
        <v>12825</v>
      </c>
      <c r="H443" s="5" t="s">
        <v>1807</v>
      </c>
      <c r="I443" s="5" t="s">
        <v>951</v>
      </c>
      <c r="J443" s="5" t="s">
        <v>51</v>
      </c>
      <c r="K443" s="5" t="s">
        <v>459</v>
      </c>
      <c r="L443" s="2">
        <f t="shared" si="6"/>
        <v>265012.59976573387</v>
      </c>
      <c r="M443" s="5" t="s">
        <v>38</v>
      </c>
      <c r="N443" s="5" t="s">
        <v>12826</v>
      </c>
    </row>
    <row r="444" spans="2:14" hidden="1" outlineLevel="1">
      <c r="B444" s="5" t="s">
        <v>1814</v>
      </c>
      <c r="C444" s="5" t="s">
        <v>37</v>
      </c>
      <c r="D444" s="5" t="s">
        <v>55</v>
      </c>
      <c r="E444" s="5"/>
      <c r="F444" s="5" t="s">
        <v>12827</v>
      </c>
      <c r="G444" s="5" t="s">
        <v>12828</v>
      </c>
      <c r="H444" s="5" t="s">
        <v>1817</v>
      </c>
      <c r="I444" s="5" t="s">
        <v>1416</v>
      </c>
      <c r="J444" s="5" t="s">
        <v>51</v>
      </c>
      <c r="K444" s="5" t="s">
        <v>853</v>
      </c>
      <c r="L444" s="2">
        <f t="shared" si="6"/>
        <v>112956.19006408329</v>
      </c>
      <c r="M444" s="5" t="s">
        <v>38</v>
      </c>
      <c r="N444" s="5" t="s">
        <v>12829</v>
      </c>
    </row>
    <row r="445" spans="2:14" hidden="1" outlineLevel="1">
      <c r="B445" s="5" t="s">
        <v>1822</v>
      </c>
      <c r="C445" s="5" t="s">
        <v>37</v>
      </c>
      <c r="D445" s="5" t="s">
        <v>38</v>
      </c>
      <c r="E445" s="5"/>
      <c r="F445" s="5" t="s">
        <v>1823</v>
      </c>
      <c r="G445" s="5" t="s">
        <v>1824</v>
      </c>
      <c r="H445" s="5" t="s">
        <v>1825</v>
      </c>
      <c r="I445" s="5" t="s">
        <v>1826</v>
      </c>
      <c r="J445" s="5" t="s">
        <v>38</v>
      </c>
      <c r="K445" s="5" t="s">
        <v>540</v>
      </c>
      <c r="L445" s="2">
        <f t="shared" si="6"/>
        <v>30411.281940330115</v>
      </c>
      <c r="M445" s="5" t="s">
        <v>38</v>
      </c>
      <c r="N445" s="5" t="s">
        <v>6246</v>
      </c>
    </row>
    <row r="446" spans="2:14" hidden="1" outlineLevel="1">
      <c r="B446" s="5" t="s">
        <v>6789</v>
      </c>
      <c r="C446" s="5" t="s">
        <v>37</v>
      </c>
      <c r="D446" s="5" t="s">
        <v>55</v>
      </c>
      <c r="E446" s="5"/>
      <c r="F446" s="5" t="s">
        <v>12830</v>
      </c>
      <c r="G446" s="5" t="s">
        <v>12831</v>
      </c>
      <c r="H446" s="5" t="s">
        <v>6792</v>
      </c>
      <c r="I446" s="5" t="s">
        <v>576</v>
      </c>
      <c r="J446" s="5" t="s">
        <v>51</v>
      </c>
      <c r="K446" s="5" t="s">
        <v>139</v>
      </c>
      <c r="L446" s="2">
        <f t="shared" si="6"/>
        <v>165089.81624750633</v>
      </c>
      <c r="M446" s="5" t="s">
        <v>38</v>
      </c>
      <c r="N446" s="5" t="s">
        <v>12832</v>
      </c>
    </row>
    <row r="447" spans="2:14" hidden="1" outlineLevel="1">
      <c r="B447" s="5" t="s">
        <v>6794</v>
      </c>
      <c r="C447" s="5" t="s">
        <v>37</v>
      </c>
      <c r="D447" s="5" t="s">
        <v>55</v>
      </c>
      <c r="E447" s="5" t="s">
        <v>120</v>
      </c>
      <c r="F447" s="5" t="s">
        <v>12833</v>
      </c>
      <c r="G447" s="5" t="s">
        <v>12834</v>
      </c>
      <c r="H447" s="5" t="s">
        <v>6797</v>
      </c>
      <c r="I447" s="5" t="s">
        <v>1910</v>
      </c>
      <c r="J447" s="5" t="s">
        <v>51</v>
      </c>
      <c r="K447" s="5" t="s">
        <v>956</v>
      </c>
      <c r="L447" s="2">
        <f t="shared" si="6"/>
        <v>-86889.376972371756</v>
      </c>
      <c r="M447" s="5" t="s">
        <v>38</v>
      </c>
      <c r="N447" s="5" t="s">
        <v>12835</v>
      </c>
    </row>
    <row r="448" spans="2:14" hidden="1" outlineLevel="1">
      <c r="B448" s="5" t="s">
        <v>1828</v>
      </c>
      <c r="C448" s="5" t="s">
        <v>24</v>
      </c>
      <c r="D448" s="5" t="s">
        <v>55</v>
      </c>
      <c r="E448" s="5"/>
      <c r="F448" s="5" t="s">
        <v>12836</v>
      </c>
      <c r="G448" s="5" t="s">
        <v>12837</v>
      </c>
      <c r="H448" s="5" t="s">
        <v>1831</v>
      </c>
      <c r="I448" s="5" t="s">
        <v>532</v>
      </c>
      <c r="J448" s="5" t="s">
        <v>51</v>
      </c>
      <c r="K448" s="5" t="s">
        <v>4461</v>
      </c>
      <c r="L448" s="2">
        <f t="shared" si="6"/>
        <v>-312801.75710053829</v>
      </c>
      <c r="M448" s="5" t="s">
        <v>38</v>
      </c>
      <c r="N448" s="5" t="s">
        <v>10655</v>
      </c>
    </row>
    <row r="449" spans="1:14" hidden="1" outlineLevel="1">
      <c r="B449" s="5" t="s">
        <v>1828</v>
      </c>
      <c r="C449" s="5" t="s">
        <v>24</v>
      </c>
      <c r="D449" s="5" t="s">
        <v>55</v>
      </c>
      <c r="E449" s="5"/>
      <c r="F449" s="5" t="s">
        <v>12838</v>
      </c>
      <c r="G449" s="5" t="s">
        <v>12839</v>
      </c>
      <c r="H449" s="5" t="s">
        <v>1831</v>
      </c>
      <c r="I449" s="5" t="s">
        <v>1219</v>
      </c>
      <c r="J449" s="5" t="s">
        <v>51</v>
      </c>
      <c r="K449" s="5" t="s">
        <v>12659</v>
      </c>
      <c r="L449" s="2">
        <f t="shared" si="6"/>
        <v>530025.19953146775</v>
      </c>
      <c r="M449" s="5" t="s">
        <v>38</v>
      </c>
      <c r="N449" s="5" t="s">
        <v>12840</v>
      </c>
    </row>
    <row r="450" spans="1:14" hidden="1" outlineLevel="1">
      <c r="B450" s="5" t="s">
        <v>1842</v>
      </c>
      <c r="C450" s="5" t="s">
        <v>24</v>
      </c>
      <c r="D450" s="5" t="s">
        <v>46</v>
      </c>
      <c r="E450" s="5" t="s">
        <v>120</v>
      </c>
      <c r="F450" s="5" t="s">
        <v>12841</v>
      </c>
      <c r="G450" s="5" t="s">
        <v>12842</v>
      </c>
      <c r="H450" s="5" t="s">
        <v>1845</v>
      </c>
      <c r="I450" s="5" t="s">
        <v>1910</v>
      </c>
      <c r="J450" s="5" t="s">
        <v>51</v>
      </c>
      <c r="K450" s="5" t="s">
        <v>12843</v>
      </c>
      <c r="L450" s="2">
        <f t="shared" si="6"/>
        <v>-464858.16680218896</v>
      </c>
      <c r="M450" s="5" t="s">
        <v>38</v>
      </c>
      <c r="N450" s="5" t="s">
        <v>12844</v>
      </c>
    </row>
    <row r="451" spans="1:14" hidden="1" outlineLevel="1">
      <c r="B451" s="5" t="s">
        <v>6825</v>
      </c>
      <c r="C451" s="5" t="s">
        <v>37</v>
      </c>
      <c r="D451" s="5" t="s">
        <v>46</v>
      </c>
      <c r="E451" s="5"/>
      <c r="F451" s="5" t="s">
        <v>12845</v>
      </c>
      <c r="G451" s="5" t="s">
        <v>12846</v>
      </c>
      <c r="H451" s="5" t="s">
        <v>6828</v>
      </c>
      <c r="I451" s="5" t="s">
        <v>1503</v>
      </c>
      <c r="J451" s="5" t="s">
        <v>51</v>
      </c>
      <c r="K451" s="5" t="s">
        <v>89</v>
      </c>
      <c r="L451" s="2">
        <f t="shared" ref="L451:L514" si="7">K451/$K$982*100</f>
        <v>121645.12776132046</v>
      </c>
      <c r="M451" s="5" t="s">
        <v>38</v>
      </c>
      <c r="N451" s="5" t="s">
        <v>12847</v>
      </c>
    </row>
    <row r="452" spans="1:14" hidden="1" outlineLevel="1">
      <c r="B452" s="5" t="s">
        <v>1851</v>
      </c>
      <c r="C452" s="5" t="s">
        <v>37</v>
      </c>
      <c r="D452" s="5" t="s">
        <v>38</v>
      </c>
      <c r="E452" s="5"/>
      <c r="F452" s="5" t="s">
        <v>12848</v>
      </c>
      <c r="G452" s="5" t="s">
        <v>12849</v>
      </c>
      <c r="H452" s="5" t="s">
        <v>1854</v>
      </c>
      <c r="I452" s="5" t="s">
        <v>3162</v>
      </c>
      <c r="J452" s="5" t="s">
        <v>51</v>
      </c>
      <c r="K452" s="5" t="s">
        <v>317</v>
      </c>
      <c r="L452" s="2">
        <f t="shared" si="7"/>
        <v>-147711.94085303199</v>
      </c>
      <c r="M452" s="5" t="s">
        <v>38</v>
      </c>
      <c r="N452" s="5" t="s">
        <v>7522</v>
      </c>
    </row>
    <row r="453" spans="1:14" hidden="1" outlineLevel="1">
      <c r="B453" s="5" t="s">
        <v>1851</v>
      </c>
      <c r="C453" s="5" t="s">
        <v>37</v>
      </c>
      <c r="D453" s="5" t="s">
        <v>38</v>
      </c>
      <c r="E453" s="5"/>
      <c r="F453" s="5" t="s">
        <v>12850</v>
      </c>
      <c r="G453" s="5" t="s">
        <v>12851</v>
      </c>
      <c r="H453" s="5" t="s">
        <v>1854</v>
      </c>
      <c r="I453" s="5" t="s">
        <v>752</v>
      </c>
      <c r="J453" s="5" t="s">
        <v>51</v>
      </c>
      <c r="K453" s="5" t="s">
        <v>1620</v>
      </c>
      <c r="L453" s="2">
        <f t="shared" si="7"/>
        <v>191156.62933921788</v>
      </c>
      <c r="M453" s="5" t="s">
        <v>38</v>
      </c>
      <c r="N453" s="5" t="s">
        <v>12852</v>
      </c>
    </row>
    <row r="454" spans="1:14" hidden="1" outlineLevel="1">
      <c r="B454" s="5" t="s">
        <v>1872</v>
      </c>
      <c r="C454" s="5" t="s">
        <v>37</v>
      </c>
      <c r="D454" s="5" t="s">
        <v>38</v>
      </c>
      <c r="E454" s="5"/>
      <c r="F454" s="5" t="s">
        <v>12853</v>
      </c>
      <c r="G454" s="5" t="s">
        <v>12854</v>
      </c>
      <c r="H454" s="5" t="s">
        <v>1875</v>
      </c>
      <c r="I454" s="5" t="s">
        <v>5824</v>
      </c>
      <c r="J454" s="5" t="s">
        <v>38</v>
      </c>
      <c r="K454" s="5" t="s">
        <v>51</v>
      </c>
      <c r="L454" s="2">
        <f t="shared" si="7"/>
        <v>0</v>
      </c>
      <c r="M454" s="5" t="s">
        <v>38</v>
      </c>
      <c r="N454" s="5" t="s">
        <v>1818</v>
      </c>
    </row>
    <row r="455" spans="1:14" hidden="1" outlineLevel="1">
      <c r="B455" s="5" t="s">
        <v>6849</v>
      </c>
      <c r="C455" s="5" t="s">
        <v>37</v>
      </c>
      <c r="D455" s="5" t="s">
        <v>38</v>
      </c>
      <c r="E455" s="5"/>
      <c r="F455" s="5" t="s">
        <v>12855</v>
      </c>
      <c r="G455" s="5" t="s">
        <v>12856</v>
      </c>
      <c r="H455" s="5" t="s">
        <v>6852</v>
      </c>
      <c r="I455" s="5" t="s">
        <v>361</v>
      </c>
      <c r="J455" s="5" t="s">
        <v>38</v>
      </c>
      <c r="K455" s="5" t="s">
        <v>2286</v>
      </c>
      <c r="L455" s="2">
        <f t="shared" si="7"/>
        <v>82544.908123753165</v>
      </c>
      <c r="M455" s="5" t="s">
        <v>38</v>
      </c>
      <c r="N455" s="5" t="s">
        <v>12857</v>
      </c>
    </row>
    <row r="456" spans="1:14" hidden="1" outlineLevel="1">
      <c r="B456" s="5" t="s">
        <v>6872</v>
      </c>
      <c r="C456" s="5" t="s">
        <v>37</v>
      </c>
      <c r="D456" s="5" t="s">
        <v>38</v>
      </c>
      <c r="E456" s="5"/>
      <c r="F456" s="5" t="s">
        <v>12858</v>
      </c>
      <c r="G456" s="5" t="s">
        <v>12859</v>
      </c>
      <c r="H456" s="5" t="s">
        <v>6875</v>
      </c>
      <c r="I456" s="5" t="s">
        <v>2347</v>
      </c>
      <c r="J456" s="5" t="s">
        <v>51</v>
      </c>
      <c r="K456" s="5" t="s">
        <v>1337</v>
      </c>
      <c r="L456" s="2">
        <f t="shared" si="7"/>
        <v>-30411.281940330115</v>
      </c>
      <c r="M456" s="5" t="s">
        <v>38</v>
      </c>
      <c r="N456" s="5" t="s">
        <v>12860</v>
      </c>
    </row>
    <row r="457" spans="1:14" hidden="1" outlineLevel="1">
      <c r="B457" s="5" t="s">
        <v>6872</v>
      </c>
      <c r="C457" s="5" t="s">
        <v>37</v>
      </c>
      <c r="D457" s="5" t="s">
        <v>540</v>
      </c>
      <c r="E457" s="5"/>
      <c r="F457" s="5" t="s">
        <v>12861</v>
      </c>
      <c r="G457" s="5" t="s">
        <v>12862</v>
      </c>
      <c r="H457" s="5" t="s">
        <v>6875</v>
      </c>
      <c r="I457" s="5" t="s">
        <v>3067</v>
      </c>
      <c r="J457" s="5" t="s">
        <v>51</v>
      </c>
      <c r="K457" s="5" t="s">
        <v>132</v>
      </c>
      <c r="L457" s="2">
        <f t="shared" si="7"/>
        <v>143367.4720044134</v>
      </c>
      <c r="M457" s="5" t="s">
        <v>38</v>
      </c>
      <c r="N457" s="5" t="s">
        <v>12863</v>
      </c>
    </row>
    <row r="458" spans="1:14" hidden="1" outlineLevel="1">
      <c r="B458" s="5" t="s">
        <v>6896</v>
      </c>
      <c r="C458" s="5" t="s">
        <v>37</v>
      </c>
      <c r="D458" s="5" t="s">
        <v>38</v>
      </c>
      <c r="E458" s="5"/>
      <c r="F458" s="5" t="s">
        <v>12864</v>
      </c>
      <c r="G458" s="5" t="s">
        <v>12865</v>
      </c>
      <c r="H458" s="5" t="s">
        <v>6899</v>
      </c>
      <c r="I458" s="5" t="s">
        <v>2236</v>
      </c>
      <c r="J458" s="5" t="s">
        <v>51</v>
      </c>
      <c r="K458" s="5" t="s">
        <v>38</v>
      </c>
      <c r="L458" s="2">
        <f t="shared" si="7"/>
        <v>4344.4688486185878</v>
      </c>
      <c r="M458" s="5" t="s">
        <v>38</v>
      </c>
      <c r="N458" s="5" t="s">
        <v>12866</v>
      </c>
    </row>
    <row r="459" spans="1:14" collapsed="1">
      <c r="A459" s="3" t="s">
        <v>1883</v>
      </c>
      <c r="B459" s="2" t="s">
        <v>1884</v>
      </c>
      <c r="C459" s="2" t="s">
        <v>1885</v>
      </c>
      <c r="D459" s="2" t="s">
        <v>12867</v>
      </c>
      <c r="E459" s="2" t="s">
        <v>12868</v>
      </c>
      <c r="F459" s="2" t="s">
        <v>12869</v>
      </c>
      <c r="G459" s="2" t="s">
        <v>12870</v>
      </c>
      <c r="H459" s="2" t="s">
        <v>9412</v>
      </c>
      <c r="I459" s="3" t="s">
        <v>1891</v>
      </c>
      <c r="K459" s="2">
        <f>157/C459</f>
        <v>9.2925251401277276E-4</v>
      </c>
      <c r="L459" s="2">
        <f t="shared" si="7"/>
        <v>4.0371085996289988</v>
      </c>
      <c r="M459" s="2">
        <v>-0.19</v>
      </c>
      <c r="N459" s="2">
        <v>5.71</v>
      </c>
    </row>
    <row r="460" spans="1:14" hidden="1" outlineLevel="1">
      <c r="B460" s="1" t="s">
        <v>26</v>
      </c>
      <c r="C460" s="1" t="s">
        <v>27</v>
      </c>
      <c r="D460" s="1" t="s">
        <v>4</v>
      </c>
      <c r="E460" s="1" t="s">
        <v>28</v>
      </c>
      <c r="F460" s="1" t="s">
        <v>29</v>
      </c>
      <c r="G460" s="1" t="s">
        <v>30</v>
      </c>
      <c r="H460" s="1" t="s">
        <v>31</v>
      </c>
      <c r="I460" s="1" t="s">
        <v>32</v>
      </c>
      <c r="J460" s="1" t="s">
        <v>33</v>
      </c>
      <c r="K460" s="1" t="s">
        <v>3</v>
      </c>
      <c r="L460" s="2" t="e">
        <f t="shared" si="7"/>
        <v>#VALUE!</v>
      </c>
      <c r="M460" s="1" t="s">
        <v>34</v>
      </c>
      <c r="N460" s="1" t="s">
        <v>35</v>
      </c>
    </row>
    <row r="461" spans="1:14" hidden="1" outlineLevel="1">
      <c r="B461" s="5" t="s">
        <v>1892</v>
      </c>
      <c r="C461" s="5" t="s">
        <v>24</v>
      </c>
      <c r="D461" s="5" t="s">
        <v>46</v>
      </c>
      <c r="E461" s="5"/>
      <c r="F461" s="5" t="s">
        <v>12871</v>
      </c>
      <c r="G461" s="5" t="s">
        <v>12872</v>
      </c>
      <c r="H461" s="5" t="s">
        <v>1895</v>
      </c>
      <c r="I461" s="5" t="s">
        <v>1774</v>
      </c>
      <c r="J461" s="5" t="s">
        <v>51</v>
      </c>
      <c r="K461" s="5" t="s">
        <v>89</v>
      </c>
      <c r="L461" s="2">
        <f t="shared" si="7"/>
        <v>121645.12776132046</v>
      </c>
      <c r="M461" s="5" t="s">
        <v>38</v>
      </c>
      <c r="N461" s="5" t="s">
        <v>89</v>
      </c>
    </row>
    <row r="462" spans="1:14" hidden="1" outlineLevel="1">
      <c r="B462" s="5" t="s">
        <v>1897</v>
      </c>
      <c r="C462" s="5" t="s">
        <v>24</v>
      </c>
      <c r="D462" s="5" t="s">
        <v>38</v>
      </c>
      <c r="E462" s="5"/>
      <c r="F462" s="5" t="s">
        <v>12873</v>
      </c>
      <c r="G462" s="5" t="s">
        <v>12874</v>
      </c>
      <c r="H462" s="5" t="s">
        <v>1387</v>
      </c>
      <c r="I462" s="5" t="s">
        <v>3151</v>
      </c>
      <c r="J462" s="5" t="s">
        <v>51</v>
      </c>
      <c r="K462" s="5" t="s">
        <v>89</v>
      </c>
      <c r="L462" s="2">
        <f t="shared" si="7"/>
        <v>121645.12776132046</v>
      </c>
      <c r="M462" s="5" t="s">
        <v>38</v>
      </c>
      <c r="N462" s="5" t="s">
        <v>459</v>
      </c>
    </row>
    <row r="463" spans="1:14" hidden="1" outlineLevel="1">
      <c r="B463" s="5" t="s">
        <v>1901</v>
      </c>
      <c r="C463" s="5" t="s">
        <v>24</v>
      </c>
      <c r="D463" s="5" t="s">
        <v>38</v>
      </c>
      <c r="E463" s="5"/>
      <c r="F463" s="5" t="s">
        <v>12875</v>
      </c>
      <c r="G463" s="5" t="s">
        <v>12876</v>
      </c>
      <c r="H463" s="5" t="s">
        <v>1904</v>
      </c>
      <c r="I463" s="5" t="s">
        <v>1619</v>
      </c>
      <c r="J463" s="5" t="s">
        <v>51</v>
      </c>
      <c r="K463" s="5" t="s">
        <v>43</v>
      </c>
      <c r="L463" s="2">
        <f t="shared" si="7"/>
        <v>130334.06545855764</v>
      </c>
      <c r="M463" s="5" t="s">
        <v>38</v>
      </c>
      <c r="N463" s="5" t="s">
        <v>512</v>
      </c>
    </row>
    <row r="464" spans="1:14" hidden="1" outlineLevel="1">
      <c r="B464" s="5" t="s">
        <v>1906</v>
      </c>
      <c r="C464" s="5" t="s">
        <v>24</v>
      </c>
      <c r="D464" s="5" t="s">
        <v>46</v>
      </c>
      <c r="E464" s="5"/>
      <c r="F464" s="5" t="s">
        <v>7617</v>
      </c>
      <c r="G464" s="5" t="s">
        <v>7618</v>
      </c>
      <c r="H464" s="5" t="s">
        <v>1909</v>
      </c>
      <c r="I464" s="5" t="s">
        <v>859</v>
      </c>
      <c r="J464" s="5" t="s">
        <v>51</v>
      </c>
      <c r="K464" s="5" t="s">
        <v>2286</v>
      </c>
      <c r="L464" s="2">
        <f t="shared" si="7"/>
        <v>82544.908123753165</v>
      </c>
      <c r="M464" s="5" t="s">
        <v>38</v>
      </c>
      <c r="N464" s="5" t="s">
        <v>733</v>
      </c>
    </row>
    <row r="465" spans="2:14" hidden="1" outlineLevel="1">
      <c r="B465" s="5" t="s">
        <v>1912</v>
      </c>
      <c r="C465" s="5" t="s">
        <v>24</v>
      </c>
      <c r="D465" s="5" t="s">
        <v>46</v>
      </c>
      <c r="E465" s="5"/>
      <c r="F465" s="5" t="s">
        <v>12877</v>
      </c>
      <c r="G465" s="5" t="s">
        <v>12878</v>
      </c>
      <c r="H465" s="5" t="s">
        <v>1915</v>
      </c>
      <c r="I465" s="5" t="s">
        <v>1635</v>
      </c>
      <c r="J465" s="5" t="s">
        <v>51</v>
      </c>
      <c r="K465" s="5" t="s">
        <v>139</v>
      </c>
      <c r="L465" s="2">
        <f t="shared" si="7"/>
        <v>165089.81624750633</v>
      </c>
      <c r="M465" s="5" t="s">
        <v>38</v>
      </c>
      <c r="N465" s="5" t="s">
        <v>12879</v>
      </c>
    </row>
    <row r="466" spans="2:14" hidden="1" outlineLevel="1">
      <c r="B466" s="5" t="s">
        <v>1917</v>
      </c>
      <c r="C466" s="5" t="s">
        <v>24</v>
      </c>
      <c r="D466" s="5" t="s">
        <v>38</v>
      </c>
      <c r="E466" s="5"/>
      <c r="F466" s="5" t="s">
        <v>12880</v>
      </c>
      <c r="G466" s="5" t="s">
        <v>12881</v>
      </c>
      <c r="H466" s="5" t="s">
        <v>1920</v>
      </c>
      <c r="I466" s="5" t="s">
        <v>705</v>
      </c>
      <c r="J466" s="5" t="s">
        <v>51</v>
      </c>
      <c r="K466" s="5" t="s">
        <v>181</v>
      </c>
      <c r="L466" s="2">
        <f t="shared" si="7"/>
        <v>134678.53430717625</v>
      </c>
      <c r="M466" s="5" t="s">
        <v>38</v>
      </c>
      <c r="N466" s="5" t="s">
        <v>12882</v>
      </c>
    </row>
    <row r="467" spans="2:14" hidden="1" outlineLevel="1">
      <c r="B467" s="5" t="s">
        <v>1929</v>
      </c>
      <c r="C467" s="5" t="s">
        <v>24</v>
      </c>
      <c r="D467" s="5" t="s">
        <v>55</v>
      </c>
      <c r="E467" s="5"/>
      <c r="F467" s="5" t="s">
        <v>4861</v>
      </c>
      <c r="G467" s="5" t="s">
        <v>12883</v>
      </c>
      <c r="H467" s="5" t="s">
        <v>1932</v>
      </c>
      <c r="I467" s="5" t="s">
        <v>7869</v>
      </c>
      <c r="J467" s="5" t="s">
        <v>51</v>
      </c>
      <c r="K467" s="5" t="s">
        <v>459</v>
      </c>
      <c r="L467" s="2">
        <f t="shared" si="7"/>
        <v>265012.59976573387</v>
      </c>
      <c r="M467" s="5" t="s">
        <v>38</v>
      </c>
      <c r="N467" s="5" t="s">
        <v>12884</v>
      </c>
    </row>
    <row r="468" spans="2:14" hidden="1" outlineLevel="1">
      <c r="B468" s="5" t="s">
        <v>1935</v>
      </c>
      <c r="C468" s="5" t="s">
        <v>37</v>
      </c>
      <c r="D468" s="5" t="s">
        <v>55</v>
      </c>
      <c r="E468" s="5"/>
      <c r="F468" s="5" t="s">
        <v>1936</v>
      </c>
      <c r="G468" s="5" t="s">
        <v>12885</v>
      </c>
      <c r="H468" s="5" t="s">
        <v>1938</v>
      </c>
      <c r="I468" s="5" t="s">
        <v>1599</v>
      </c>
      <c r="J468" s="5" t="s">
        <v>51</v>
      </c>
      <c r="K468" s="5" t="s">
        <v>215</v>
      </c>
      <c r="L468" s="2">
        <f t="shared" si="7"/>
        <v>160745.34739888774</v>
      </c>
      <c r="M468" s="5" t="s">
        <v>38</v>
      </c>
      <c r="N468" s="5" t="s">
        <v>12886</v>
      </c>
    </row>
    <row r="469" spans="2:14" hidden="1" outlineLevel="1">
      <c r="B469" s="5" t="s">
        <v>1940</v>
      </c>
      <c r="C469" s="5" t="s">
        <v>24</v>
      </c>
      <c r="D469" s="5" t="s">
        <v>55</v>
      </c>
      <c r="E469" s="5"/>
      <c r="F469" s="5" t="s">
        <v>1941</v>
      </c>
      <c r="G469" s="5" t="s">
        <v>12887</v>
      </c>
      <c r="H469" s="5" t="s">
        <v>1943</v>
      </c>
      <c r="I469" s="5" t="s">
        <v>6111</v>
      </c>
      <c r="J469" s="5" t="s">
        <v>51</v>
      </c>
      <c r="K469" s="5" t="s">
        <v>301</v>
      </c>
      <c r="L469" s="2">
        <f t="shared" si="7"/>
        <v>139023.00315579481</v>
      </c>
      <c r="M469" s="5" t="s">
        <v>38</v>
      </c>
      <c r="N469" s="5" t="s">
        <v>12888</v>
      </c>
    </row>
    <row r="470" spans="2:14" hidden="1" outlineLevel="1">
      <c r="B470" s="5" t="s">
        <v>1945</v>
      </c>
      <c r="C470" s="5" t="s">
        <v>24</v>
      </c>
      <c r="D470" s="5" t="s">
        <v>38</v>
      </c>
      <c r="E470" s="5"/>
      <c r="F470" s="5" t="s">
        <v>1946</v>
      </c>
      <c r="G470" s="5" t="s">
        <v>12889</v>
      </c>
      <c r="H470" s="5" t="s">
        <v>1948</v>
      </c>
      <c r="I470" s="5" t="s">
        <v>11227</v>
      </c>
      <c r="J470" s="5" t="s">
        <v>51</v>
      </c>
      <c r="K470" s="5" t="s">
        <v>96</v>
      </c>
      <c r="L470" s="2">
        <f t="shared" si="7"/>
        <v>199845.56703645506</v>
      </c>
      <c r="M470" s="5" t="s">
        <v>38</v>
      </c>
      <c r="N470" s="5" t="s">
        <v>2696</v>
      </c>
    </row>
    <row r="471" spans="2:14" hidden="1" outlineLevel="1">
      <c r="B471" s="5" t="s">
        <v>12890</v>
      </c>
      <c r="C471" s="5" t="s">
        <v>24</v>
      </c>
      <c r="D471" s="5" t="s">
        <v>38</v>
      </c>
      <c r="E471" s="5" t="s">
        <v>5196</v>
      </c>
      <c r="F471" s="5" t="s">
        <v>12891</v>
      </c>
      <c r="G471" s="5" t="s">
        <v>12892</v>
      </c>
      <c r="H471" s="5" t="s">
        <v>12893</v>
      </c>
      <c r="I471" s="5" t="s">
        <v>12894</v>
      </c>
      <c r="J471" s="5" t="s">
        <v>51</v>
      </c>
      <c r="K471" s="5" t="s">
        <v>676</v>
      </c>
      <c r="L471" s="2">
        <f t="shared" si="7"/>
        <v>-4344.4688486185878</v>
      </c>
      <c r="M471" s="5" t="s">
        <v>38</v>
      </c>
      <c r="N471" s="5" t="s">
        <v>2707</v>
      </c>
    </row>
    <row r="472" spans="2:14" hidden="1" outlineLevel="1">
      <c r="B472" s="5" t="s">
        <v>1950</v>
      </c>
      <c r="C472" s="5" t="s">
        <v>24</v>
      </c>
      <c r="D472" s="5" t="s">
        <v>38</v>
      </c>
      <c r="E472" s="5"/>
      <c r="F472" s="5" t="s">
        <v>12895</v>
      </c>
      <c r="G472" s="5" t="s">
        <v>12896</v>
      </c>
      <c r="H472" s="5" t="s">
        <v>1953</v>
      </c>
      <c r="I472" s="5" t="s">
        <v>2054</v>
      </c>
      <c r="J472" s="5" t="s">
        <v>38</v>
      </c>
      <c r="K472" s="5" t="s">
        <v>75</v>
      </c>
      <c r="L472" s="2">
        <f t="shared" si="7"/>
        <v>117300.65891270188</v>
      </c>
      <c r="M472" s="5" t="s">
        <v>38</v>
      </c>
      <c r="N472" s="5" t="s">
        <v>12897</v>
      </c>
    </row>
    <row r="473" spans="2:14" hidden="1" outlineLevel="1">
      <c r="B473" s="5" t="s">
        <v>1955</v>
      </c>
      <c r="C473" s="5" t="s">
        <v>24</v>
      </c>
      <c r="D473" s="5" t="s">
        <v>38</v>
      </c>
      <c r="E473" s="5"/>
      <c r="F473" s="5" t="s">
        <v>12898</v>
      </c>
      <c r="G473" s="5" t="s">
        <v>12899</v>
      </c>
      <c r="H473" s="5" t="s">
        <v>1958</v>
      </c>
      <c r="I473" s="5" t="s">
        <v>385</v>
      </c>
      <c r="J473" s="5" t="s">
        <v>38</v>
      </c>
      <c r="K473" s="5" t="s">
        <v>110</v>
      </c>
      <c r="L473" s="2">
        <f t="shared" si="7"/>
        <v>69511.501577897405</v>
      </c>
      <c r="M473" s="5" t="s">
        <v>38</v>
      </c>
      <c r="N473" s="5" t="s">
        <v>12900</v>
      </c>
    </row>
    <row r="474" spans="2:14" hidden="1" outlineLevel="1">
      <c r="B474" s="5" t="s">
        <v>1966</v>
      </c>
      <c r="C474" s="5" t="s">
        <v>24</v>
      </c>
      <c r="D474" s="5" t="s">
        <v>46</v>
      </c>
      <c r="E474" s="5"/>
      <c r="F474" s="5" t="s">
        <v>12901</v>
      </c>
      <c r="G474" s="5" t="s">
        <v>12902</v>
      </c>
      <c r="H474" s="5" t="s">
        <v>1969</v>
      </c>
      <c r="I474" s="5" t="s">
        <v>3759</v>
      </c>
      <c r="J474" s="5" t="s">
        <v>51</v>
      </c>
      <c r="K474" s="5" t="s">
        <v>1164</v>
      </c>
      <c r="L474" s="2">
        <f t="shared" si="7"/>
        <v>99922.78351822753</v>
      </c>
      <c r="M474" s="5" t="s">
        <v>38</v>
      </c>
      <c r="N474" s="5" t="s">
        <v>12903</v>
      </c>
    </row>
    <row r="475" spans="2:14" hidden="1" outlineLevel="1">
      <c r="B475" s="5" t="s">
        <v>1972</v>
      </c>
      <c r="C475" s="5" t="s">
        <v>24</v>
      </c>
      <c r="D475" s="5" t="s">
        <v>55</v>
      </c>
      <c r="E475" s="5"/>
      <c r="F475" s="5" t="s">
        <v>12904</v>
      </c>
      <c r="G475" s="5" t="s">
        <v>12905</v>
      </c>
      <c r="H475" s="5" t="s">
        <v>1975</v>
      </c>
      <c r="I475" s="5" t="s">
        <v>803</v>
      </c>
      <c r="J475" s="5" t="s">
        <v>51</v>
      </c>
      <c r="K475" s="5" t="s">
        <v>336</v>
      </c>
      <c r="L475" s="2">
        <f t="shared" si="7"/>
        <v>269357.06861435249</v>
      </c>
      <c r="M475" s="5" t="s">
        <v>38</v>
      </c>
      <c r="N475" s="5" t="s">
        <v>12906</v>
      </c>
    </row>
    <row r="476" spans="2:14" hidden="1" outlineLevel="1">
      <c r="B476" s="5" t="s">
        <v>1977</v>
      </c>
      <c r="C476" s="5" t="s">
        <v>24</v>
      </c>
      <c r="D476" s="5" t="s">
        <v>38</v>
      </c>
      <c r="E476" s="5" t="s">
        <v>162</v>
      </c>
      <c r="F476" s="5" t="s">
        <v>12907</v>
      </c>
      <c r="G476" s="5" t="s">
        <v>12908</v>
      </c>
      <c r="H476" s="5" t="s">
        <v>1980</v>
      </c>
      <c r="I476" s="5" t="s">
        <v>3650</v>
      </c>
      <c r="J476" s="5" t="s">
        <v>51</v>
      </c>
      <c r="K476" s="5" t="s">
        <v>1579</v>
      </c>
      <c r="L476" s="2">
        <f t="shared" si="7"/>
        <v>-134678.53430717625</v>
      </c>
      <c r="M476" s="5" t="s">
        <v>38</v>
      </c>
      <c r="N476" s="5" t="s">
        <v>12909</v>
      </c>
    </row>
    <row r="477" spans="2:14" hidden="1" outlineLevel="1">
      <c r="B477" s="5" t="s">
        <v>1983</v>
      </c>
      <c r="C477" s="5" t="s">
        <v>24</v>
      </c>
      <c r="D477" s="5" t="s">
        <v>55</v>
      </c>
      <c r="E477" s="5"/>
      <c r="F477" s="5" t="s">
        <v>12910</v>
      </c>
      <c r="G477" s="5" t="s">
        <v>12911</v>
      </c>
      <c r="H477" s="5" t="s">
        <v>1986</v>
      </c>
      <c r="I477" s="5" t="s">
        <v>3304</v>
      </c>
      <c r="J477" s="5" t="s">
        <v>51</v>
      </c>
      <c r="K477" s="5" t="s">
        <v>3088</v>
      </c>
      <c r="L477" s="2">
        <f t="shared" si="7"/>
        <v>-278046.00631158962</v>
      </c>
      <c r="M477" s="5" t="s">
        <v>38</v>
      </c>
      <c r="N477" s="5" t="s">
        <v>12912</v>
      </c>
    </row>
    <row r="478" spans="2:14" hidden="1" outlineLevel="1">
      <c r="B478" s="5" t="s">
        <v>1988</v>
      </c>
      <c r="C478" s="5" t="s">
        <v>24</v>
      </c>
      <c r="D478" s="5" t="s">
        <v>63</v>
      </c>
      <c r="E478" s="5"/>
      <c r="F478" s="5" t="s">
        <v>12913</v>
      </c>
      <c r="G478" s="5" t="s">
        <v>12914</v>
      </c>
      <c r="H478" s="5" t="s">
        <v>1991</v>
      </c>
      <c r="I478" s="5" t="s">
        <v>2961</v>
      </c>
      <c r="J478" s="5" t="s">
        <v>51</v>
      </c>
      <c r="K478" s="5" t="s">
        <v>4354</v>
      </c>
      <c r="L478" s="2">
        <f t="shared" si="7"/>
        <v>334524.10134363128</v>
      </c>
      <c r="M478" s="5" t="s">
        <v>38</v>
      </c>
      <c r="N478" s="5" t="s">
        <v>12915</v>
      </c>
    </row>
    <row r="479" spans="2:14" hidden="1" outlineLevel="1">
      <c r="B479" s="5" t="s">
        <v>1993</v>
      </c>
      <c r="C479" s="5" t="s">
        <v>37</v>
      </c>
      <c r="D479" s="5" t="s">
        <v>46</v>
      </c>
      <c r="E479" s="5"/>
      <c r="F479" s="5" t="s">
        <v>12916</v>
      </c>
      <c r="G479" s="5" t="s">
        <v>12917</v>
      </c>
      <c r="H479" s="5" t="s">
        <v>1996</v>
      </c>
      <c r="I479" s="5" t="s">
        <v>501</v>
      </c>
      <c r="J479" s="5" t="s">
        <v>51</v>
      </c>
      <c r="K479" s="5" t="s">
        <v>289</v>
      </c>
      <c r="L479" s="2">
        <f t="shared" si="7"/>
        <v>208534.50473369221</v>
      </c>
      <c r="M479" s="5" t="s">
        <v>38</v>
      </c>
      <c r="N479" s="5" t="s">
        <v>12918</v>
      </c>
    </row>
    <row r="480" spans="2:14" hidden="1" outlineLevel="1">
      <c r="B480" s="5" t="s">
        <v>1999</v>
      </c>
      <c r="C480" s="5" t="s">
        <v>24</v>
      </c>
      <c r="D480" s="5" t="s">
        <v>46</v>
      </c>
      <c r="E480" s="5"/>
      <c r="F480" s="5" t="s">
        <v>12919</v>
      </c>
      <c r="G480" s="5" t="s">
        <v>12920</v>
      </c>
      <c r="H480" s="5" t="s">
        <v>2002</v>
      </c>
      <c r="I480" s="5" t="s">
        <v>5677</v>
      </c>
      <c r="J480" s="5" t="s">
        <v>51</v>
      </c>
      <c r="K480" s="5" t="s">
        <v>195</v>
      </c>
      <c r="L480" s="2">
        <f t="shared" si="7"/>
        <v>243290.25552264092</v>
      </c>
      <c r="M480" s="5" t="s">
        <v>38</v>
      </c>
      <c r="N480" s="5" t="s">
        <v>12921</v>
      </c>
    </row>
    <row r="481" spans="2:14" hidden="1" outlineLevel="1">
      <c r="B481" s="5" t="s">
        <v>2005</v>
      </c>
      <c r="C481" s="5" t="s">
        <v>37</v>
      </c>
      <c r="D481" s="5" t="s">
        <v>142</v>
      </c>
      <c r="E481" s="5"/>
      <c r="F481" s="5" t="s">
        <v>12922</v>
      </c>
      <c r="G481" s="5" t="s">
        <v>12923</v>
      </c>
      <c r="H481" s="5" t="s">
        <v>2008</v>
      </c>
      <c r="I481" s="5" t="s">
        <v>385</v>
      </c>
      <c r="J481" s="5" t="s">
        <v>51</v>
      </c>
      <c r="K481" s="5" t="s">
        <v>659</v>
      </c>
      <c r="L481" s="2">
        <f t="shared" si="7"/>
        <v>308457.28825191973</v>
      </c>
      <c r="M481" s="5" t="s">
        <v>38</v>
      </c>
      <c r="N481" s="5" t="s">
        <v>12646</v>
      </c>
    </row>
    <row r="482" spans="2:14" hidden="1" outlineLevel="1">
      <c r="B482" s="5" t="s">
        <v>2010</v>
      </c>
      <c r="C482" s="5" t="s">
        <v>37</v>
      </c>
      <c r="D482" s="5" t="s">
        <v>46</v>
      </c>
      <c r="E482" s="5"/>
      <c r="F482" s="5" t="s">
        <v>12924</v>
      </c>
      <c r="G482" s="5" t="s">
        <v>12925</v>
      </c>
      <c r="H482" s="5" t="s">
        <v>2013</v>
      </c>
      <c r="I482" s="5" t="s">
        <v>158</v>
      </c>
      <c r="J482" s="5" t="s">
        <v>51</v>
      </c>
      <c r="K482" s="5" t="s">
        <v>1388</v>
      </c>
      <c r="L482" s="2">
        <f t="shared" si="7"/>
        <v>351901.97673810564</v>
      </c>
      <c r="M482" s="5" t="s">
        <v>38</v>
      </c>
      <c r="N482" s="5" t="s">
        <v>9442</v>
      </c>
    </row>
    <row r="483" spans="2:14" hidden="1" outlineLevel="1">
      <c r="B483" s="5" t="s">
        <v>2019</v>
      </c>
      <c r="C483" s="5" t="s">
        <v>24</v>
      </c>
      <c r="D483" s="5" t="s">
        <v>55</v>
      </c>
      <c r="E483" s="5"/>
      <c r="F483" s="5" t="s">
        <v>12926</v>
      </c>
      <c r="G483" s="5" t="s">
        <v>12927</v>
      </c>
      <c r="H483" s="5" t="s">
        <v>2022</v>
      </c>
      <c r="I483" s="5" t="s">
        <v>6296</v>
      </c>
      <c r="J483" s="5" t="s">
        <v>51</v>
      </c>
      <c r="K483" s="5" t="s">
        <v>167</v>
      </c>
      <c r="L483" s="2">
        <f t="shared" si="7"/>
        <v>234601.31782540376</v>
      </c>
      <c r="M483" s="5" t="s">
        <v>38</v>
      </c>
      <c r="N483" s="5" t="s">
        <v>12928</v>
      </c>
    </row>
    <row r="484" spans="2:14" hidden="1" outlineLevel="1">
      <c r="B484" s="5" t="s">
        <v>2025</v>
      </c>
      <c r="C484" s="5" t="s">
        <v>37</v>
      </c>
      <c r="D484" s="5" t="s">
        <v>55</v>
      </c>
      <c r="E484" s="5"/>
      <c r="F484" s="5" t="s">
        <v>12929</v>
      </c>
      <c r="G484" s="5" t="s">
        <v>12930</v>
      </c>
      <c r="H484" s="5" t="s">
        <v>2028</v>
      </c>
      <c r="I484" s="5" t="s">
        <v>335</v>
      </c>
      <c r="J484" s="5" t="s">
        <v>51</v>
      </c>
      <c r="K484" s="5" t="s">
        <v>1209</v>
      </c>
      <c r="L484" s="2">
        <f t="shared" si="7"/>
        <v>225912.38012816658</v>
      </c>
      <c r="M484" s="5" t="s">
        <v>38</v>
      </c>
      <c r="N484" s="5" t="s">
        <v>6583</v>
      </c>
    </row>
    <row r="485" spans="2:14" hidden="1" outlineLevel="1">
      <c r="B485" s="5" t="s">
        <v>2025</v>
      </c>
      <c r="C485" s="5" t="s">
        <v>37</v>
      </c>
      <c r="D485" s="5" t="s">
        <v>55</v>
      </c>
      <c r="E485" s="5"/>
      <c r="F485" s="5" t="s">
        <v>2030</v>
      </c>
      <c r="G485" s="5" t="s">
        <v>2031</v>
      </c>
      <c r="H485" s="5" t="s">
        <v>2028</v>
      </c>
      <c r="I485" s="5" t="s">
        <v>994</v>
      </c>
      <c r="J485" s="5" t="s">
        <v>51</v>
      </c>
      <c r="K485" s="5" t="s">
        <v>612</v>
      </c>
      <c r="L485" s="2">
        <f t="shared" si="7"/>
        <v>-117300.65891270188</v>
      </c>
      <c r="M485" s="5" t="s">
        <v>38</v>
      </c>
      <c r="N485" s="5" t="s">
        <v>4722</v>
      </c>
    </row>
    <row r="486" spans="2:14" hidden="1" outlineLevel="1">
      <c r="B486" s="5" t="s">
        <v>2033</v>
      </c>
      <c r="C486" s="5" t="s">
        <v>24</v>
      </c>
      <c r="D486" s="5" t="s">
        <v>63</v>
      </c>
      <c r="E486" s="5"/>
      <c r="F486" s="5" t="s">
        <v>12931</v>
      </c>
      <c r="G486" s="5" t="s">
        <v>12932</v>
      </c>
      <c r="H486" s="5" t="s">
        <v>2036</v>
      </c>
      <c r="I486" s="5" t="s">
        <v>1910</v>
      </c>
      <c r="J486" s="5" t="s">
        <v>51</v>
      </c>
      <c r="K486" s="5" t="s">
        <v>459</v>
      </c>
      <c r="L486" s="2">
        <f t="shared" si="7"/>
        <v>265012.59976573387</v>
      </c>
      <c r="M486" s="5" t="s">
        <v>38</v>
      </c>
      <c r="N486" s="5" t="s">
        <v>12933</v>
      </c>
    </row>
    <row r="487" spans="2:14" hidden="1" outlineLevel="1">
      <c r="B487" s="5" t="s">
        <v>2038</v>
      </c>
      <c r="C487" s="5" t="s">
        <v>24</v>
      </c>
      <c r="D487" s="5" t="s">
        <v>55</v>
      </c>
      <c r="E487" s="5"/>
      <c r="F487" s="5" t="s">
        <v>12934</v>
      </c>
      <c r="G487" s="5" t="s">
        <v>12935</v>
      </c>
      <c r="H487" s="5" t="s">
        <v>2041</v>
      </c>
      <c r="I487" s="5" t="s">
        <v>4071</v>
      </c>
      <c r="J487" s="5" t="s">
        <v>51</v>
      </c>
      <c r="K487" s="5" t="s">
        <v>484</v>
      </c>
      <c r="L487" s="2">
        <f t="shared" si="7"/>
        <v>260668.13091711528</v>
      </c>
      <c r="M487" s="5" t="s">
        <v>38</v>
      </c>
      <c r="N487" s="5" t="s">
        <v>12936</v>
      </c>
    </row>
    <row r="488" spans="2:14" hidden="1" outlineLevel="1">
      <c r="B488" s="7" t="s">
        <v>2050</v>
      </c>
      <c r="C488" s="7" t="s">
        <v>24</v>
      </c>
      <c r="D488" s="7" t="s">
        <v>46</v>
      </c>
      <c r="E488" s="7"/>
      <c r="F488" s="7" t="s">
        <v>12760</v>
      </c>
      <c r="G488" s="7" t="s">
        <v>12761</v>
      </c>
      <c r="H488" s="7" t="s">
        <v>2053</v>
      </c>
      <c r="I488" s="7" t="s">
        <v>4854</v>
      </c>
      <c r="J488" s="7" t="s">
        <v>51</v>
      </c>
      <c r="K488" s="7" t="s">
        <v>2643</v>
      </c>
      <c r="L488" s="2">
        <f t="shared" si="7"/>
        <v>325835.1636463941</v>
      </c>
      <c r="M488" s="7" t="s">
        <v>38</v>
      </c>
      <c r="N488" s="7" t="s">
        <v>12762</v>
      </c>
    </row>
    <row r="489" spans="2:14" hidden="1" outlineLevel="1">
      <c r="B489" s="5" t="s">
        <v>2056</v>
      </c>
      <c r="C489" s="5" t="s">
        <v>24</v>
      </c>
      <c r="D489" s="5" t="s">
        <v>55</v>
      </c>
      <c r="E489" s="5"/>
      <c r="F489" s="5" t="s">
        <v>4960</v>
      </c>
      <c r="G489" s="5" t="s">
        <v>12937</v>
      </c>
      <c r="H489" s="5" t="s">
        <v>2059</v>
      </c>
      <c r="I489" s="5" t="s">
        <v>2222</v>
      </c>
      <c r="J489" s="5" t="s">
        <v>51</v>
      </c>
      <c r="K489" s="5" t="s">
        <v>746</v>
      </c>
      <c r="L489" s="2">
        <f t="shared" si="7"/>
        <v>43444.688486185878</v>
      </c>
      <c r="M489" s="5" t="s">
        <v>38</v>
      </c>
      <c r="N489" s="5" t="s">
        <v>5576</v>
      </c>
    </row>
    <row r="490" spans="2:14" hidden="1" outlineLevel="1">
      <c r="B490" s="5" t="s">
        <v>2061</v>
      </c>
      <c r="C490" s="5" t="s">
        <v>24</v>
      </c>
      <c r="D490" s="5" t="s">
        <v>38</v>
      </c>
      <c r="E490" s="5"/>
      <c r="F490" s="5" t="s">
        <v>12938</v>
      </c>
      <c r="G490" s="5" t="s">
        <v>12939</v>
      </c>
      <c r="H490" s="5" t="s">
        <v>2064</v>
      </c>
      <c r="I490" s="5" t="s">
        <v>4907</v>
      </c>
      <c r="J490" s="5" t="s">
        <v>38</v>
      </c>
      <c r="K490" s="5" t="s">
        <v>159</v>
      </c>
      <c r="L490" s="2">
        <f t="shared" si="7"/>
        <v>108611.7212154647</v>
      </c>
      <c r="M490" s="5" t="s">
        <v>38</v>
      </c>
      <c r="N490" s="5" t="s">
        <v>12940</v>
      </c>
    </row>
    <row r="491" spans="2:14" hidden="1" outlineLevel="1">
      <c r="B491" s="5" t="s">
        <v>2072</v>
      </c>
      <c r="C491" s="5" t="s">
        <v>24</v>
      </c>
      <c r="D491" s="5" t="s">
        <v>46</v>
      </c>
      <c r="E491" s="5"/>
      <c r="F491" s="5" t="s">
        <v>12941</v>
      </c>
      <c r="G491" s="5" t="s">
        <v>12942</v>
      </c>
      <c r="H491" s="5" t="s">
        <v>2075</v>
      </c>
      <c r="I491" s="5" t="s">
        <v>682</v>
      </c>
      <c r="J491" s="5" t="s">
        <v>51</v>
      </c>
      <c r="K491" s="5" t="s">
        <v>379</v>
      </c>
      <c r="L491" s="2">
        <f t="shared" si="7"/>
        <v>251979.1932198781</v>
      </c>
      <c r="M491" s="5" t="s">
        <v>38</v>
      </c>
      <c r="N491" s="5" t="s">
        <v>6902</v>
      </c>
    </row>
    <row r="492" spans="2:14" hidden="1" outlineLevel="1">
      <c r="B492" s="5" t="s">
        <v>2081</v>
      </c>
      <c r="C492" s="5" t="s">
        <v>24</v>
      </c>
      <c r="D492" s="5" t="s">
        <v>46</v>
      </c>
      <c r="E492" s="5"/>
      <c r="F492" s="5" t="s">
        <v>12943</v>
      </c>
      <c r="G492" s="5" t="s">
        <v>12944</v>
      </c>
      <c r="H492" s="5" t="s">
        <v>2084</v>
      </c>
      <c r="I492" s="5" t="s">
        <v>1503</v>
      </c>
      <c r="J492" s="5" t="s">
        <v>51</v>
      </c>
      <c r="K492" s="5" t="s">
        <v>967</v>
      </c>
      <c r="L492" s="2">
        <f t="shared" si="7"/>
        <v>317146.22594915691</v>
      </c>
      <c r="M492" s="5" t="s">
        <v>38</v>
      </c>
      <c r="N492" s="5" t="s">
        <v>12945</v>
      </c>
    </row>
    <row r="493" spans="2:14" hidden="1" outlineLevel="1">
      <c r="B493" s="5" t="s">
        <v>2086</v>
      </c>
      <c r="C493" s="5" t="s">
        <v>24</v>
      </c>
      <c r="D493" s="5" t="s">
        <v>55</v>
      </c>
      <c r="E493" s="5"/>
      <c r="F493" s="5" t="s">
        <v>12946</v>
      </c>
      <c r="G493" s="5" t="s">
        <v>12947</v>
      </c>
      <c r="H493" s="5" t="s">
        <v>2089</v>
      </c>
      <c r="I493" s="5" t="s">
        <v>3226</v>
      </c>
      <c r="J493" s="5" t="s">
        <v>51</v>
      </c>
      <c r="K493" s="5" t="s">
        <v>350</v>
      </c>
      <c r="L493" s="2">
        <f t="shared" si="7"/>
        <v>212878.97358231081</v>
      </c>
      <c r="M493" s="5" t="s">
        <v>38</v>
      </c>
      <c r="N493" s="5" t="s">
        <v>12948</v>
      </c>
    </row>
    <row r="494" spans="2:14" hidden="1" outlineLevel="1">
      <c r="B494" s="5" t="s">
        <v>2092</v>
      </c>
      <c r="C494" s="5" t="s">
        <v>37</v>
      </c>
      <c r="D494" s="5" t="s">
        <v>38</v>
      </c>
      <c r="E494" s="5"/>
      <c r="F494" s="5" t="s">
        <v>12949</v>
      </c>
      <c r="G494" s="5" t="s">
        <v>12950</v>
      </c>
      <c r="H494" s="5" t="s">
        <v>2095</v>
      </c>
      <c r="I494" s="5" t="s">
        <v>5200</v>
      </c>
      <c r="J494" s="5" t="s">
        <v>51</v>
      </c>
      <c r="K494" s="5" t="s">
        <v>89</v>
      </c>
      <c r="L494" s="2">
        <f t="shared" si="7"/>
        <v>121645.12776132046</v>
      </c>
      <c r="M494" s="5" t="s">
        <v>38</v>
      </c>
      <c r="N494" s="5" t="s">
        <v>2436</v>
      </c>
    </row>
    <row r="495" spans="2:14" hidden="1" outlineLevel="1">
      <c r="B495" s="5" t="s">
        <v>2099</v>
      </c>
      <c r="C495" s="5" t="s">
        <v>37</v>
      </c>
      <c r="D495" s="5" t="s">
        <v>46</v>
      </c>
      <c r="E495" s="5"/>
      <c r="F495" s="5" t="s">
        <v>12951</v>
      </c>
      <c r="G495" s="5" t="s">
        <v>12952</v>
      </c>
      <c r="H495" s="5" t="s">
        <v>2102</v>
      </c>
      <c r="I495" s="5" t="s">
        <v>1024</v>
      </c>
      <c r="J495" s="5" t="s">
        <v>51</v>
      </c>
      <c r="K495" s="5" t="s">
        <v>82</v>
      </c>
      <c r="L495" s="2">
        <f t="shared" si="7"/>
        <v>147711.94085303199</v>
      </c>
      <c r="M495" s="5" t="s">
        <v>38</v>
      </c>
      <c r="N495" s="5" t="s">
        <v>12953</v>
      </c>
    </row>
    <row r="496" spans="2:14" hidden="1" outlineLevel="1">
      <c r="B496" s="5" t="s">
        <v>5050</v>
      </c>
      <c r="C496" s="5" t="s">
        <v>24</v>
      </c>
      <c r="D496" s="5" t="s">
        <v>38</v>
      </c>
      <c r="E496" s="5"/>
      <c r="F496" s="5" t="s">
        <v>12954</v>
      </c>
      <c r="G496" s="5" t="s">
        <v>12955</v>
      </c>
      <c r="H496" s="5" t="s">
        <v>5053</v>
      </c>
      <c r="I496" s="5" t="s">
        <v>649</v>
      </c>
      <c r="J496" s="5" t="s">
        <v>51</v>
      </c>
      <c r="K496" s="5" t="s">
        <v>103</v>
      </c>
      <c r="L496" s="2">
        <f t="shared" si="7"/>
        <v>169434.28509612492</v>
      </c>
      <c r="M496" s="5" t="s">
        <v>38</v>
      </c>
      <c r="N496" s="5" t="s">
        <v>7046</v>
      </c>
    </row>
    <row r="497" spans="2:14" hidden="1" outlineLevel="1">
      <c r="B497" s="5" t="s">
        <v>2104</v>
      </c>
      <c r="C497" s="5" t="s">
        <v>37</v>
      </c>
      <c r="D497" s="5" t="s">
        <v>38</v>
      </c>
      <c r="E497" s="5"/>
      <c r="F497" s="5" t="s">
        <v>5055</v>
      </c>
      <c r="G497" s="5" t="s">
        <v>5056</v>
      </c>
      <c r="H497" s="5" t="s">
        <v>2107</v>
      </c>
      <c r="I497" s="5" t="s">
        <v>1007</v>
      </c>
      <c r="J497" s="5" t="s">
        <v>51</v>
      </c>
      <c r="K497" s="5" t="s">
        <v>607</v>
      </c>
      <c r="L497" s="2">
        <f t="shared" si="7"/>
        <v>364935.38328396139</v>
      </c>
      <c r="M497" s="5" t="s">
        <v>38</v>
      </c>
      <c r="N497" s="5" t="s">
        <v>12956</v>
      </c>
    </row>
    <row r="498" spans="2:14" hidden="1" outlineLevel="1">
      <c r="B498" s="5" t="s">
        <v>2110</v>
      </c>
      <c r="C498" s="5" t="s">
        <v>24</v>
      </c>
      <c r="D498" s="5" t="s">
        <v>38</v>
      </c>
      <c r="E498" s="5"/>
      <c r="F498" s="5" t="s">
        <v>12957</v>
      </c>
      <c r="G498" s="5" t="s">
        <v>12958</v>
      </c>
      <c r="H498" s="5" t="s">
        <v>2113</v>
      </c>
      <c r="I498" s="5" t="s">
        <v>525</v>
      </c>
      <c r="J498" s="5" t="s">
        <v>38</v>
      </c>
      <c r="K498" s="5" t="s">
        <v>1060</v>
      </c>
      <c r="L498" s="2">
        <f t="shared" si="7"/>
        <v>-43444.688486185878</v>
      </c>
      <c r="M498" s="5" t="s">
        <v>38</v>
      </c>
      <c r="N498" s="5" t="s">
        <v>12959</v>
      </c>
    </row>
    <row r="499" spans="2:14" hidden="1" outlineLevel="1">
      <c r="B499" s="5" t="s">
        <v>2110</v>
      </c>
      <c r="C499" s="5" t="s">
        <v>24</v>
      </c>
      <c r="D499" s="5" t="s">
        <v>55</v>
      </c>
      <c r="E499" s="5"/>
      <c r="F499" s="5" t="s">
        <v>12960</v>
      </c>
      <c r="G499" s="5" t="s">
        <v>12961</v>
      </c>
      <c r="H499" s="5" t="s">
        <v>2113</v>
      </c>
      <c r="I499" s="5" t="s">
        <v>5254</v>
      </c>
      <c r="J499" s="5" t="s">
        <v>38</v>
      </c>
      <c r="K499" s="5" t="s">
        <v>631</v>
      </c>
      <c r="L499" s="2">
        <f t="shared" si="7"/>
        <v>86889.376972371756</v>
      </c>
      <c r="M499" s="5" t="s">
        <v>38</v>
      </c>
      <c r="N499" s="5" t="s">
        <v>12962</v>
      </c>
    </row>
    <row r="500" spans="2:14" hidden="1" outlineLevel="1">
      <c r="B500" s="6" t="s">
        <v>2118</v>
      </c>
      <c r="C500" s="6" t="s">
        <v>24</v>
      </c>
      <c r="D500" s="6" t="s">
        <v>38</v>
      </c>
      <c r="E500" s="6"/>
      <c r="F500" s="6" t="s">
        <v>12963</v>
      </c>
      <c r="G500" s="6" t="s">
        <v>12964</v>
      </c>
      <c r="H500" s="6" t="s">
        <v>2121</v>
      </c>
      <c r="I500" s="6" t="s">
        <v>4672</v>
      </c>
      <c r="J500" s="6" t="s">
        <v>51</v>
      </c>
      <c r="K500" s="6" t="s">
        <v>4596</v>
      </c>
      <c r="L500" s="2">
        <f t="shared" si="7"/>
        <v>0</v>
      </c>
      <c r="M500" s="6" t="s">
        <v>55</v>
      </c>
      <c r="N500" s="6" t="s">
        <v>12965</v>
      </c>
    </row>
    <row r="501" spans="2:14" hidden="1" outlineLevel="1">
      <c r="B501" s="5" t="s">
        <v>2118</v>
      </c>
      <c r="C501" s="5" t="s">
        <v>24</v>
      </c>
      <c r="D501" s="5" t="s">
        <v>38</v>
      </c>
      <c r="E501" s="5"/>
      <c r="F501" s="5" t="s">
        <v>12966</v>
      </c>
      <c r="G501" s="5" t="s">
        <v>12967</v>
      </c>
      <c r="H501" s="5" t="s">
        <v>2121</v>
      </c>
      <c r="I501" s="5" t="s">
        <v>2280</v>
      </c>
      <c r="J501" s="5" t="s">
        <v>51</v>
      </c>
      <c r="K501" s="5" t="s">
        <v>1423</v>
      </c>
      <c r="L501" s="2">
        <f t="shared" si="7"/>
        <v>173778.75394474351</v>
      </c>
      <c r="M501" s="5" t="s">
        <v>38</v>
      </c>
      <c r="N501" s="5" t="s">
        <v>12968</v>
      </c>
    </row>
    <row r="502" spans="2:14" hidden="1" outlineLevel="1">
      <c r="B502" s="5" t="s">
        <v>5075</v>
      </c>
      <c r="C502" s="5" t="s">
        <v>24</v>
      </c>
      <c r="D502" s="5" t="s">
        <v>55</v>
      </c>
      <c r="E502" s="5"/>
      <c r="F502" s="5" t="s">
        <v>12969</v>
      </c>
      <c r="G502" s="5" t="s">
        <v>12970</v>
      </c>
      <c r="H502" s="5" t="s">
        <v>5078</v>
      </c>
      <c r="I502" s="5" t="s">
        <v>2435</v>
      </c>
      <c r="J502" s="5" t="s">
        <v>51</v>
      </c>
      <c r="K502" s="5" t="s">
        <v>1695</v>
      </c>
      <c r="L502" s="2">
        <f t="shared" si="7"/>
        <v>282390.47516020824</v>
      </c>
      <c r="M502" s="5" t="s">
        <v>38</v>
      </c>
      <c r="N502" s="5" t="s">
        <v>12971</v>
      </c>
    </row>
    <row r="503" spans="2:14" hidden="1" outlineLevel="1">
      <c r="B503" s="5" t="s">
        <v>5083</v>
      </c>
      <c r="C503" s="5" t="s">
        <v>24</v>
      </c>
      <c r="D503" s="5" t="s">
        <v>38</v>
      </c>
      <c r="E503" s="5" t="s">
        <v>120</v>
      </c>
      <c r="F503" s="5" t="s">
        <v>5084</v>
      </c>
      <c r="G503" s="5" t="s">
        <v>12972</v>
      </c>
      <c r="H503" s="5" t="s">
        <v>5086</v>
      </c>
      <c r="I503" s="5" t="s">
        <v>2065</v>
      </c>
      <c r="J503" s="5" t="s">
        <v>51</v>
      </c>
      <c r="K503" s="5" t="s">
        <v>1259</v>
      </c>
      <c r="L503" s="2">
        <f t="shared" si="7"/>
        <v>-13033.406545855763</v>
      </c>
      <c r="M503" s="5" t="s">
        <v>38</v>
      </c>
      <c r="N503" s="5" t="s">
        <v>12973</v>
      </c>
    </row>
    <row r="504" spans="2:14" hidden="1" outlineLevel="1">
      <c r="B504" s="5" t="s">
        <v>2128</v>
      </c>
      <c r="C504" s="5" t="s">
        <v>37</v>
      </c>
      <c r="D504" s="5" t="s">
        <v>55</v>
      </c>
      <c r="E504" s="5"/>
      <c r="F504" s="5" t="s">
        <v>12974</v>
      </c>
      <c r="G504" s="5" t="s">
        <v>12975</v>
      </c>
      <c r="H504" s="5" t="s">
        <v>2131</v>
      </c>
      <c r="I504" s="5" t="s">
        <v>1900</v>
      </c>
      <c r="J504" s="5" t="s">
        <v>51</v>
      </c>
      <c r="K504" s="5" t="s">
        <v>1013</v>
      </c>
      <c r="L504" s="2">
        <f t="shared" si="7"/>
        <v>217223.4424309294</v>
      </c>
      <c r="M504" s="5" t="s">
        <v>38</v>
      </c>
      <c r="N504" s="5" t="s">
        <v>12976</v>
      </c>
    </row>
    <row r="505" spans="2:14" hidden="1" outlineLevel="1">
      <c r="B505" s="5" t="s">
        <v>2128</v>
      </c>
      <c r="C505" s="5" t="s">
        <v>37</v>
      </c>
      <c r="D505" s="5" t="s">
        <v>46</v>
      </c>
      <c r="E505" s="5"/>
      <c r="F505" s="5" t="s">
        <v>12977</v>
      </c>
      <c r="G505" s="5" t="s">
        <v>12978</v>
      </c>
      <c r="H505" s="5" t="s">
        <v>2131</v>
      </c>
      <c r="I505" s="5" t="s">
        <v>710</v>
      </c>
      <c r="J505" s="5" t="s">
        <v>51</v>
      </c>
      <c r="K505" s="5" t="s">
        <v>572</v>
      </c>
      <c r="L505" s="2">
        <f t="shared" si="7"/>
        <v>-160745.34739888774</v>
      </c>
      <c r="M505" s="5" t="s">
        <v>38</v>
      </c>
      <c r="N505" s="5" t="s">
        <v>12979</v>
      </c>
    </row>
    <row r="506" spans="2:14" hidden="1" outlineLevel="1">
      <c r="B506" s="5" t="s">
        <v>2136</v>
      </c>
      <c r="C506" s="5" t="s">
        <v>24</v>
      </c>
      <c r="D506" s="5" t="s">
        <v>38</v>
      </c>
      <c r="E506" s="5"/>
      <c r="F506" s="5" t="s">
        <v>12980</v>
      </c>
      <c r="G506" s="5" t="s">
        <v>12981</v>
      </c>
      <c r="H506" s="5" t="s">
        <v>2139</v>
      </c>
      <c r="I506" s="5" t="s">
        <v>3304</v>
      </c>
      <c r="J506" s="5" t="s">
        <v>51</v>
      </c>
      <c r="K506" s="5" t="s">
        <v>252</v>
      </c>
      <c r="L506" s="2">
        <f t="shared" si="7"/>
        <v>73855.970426515996</v>
      </c>
      <c r="M506" s="5" t="s">
        <v>38</v>
      </c>
      <c r="N506" s="5" t="s">
        <v>12982</v>
      </c>
    </row>
    <row r="507" spans="2:14" hidden="1" outlineLevel="1">
      <c r="B507" s="5" t="s">
        <v>2141</v>
      </c>
      <c r="C507" s="5" t="s">
        <v>24</v>
      </c>
      <c r="D507" s="5" t="s">
        <v>55</v>
      </c>
      <c r="E507" s="5"/>
      <c r="F507" s="5" t="s">
        <v>12983</v>
      </c>
      <c r="G507" s="5" t="s">
        <v>12984</v>
      </c>
      <c r="H507" s="5" t="s">
        <v>2144</v>
      </c>
      <c r="I507" s="5" t="s">
        <v>665</v>
      </c>
      <c r="J507" s="5" t="s">
        <v>51</v>
      </c>
      <c r="K507" s="5" t="s">
        <v>1613</v>
      </c>
      <c r="L507" s="2">
        <f t="shared" si="7"/>
        <v>321490.69479777548</v>
      </c>
      <c r="M507" s="5" t="s">
        <v>38</v>
      </c>
      <c r="N507" s="5" t="s">
        <v>12985</v>
      </c>
    </row>
    <row r="508" spans="2:14" hidden="1" outlineLevel="1">
      <c r="B508" s="5" t="s">
        <v>2141</v>
      </c>
      <c r="C508" s="5" t="s">
        <v>24</v>
      </c>
      <c r="D508" s="5" t="s">
        <v>55</v>
      </c>
      <c r="E508" s="5"/>
      <c r="F508" s="5" t="s">
        <v>2142</v>
      </c>
      <c r="G508" s="5" t="s">
        <v>12986</v>
      </c>
      <c r="H508" s="5" t="s">
        <v>2144</v>
      </c>
      <c r="I508" s="5" t="s">
        <v>1129</v>
      </c>
      <c r="J508" s="5" t="s">
        <v>51</v>
      </c>
      <c r="K508" s="5" t="s">
        <v>343</v>
      </c>
      <c r="L508" s="2">
        <f t="shared" si="7"/>
        <v>-204190.03588507365</v>
      </c>
      <c r="M508" s="5" t="s">
        <v>38</v>
      </c>
      <c r="N508" s="5" t="s">
        <v>12987</v>
      </c>
    </row>
    <row r="509" spans="2:14" hidden="1" outlineLevel="1">
      <c r="B509" s="5" t="s">
        <v>2151</v>
      </c>
      <c r="C509" s="5" t="s">
        <v>37</v>
      </c>
      <c r="D509" s="5" t="s">
        <v>38</v>
      </c>
      <c r="E509" s="5"/>
      <c r="F509" s="5" t="s">
        <v>12988</v>
      </c>
      <c r="G509" s="5" t="s">
        <v>12989</v>
      </c>
      <c r="H509" s="5" t="s">
        <v>2154</v>
      </c>
      <c r="I509" s="5" t="s">
        <v>1896</v>
      </c>
      <c r="J509" s="5" t="s">
        <v>38</v>
      </c>
      <c r="K509" s="5" t="s">
        <v>853</v>
      </c>
      <c r="L509" s="2">
        <f t="shared" si="7"/>
        <v>112956.19006408329</v>
      </c>
      <c r="M509" s="5" t="s">
        <v>38</v>
      </c>
      <c r="N509" s="5" t="s">
        <v>12990</v>
      </c>
    </row>
    <row r="510" spans="2:14" hidden="1" outlineLevel="1">
      <c r="B510" s="5" t="s">
        <v>2163</v>
      </c>
      <c r="C510" s="5" t="s">
        <v>24</v>
      </c>
      <c r="D510" s="5" t="s">
        <v>46</v>
      </c>
      <c r="E510" s="5"/>
      <c r="F510" s="5" t="s">
        <v>2164</v>
      </c>
      <c r="G510" s="5" t="s">
        <v>12991</v>
      </c>
      <c r="H510" s="5" t="s">
        <v>2166</v>
      </c>
      <c r="I510" s="5" t="s">
        <v>7191</v>
      </c>
      <c r="J510" s="5" t="s">
        <v>51</v>
      </c>
      <c r="K510" s="5" t="s">
        <v>188</v>
      </c>
      <c r="L510" s="2">
        <f t="shared" si="7"/>
        <v>204190.03588507365</v>
      </c>
      <c r="M510" s="5" t="s">
        <v>38</v>
      </c>
      <c r="N510" s="5" t="s">
        <v>12992</v>
      </c>
    </row>
    <row r="511" spans="2:14" hidden="1" outlineLevel="1">
      <c r="B511" s="5" t="s">
        <v>2163</v>
      </c>
      <c r="C511" s="5" t="s">
        <v>24</v>
      </c>
      <c r="D511" s="5" t="s">
        <v>63</v>
      </c>
      <c r="E511" s="5"/>
      <c r="F511" s="5" t="s">
        <v>12993</v>
      </c>
      <c r="G511" s="5" t="s">
        <v>12994</v>
      </c>
      <c r="H511" s="5" t="s">
        <v>2166</v>
      </c>
      <c r="I511" s="5" t="s">
        <v>9017</v>
      </c>
      <c r="J511" s="5" t="s">
        <v>51</v>
      </c>
      <c r="K511" s="5" t="s">
        <v>343</v>
      </c>
      <c r="L511" s="2">
        <f t="shared" si="7"/>
        <v>-204190.03588507365</v>
      </c>
      <c r="M511" s="5" t="s">
        <v>38</v>
      </c>
      <c r="N511" s="5" t="s">
        <v>12995</v>
      </c>
    </row>
    <row r="512" spans="2:14" hidden="1" outlineLevel="1">
      <c r="B512" s="5" t="s">
        <v>2172</v>
      </c>
      <c r="C512" s="5" t="s">
        <v>24</v>
      </c>
      <c r="D512" s="5" t="s">
        <v>55</v>
      </c>
      <c r="E512" s="5"/>
      <c r="F512" s="5" t="s">
        <v>12996</v>
      </c>
      <c r="G512" s="5" t="s">
        <v>12997</v>
      </c>
      <c r="H512" s="5" t="s">
        <v>2175</v>
      </c>
      <c r="I512" s="5" t="s">
        <v>3590</v>
      </c>
      <c r="J512" s="5" t="s">
        <v>51</v>
      </c>
      <c r="K512" s="5" t="s">
        <v>1393</v>
      </c>
      <c r="L512" s="2">
        <f t="shared" si="7"/>
        <v>104267.25236684611</v>
      </c>
      <c r="M512" s="5" t="s">
        <v>38</v>
      </c>
      <c r="N512" s="5" t="s">
        <v>12998</v>
      </c>
    </row>
    <row r="513" spans="2:14" hidden="1" outlineLevel="1">
      <c r="B513" s="5" t="s">
        <v>2182</v>
      </c>
      <c r="C513" s="5" t="s">
        <v>37</v>
      </c>
      <c r="D513" s="5" t="s">
        <v>46</v>
      </c>
      <c r="E513" s="5"/>
      <c r="F513" s="5" t="s">
        <v>12999</v>
      </c>
      <c r="G513" s="5" t="s">
        <v>13000</v>
      </c>
      <c r="H513" s="5" t="s">
        <v>2185</v>
      </c>
      <c r="I513" s="5" t="s">
        <v>4854</v>
      </c>
      <c r="J513" s="5" t="s">
        <v>38</v>
      </c>
      <c r="K513" s="5" t="s">
        <v>540</v>
      </c>
      <c r="L513" s="2">
        <f t="shared" si="7"/>
        <v>30411.281940330115</v>
      </c>
      <c r="M513" s="5" t="s">
        <v>38</v>
      </c>
      <c r="N513" s="5" t="s">
        <v>13001</v>
      </c>
    </row>
    <row r="514" spans="2:14" hidden="1" outlineLevel="1">
      <c r="B514" s="5" t="s">
        <v>5159</v>
      </c>
      <c r="C514" s="5" t="s">
        <v>37</v>
      </c>
      <c r="D514" s="5" t="s">
        <v>63</v>
      </c>
      <c r="E514" s="5"/>
      <c r="F514" s="5" t="s">
        <v>13002</v>
      </c>
      <c r="G514" s="5" t="s">
        <v>13003</v>
      </c>
      <c r="H514" s="5" t="s">
        <v>5162</v>
      </c>
      <c r="I514" s="5" t="s">
        <v>2884</v>
      </c>
      <c r="J514" s="5" t="s">
        <v>51</v>
      </c>
      <c r="K514" s="5" t="s">
        <v>5860</v>
      </c>
      <c r="L514" s="2">
        <f t="shared" si="7"/>
        <v>477891.57334804465</v>
      </c>
      <c r="M514" s="5" t="s">
        <v>38</v>
      </c>
      <c r="N514" s="5" t="s">
        <v>13004</v>
      </c>
    </row>
    <row r="515" spans="2:14" hidden="1" outlineLevel="1">
      <c r="B515" s="5" t="s">
        <v>2187</v>
      </c>
      <c r="C515" s="5" t="s">
        <v>24</v>
      </c>
      <c r="D515" s="5" t="s">
        <v>38</v>
      </c>
      <c r="E515" s="5"/>
      <c r="F515" s="5" t="s">
        <v>13005</v>
      </c>
      <c r="G515" s="5" t="s">
        <v>13006</v>
      </c>
      <c r="H515" s="5" t="s">
        <v>2190</v>
      </c>
      <c r="I515" s="5" t="s">
        <v>3177</v>
      </c>
      <c r="J515" s="5" t="s">
        <v>38</v>
      </c>
      <c r="K515" s="5" t="s">
        <v>768</v>
      </c>
      <c r="L515" s="2">
        <f t="shared" ref="L515:L578" si="8">K515/$K$982*100</f>
        <v>-17377.875394474351</v>
      </c>
      <c r="M515" s="5" t="s">
        <v>38</v>
      </c>
      <c r="N515" s="5" t="s">
        <v>13007</v>
      </c>
    </row>
    <row r="516" spans="2:14" hidden="1" outlineLevel="1">
      <c r="B516" s="5" t="s">
        <v>2187</v>
      </c>
      <c r="C516" s="5" t="s">
        <v>24</v>
      </c>
      <c r="D516" s="5" t="s">
        <v>55</v>
      </c>
      <c r="E516" s="5"/>
      <c r="F516" s="5" t="s">
        <v>13008</v>
      </c>
      <c r="G516" s="5" t="s">
        <v>13009</v>
      </c>
      <c r="H516" s="5" t="s">
        <v>2190</v>
      </c>
      <c r="I516" s="5" t="s">
        <v>984</v>
      </c>
      <c r="J516" s="5" t="s">
        <v>38</v>
      </c>
      <c r="K516" s="5" t="s">
        <v>142</v>
      </c>
      <c r="L516" s="2">
        <f t="shared" si="8"/>
        <v>26066.813091711527</v>
      </c>
      <c r="M516" s="5" t="s">
        <v>38</v>
      </c>
      <c r="N516" s="5" t="s">
        <v>13010</v>
      </c>
    </row>
    <row r="517" spans="2:14" hidden="1" outlineLevel="1">
      <c r="B517" s="5" t="s">
        <v>2197</v>
      </c>
      <c r="C517" s="5" t="s">
        <v>24</v>
      </c>
      <c r="D517" s="5" t="s">
        <v>38</v>
      </c>
      <c r="E517" s="5"/>
      <c r="F517" s="5" t="s">
        <v>5177</v>
      </c>
      <c r="G517" s="5" t="s">
        <v>5178</v>
      </c>
      <c r="H517" s="5" t="s">
        <v>2200</v>
      </c>
      <c r="I517" s="5" t="s">
        <v>5179</v>
      </c>
      <c r="J517" s="5" t="s">
        <v>38</v>
      </c>
      <c r="K517" s="5" t="s">
        <v>63</v>
      </c>
      <c r="L517" s="2">
        <f t="shared" si="8"/>
        <v>17377.875394474351</v>
      </c>
      <c r="M517" s="5" t="s">
        <v>38</v>
      </c>
      <c r="N517" s="5" t="s">
        <v>13011</v>
      </c>
    </row>
    <row r="518" spans="2:14" hidden="1" outlineLevel="1">
      <c r="B518" s="5" t="s">
        <v>2203</v>
      </c>
      <c r="C518" s="5" t="s">
        <v>24</v>
      </c>
      <c r="D518" s="5" t="s">
        <v>142</v>
      </c>
      <c r="E518" s="5"/>
      <c r="F518" s="5" t="s">
        <v>13012</v>
      </c>
      <c r="G518" s="5" t="s">
        <v>13013</v>
      </c>
      <c r="H518" s="5" t="s">
        <v>2206</v>
      </c>
      <c r="I518" s="5" t="s">
        <v>767</v>
      </c>
      <c r="J518" s="5" t="s">
        <v>38</v>
      </c>
      <c r="K518" s="5" t="s">
        <v>336</v>
      </c>
      <c r="L518" s="2">
        <f t="shared" si="8"/>
        <v>269357.06861435249</v>
      </c>
      <c r="M518" s="5" t="s">
        <v>38</v>
      </c>
      <c r="N518" s="5" t="s">
        <v>13014</v>
      </c>
    </row>
    <row r="519" spans="2:14" hidden="1" outlineLevel="1">
      <c r="B519" s="5" t="s">
        <v>2203</v>
      </c>
      <c r="C519" s="5" t="s">
        <v>24</v>
      </c>
      <c r="D519" s="5" t="s">
        <v>38</v>
      </c>
      <c r="E519" s="5"/>
      <c r="F519" s="5" t="s">
        <v>13015</v>
      </c>
      <c r="G519" s="5" t="s">
        <v>13016</v>
      </c>
      <c r="H519" s="5" t="s">
        <v>2206</v>
      </c>
      <c r="I519" s="5" t="s">
        <v>2347</v>
      </c>
      <c r="J519" s="5" t="s">
        <v>38</v>
      </c>
      <c r="K519" s="5" t="s">
        <v>1294</v>
      </c>
      <c r="L519" s="2">
        <f t="shared" si="8"/>
        <v>-82544.908123753165</v>
      </c>
      <c r="M519" s="5" t="s">
        <v>38</v>
      </c>
      <c r="N519" s="5" t="s">
        <v>9070</v>
      </c>
    </row>
    <row r="520" spans="2:14" hidden="1" outlineLevel="1">
      <c r="B520" s="5" t="s">
        <v>2203</v>
      </c>
      <c r="C520" s="5" t="s">
        <v>24</v>
      </c>
      <c r="D520" s="5" t="s">
        <v>38</v>
      </c>
      <c r="E520" s="5"/>
      <c r="F520" s="5" t="s">
        <v>13017</v>
      </c>
      <c r="G520" s="5" t="s">
        <v>13018</v>
      </c>
      <c r="H520" s="5" t="s">
        <v>2206</v>
      </c>
      <c r="I520" s="5" t="s">
        <v>13019</v>
      </c>
      <c r="J520" s="5" t="s">
        <v>38</v>
      </c>
      <c r="K520" s="5" t="s">
        <v>1374</v>
      </c>
      <c r="L520" s="2">
        <f t="shared" si="8"/>
        <v>-26066.813091711527</v>
      </c>
      <c r="M520" s="5" t="s">
        <v>38</v>
      </c>
      <c r="N520" s="5" t="s">
        <v>13020</v>
      </c>
    </row>
    <row r="521" spans="2:14" hidden="1" outlineLevel="1">
      <c r="B521" s="5" t="s">
        <v>2214</v>
      </c>
      <c r="C521" s="5" t="s">
        <v>37</v>
      </c>
      <c r="D521" s="5" t="s">
        <v>374</v>
      </c>
      <c r="E521" s="5"/>
      <c r="F521" s="5" t="s">
        <v>13021</v>
      </c>
      <c r="G521" s="5" t="s">
        <v>13022</v>
      </c>
      <c r="H521" s="5" t="s">
        <v>2217</v>
      </c>
      <c r="I521" s="5" t="s">
        <v>571</v>
      </c>
      <c r="J521" s="5" t="s">
        <v>51</v>
      </c>
      <c r="K521" s="5" t="s">
        <v>167</v>
      </c>
      <c r="L521" s="2">
        <f t="shared" si="8"/>
        <v>234601.31782540376</v>
      </c>
      <c r="M521" s="5" t="s">
        <v>38</v>
      </c>
      <c r="N521" s="5" t="s">
        <v>13023</v>
      </c>
    </row>
    <row r="522" spans="2:14" hidden="1" outlineLevel="1">
      <c r="B522" s="5" t="s">
        <v>2214</v>
      </c>
      <c r="C522" s="5" t="s">
        <v>37</v>
      </c>
      <c r="D522" s="5" t="s">
        <v>55</v>
      </c>
      <c r="E522" s="5"/>
      <c r="F522" s="5" t="s">
        <v>13024</v>
      </c>
      <c r="G522" s="5" t="s">
        <v>13025</v>
      </c>
      <c r="H522" s="5" t="s">
        <v>2217</v>
      </c>
      <c r="I522" s="5" t="s">
        <v>13026</v>
      </c>
      <c r="J522" s="5" t="s">
        <v>51</v>
      </c>
      <c r="K522" s="5" t="s">
        <v>768</v>
      </c>
      <c r="L522" s="2">
        <f t="shared" si="8"/>
        <v>-17377.875394474351</v>
      </c>
      <c r="M522" s="5" t="s">
        <v>38</v>
      </c>
      <c r="N522" s="5" t="s">
        <v>13027</v>
      </c>
    </row>
    <row r="523" spans="2:14" hidden="1" outlineLevel="1">
      <c r="B523" s="5" t="s">
        <v>2224</v>
      </c>
      <c r="C523" s="5" t="s">
        <v>24</v>
      </c>
      <c r="D523" s="5" t="s">
        <v>46</v>
      </c>
      <c r="E523" s="5"/>
      <c r="F523" s="5" t="s">
        <v>13028</v>
      </c>
      <c r="G523" s="5" t="s">
        <v>13029</v>
      </c>
      <c r="H523" s="5" t="s">
        <v>2227</v>
      </c>
      <c r="I523" s="5" t="s">
        <v>5774</v>
      </c>
      <c r="J523" s="5" t="s">
        <v>55</v>
      </c>
      <c r="K523" s="5" t="s">
        <v>1164</v>
      </c>
      <c r="L523" s="2">
        <f t="shared" si="8"/>
        <v>99922.78351822753</v>
      </c>
      <c r="M523" s="5" t="s">
        <v>38</v>
      </c>
      <c r="N523" s="5" t="s">
        <v>13030</v>
      </c>
    </row>
    <row r="524" spans="2:14" hidden="1" outlineLevel="1">
      <c r="B524" s="5" t="s">
        <v>2224</v>
      </c>
      <c r="C524" s="5" t="s">
        <v>24</v>
      </c>
      <c r="D524" s="5" t="s">
        <v>55</v>
      </c>
      <c r="E524" s="5"/>
      <c r="F524" s="5" t="s">
        <v>13031</v>
      </c>
      <c r="G524" s="5" t="s">
        <v>13032</v>
      </c>
      <c r="H524" s="5" t="s">
        <v>2227</v>
      </c>
      <c r="I524" s="5" t="s">
        <v>1226</v>
      </c>
      <c r="J524" s="5" t="s">
        <v>55</v>
      </c>
      <c r="K524" s="5" t="s">
        <v>271</v>
      </c>
      <c r="L524" s="2">
        <f t="shared" si="8"/>
        <v>-95578.314669608939</v>
      </c>
      <c r="M524" s="5" t="s">
        <v>38</v>
      </c>
      <c r="N524" s="5" t="s">
        <v>13033</v>
      </c>
    </row>
    <row r="525" spans="2:14" hidden="1" outlineLevel="1">
      <c r="B525" s="5" t="s">
        <v>5238</v>
      </c>
      <c r="C525" s="5" t="s">
        <v>24</v>
      </c>
      <c r="D525" s="5" t="s">
        <v>46</v>
      </c>
      <c r="E525" s="5"/>
      <c r="F525" s="5" t="s">
        <v>13034</v>
      </c>
      <c r="G525" s="5" t="s">
        <v>13035</v>
      </c>
      <c r="H525" s="5" t="s">
        <v>5241</v>
      </c>
      <c r="I525" s="5" t="s">
        <v>1463</v>
      </c>
      <c r="J525" s="5" t="s">
        <v>51</v>
      </c>
      <c r="K525" s="5" t="s">
        <v>1711</v>
      </c>
      <c r="L525" s="2">
        <f t="shared" si="8"/>
        <v>417069.00946738443</v>
      </c>
      <c r="M525" s="5" t="s">
        <v>38</v>
      </c>
      <c r="N525" s="5" t="s">
        <v>13036</v>
      </c>
    </row>
    <row r="526" spans="2:14" hidden="1" outlineLevel="1">
      <c r="B526" s="5" t="s">
        <v>5244</v>
      </c>
      <c r="C526" s="5" t="s">
        <v>24</v>
      </c>
      <c r="D526" s="5" t="s">
        <v>55</v>
      </c>
      <c r="E526" s="5"/>
      <c r="F526" s="5" t="s">
        <v>13037</v>
      </c>
      <c r="G526" s="5" t="s">
        <v>13038</v>
      </c>
      <c r="H526" s="5" t="s">
        <v>5247</v>
      </c>
      <c r="I526" s="5" t="s">
        <v>1710</v>
      </c>
      <c r="J526" s="5" t="s">
        <v>51</v>
      </c>
      <c r="K526" s="5" t="s">
        <v>941</v>
      </c>
      <c r="L526" s="2">
        <f t="shared" si="8"/>
        <v>-65167.032729278821</v>
      </c>
      <c r="M526" s="5" t="s">
        <v>38</v>
      </c>
      <c r="N526" s="5" t="s">
        <v>13039</v>
      </c>
    </row>
    <row r="527" spans="2:14" hidden="1" outlineLevel="1">
      <c r="B527" s="5" t="s">
        <v>5244</v>
      </c>
      <c r="C527" s="5" t="s">
        <v>24</v>
      </c>
      <c r="D527" s="5" t="s">
        <v>38</v>
      </c>
      <c r="E527" s="5"/>
      <c r="F527" s="5" t="s">
        <v>13040</v>
      </c>
      <c r="G527" s="5" t="s">
        <v>13041</v>
      </c>
      <c r="H527" s="5" t="s">
        <v>5247</v>
      </c>
      <c r="I527" s="5" t="s">
        <v>1219</v>
      </c>
      <c r="J527" s="5" t="s">
        <v>51</v>
      </c>
      <c r="K527" s="5" t="s">
        <v>181</v>
      </c>
      <c r="L527" s="2">
        <f t="shared" si="8"/>
        <v>134678.53430717625</v>
      </c>
      <c r="M527" s="5" t="s">
        <v>38</v>
      </c>
      <c r="N527" s="5" t="s">
        <v>13042</v>
      </c>
    </row>
    <row r="528" spans="2:14" hidden="1" outlineLevel="1">
      <c r="B528" s="5" t="s">
        <v>5250</v>
      </c>
      <c r="C528" s="5" t="s">
        <v>24</v>
      </c>
      <c r="D528" s="5" t="s">
        <v>46</v>
      </c>
      <c r="E528" s="5"/>
      <c r="F528" s="5" t="s">
        <v>13043</v>
      </c>
      <c r="G528" s="5" t="s">
        <v>13044</v>
      </c>
      <c r="H528" s="5" t="s">
        <v>5253</v>
      </c>
      <c r="I528" s="5" t="s">
        <v>4460</v>
      </c>
      <c r="J528" s="5" t="s">
        <v>38</v>
      </c>
      <c r="K528" s="5" t="s">
        <v>2286</v>
      </c>
      <c r="L528" s="2">
        <f t="shared" si="8"/>
        <v>82544.908123753165</v>
      </c>
      <c r="M528" s="5" t="s">
        <v>38</v>
      </c>
      <c r="N528" s="5" t="s">
        <v>1264</v>
      </c>
    </row>
    <row r="529" spans="2:14" hidden="1" outlineLevel="1">
      <c r="B529" s="5" t="s">
        <v>2238</v>
      </c>
      <c r="C529" s="5" t="s">
        <v>24</v>
      </c>
      <c r="D529" s="5" t="s">
        <v>55</v>
      </c>
      <c r="E529" s="5"/>
      <c r="F529" s="5" t="s">
        <v>13045</v>
      </c>
      <c r="G529" s="5" t="s">
        <v>13046</v>
      </c>
      <c r="H529" s="5" t="s">
        <v>2241</v>
      </c>
      <c r="I529" s="5" t="s">
        <v>2302</v>
      </c>
      <c r="J529" s="5" t="s">
        <v>51</v>
      </c>
      <c r="K529" s="5" t="s">
        <v>561</v>
      </c>
      <c r="L529" s="2">
        <f t="shared" si="8"/>
        <v>-104267.25236684611</v>
      </c>
      <c r="M529" s="5" t="s">
        <v>38</v>
      </c>
      <c r="N529" s="5" t="s">
        <v>13047</v>
      </c>
    </row>
    <row r="530" spans="2:14" hidden="1" outlineLevel="1">
      <c r="B530" s="5" t="s">
        <v>2238</v>
      </c>
      <c r="C530" s="5" t="s">
        <v>24</v>
      </c>
      <c r="D530" s="5" t="s">
        <v>55</v>
      </c>
      <c r="E530" s="5"/>
      <c r="F530" s="5" t="s">
        <v>2243</v>
      </c>
      <c r="G530" s="5" t="s">
        <v>13048</v>
      </c>
      <c r="H530" s="5" t="s">
        <v>2241</v>
      </c>
      <c r="I530" s="5" t="s">
        <v>3590</v>
      </c>
      <c r="J530" s="5" t="s">
        <v>51</v>
      </c>
      <c r="K530" s="5" t="s">
        <v>1620</v>
      </c>
      <c r="L530" s="2">
        <f t="shared" si="8"/>
        <v>191156.62933921788</v>
      </c>
      <c r="M530" s="5" t="s">
        <v>38</v>
      </c>
      <c r="N530" s="5" t="s">
        <v>13049</v>
      </c>
    </row>
    <row r="531" spans="2:14" hidden="1" outlineLevel="1">
      <c r="B531" s="5" t="s">
        <v>5299</v>
      </c>
      <c r="C531" s="5" t="s">
        <v>24</v>
      </c>
      <c r="D531" s="5" t="s">
        <v>38</v>
      </c>
      <c r="E531" s="5"/>
      <c r="F531" s="5" t="s">
        <v>13050</v>
      </c>
      <c r="G531" s="5" t="s">
        <v>13051</v>
      </c>
      <c r="H531" s="5" t="s">
        <v>5302</v>
      </c>
      <c r="I531" s="5" t="s">
        <v>12415</v>
      </c>
      <c r="J531" s="5" t="s">
        <v>51</v>
      </c>
      <c r="K531" s="5" t="s">
        <v>1521</v>
      </c>
      <c r="L531" s="2">
        <f t="shared" si="8"/>
        <v>-78200.439275134573</v>
      </c>
      <c r="M531" s="5" t="s">
        <v>38</v>
      </c>
      <c r="N531" s="5" t="s">
        <v>13052</v>
      </c>
    </row>
    <row r="532" spans="2:14" hidden="1" outlineLevel="1">
      <c r="B532" s="5" t="s">
        <v>5299</v>
      </c>
      <c r="C532" s="5" t="s">
        <v>24</v>
      </c>
      <c r="D532" s="5" t="s">
        <v>55</v>
      </c>
      <c r="E532" s="5"/>
      <c r="F532" s="5" t="s">
        <v>13053</v>
      </c>
      <c r="G532" s="5" t="s">
        <v>13054</v>
      </c>
      <c r="H532" s="5" t="s">
        <v>5302</v>
      </c>
      <c r="I532" s="5" t="s">
        <v>1503</v>
      </c>
      <c r="J532" s="5" t="s">
        <v>51</v>
      </c>
      <c r="K532" s="5" t="s">
        <v>159</v>
      </c>
      <c r="L532" s="2">
        <f t="shared" si="8"/>
        <v>108611.7212154647</v>
      </c>
      <c r="M532" s="5" t="s">
        <v>38</v>
      </c>
      <c r="N532" s="5" t="s">
        <v>5871</v>
      </c>
    </row>
    <row r="533" spans="2:14" hidden="1" outlineLevel="1">
      <c r="B533" s="5" t="s">
        <v>5340</v>
      </c>
      <c r="C533" s="5" t="s">
        <v>24</v>
      </c>
      <c r="D533" s="5" t="s">
        <v>38</v>
      </c>
      <c r="E533" s="5" t="s">
        <v>120</v>
      </c>
      <c r="F533" s="5" t="s">
        <v>13055</v>
      </c>
      <c r="G533" s="5" t="s">
        <v>13056</v>
      </c>
      <c r="H533" s="5" t="s">
        <v>5343</v>
      </c>
      <c r="I533" s="5" t="s">
        <v>5824</v>
      </c>
      <c r="J533" s="5" t="s">
        <v>51</v>
      </c>
      <c r="K533" s="5" t="s">
        <v>521</v>
      </c>
      <c r="L533" s="2">
        <f t="shared" si="8"/>
        <v>34755.750788948702</v>
      </c>
      <c r="M533" s="5" t="s">
        <v>38</v>
      </c>
      <c r="N533" s="5" t="s">
        <v>13057</v>
      </c>
    </row>
    <row r="534" spans="2:14" hidden="1" outlineLevel="1">
      <c r="B534" s="1" t="s">
        <v>26</v>
      </c>
      <c r="C534" s="1" t="s">
        <v>27</v>
      </c>
      <c r="D534" s="1" t="s">
        <v>4</v>
      </c>
      <c r="E534" s="1" t="s">
        <v>28</v>
      </c>
      <c r="F534" s="1" t="s">
        <v>29</v>
      </c>
      <c r="G534" s="1" t="s">
        <v>30</v>
      </c>
      <c r="H534" s="1" t="s">
        <v>31</v>
      </c>
      <c r="I534" s="1" t="s">
        <v>32</v>
      </c>
      <c r="J534" s="1" t="s">
        <v>33</v>
      </c>
      <c r="K534" s="1" t="s">
        <v>3</v>
      </c>
      <c r="L534" s="2" t="e">
        <f t="shared" si="8"/>
        <v>#VALUE!</v>
      </c>
      <c r="M534" s="1" t="s">
        <v>34</v>
      </c>
      <c r="N534" s="1" t="s">
        <v>35</v>
      </c>
    </row>
    <row r="535" spans="2:14" hidden="1" outlineLevel="1">
      <c r="B535" s="7" t="s">
        <v>1400</v>
      </c>
      <c r="C535" s="7" t="s">
        <v>24</v>
      </c>
      <c r="D535" s="7" t="s">
        <v>55</v>
      </c>
      <c r="E535" s="7"/>
      <c r="F535" s="7" t="s">
        <v>12655</v>
      </c>
      <c r="G535" s="7" t="s">
        <v>12656</v>
      </c>
      <c r="H535" s="7" t="s">
        <v>1403</v>
      </c>
      <c r="I535" s="7" t="s">
        <v>1599</v>
      </c>
      <c r="J535" s="7" t="s">
        <v>51</v>
      </c>
      <c r="K535" s="7" t="s">
        <v>68</v>
      </c>
      <c r="L535" s="2">
        <f t="shared" si="8"/>
        <v>247634.72437125951</v>
      </c>
      <c r="M535" s="7" t="s">
        <v>38</v>
      </c>
      <c r="N535" s="7" t="s">
        <v>167</v>
      </c>
    </row>
    <row r="536" spans="2:14" hidden="1" outlineLevel="1">
      <c r="B536" s="7" t="s">
        <v>1406</v>
      </c>
      <c r="C536" s="7" t="s">
        <v>24</v>
      </c>
      <c r="D536" s="7" t="s">
        <v>55</v>
      </c>
      <c r="E536" s="7"/>
      <c r="F536" s="7" t="s">
        <v>12657</v>
      </c>
      <c r="G536" s="7" t="s">
        <v>12658</v>
      </c>
      <c r="H536" s="7" t="s">
        <v>1409</v>
      </c>
      <c r="I536" s="7" t="s">
        <v>1373</v>
      </c>
      <c r="J536" s="7" t="s">
        <v>51</v>
      </c>
      <c r="K536" s="7" t="s">
        <v>1410</v>
      </c>
      <c r="L536" s="2">
        <f t="shared" si="8"/>
        <v>186812.16049059929</v>
      </c>
      <c r="M536" s="7" t="s">
        <v>38</v>
      </c>
      <c r="N536" s="7" t="s">
        <v>12659</v>
      </c>
    </row>
    <row r="537" spans="2:14" hidden="1" outlineLevel="1">
      <c r="B537" s="7" t="s">
        <v>1448</v>
      </c>
      <c r="C537" s="7" t="s">
        <v>24</v>
      </c>
      <c r="D537" s="7" t="s">
        <v>38</v>
      </c>
      <c r="E537" s="7"/>
      <c r="F537" s="7" t="s">
        <v>6488</v>
      </c>
      <c r="G537" s="7" t="s">
        <v>6489</v>
      </c>
      <c r="H537" s="7" t="s">
        <v>1451</v>
      </c>
      <c r="I537" s="7" t="s">
        <v>3759</v>
      </c>
      <c r="J537" s="7" t="s">
        <v>38</v>
      </c>
      <c r="K537" s="7" t="s">
        <v>89</v>
      </c>
      <c r="L537" s="2">
        <f t="shared" si="8"/>
        <v>121645.12776132046</v>
      </c>
      <c r="M537" s="7" t="s">
        <v>38</v>
      </c>
      <c r="N537" s="7" t="s">
        <v>12678</v>
      </c>
    </row>
    <row r="538" spans="2:14" hidden="1" outlineLevel="1">
      <c r="B538" s="7" t="s">
        <v>1465</v>
      </c>
      <c r="C538" s="7" t="s">
        <v>24</v>
      </c>
      <c r="D538" s="7" t="s">
        <v>38</v>
      </c>
      <c r="E538" s="7"/>
      <c r="F538" s="7" t="s">
        <v>12684</v>
      </c>
      <c r="G538" s="7" t="s">
        <v>12685</v>
      </c>
      <c r="H538" s="7" t="s">
        <v>1468</v>
      </c>
      <c r="I538" s="7" t="s">
        <v>173</v>
      </c>
      <c r="J538" s="7" t="s">
        <v>38</v>
      </c>
      <c r="K538" s="7" t="s">
        <v>259</v>
      </c>
      <c r="L538" s="2">
        <f t="shared" si="8"/>
        <v>195501.09818783647</v>
      </c>
      <c r="M538" s="7" t="s">
        <v>38</v>
      </c>
      <c r="N538" s="7" t="s">
        <v>2712</v>
      </c>
    </row>
    <row r="539" spans="2:14" hidden="1" outlineLevel="1">
      <c r="B539" s="7" t="s">
        <v>1488</v>
      </c>
      <c r="C539" s="7" t="s">
        <v>24</v>
      </c>
      <c r="D539" s="7" t="s">
        <v>55</v>
      </c>
      <c r="E539" s="7"/>
      <c r="F539" s="7" t="s">
        <v>12692</v>
      </c>
      <c r="G539" s="7" t="s">
        <v>12693</v>
      </c>
      <c r="H539" s="7" t="s">
        <v>1491</v>
      </c>
      <c r="I539" s="7" t="s">
        <v>476</v>
      </c>
      <c r="J539" s="7" t="s">
        <v>51</v>
      </c>
      <c r="K539" s="7" t="s">
        <v>188</v>
      </c>
      <c r="L539" s="2">
        <f t="shared" si="8"/>
        <v>204190.03588507365</v>
      </c>
      <c r="M539" s="7" t="s">
        <v>38</v>
      </c>
      <c r="N539" s="7" t="s">
        <v>12694</v>
      </c>
    </row>
    <row r="540" spans="2:14" hidden="1" outlineLevel="1">
      <c r="B540" s="7" t="s">
        <v>1494</v>
      </c>
      <c r="C540" s="7" t="s">
        <v>24</v>
      </c>
      <c r="D540" s="7" t="s">
        <v>38</v>
      </c>
      <c r="E540" s="7"/>
      <c r="F540" s="7" t="s">
        <v>12695</v>
      </c>
      <c r="G540" s="7" t="s">
        <v>12696</v>
      </c>
      <c r="H540" s="7" t="s">
        <v>1497</v>
      </c>
      <c r="I540" s="7" t="s">
        <v>5311</v>
      </c>
      <c r="J540" s="7" t="s">
        <v>51</v>
      </c>
      <c r="K540" s="7" t="s">
        <v>550</v>
      </c>
      <c r="L540" s="2">
        <f t="shared" si="8"/>
        <v>256323.66206849669</v>
      </c>
      <c r="M540" s="7" t="s">
        <v>38</v>
      </c>
      <c r="N540" s="7" t="s">
        <v>12697</v>
      </c>
    </row>
    <row r="541" spans="2:14" hidden="1" outlineLevel="1">
      <c r="B541" s="7" t="s">
        <v>1499</v>
      </c>
      <c r="C541" s="7" t="s">
        <v>24</v>
      </c>
      <c r="D541" s="7" t="s">
        <v>55</v>
      </c>
      <c r="E541" s="7"/>
      <c r="F541" s="7" t="s">
        <v>12698</v>
      </c>
      <c r="G541" s="7" t="s">
        <v>12699</v>
      </c>
      <c r="H541" s="7" t="s">
        <v>1502</v>
      </c>
      <c r="I541" s="7" t="s">
        <v>2366</v>
      </c>
      <c r="J541" s="7" t="s">
        <v>51</v>
      </c>
      <c r="K541" s="7" t="s">
        <v>631</v>
      </c>
      <c r="L541" s="2">
        <f t="shared" si="8"/>
        <v>86889.376972371756</v>
      </c>
      <c r="M541" s="7" t="s">
        <v>38</v>
      </c>
      <c r="N541" s="7" t="s">
        <v>12700</v>
      </c>
    </row>
    <row r="542" spans="2:14" hidden="1" outlineLevel="1">
      <c r="B542" s="7" t="s">
        <v>1505</v>
      </c>
      <c r="C542" s="7" t="s">
        <v>24</v>
      </c>
      <c r="D542" s="7" t="s">
        <v>38</v>
      </c>
      <c r="E542" s="7"/>
      <c r="F542" s="7" t="s">
        <v>6516</v>
      </c>
      <c r="G542" s="7" t="s">
        <v>6517</v>
      </c>
      <c r="H542" s="7" t="s">
        <v>1508</v>
      </c>
      <c r="I542" s="7" t="s">
        <v>3717</v>
      </c>
      <c r="J542" s="7" t="s">
        <v>51</v>
      </c>
      <c r="K542" s="7" t="s">
        <v>1620</v>
      </c>
      <c r="L542" s="2">
        <f t="shared" si="8"/>
        <v>191156.62933921788</v>
      </c>
      <c r="M542" s="7" t="s">
        <v>38</v>
      </c>
      <c r="N542" s="7" t="s">
        <v>12701</v>
      </c>
    </row>
    <row r="543" spans="2:14" hidden="1" outlineLevel="1">
      <c r="B543" s="7" t="s">
        <v>1510</v>
      </c>
      <c r="C543" s="7" t="s">
        <v>24</v>
      </c>
      <c r="D543" s="7" t="s">
        <v>55</v>
      </c>
      <c r="E543" s="7"/>
      <c r="F543" s="7" t="s">
        <v>12702</v>
      </c>
      <c r="G543" s="7" t="s">
        <v>12703</v>
      </c>
      <c r="H543" s="7" t="s">
        <v>1513</v>
      </c>
      <c r="I543" s="7" t="s">
        <v>7577</v>
      </c>
      <c r="J543" s="7" t="s">
        <v>51</v>
      </c>
      <c r="K543" s="7" t="s">
        <v>96</v>
      </c>
      <c r="L543" s="2">
        <f t="shared" si="8"/>
        <v>199845.56703645506</v>
      </c>
      <c r="M543" s="7" t="s">
        <v>38</v>
      </c>
      <c r="N543" s="7" t="s">
        <v>12704</v>
      </c>
    </row>
    <row r="544" spans="2:14" hidden="1" outlineLevel="1">
      <c r="B544" s="7" t="s">
        <v>1516</v>
      </c>
      <c r="C544" s="7" t="s">
        <v>24</v>
      </c>
      <c r="D544" s="7" t="s">
        <v>38</v>
      </c>
      <c r="E544" s="7"/>
      <c r="F544" s="7" t="s">
        <v>12705</v>
      </c>
      <c r="G544" s="7" t="s">
        <v>12706</v>
      </c>
      <c r="H544" s="7" t="s">
        <v>1519</v>
      </c>
      <c r="I544" s="7" t="s">
        <v>6596</v>
      </c>
      <c r="J544" s="7" t="s">
        <v>51</v>
      </c>
      <c r="K544" s="7" t="s">
        <v>1164</v>
      </c>
      <c r="L544" s="2">
        <f t="shared" si="8"/>
        <v>99922.78351822753</v>
      </c>
      <c r="M544" s="7" t="s">
        <v>38</v>
      </c>
      <c r="N544" s="7" t="s">
        <v>12707</v>
      </c>
    </row>
    <row r="545" spans="2:14" hidden="1" outlineLevel="1">
      <c r="B545" s="7" t="s">
        <v>1516</v>
      </c>
      <c r="C545" s="7" t="s">
        <v>24</v>
      </c>
      <c r="D545" s="7" t="s">
        <v>38</v>
      </c>
      <c r="E545" s="7"/>
      <c r="F545" s="7" t="s">
        <v>12708</v>
      </c>
      <c r="G545" s="7" t="s">
        <v>12709</v>
      </c>
      <c r="H545" s="7" t="s">
        <v>1519</v>
      </c>
      <c r="I545" s="7" t="s">
        <v>1635</v>
      </c>
      <c r="J545" s="7" t="s">
        <v>51</v>
      </c>
      <c r="K545" s="7" t="s">
        <v>4542</v>
      </c>
      <c r="L545" s="2">
        <f t="shared" si="8"/>
        <v>-52133.626183423054</v>
      </c>
      <c r="M545" s="7" t="s">
        <v>38</v>
      </c>
      <c r="N545" s="7" t="s">
        <v>10322</v>
      </c>
    </row>
    <row r="546" spans="2:14" hidden="1" outlineLevel="1">
      <c r="B546" s="7" t="s">
        <v>1537</v>
      </c>
      <c r="C546" s="7" t="s">
        <v>24</v>
      </c>
      <c r="D546" s="7" t="s">
        <v>55</v>
      </c>
      <c r="E546" s="7"/>
      <c r="F546" s="7" t="s">
        <v>12712</v>
      </c>
      <c r="G546" s="7" t="s">
        <v>12713</v>
      </c>
      <c r="H546" s="7" t="s">
        <v>1540</v>
      </c>
      <c r="I546" s="7" t="s">
        <v>1277</v>
      </c>
      <c r="J546" s="7" t="s">
        <v>51</v>
      </c>
      <c r="K546" s="7" t="s">
        <v>379</v>
      </c>
      <c r="L546" s="2">
        <f t="shared" si="8"/>
        <v>251979.1932198781</v>
      </c>
      <c r="M546" s="7" t="s">
        <v>38</v>
      </c>
      <c r="N546" s="7" t="s">
        <v>12714</v>
      </c>
    </row>
    <row r="547" spans="2:14" hidden="1" outlineLevel="1">
      <c r="B547" s="7" t="s">
        <v>1543</v>
      </c>
      <c r="C547" s="7" t="s">
        <v>24</v>
      </c>
      <c r="D547" s="7" t="s">
        <v>63</v>
      </c>
      <c r="E547" s="7"/>
      <c r="F547" s="7" t="s">
        <v>12715</v>
      </c>
      <c r="G547" s="7" t="s">
        <v>12716</v>
      </c>
      <c r="H547" s="7" t="s">
        <v>1546</v>
      </c>
      <c r="I547" s="7" t="s">
        <v>3768</v>
      </c>
      <c r="J547" s="7" t="s">
        <v>51</v>
      </c>
      <c r="K547" s="7" t="s">
        <v>452</v>
      </c>
      <c r="L547" s="2">
        <f t="shared" si="8"/>
        <v>304112.81940330111</v>
      </c>
      <c r="M547" s="7" t="s">
        <v>38</v>
      </c>
      <c r="N547" s="7" t="s">
        <v>12717</v>
      </c>
    </row>
    <row r="548" spans="2:14" hidden="1" outlineLevel="1">
      <c r="B548" s="7" t="s">
        <v>1564</v>
      </c>
      <c r="C548" s="7" t="s">
        <v>24</v>
      </c>
      <c r="D548" s="7" t="s">
        <v>63</v>
      </c>
      <c r="E548" s="7"/>
      <c r="F548" s="7" t="s">
        <v>12726</v>
      </c>
      <c r="G548" s="7" t="s">
        <v>12727</v>
      </c>
      <c r="H548" s="7" t="s">
        <v>1567</v>
      </c>
      <c r="I548" s="7" t="s">
        <v>12728</v>
      </c>
      <c r="J548" s="7" t="s">
        <v>51</v>
      </c>
      <c r="K548" s="7" t="s">
        <v>208</v>
      </c>
      <c r="L548" s="2">
        <f t="shared" si="8"/>
        <v>221567.91127954799</v>
      </c>
      <c r="M548" s="7" t="s">
        <v>38</v>
      </c>
      <c r="N548" s="7" t="s">
        <v>12729</v>
      </c>
    </row>
    <row r="549" spans="2:14" hidden="1" outlineLevel="1">
      <c r="B549" s="7" t="s">
        <v>1570</v>
      </c>
      <c r="C549" s="7" t="s">
        <v>24</v>
      </c>
      <c r="D549" s="7" t="s">
        <v>46</v>
      </c>
      <c r="E549" s="7"/>
      <c r="F549" s="7" t="s">
        <v>12730</v>
      </c>
      <c r="G549" s="7" t="s">
        <v>12731</v>
      </c>
      <c r="H549" s="7" t="s">
        <v>1573</v>
      </c>
      <c r="I549" s="7" t="s">
        <v>525</v>
      </c>
      <c r="J549" s="7" t="s">
        <v>51</v>
      </c>
      <c r="K549" s="7" t="s">
        <v>82</v>
      </c>
      <c r="L549" s="2">
        <f t="shared" si="8"/>
        <v>147711.94085303199</v>
      </c>
      <c r="M549" s="7" t="s">
        <v>38</v>
      </c>
      <c r="N549" s="7" t="s">
        <v>12732</v>
      </c>
    </row>
    <row r="550" spans="2:14" hidden="1" outlineLevel="1">
      <c r="B550" s="7" t="s">
        <v>1575</v>
      </c>
      <c r="C550" s="7" t="s">
        <v>24</v>
      </c>
      <c r="D550" s="7" t="s">
        <v>55</v>
      </c>
      <c r="E550" s="7"/>
      <c r="F550" s="7" t="s">
        <v>12733</v>
      </c>
      <c r="G550" s="7" t="s">
        <v>12734</v>
      </c>
      <c r="H550" s="7" t="s">
        <v>1578</v>
      </c>
      <c r="I550" s="7" t="s">
        <v>323</v>
      </c>
      <c r="J550" s="7" t="s">
        <v>38</v>
      </c>
      <c r="K550" s="7" t="s">
        <v>1780</v>
      </c>
      <c r="L550" s="2">
        <f t="shared" si="8"/>
        <v>-130334.06545855764</v>
      </c>
      <c r="M550" s="7" t="s">
        <v>38</v>
      </c>
      <c r="N550" s="7" t="s">
        <v>12735</v>
      </c>
    </row>
    <row r="551" spans="2:14" hidden="1" outlineLevel="1">
      <c r="B551" s="7" t="s">
        <v>1575</v>
      </c>
      <c r="C551" s="7" t="s">
        <v>24</v>
      </c>
      <c r="D551" s="7" t="s">
        <v>46</v>
      </c>
      <c r="E551" s="7"/>
      <c r="F551" s="7" t="s">
        <v>12736</v>
      </c>
      <c r="G551" s="7" t="s">
        <v>6561</v>
      </c>
      <c r="H551" s="7" t="s">
        <v>1578</v>
      </c>
      <c r="I551" s="7" t="s">
        <v>915</v>
      </c>
      <c r="J551" s="7" t="s">
        <v>38</v>
      </c>
      <c r="K551" s="7" t="s">
        <v>188</v>
      </c>
      <c r="L551" s="2">
        <f t="shared" si="8"/>
        <v>204190.03588507365</v>
      </c>
      <c r="M551" s="7" t="s">
        <v>38</v>
      </c>
      <c r="N551" s="7" t="s">
        <v>12737</v>
      </c>
    </row>
    <row r="552" spans="2:14" hidden="1" outlineLevel="1">
      <c r="B552" s="7" t="s">
        <v>1585</v>
      </c>
      <c r="C552" s="7" t="s">
        <v>24</v>
      </c>
      <c r="D552" s="7" t="s">
        <v>46</v>
      </c>
      <c r="E552" s="7"/>
      <c r="F552" s="7" t="s">
        <v>12738</v>
      </c>
      <c r="G552" s="7" t="s">
        <v>12739</v>
      </c>
      <c r="H552" s="7" t="s">
        <v>1588</v>
      </c>
      <c r="I552" s="7" t="s">
        <v>984</v>
      </c>
      <c r="J552" s="7" t="s">
        <v>51</v>
      </c>
      <c r="K552" s="7" t="s">
        <v>1695</v>
      </c>
      <c r="L552" s="2">
        <f t="shared" si="8"/>
        <v>282390.47516020824</v>
      </c>
      <c r="M552" s="7" t="s">
        <v>38</v>
      </c>
      <c r="N552" s="7" t="s">
        <v>12740</v>
      </c>
    </row>
    <row r="553" spans="2:14" hidden="1" outlineLevel="1">
      <c r="B553" s="7" t="s">
        <v>1606</v>
      </c>
      <c r="C553" s="7" t="s">
        <v>24</v>
      </c>
      <c r="D553" s="7" t="s">
        <v>55</v>
      </c>
      <c r="E553" s="7"/>
      <c r="F553" s="7" t="s">
        <v>12747</v>
      </c>
      <c r="G553" s="7" t="s">
        <v>6585</v>
      </c>
      <c r="H553" s="7" t="s">
        <v>1609</v>
      </c>
      <c r="I553" s="7" t="s">
        <v>415</v>
      </c>
      <c r="J553" s="7" t="s">
        <v>51</v>
      </c>
      <c r="K553" s="7" t="s">
        <v>174</v>
      </c>
      <c r="L553" s="2">
        <f t="shared" si="8"/>
        <v>-212878.97358231081</v>
      </c>
      <c r="M553" s="7" t="s">
        <v>38</v>
      </c>
      <c r="N553" s="7" t="s">
        <v>12748</v>
      </c>
    </row>
    <row r="554" spans="2:14" hidden="1" outlineLevel="1">
      <c r="B554" s="7" t="s">
        <v>1606</v>
      </c>
      <c r="C554" s="7" t="s">
        <v>24</v>
      </c>
      <c r="D554" s="7" t="s">
        <v>38</v>
      </c>
      <c r="E554" s="7"/>
      <c r="F554" s="7" t="s">
        <v>6584</v>
      </c>
      <c r="G554" s="7" t="s">
        <v>1608</v>
      </c>
      <c r="H554" s="7" t="s">
        <v>1609</v>
      </c>
      <c r="I554" s="7" t="s">
        <v>1267</v>
      </c>
      <c r="J554" s="7" t="s">
        <v>51</v>
      </c>
      <c r="K554" s="7" t="s">
        <v>1613</v>
      </c>
      <c r="L554" s="2">
        <f t="shared" si="8"/>
        <v>321490.69479777548</v>
      </c>
      <c r="M554" s="7" t="s">
        <v>38</v>
      </c>
      <c r="N554" s="7" t="s">
        <v>12749</v>
      </c>
    </row>
    <row r="555" spans="2:14" hidden="1" outlineLevel="1">
      <c r="B555" s="7" t="s">
        <v>1615</v>
      </c>
      <c r="C555" s="7" t="s">
        <v>24</v>
      </c>
      <c r="D555" s="7" t="s">
        <v>38</v>
      </c>
      <c r="E555" s="7"/>
      <c r="F555" s="7" t="s">
        <v>12750</v>
      </c>
      <c r="G555" s="7" t="s">
        <v>12751</v>
      </c>
      <c r="H555" s="7" t="s">
        <v>1618</v>
      </c>
      <c r="I555" s="7" t="s">
        <v>8305</v>
      </c>
      <c r="J555" s="7" t="s">
        <v>38</v>
      </c>
      <c r="K555" s="7" t="s">
        <v>63</v>
      </c>
      <c r="L555" s="2">
        <f t="shared" si="8"/>
        <v>17377.875394474351</v>
      </c>
      <c r="M555" s="7" t="s">
        <v>38</v>
      </c>
      <c r="N555" s="7" t="s">
        <v>12752</v>
      </c>
    </row>
    <row r="556" spans="2:14" hidden="1" outlineLevel="1">
      <c r="B556" s="5" t="s">
        <v>2628</v>
      </c>
      <c r="C556" s="5" t="s">
        <v>37</v>
      </c>
      <c r="D556" s="5" t="s">
        <v>63</v>
      </c>
      <c r="E556" s="5"/>
      <c r="F556" s="5" t="s">
        <v>13058</v>
      </c>
      <c r="G556" s="5" t="s">
        <v>13059</v>
      </c>
      <c r="H556" s="5" t="s">
        <v>2631</v>
      </c>
      <c r="I556" s="5" t="s">
        <v>3513</v>
      </c>
      <c r="J556" s="5" t="s">
        <v>51</v>
      </c>
      <c r="K556" s="5" t="s">
        <v>452</v>
      </c>
      <c r="L556" s="2">
        <f t="shared" si="8"/>
        <v>304112.81940330111</v>
      </c>
      <c r="M556" s="5" t="s">
        <v>38</v>
      </c>
      <c r="N556" s="5" t="s">
        <v>13060</v>
      </c>
    </row>
    <row r="557" spans="2:14" hidden="1" outlineLevel="1">
      <c r="B557" s="5" t="s">
        <v>2633</v>
      </c>
      <c r="C557" s="5" t="s">
        <v>37</v>
      </c>
      <c r="D557" s="5" t="s">
        <v>63</v>
      </c>
      <c r="E557" s="5" t="s">
        <v>120</v>
      </c>
      <c r="F557" s="5" t="s">
        <v>13061</v>
      </c>
      <c r="G557" s="5" t="s">
        <v>13062</v>
      </c>
      <c r="H557" s="5" t="s">
        <v>2636</v>
      </c>
      <c r="I557" s="5" t="s">
        <v>3838</v>
      </c>
      <c r="J557" s="5" t="s">
        <v>51</v>
      </c>
      <c r="K557" s="5" t="s">
        <v>612</v>
      </c>
      <c r="L557" s="2">
        <f t="shared" si="8"/>
        <v>-117300.65891270188</v>
      </c>
      <c r="M557" s="5" t="s">
        <v>38</v>
      </c>
      <c r="N557" s="5" t="s">
        <v>397</v>
      </c>
    </row>
    <row r="558" spans="2:14" hidden="1" outlineLevel="1">
      <c r="B558" s="5" t="s">
        <v>2639</v>
      </c>
      <c r="C558" s="5" t="s">
        <v>37</v>
      </c>
      <c r="D558" s="5" t="s">
        <v>55</v>
      </c>
      <c r="E558" s="5"/>
      <c r="F558" s="5" t="s">
        <v>13063</v>
      </c>
      <c r="G558" s="5" t="s">
        <v>13064</v>
      </c>
      <c r="H558" s="5" t="s">
        <v>2642</v>
      </c>
      <c r="I558" s="5" t="s">
        <v>3304</v>
      </c>
      <c r="J558" s="5" t="s">
        <v>51</v>
      </c>
      <c r="K558" s="5" t="s">
        <v>2286</v>
      </c>
      <c r="L558" s="2">
        <f t="shared" si="8"/>
        <v>82544.908123753165</v>
      </c>
      <c r="M558" s="5" t="s">
        <v>38</v>
      </c>
      <c r="N558" s="5" t="s">
        <v>13065</v>
      </c>
    </row>
    <row r="559" spans="2:14" hidden="1" outlineLevel="1">
      <c r="B559" s="7" t="s">
        <v>1682</v>
      </c>
      <c r="C559" s="7" t="s">
        <v>24</v>
      </c>
      <c r="D559" s="7" t="s">
        <v>55</v>
      </c>
      <c r="E559" s="7"/>
      <c r="F559" s="7" t="s">
        <v>12767</v>
      </c>
      <c r="G559" s="7" t="s">
        <v>12768</v>
      </c>
      <c r="H559" s="7" t="s">
        <v>1685</v>
      </c>
      <c r="I559" s="7" t="s">
        <v>2070</v>
      </c>
      <c r="J559" s="7" t="s">
        <v>38</v>
      </c>
      <c r="K559" s="7" t="s">
        <v>103</v>
      </c>
      <c r="L559" s="2">
        <f t="shared" si="8"/>
        <v>169434.28509612492</v>
      </c>
      <c r="M559" s="7" t="s">
        <v>38</v>
      </c>
      <c r="N559" s="7" t="s">
        <v>12769</v>
      </c>
    </row>
    <row r="560" spans="2:14" hidden="1" outlineLevel="1">
      <c r="B560" s="7" t="s">
        <v>1682</v>
      </c>
      <c r="C560" s="7" t="s">
        <v>24</v>
      </c>
      <c r="D560" s="7" t="s">
        <v>55</v>
      </c>
      <c r="E560" s="7"/>
      <c r="F560" s="7" t="s">
        <v>12770</v>
      </c>
      <c r="G560" s="7" t="s">
        <v>12771</v>
      </c>
      <c r="H560" s="7" t="s">
        <v>1685</v>
      </c>
      <c r="I560" s="7" t="s">
        <v>2458</v>
      </c>
      <c r="J560" s="7" t="s">
        <v>38</v>
      </c>
      <c r="K560" s="7" t="s">
        <v>125</v>
      </c>
      <c r="L560" s="2">
        <f t="shared" si="8"/>
        <v>-121645.12776132046</v>
      </c>
      <c r="M560" s="7" t="s">
        <v>38</v>
      </c>
      <c r="N560" s="7" t="s">
        <v>6120</v>
      </c>
    </row>
    <row r="561" spans="2:14" hidden="1" outlineLevel="1">
      <c r="B561" s="7" t="s">
        <v>6629</v>
      </c>
      <c r="C561" s="7" t="s">
        <v>24</v>
      </c>
      <c r="D561" s="7" t="s">
        <v>46</v>
      </c>
      <c r="E561" s="7"/>
      <c r="F561" s="7" t="s">
        <v>12772</v>
      </c>
      <c r="G561" s="7" t="s">
        <v>12773</v>
      </c>
      <c r="H561" s="7" t="s">
        <v>6632</v>
      </c>
      <c r="I561" s="7" t="s">
        <v>2070</v>
      </c>
      <c r="J561" s="7" t="s">
        <v>51</v>
      </c>
      <c r="K561" s="7" t="s">
        <v>117</v>
      </c>
      <c r="L561" s="2">
        <f t="shared" si="8"/>
        <v>152056.40970165055</v>
      </c>
      <c r="M561" s="7" t="s">
        <v>38</v>
      </c>
      <c r="N561" s="7" t="s">
        <v>12774</v>
      </c>
    </row>
    <row r="562" spans="2:14" hidden="1" outlineLevel="1">
      <c r="B562" s="7" t="s">
        <v>1690</v>
      </c>
      <c r="C562" s="7" t="s">
        <v>24</v>
      </c>
      <c r="D562" s="7" t="s">
        <v>55</v>
      </c>
      <c r="E562" s="7"/>
      <c r="F562" s="7" t="s">
        <v>12775</v>
      </c>
      <c r="G562" s="7" t="s">
        <v>12776</v>
      </c>
      <c r="H562" s="7" t="s">
        <v>1693</v>
      </c>
      <c r="I562" s="7" t="s">
        <v>877</v>
      </c>
      <c r="J562" s="7" t="s">
        <v>51</v>
      </c>
      <c r="K562" s="7" t="s">
        <v>932</v>
      </c>
      <c r="L562" s="2">
        <f t="shared" si="8"/>
        <v>230256.84897678517</v>
      </c>
      <c r="M562" s="7" t="s">
        <v>38</v>
      </c>
      <c r="N562" s="7" t="s">
        <v>12777</v>
      </c>
    </row>
    <row r="563" spans="2:14" hidden="1" outlineLevel="1">
      <c r="B563" s="7" t="s">
        <v>1690</v>
      </c>
      <c r="C563" s="7" t="s">
        <v>24</v>
      </c>
      <c r="D563" s="7" t="s">
        <v>38</v>
      </c>
      <c r="E563" s="7"/>
      <c r="F563" s="7" t="s">
        <v>12778</v>
      </c>
      <c r="G563" s="7" t="s">
        <v>12779</v>
      </c>
      <c r="H563" s="7" t="s">
        <v>1693</v>
      </c>
      <c r="I563" s="7" t="s">
        <v>1081</v>
      </c>
      <c r="J563" s="7" t="s">
        <v>51</v>
      </c>
      <c r="K563" s="7" t="s">
        <v>1856</v>
      </c>
      <c r="L563" s="2">
        <f t="shared" si="8"/>
        <v>-112956.19006408329</v>
      </c>
      <c r="M563" s="7" t="s">
        <v>38</v>
      </c>
      <c r="N563" s="7" t="s">
        <v>12780</v>
      </c>
    </row>
    <row r="564" spans="2:14" hidden="1" outlineLevel="1">
      <c r="B564" s="7" t="s">
        <v>1701</v>
      </c>
      <c r="C564" s="7" t="s">
        <v>24</v>
      </c>
      <c r="D564" s="7" t="s">
        <v>46</v>
      </c>
      <c r="E564" s="7"/>
      <c r="F564" s="7" t="s">
        <v>12781</v>
      </c>
      <c r="G564" s="7" t="s">
        <v>12782</v>
      </c>
      <c r="H564" s="7" t="s">
        <v>1704</v>
      </c>
      <c r="I564" s="7" t="s">
        <v>3596</v>
      </c>
      <c r="J564" s="7" t="s">
        <v>51</v>
      </c>
      <c r="K564" s="7" t="s">
        <v>8353</v>
      </c>
      <c r="L564" s="2">
        <f t="shared" si="8"/>
        <v>373624.32098119857</v>
      </c>
      <c r="M564" s="7" t="s">
        <v>38</v>
      </c>
      <c r="N564" s="7" t="s">
        <v>12783</v>
      </c>
    </row>
    <row r="565" spans="2:14" hidden="1" outlineLevel="1">
      <c r="B565" s="7" t="s">
        <v>1706</v>
      </c>
      <c r="C565" s="7" t="s">
        <v>24</v>
      </c>
      <c r="D565" s="7" t="s">
        <v>55</v>
      </c>
      <c r="E565" s="7"/>
      <c r="F565" s="7" t="s">
        <v>12784</v>
      </c>
      <c r="G565" s="7" t="s">
        <v>12785</v>
      </c>
      <c r="H565" s="7" t="s">
        <v>1709</v>
      </c>
      <c r="I565" s="7" t="s">
        <v>1416</v>
      </c>
      <c r="J565" s="7" t="s">
        <v>51</v>
      </c>
      <c r="K565" s="7" t="s">
        <v>952</v>
      </c>
      <c r="L565" s="2">
        <f t="shared" si="8"/>
        <v>95578.314669608939</v>
      </c>
      <c r="M565" s="7" t="s">
        <v>38</v>
      </c>
      <c r="N565" s="7" t="s">
        <v>12786</v>
      </c>
    </row>
    <row r="566" spans="2:14" hidden="1" outlineLevel="1">
      <c r="B566" s="7" t="s">
        <v>1725</v>
      </c>
      <c r="C566" s="7" t="s">
        <v>24</v>
      </c>
      <c r="D566" s="7" t="s">
        <v>55</v>
      </c>
      <c r="E566" s="7"/>
      <c r="F566" s="7" t="s">
        <v>12790</v>
      </c>
      <c r="G566" s="7" t="s">
        <v>12791</v>
      </c>
      <c r="H566" s="7" t="s">
        <v>1728</v>
      </c>
      <c r="I566" s="7" t="s">
        <v>1552</v>
      </c>
      <c r="J566" s="7" t="s">
        <v>38</v>
      </c>
      <c r="K566" s="7" t="s">
        <v>718</v>
      </c>
      <c r="L566" s="2">
        <f t="shared" si="8"/>
        <v>-251979.1932198781</v>
      </c>
      <c r="M566" s="7" t="s">
        <v>38</v>
      </c>
      <c r="N566" s="7" t="s">
        <v>12792</v>
      </c>
    </row>
    <row r="567" spans="2:14" hidden="1" outlineLevel="1">
      <c r="B567" s="7" t="s">
        <v>1725</v>
      </c>
      <c r="C567" s="7" t="s">
        <v>24</v>
      </c>
      <c r="D567" s="7" t="s">
        <v>46</v>
      </c>
      <c r="E567" s="7"/>
      <c r="F567" s="7" t="s">
        <v>12793</v>
      </c>
      <c r="G567" s="7" t="s">
        <v>12794</v>
      </c>
      <c r="H567" s="7" t="s">
        <v>1728</v>
      </c>
      <c r="I567" s="7" t="s">
        <v>2158</v>
      </c>
      <c r="J567" s="7" t="s">
        <v>38</v>
      </c>
      <c r="K567" s="7" t="s">
        <v>1695</v>
      </c>
      <c r="L567" s="2">
        <f t="shared" si="8"/>
        <v>282390.47516020824</v>
      </c>
      <c r="M567" s="7" t="s">
        <v>38</v>
      </c>
      <c r="N567" s="7" t="s">
        <v>12795</v>
      </c>
    </row>
    <row r="568" spans="2:14" hidden="1" outlineLevel="1">
      <c r="B568" s="7" t="s">
        <v>1735</v>
      </c>
      <c r="C568" s="7" t="s">
        <v>24</v>
      </c>
      <c r="D568" s="7" t="s">
        <v>46</v>
      </c>
      <c r="E568" s="7"/>
      <c r="F568" s="7" t="s">
        <v>12796</v>
      </c>
      <c r="G568" s="7" t="s">
        <v>12797</v>
      </c>
      <c r="H568" s="7" t="s">
        <v>1738</v>
      </c>
      <c r="I568" s="7" t="s">
        <v>3602</v>
      </c>
      <c r="J568" s="7" t="s">
        <v>51</v>
      </c>
      <c r="K568" s="7" t="s">
        <v>2643</v>
      </c>
      <c r="L568" s="2">
        <f t="shared" si="8"/>
        <v>325835.1636463941</v>
      </c>
      <c r="M568" s="7" t="s">
        <v>38</v>
      </c>
      <c r="N568" s="7" t="s">
        <v>555</v>
      </c>
    </row>
    <row r="569" spans="2:14" hidden="1" outlineLevel="1">
      <c r="B569" s="7" t="s">
        <v>1735</v>
      </c>
      <c r="C569" s="7" t="s">
        <v>24</v>
      </c>
      <c r="D569" s="7" t="s">
        <v>55</v>
      </c>
      <c r="E569" s="7"/>
      <c r="F569" s="7" t="s">
        <v>12798</v>
      </c>
      <c r="G569" s="7" t="s">
        <v>12799</v>
      </c>
      <c r="H569" s="7" t="s">
        <v>1738</v>
      </c>
      <c r="I569" s="7" t="s">
        <v>2417</v>
      </c>
      <c r="J569" s="7" t="s">
        <v>51</v>
      </c>
      <c r="K569" s="7" t="s">
        <v>1281</v>
      </c>
      <c r="L569" s="2">
        <f t="shared" si="8"/>
        <v>-73855.970426515996</v>
      </c>
      <c r="M569" s="7" t="s">
        <v>38</v>
      </c>
      <c r="N569" s="7" t="s">
        <v>12800</v>
      </c>
    </row>
    <row r="570" spans="2:14" hidden="1" outlineLevel="1">
      <c r="B570" s="7" t="s">
        <v>1745</v>
      </c>
      <c r="C570" s="7" t="s">
        <v>24</v>
      </c>
      <c r="D570" s="7" t="s">
        <v>55</v>
      </c>
      <c r="E570" s="7" t="s">
        <v>120</v>
      </c>
      <c r="F570" s="7" t="s">
        <v>12801</v>
      </c>
      <c r="G570" s="7" t="s">
        <v>12802</v>
      </c>
      <c r="H570" s="7" t="s">
        <v>1748</v>
      </c>
      <c r="I570" s="7" t="s">
        <v>2790</v>
      </c>
      <c r="J570" s="7" t="s">
        <v>51</v>
      </c>
      <c r="K570" s="7" t="s">
        <v>995</v>
      </c>
      <c r="L570" s="2">
        <f t="shared" si="8"/>
        <v>-165089.81624750633</v>
      </c>
      <c r="M570" s="7" t="s">
        <v>38</v>
      </c>
      <c r="N570" s="7" t="s">
        <v>12803</v>
      </c>
    </row>
    <row r="571" spans="2:14" hidden="1" outlineLevel="1">
      <c r="B571" s="7" t="s">
        <v>1764</v>
      </c>
      <c r="C571" s="7" t="s">
        <v>24</v>
      </c>
      <c r="D571" s="7" t="s">
        <v>38</v>
      </c>
      <c r="E571" s="7"/>
      <c r="F571" s="7" t="s">
        <v>12807</v>
      </c>
      <c r="G571" s="7" t="s">
        <v>12808</v>
      </c>
      <c r="H571" s="7" t="s">
        <v>1767</v>
      </c>
      <c r="I571" s="7" t="s">
        <v>606</v>
      </c>
      <c r="J571" s="7" t="s">
        <v>51</v>
      </c>
      <c r="K571" s="7" t="s">
        <v>324</v>
      </c>
      <c r="L571" s="2">
        <f t="shared" si="8"/>
        <v>182467.69164198069</v>
      </c>
      <c r="M571" s="7" t="s">
        <v>38</v>
      </c>
      <c r="N571" s="7" t="s">
        <v>12809</v>
      </c>
    </row>
    <row r="572" spans="2:14" hidden="1" outlineLevel="1">
      <c r="B572" s="7" t="s">
        <v>1764</v>
      </c>
      <c r="C572" s="7" t="s">
        <v>24</v>
      </c>
      <c r="D572" s="7" t="s">
        <v>38</v>
      </c>
      <c r="E572" s="7"/>
      <c r="F572" s="7" t="s">
        <v>12810</v>
      </c>
      <c r="G572" s="7" t="s">
        <v>12811</v>
      </c>
      <c r="H572" s="7" t="s">
        <v>1767</v>
      </c>
      <c r="I572" s="7" t="s">
        <v>1997</v>
      </c>
      <c r="J572" s="7" t="s">
        <v>51</v>
      </c>
      <c r="K572" s="7" t="s">
        <v>2459</v>
      </c>
      <c r="L572" s="2">
        <f t="shared" si="8"/>
        <v>-152056.40970165055</v>
      </c>
      <c r="M572" s="7" t="s">
        <v>38</v>
      </c>
      <c r="N572" s="7" t="s">
        <v>12812</v>
      </c>
    </row>
    <row r="573" spans="2:14" hidden="1" outlineLevel="1">
      <c r="B573" s="7" t="s">
        <v>1776</v>
      </c>
      <c r="C573" s="7" t="s">
        <v>24</v>
      </c>
      <c r="D573" s="7" t="s">
        <v>55</v>
      </c>
      <c r="E573" s="7"/>
      <c r="F573" s="7" t="s">
        <v>1782</v>
      </c>
      <c r="G573" s="7" t="s">
        <v>12816</v>
      </c>
      <c r="H573" s="7" t="s">
        <v>1779</v>
      </c>
      <c r="I573" s="7" t="s">
        <v>4404</v>
      </c>
      <c r="J573" s="7" t="s">
        <v>38</v>
      </c>
      <c r="K573" s="7" t="s">
        <v>117</v>
      </c>
      <c r="L573" s="2">
        <f t="shared" si="8"/>
        <v>152056.40970165055</v>
      </c>
      <c r="M573" s="7" t="s">
        <v>38</v>
      </c>
      <c r="N573" s="7" t="s">
        <v>2511</v>
      </c>
    </row>
    <row r="574" spans="2:14" hidden="1" outlineLevel="1">
      <c r="B574" s="7" t="s">
        <v>1776</v>
      </c>
      <c r="C574" s="7" t="s">
        <v>24</v>
      </c>
      <c r="D574" s="7" t="s">
        <v>38</v>
      </c>
      <c r="E574" s="7"/>
      <c r="F574" s="7" t="s">
        <v>12817</v>
      </c>
      <c r="G574" s="7" t="s">
        <v>12818</v>
      </c>
      <c r="H574" s="7" t="s">
        <v>1779</v>
      </c>
      <c r="I574" s="7" t="s">
        <v>3650</v>
      </c>
      <c r="J574" s="7" t="s">
        <v>38</v>
      </c>
      <c r="K574" s="7" t="s">
        <v>4542</v>
      </c>
      <c r="L574" s="2">
        <f t="shared" si="8"/>
        <v>-52133.626183423054</v>
      </c>
      <c r="M574" s="7" t="s">
        <v>38</v>
      </c>
      <c r="N574" s="7" t="s">
        <v>3608</v>
      </c>
    </row>
    <row r="575" spans="2:14" hidden="1" outlineLevel="1">
      <c r="B575" s="7" t="s">
        <v>1795</v>
      </c>
      <c r="C575" s="7" t="s">
        <v>24</v>
      </c>
      <c r="D575" s="7" t="s">
        <v>55</v>
      </c>
      <c r="E575" s="7"/>
      <c r="F575" s="7" t="s">
        <v>12822</v>
      </c>
      <c r="G575" s="7" t="s">
        <v>12823</v>
      </c>
      <c r="H575" s="7" t="s">
        <v>1798</v>
      </c>
      <c r="I575" s="7" t="s">
        <v>606</v>
      </c>
      <c r="J575" s="7" t="s">
        <v>55</v>
      </c>
      <c r="K575" s="7" t="s">
        <v>853</v>
      </c>
      <c r="L575" s="2">
        <f t="shared" si="8"/>
        <v>112956.19006408329</v>
      </c>
      <c r="M575" s="7" t="s">
        <v>38</v>
      </c>
      <c r="N575" s="7" t="s">
        <v>4772</v>
      </c>
    </row>
    <row r="576" spans="2:14" hidden="1" outlineLevel="1">
      <c r="B576" s="7" t="s">
        <v>1828</v>
      </c>
      <c r="C576" s="7" t="s">
        <v>24</v>
      </c>
      <c r="D576" s="7" t="s">
        <v>55</v>
      </c>
      <c r="E576" s="7"/>
      <c r="F576" s="7" t="s">
        <v>12836</v>
      </c>
      <c r="G576" s="7" t="s">
        <v>12837</v>
      </c>
      <c r="H576" s="7" t="s">
        <v>1831</v>
      </c>
      <c r="I576" s="7" t="s">
        <v>532</v>
      </c>
      <c r="J576" s="7" t="s">
        <v>51</v>
      </c>
      <c r="K576" s="7" t="s">
        <v>4461</v>
      </c>
      <c r="L576" s="2">
        <f t="shared" si="8"/>
        <v>-312801.75710053829</v>
      </c>
      <c r="M576" s="7" t="s">
        <v>38</v>
      </c>
      <c r="N576" s="7" t="s">
        <v>10655</v>
      </c>
    </row>
    <row r="577" spans="1:14" hidden="1" outlineLevel="1">
      <c r="B577" s="7" t="s">
        <v>1828</v>
      </c>
      <c r="C577" s="7" t="s">
        <v>24</v>
      </c>
      <c r="D577" s="7" t="s">
        <v>55</v>
      </c>
      <c r="E577" s="7"/>
      <c r="F577" s="7" t="s">
        <v>12838</v>
      </c>
      <c r="G577" s="7" t="s">
        <v>12839</v>
      </c>
      <c r="H577" s="7" t="s">
        <v>1831</v>
      </c>
      <c r="I577" s="7" t="s">
        <v>1219</v>
      </c>
      <c r="J577" s="7" t="s">
        <v>51</v>
      </c>
      <c r="K577" s="7" t="s">
        <v>12659</v>
      </c>
      <c r="L577" s="2">
        <f t="shared" si="8"/>
        <v>530025.19953146775</v>
      </c>
      <c r="M577" s="7" t="s">
        <v>38</v>
      </c>
      <c r="N577" s="7" t="s">
        <v>12840</v>
      </c>
    </row>
    <row r="578" spans="1:14" hidden="1" outlineLevel="1">
      <c r="B578" s="7" t="s">
        <v>1842</v>
      </c>
      <c r="C578" s="7" t="s">
        <v>24</v>
      </c>
      <c r="D578" s="7" t="s">
        <v>46</v>
      </c>
      <c r="E578" s="7" t="s">
        <v>120</v>
      </c>
      <c r="F578" s="7" t="s">
        <v>12841</v>
      </c>
      <c r="G578" s="7" t="s">
        <v>12842</v>
      </c>
      <c r="H578" s="7" t="s">
        <v>1845</v>
      </c>
      <c r="I578" s="7" t="s">
        <v>1910</v>
      </c>
      <c r="J578" s="7" t="s">
        <v>51</v>
      </c>
      <c r="K578" s="7" t="s">
        <v>12843</v>
      </c>
      <c r="L578" s="2">
        <f t="shared" si="8"/>
        <v>-464858.16680218896</v>
      </c>
      <c r="M578" s="7" t="s">
        <v>38</v>
      </c>
      <c r="N578" s="7" t="s">
        <v>12844</v>
      </c>
    </row>
    <row r="579" spans="1:14" hidden="1" outlineLevel="1">
      <c r="B579" s="5" t="s">
        <v>7286</v>
      </c>
      <c r="C579" s="5" t="s">
        <v>37</v>
      </c>
      <c r="D579" s="5" t="s">
        <v>46</v>
      </c>
      <c r="E579" s="5"/>
      <c r="F579" s="5" t="s">
        <v>13066</v>
      </c>
      <c r="G579" s="5" t="s">
        <v>13067</v>
      </c>
      <c r="H579" s="5" t="s">
        <v>7289</v>
      </c>
      <c r="I579" s="5" t="s">
        <v>549</v>
      </c>
      <c r="J579" s="5" t="s">
        <v>38</v>
      </c>
      <c r="K579" s="5" t="s">
        <v>132</v>
      </c>
      <c r="L579" s="2">
        <f t="shared" ref="L579:L642" si="9">K579/$K$982*100</f>
        <v>143367.4720044134</v>
      </c>
      <c r="M579" s="5" t="s">
        <v>38</v>
      </c>
      <c r="N579" s="5" t="s">
        <v>13068</v>
      </c>
    </row>
    <row r="580" spans="1:14" hidden="1" outlineLevel="1">
      <c r="B580" s="5" t="s">
        <v>7292</v>
      </c>
      <c r="C580" s="5" t="s">
        <v>37</v>
      </c>
      <c r="D580" s="5" t="s">
        <v>38</v>
      </c>
      <c r="E580" s="5"/>
      <c r="F580" s="5" t="s">
        <v>13069</v>
      </c>
      <c r="G580" s="5" t="s">
        <v>13070</v>
      </c>
      <c r="H580" s="5" t="s">
        <v>7295</v>
      </c>
      <c r="I580" s="5" t="s">
        <v>2919</v>
      </c>
      <c r="J580" s="5" t="s">
        <v>38</v>
      </c>
      <c r="K580" s="5" t="s">
        <v>46</v>
      </c>
      <c r="L580" s="2">
        <f t="shared" si="9"/>
        <v>13033.406545855763</v>
      </c>
      <c r="M580" s="5" t="s">
        <v>38</v>
      </c>
      <c r="N580" s="5" t="s">
        <v>13071</v>
      </c>
    </row>
    <row r="581" spans="1:14" collapsed="1">
      <c r="A581" s="3" t="s">
        <v>3264</v>
      </c>
      <c r="B581" s="2" t="s">
        <v>3265</v>
      </c>
      <c r="C581" s="2" t="s">
        <v>3266</v>
      </c>
      <c r="D581" s="2" t="s">
        <v>12233</v>
      </c>
      <c r="E581" s="2" t="s">
        <v>13072</v>
      </c>
      <c r="F581" s="2" t="s">
        <v>13073</v>
      </c>
      <c r="G581" s="2" t="s">
        <v>9400</v>
      </c>
      <c r="H581" s="2" t="s">
        <v>13074</v>
      </c>
      <c r="I581" s="3" t="s">
        <v>3267</v>
      </c>
      <c r="K581" s="2">
        <f>114/C581</f>
        <v>1.1218595313776238E-3</v>
      </c>
      <c r="L581" s="2">
        <f t="shared" si="9"/>
        <v>4.8738837865959344</v>
      </c>
      <c r="M581" s="2">
        <v>-0.23799999999999999</v>
      </c>
      <c r="N581" s="2">
        <v>6.25</v>
      </c>
    </row>
    <row r="582" spans="1:14" hidden="1" outlineLevel="1">
      <c r="B582" s="1" t="s">
        <v>26</v>
      </c>
      <c r="C582" s="1" t="s">
        <v>27</v>
      </c>
      <c r="D582" s="1" t="s">
        <v>4</v>
      </c>
      <c r="E582" s="1" t="s">
        <v>28</v>
      </c>
      <c r="F582" s="1" t="s">
        <v>29</v>
      </c>
      <c r="G582" s="1" t="s">
        <v>30</v>
      </c>
      <c r="H582" s="1" t="s">
        <v>31</v>
      </c>
      <c r="I582" s="1" t="s">
        <v>32</v>
      </c>
      <c r="J582" s="1" t="s">
        <v>33</v>
      </c>
      <c r="K582" s="1" t="s">
        <v>3</v>
      </c>
      <c r="L582" s="2" t="e">
        <f t="shared" si="9"/>
        <v>#VALUE!</v>
      </c>
      <c r="M582" s="1" t="s">
        <v>34</v>
      </c>
      <c r="N582" s="1" t="s">
        <v>35</v>
      </c>
    </row>
    <row r="583" spans="1:14" hidden="1" outlineLevel="1">
      <c r="B583" s="5" t="s">
        <v>3268</v>
      </c>
      <c r="C583" s="5" t="s">
        <v>24</v>
      </c>
      <c r="D583" s="5" t="s">
        <v>46</v>
      </c>
      <c r="E583" s="5"/>
      <c r="F583" s="5" t="s">
        <v>13075</v>
      </c>
      <c r="G583" s="5" t="s">
        <v>13076</v>
      </c>
      <c r="H583" s="5" t="s">
        <v>3271</v>
      </c>
      <c r="I583" s="5" t="s">
        <v>13077</v>
      </c>
      <c r="J583" s="5" t="s">
        <v>51</v>
      </c>
      <c r="K583" s="5" t="s">
        <v>68</v>
      </c>
      <c r="L583" s="2">
        <f t="shared" si="9"/>
        <v>247634.72437125951</v>
      </c>
      <c r="M583" s="5" t="s">
        <v>38</v>
      </c>
      <c r="N583" s="5" t="s">
        <v>2972</v>
      </c>
    </row>
    <row r="584" spans="1:14" hidden="1" outlineLevel="1">
      <c r="B584" s="5" t="s">
        <v>3274</v>
      </c>
      <c r="C584" s="5" t="s">
        <v>24</v>
      </c>
      <c r="D584" s="5" t="s">
        <v>46</v>
      </c>
      <c r="E584" s="5"/>
      <c r="F584" s="5" t="s">
        <v>13078</v>
      </c>
      <c r="G584" s="5" t="s">
        <v>13079</v>
      </c>
      <c r="H584" s="5" t="s">
        <v>3277</v>
      </c>
      <c r="I584" s="5" t="s">
        <v>4785</v>
      </c>
      <c r="J584" s="5" t="s">
        <v>51</v>
      </c>
      <c r="K584" s="5" t="s">
        <v>52</v>
      </c>
      <c r="L584" s="2">
        <f t="shared" si="9"/>
        <v>156400.87855026915</v>
      </c>
      <c r="M584" s="5" t="s">
        <v>38</v>
      </c>
      <c r="N584" s="5" t="s">
        <v>3137</v>
      </c>
    </row>
    <row r="585" spans="1:14" hidden="1" outlineLevel="1">
      <c r="B585" s="5" t="s">
        <v>3279</v>
      </c>
      <c r="C585" s="5" t="s">
        <v>24</v>
      </c>
      <c r="D585" s="5" t="s">
        <v>583</v>
      </c>
      <c r="E585" s="5" t="s">
        <v>120</v>
      </c>
      <c r="F585" s="5" t="s">
        <v>13080</v>
      </c>
      <c r="G585" s="5" t="s">
        <v>13081</v>
      </c>
      <c r="H585" s="5" t="s">
        <v>3282</v>
      </c>
      <c r="I585" s="5" t="s">
        <v>7404</v>
      </c>
      <c r="J585" s="5" t="s">
        <v>51</v>
      </c>
      <c r="K585" s="5" t="s">
        <v>1194</v>
      </c>
      <c r="L585" s="2">
        <f t="shared" si="9"/>
        <v>-125989.59660993905</v>
      </c>
      <c r="M585" s="5" t="s">
        <v>38</v>
      </c>
      <c r="N585" s="5" t="s">
        <v>13082</v>
      </c>
    </row>
    <row r="586" spans="1:14" hidden="1" outlineLevel="1">
      <c r="B586" s="5" t="s">
        <v>3284</v>
      </c>
      <c r="C586" s="5" t="s">
        <v>24</v>
      </c>
      <c r="D586" s="5" t="s">
        <v>38</v>
      </c>
      <c r="E586" s="5"/>
      <c r="F586" s="5" t="s">
        <v>13083</v>
      </c>
      <c r="G586" s="5" t="s">
        <v>13084</v>
      </c>
      <c r="H586" s="5" t="s">
        <v>3287</v>
      </c>
      <c r="I586" s="5" t="s">
        <v>13085</v>
      </c>
      <c r="J586" s="5" t="s">
        <v>51</v>
      </c>
      <c r="K586" s="5" t="s">
        <v>68</v>
      </c>
      <c r="L586" s="2">
        <f t="shared" si="9"/>
        <v>247634.72437125951</v>
      </c>
      <c r="M586" s="5" t="s">
        <v>38</v>
      </c>
      <c r="N586" s="5" t="s">
        <v>13086</v>
      </c>
    </row>
    <row r="587" spans="1:14" hidden="1" outlineLevel="1">
      <c r="B587" s="5" t="s">
        <v>3289</v>
      </c>
      <c r="C587" s="5" t="s">
        <v>24</v>
      </c>
      <c r="D587" s="5" t="s">
        <v>46</v>
      </c>
      <c r="E587" s="5"/>
      <c r="F587" s="5" t="s">
        <v>13087</v>
      </c>
      <c r="G587" s="5" t="s">
        <v>13088</v>
      </c>
      <c r="H587" s="5" t="s">
        <v>3292</v>
      </c>
      <c r="I587" s="5" t="s">
        <v>1480</v>
      </c>
      <c r="J587" s="5" t="s">
        <v>51</v>
      </c>
      <c r="K587" s="5" t="s">
        <v>139</v>
      </c>
      <c r="L587" s="2">
        <f t="shared" si="9"/>
        <v>165089.81624750633</v>
      </c>
      <c r="M587" s="5" t="s">
        <v>38</v>
      </c>
      <c r="N587" s="5" t="s">
        <v>2686</v>
      </c>
    </row>
    <row r="588" spans="1:14" hidden="1" outlineLevel="1">
      <c r="B588" s="5" t="s">
        <v>3294</v>
      </c>
      <c r="C588" s="5" t="s">
        <v>24</v>
      </c>
      <c r="D588" s="5" t="s">
        <v>63</v>
      </c>
      <c r="E588" s="5"/>
      <c r="F588" s="5" t="s">
        <v>13089</v>
      </c>
      <c r="G588" s="5" t="s">
        <v>13090</v>
      </c>
      <c r="H588" s="5" t="s">
        <v>3297</v>
      </c>
      <c r="I588" s="5" t="s">
        <v>2903</v>
      </c>
      <c r="J588" s="5" t="s">
        <v>51</v>
      </c>
      <c r="K588" s="5" t="s">
        <v>239</v>
      </c>
      <c r="L588" s="2">
        <f t="shared" si="9"/>
        <v>91233.845820990347</v>
      </c>
      <c r="M588" s="5" t="s">
        <v>38</v>
      </c>
      <c r="N588" s="5" t="s">
        <v>13091</v>
      </c>
    </row>
    <row r="589" spans="1:14" hidden="1" outlineLevel="1">
      <c r="B589" s="5" t="s">
        <v>3300</v>
      </c>
      <c r="C589" s="5" t="s">
        <v>24</v>
      </c>
      <c r="D589" s="5" t="s">
        <v>55</v>
      </c>
      <c r="E589" s="5"/>
      <c r="F589" s="5" t="s">
        <v>13092</v>
      </c>
      <c r="G589" s="5" t="s">
        <v>13093</v>
      </c>
      <c r="H589" s="5" t="s">
        <v>3303</v>
      </c>
      <c r="I589" s="5" t="s">
        <v>1710</v>
      </c>
      <c r="J589" s="5" t="s">
        <v>51</v>
      </c>
      <c r="K589" s="5" t="s">
        <v>52</v>
      </c>
      <c r="L589" s="2">
        <f t="shared" si="9"/>
        <v>156400.87855026915</v>
      </c>
      <c r="M589" s="5" t="s">
        <v>38</v>
      </c>
      <c r="N589" s="5" t="s">
        <v>13094</v>
      </c>
    </row>
    <row r="590" spans="1:14" hidden="1" outlineLevel="1">
      <c r="B590" s="5" t="s">
        <v>13095</v>
      </c>
      <c r="C590" s="5" t="s">
        <v>24</v>
      </c>
      <c r="D590" s="5" t="s">
        <v>38</v>
      </c>
      <c r="E590" s="5"/>
      <c r="F590" s="5" t="s">
        <v>13096</v>
      </c>
      <c r="G590" s="5" t="s">
        <v>13097</v>
      </c>
      <c r="H590" s="5" t="s">
        <v>13098</v>
      </c>
      <c r="I590" s="5" t="s">
        <v>385</v>
      </c>
      <c r="J590" s="5" t="s">
        <v>38</v>
      </c>
      <c r="K590" s="5" t="s">
        <v>1393</v>
      </c>
      <c r="L590" s="2">
        <f t="shared" si="9"/>
        <v>104267.25236684611</v>
      </c>
      <c r="M590" s="5" t="s">
        <v>38</v>
      </c>
      <c r="N590" s="5" t="s">
        <v>10710</v>
      </c>
    </row>
    <row r="591" spans="1:14" hidden="1" outlineLevel="1">
      <c r="B591" s="5" t="s">
        <v>3306</v>
      </c>
      <c r="C591" s="5" t="s">
        <v>24</v>
      </c>
      <c r="D591" s="5" t="s">
        <v>46</v>
      </c>
      <c r="E591" s="5"/>
      <c r="F591" s="5" t="s">
        <v>13099</v>
      </c>
      <c r="G591" s="5" t="s">
        <v>13100</v>
      </c>
      <c r="H591" s="5" t="s">
        <v>3309</v>
      </c>
      <c r="I591" s="5" t="s">
        <v>5774</v>
      </c>
      <c r="J591" s="5" t="s">
        <v>51</v>
      </c>
      <c r="K591" s="5" t="s">
        <v>195</v>
      </c>
      <c r="L591" s="2">
        <f t="shared" si="9"/>
        <v>243290.25552264092</v>
      </c>
      <c r="M591" s="5" t="s">
        <v>38</v>
      </c>
      <c r="N591" s="5" t="s">
        <v>13101</v>
      </c>
    </row>
    <row r="592" spans="1:14" hidden="1" outlineLevel="1">
      <c r="B592" s="5" t="s">
        <v>3311</v>
      </c>
      <c r="C592" s="5" t="s">
        <v>24</v>
      </c>
      <c r="D592" s="5" t="s">
        <v>46</v>
      </c>
      <c r="E592" s="5"/>
      <c r="F592" s="5" t="s">
        <v>13102</v>
      </c>
      <c r="G592" s="5" t="s">
        <v>13103</v>
      </c>
      <c r="H592" s="5" t="s">
        <v>3314</v>
      </c>
      <c r="I592" s="5" t="s">
        <v>5774</v>
      </c>
      <c r="J592" s="5" t="s">
        <v>51</v>
      </c>
      <c r="K592" s="5" t="s">
        <v>379</v>
      </c>
      <c r="L592" s="2">
        <f t="shared" si="9"/>
        <v>251979.1932198781</v>
      </c>
      <c r="M592" s="5" t="s">
        <v>38</v>
      </c>
      <c r="N592" s="5" t="s">
        <v>8262</v>
      </c>
    </row>
    <row r="593" spans="2:14" hidden="1" outlineLevel="1">
      <c r="B593" s="5" t="s">
        <v>3316</v>
      </c>
      <c r="C593" s="5" t="s">
        <v>24</v>
      </c>
      <c r="D593" s="5" t="s">
        <v>38</v>
      </c>
      <c r="E593" s="5"/>
      <c r="F593" s="5" t="s">
        <v>13104</v>
      </c>
      <c r="G593" s="5" t="s">
        <v>13105</v>
      </c>
      <c r="H593" s="5" t="s">
        <v>3319</v>
      </c>
      <c r="I593" s="5" t="s">
        <v>465</v>
      </c>
      <c r="J593" s="5" t="s">
        <v>51</v>
      </c>
      <c r="K593" s="5" t="s">
        <v>4796</v>
      </c>
      <c r="L593" s="2">
        <f t="shared" si="9"/>
        <v>56478.095032041645</v>
      </c>
      <c r="M593" s="5" t="s">
        <v>38</v>
      </c>
      <c r="N593" s="5" t="s">
        <v>13106</v>
      </c>
    </row>
    <row r="594" spans="2:14" hidden="1" outlineLevel="1">
      <c r="B594" s="5" t="s">
        <v>3322</v>
      </c>
      <c r="C594" s="5" t="s">
        <v>24</v>
      </c>
      <c r="D594" s="5" t="s">
        <v>55</v>
      </c>
      <c r="E594" s="5"/>
      <c r="F594" s="5" t="s">
        <v>13107</v>
      </c>
      <c r="G594" s="5" t="s">
        <v>13108</v>
      </c>
      <c r="H594" s="5" t="s">
        <v>3325</v>
      </c>
      <c r="I594" s="5" t="s">
        <v>705</v>
      </c>
      <c r="J594" s="5" t="s">
        <v>51</v>
      </c>
      <c r="K594" s="5" t="s">
        <v>55</v>
      </c>
      <c r="L594" s="2">
        <f t="shared" si="9"/>
        <v>8688.9376972371756</v>
      </c>
      <c r="M594" s="5" t="s">
        <v>38</v>
      </c>
      <c r="N594" s="5" t="s">
        <v>13109</v>
      </c>
    </row>
    <row r="595" spans="2:14" hidden="1" outlineLevel="1">
      <c r="B595" s="5" t="s">
        <v>3327</v>
      </c>
      <c r="C595" s="5" t="s">
        <v>24</v>
      </c>
      <c r="D595" s="5" t="s">
        <v>38</v>
      </c>
      <c r="E595" s="5"/>
      <c r="F595" s="5" t="s">
        <v>13110</v>
      </c>
      <c r="G595" s="5" t="s">
        <v>13111</v>
      </c>
      <c r="H595" s="5" t="s">
        <v>3330</v>
      </c>
      <c r="I595" s="5" t="s">
        <v>483</v>
      </c>
      <c r="J595" s="5" t="s">
        <v>51</v>
      </c>
      <c r="K595" s="5" t="s">
        <v>188</v>
      </c>
      <c r="L595" s="2">
        <f t="shared" si="9"/>
        <v>204190.03588507365</v>
      </c>
      <c r="M595" s="5" t="s">
        <v>38</v>
      </c>
      <c r="N595" s="5" t="s">
        <v>13112</v>
      </c>
    </row>
    <row r="596" spans="2:14" hidden="1" outlineLevel="1">
      <c r="B596" s="5" t="s">
        <v>3333</v>
      </c>
      <c r="C596" s="5" t="s">
        <v>24</v>
      </c>
      <c r="D596" s="5" t="s">
        <v>38</v>
      </c>
      <c r="E596" s="5"/>
      <c r="F596" s="5" t="s">
        <v>13113</v>
      </c>
      <c r="G596" s="5" t="s">
        <v>13114</v>
      </c>
      <c r="H596" s="5" t="s">
        <v>3336</v>
      </c>
      <c r="I596" s="5" t="s">
        <v>3987</v>
      </c>
      <c r="J596" s="5" t="s">
        <v>51</v>
      </c>
      <c r="K596" s="5" t="s">
        <v>60</v>
      </c>
      <c r="L596" s="2">
        <f t="shared" si="9"/>
        <v>178123.2227933621</v>
      </c>
      <c r="M596" s="5" t="s">
        <v>38</v>
      </c>
      <c r="N596" s="5" t="s">
        <v>13115</v>
      </c>
    </row>
    <row r="597" spans="2:14" hidden="1" outlineLevel="1">
      <c r="B597" s="5" t="s">
        <v>3338</v>
      </c>
      <c r="C597" s="5" t="s">
        <v>24</v>
      </c>
      <c r="D597" s="5" t="s">
        <v>374</v>
      </c>
      <c r="E597" s="5"/>
      <c r="F597" s="5" t="s">
        <v>13116</v>
      </c>
      <c r="G597" s="5" t="s">
        <v>13117</v>
      </c>
      <c r="H597" s="5" t="s">
        <v>3341</v>
      </c>
      <c r="I597" s="5" t="s">
        <v>1541</v>
      </c>
      <c r="J597" s="5" t="s">
        <v>51</v>
      </c>
      <c r="K597" s="5" t="s">
        <v>336</v>
      </c>
      <c r="L597" s="2">
        <f t="shared" si="9"/>
        <v>269357.06861435249</v>
      </c>
      <c r="M597" s="5" t="s">
        <v>38</v>
      </c>
      <c r="N597" s="5" t="s">
        <v>13118</v>
      </c>
    </row>
    <row r="598" spans="2:14" hidden="1" outlineLevel="1">
      <c r="B598" s="5" t="s">
        <v>3344</v>
      </c>
      <c r="C598" s="5" t="s">
        <v>24</v>
      </c>
      <c r="D598" s="5" t="s">
        <v>38</v>
      </c>
      <c r="E598" s="5"/>
      <c r="F598" s="5" t="s">
        <v>13119</v>
      </c>
      <c r="G598" s="5" t="s">
        <v>13120</v>
      </c>
      <c r="H598" s="5" t="s">
        <v>3347</v>
      </c>
      <c r="I598" s="5" t="s">
        <v>2775</v>
      </c>
      <c r="J598" s="5" t="s">
        <v>51</v>
      </c>
      <c r="K598" s="5" t="s">
        <v>1374</v>
      </c>
      <c r="L598" s="2">
        <f t="shared" si="9"/>
        <v>-26066.813091711527</v>
      </c>
      <c r="M598" s="5" t="s">
        <v>38</v>
      </c>
      <c r="N598" s="5" t="s">
        <v>13121</v>
      </c>
    </row>
    <row r="599" spans="2:14" hidden="1" outlineLevel="1">
      <c r="B599" s="5" t="s">
        <v>3344</v>
      </c>
      <c r="C599" s="5" t="s">
        <v>24</v>
      </c>
      <c r="D599" s="5" t="s">
        <v>55</v>
      </c>
      <c r="E599" s="5"/>
      <c r="F599" s="5" t="s">
        <v>13122</v>
      </c>
      <c r="G599" s="5" t="s">
        <v>13123</v>
      </c>
      <c r="H599" s="5" t="s">
        <v>3347</v>
      </c>
      <c r="I599" s="5" t="s">
        <v>378</v>
      </c>
      <c r="J599" s="5" t="s">
        <v>51</v>
      </c>
      <c r="K599" s="5" t="s">
        <v>208</v>
      </c>
      <c r="L599" s="2">
        <f t="shared" si="9"/>
        <v>221567.91127954799</v>
      </c>
      <c r="M599" s="5" t="s">
        <v>38</v>
      </c>
      <c r="N599" s="5" t="s">
        <v>13124</v>
      </c>
    </row>
    <row r="600" spans="2:14" hidden="1" outlineLevel="1">
      <c r="B600" s="5" t="s">
        <v>3352</v>
      </c>
      <c r="C600" s="5" t="s">
        <v>24</v>
      </c>
      <c r="D600" s="5" t="s">
        <v>46</v>
      </c>
      <c r="E600" s="5" t="s">
        <v>120</v>
      </c>
      <c r="F600" s="5" t="s">
        <v>13125</v>
      </c>
      <c r="G600" s="5" t="s">
        <v>13126</v>
      </c>
      <c r="H600" s="5" t="s">
        <v>3355</v>
      </c>
      <c r="I600" s="5" t="s">
        <v>3596</v>
      </c>
      <c r="J600" s="5" t="s">
        <v>51</v>
      </c>
      <c r="K600" s="5" t="s">
        <v>572</v>
      </c>
      <c r="L600" s="2">
        <f t="shared" si="9"/>
        <v>-160745.34739888774</v>
      </c>
      <c r="M600" s="5" t="s">
        <v>38</v>
      </c>
      <c r="N600" s="5" t="s">
        <v>13127</v>
      </c>
    </row>
    <row r="601" spans="2:14" hidden="1" outlineLevel="1">
      <c r="B601" s="5" t="s">
        <v>3363</v>
      </c>
      <c r="C601" s="5" t="s">
        <v>24</v>
      </c>
      <c r="D601" s="5" t="s">
        <v>46</v>
      </c>
      <c r="E601" s="5"/>
      <c r="F601" s="5" t="s">
        <v>13128</v>
      </c>
      <c r="G601" s="5" t="s">
        <v>13129</v>
      </c>
      <c r="H601" s="5" t="s">
        <v>3366</v>
      </c>
      <c r="I601" s="5" t="s">
        <v>2967</v>
      </c>
      <c r="J601" s="5" t="s">
        <v>51</v>
      </c>
      <c r="K601" s="5" t="s">
        <v>324</v>
      </c>
      <c r="L601" s="2">
        <f t="shared" si="9"/>
        <v>182467.69164198069</v>
      </c>
      <c r="M601" s="5" t="s">
        <v>38</v>
      </c>
      <c r="N601" s="5" t="s">
        <v>13130</v>
      </c>
    </row>
    <row r="602" spans="2:14" hidden="1" outlineLevel="1">
      <c r="B602" s="5" t="s">
        <v>7821</v>
      </c>
      <c r="C602" s="5" t="s">
        <v>24</v>
      </c>
      <c r="D602" s="5" t="s">
        <v>38</v>
      </c>
      <c r="E602" s="5" t="s">
        <v>120</v>
      </c>
      <c r="F602" s="5" t="s">
        <v>13131</v>
      </c>
      <c r="G602" s="5" t="s">
        <v>13132</v>
      </c>
      <c r="H602" s="5" t="s">
        <v>7824</v>
      </c>
      <c r="I602" s="5" t="s">
        <v>11996</v>
      </c>
      <c r="J602" s="5" t="s">
        <v>51</v>
      </c>
      <c r="K602" s="5" t="s">
        <v>1184</v>
      </c>
      <c r="L602" s="2">
        <f t="shared" si="9"/>
        <v>-60822.563880660229</v>
      </c>
      <c r="M602" s="5" t="s">
        <v>38</v>
      </c>
      <c r="N602" s="5" t="s">
        <v>13133</v>
      </c>
    </row>
    <row r="603" spans="2:14" hidden="1" outlineLevel="1">
      <c r="B603" s="5" t="s">
        <v>3368</v>
      </c>
      <c r="C603" s="5" t="s">
        <v>24</v>
      </c>
      <c r="D603" s="5" t="s">
        <v>55</v>
      </c>
      <c r="E603" s="5"/>
      <c r="F603" s="5" t="s">
        <v>3369</v>
      </c>
      <c r="G603" s="5" t="s">
        <v>3370</v>
      </c>
      <c r="H603" s="5" t="s">
        <v>3371</v>
      </c>
      <c r="I603" s="5" t="s">
        <v>2775</v>
      </c>
      <c r="J603" s="5" t="s">
        <v>51</v>
      </c>
      <c r="K603" s="5" t="s">
        <v>1194</v>
      </c>
      <c r="L603" s="2">
        <f t="shared" si="9"/>
        <v>-125989.59660993905</v>
      </c>
      <c r="M603" s="5" t="s">
        <v>38</v>
      </c>
      <c r="N603" s="5" t="s">
        <v>13134</v>
      </c>
    </row>
    <row r="604" spans="2:14" hidden="1" outlineLevel="1">
      <c r="B604" s="5" t="s">
        <v>3368</v>
      </c>
      <c r="C604" s="5" t="s">
        <v>24</v>
      </c>
      <c r="D604" s="5" t="s">
        <v>55</v>
      </c>
      <c r="E604" s="5"/>
      <c r="F604" s="5" t="s">
        <v>7826</v>
      </c>
      <c r="G604" s="5" t="s">
        <v>13135</v>
      </c>
      <c r="H604" s="5" t="s">
        <v>3371</v>
      </c>
      <c r="I604" s="5" t="s">
        <v>3226</v>
      </c>
      <c r="J604" s="5" t="s">
        <v>51</v>
      </c>
      <c r="K604" s="5" t="s">
        <v>447</v>
      </c>
      <c r="L604" s="2">
        <f t="shared" si="9"/>
        <v>125989.59660993905</v>
      </c>
      <c r="M604" s="5" t="s">
        <v>38</v>
      </c>
      <c r="N604" s="5" t="s">
        <v>13136</v>
      </c>
    </row>
    <row r="605" spans="2:14" hidden="1" outlineLevel="1">
      <c r="B605" s="5" t="s">
        <v>3376</v>
      </c>
      <c r="C605" s="5" t="s">
        <v>24</v>
      </c>
      <c r="D605" s="5" t="s">
        <v>55</v>
      </c>
      <c r="E605" s="5"/>
      <c r="F605" s="5" t="s">
        <v>13137</v>
      </c>
      <c r="G605" s="5" t="s">
        <v>13138</v>
      </c>
      <c r="H605" s="5" t="s">
        <v>3379</v>
      </c>
      <c r="I605" s="5" t="s">
        <v>2366</v>
      </c>
      <c r="J605" s="5" t="s">
        <v>38</v>
      </c>
      <c r="K605" s="5" t="s">
        <v>96</v>
      </c>
      <c r="L605" s="2">
        <f t="shared" si="9"/>
        <v>199845.56703645506</v>
      </c>
      <c r="M605" s="5" t="s">
        <v>38</v>
      </c>
      <c r="N605" s="5" t="s">
        <v>8335</v>
      </c>
    </row>
    <row r="606" spans="2:14" hidden="1" outlineLevel="1">
      <c r="B606" s="5" t="s">
        <v>3376</v>
      </c>
      <c r="C606" s="5" t="s">
        <v>24</v>
      </c>
      <c r="D606" s="5" t="s">
        <v>55</v>
      </c>
      <c r="E606" s="5"/>
      <c r="F606" s="5" t="s">
        <v>13139</v>
      </c>
      <c r="G606" s="5" t="s">
        <v>13140</v>
      </c>
      <c r="H606" s="5" t="s">
        <v>3379</v>
      </c>
      <c r="I606" s="5" t="s">
        <v>767</v>
      </c>
      <c r="J606" s="5" t="s">
        <v>38</v>
      </c>
      <c r="K606" s="5" t="s">
        <v>1579</v>
      </c>
      <c r="L606" s="2">
        <f t="shared" si="9"/>
        <v>-134678.53430717625</v>
      </c>
      <c r="M606" s="5" t="s">
        <v>38</v>
      </c>
      <c r="N606" s="5" t="s">
        <v>13141</v>
      </c>
    </row>
    <row r="607" spans="2:14" hidden="1" outlineLevel="1">
      <c r="B607" s="5" t="s">
        <v>3385</v>
      </c>
      <c r="C607" s="5" t="s">
        <v>24</v>
      </c>
      <c r="D607" s="5" t="s">
        <v>55</v>
      </c>
      <c r="E607" s="5"/>
      <c r="F607" s="5" t="s">
        <v>13142</v>
      </c>
      <c r="G607" s="5" t="s">
        <v>13143</v>
      </c>
      <c r="H607" s="5" t="s">
        <v>3388</v>
      </c>
      <c r="I607" s="5" t="s">
        <v>1435</v>
      </c>
      <c r="J607" s="5" t="s">
        <v>51</v>
      </c>
      <c r="K607" s="5" t="s">
        <v>1388</v>
      </c>
      <c r="L607" s="2">
        <f t="shared" si="9"/>
        <v>351901.97673810564</v>
      </c>
      <c r="M607" s="5" t="s">
        <v>38</v>
      </c>
      <c r="N607" s="5" t="s">
        <v>13144</v>
      </c>
    </row>
    <row r="608" spans="2:14" hidden="1" outlineLevel="1">
      <c r="B608" s="5" t="s">
        <v>3390</v>
      </c>
      <c r="C608" s="5" t="s">
        <v>37</v>
      </c>
      <c r="D608" s="5" t="s">
        <v>521</v>
      </c>
      <c r="E608" s="5"/>
      <c r="F608" s="5" t="s">
        <v>13145</v>
      </c>
      <c r="G608" s="5" t="s">
        <v>13146</v>
      </c>
      <c r="H608" s="5" t="s">
        <v>3393</v>
      </c>
      <c r="I608" s="5" t="s">
        <v>2570</v>
      </c>
      <c r="J608" s="5" t="s">
        <v>51</v>
      </c>
      <c r="K608" s="5" t="s">
        <v>1613</v>
      </c>
      <c r="L608" s="2">
        <f t="shared" si="9"/>
        <v>321490.69479777548</v>
      </c>
      <c r="M608" s="5" t="s">
        <v>38</v>
      </c>
      <c r="N608" s="5" t="s">
        <v>13147</v>
      </c>
    </row>
    <row r="609" spans="1:14" hidden="1" outlineLevel="1">
      <c r="B609" s="5" t="s">
        <v>3400</v>
      </c>
      <c r="C609" s="5" t="s">
        <v>24</v>
      </c>
      <c r="D609" s="5" t="s">
        <v>38</v>
      </c>
      <c r="E609" s="5"/>
      <c r="F609" s="5" t="s">
        <v>13148</v>
      </c>
      <c r="G609" s="5" t="s">
        <v>13149</v>
      </c>
      <c r="H609" s="5" t="s">
        <v>3403</v>
      </c>
      <c r="I609" s="5" t="s">
        <v>88</v>
      </c>
      <c r="J609" s="5" t="s">
        <v>51</v>
      </c>
      <c r="K609" s="5" t="s">
        <v>550</v>
      </c>
      <c r="L609" s="2">
        <f t="shared" si="9"/>
        <v>256323.66206849669</v>
      </c>
      <c r="M609" s="5" t="s">
        <v>38</v>
      </c>
      <c r="N609" s="5" t="s">
        <v>13150</v>
      </c>
    </row>
    <row r="610" spans="1:14" hidden="1" outlineLevel="1">
      <c r="B610" s="5" t="s">
        <v>3406</v>
      </c>
      <c r="C610" s="5" t="s">
        <v>24</v>
      </c>
      <c r="D610" s="5" t="s">
        <v>55</v>
      </c>
      <c r="E610" s="5"/>
      <c r="F610" s="5" t="s">
        <v>13151</v>
      </c>
      <c r="G610" s="5" t="s">
        <v>13152</v>
      </c>
      <c r="H610" s="5" t="s">
        <v>3409</v>
      </c>
      <c r="I610" s="5" t="s">
        <v>316</v>
      </c>
      <c r="J610" s="5" t="s">
        <v>38</v>
      </c>
      <c r="K610" s="5" t="s">
        <v>1521</v>
      </c>
      <c r="L610" s="2">
        <f t="shared" si="9"/>
        <v>-78200.439275134573</v>
      </c>
      <c r="M610" s="5" t="s">
        <v>38</v>
      </c>
      <c r="N610" s="5" t="s">
        <v>13153</v>
      </c>
    </row>
    <row r="611" spans="1:14" hidden="1" outlineLevel="1">
      <c r="B611" s="5" t="s">
        <v>3406</v>
      </c>
      <c r="C611" s="5" t="s">
        <v>24</v>
      </c>
      <c r="D611" s="5" t="s">
        <v>63</v>
      </c>
      <c r="E611" s="5"/>
      <c r="F611" s="5" t="s">
        <v>13154</v>
      </c>
      <c r="G611" s="5" t="s">
        <v>13155</v>
      </c>
      <c r="H611" s="5" t="s">
        <v>3409</v>
      </c>
      <c r="I611" s="5" t="s">
        <v>686</v>
      </c>
      <c r="J611" s="5" t="s">
        <v>38</v>
      </c>
      <c r="K611" s="5" t="s">
        <v>687</v>
      </c>
      <c r="L611" s="2">
        <f t="shared" si="9"/>
        <v>347557.50788948702</v>
      </c>
      <c r="M611" s="5" t="s">
        <v>38</v>
      </c>
      <c r="N611" s="5" t="s">
        <v>13156</v>
      </c>
    </row>
    <row r="612" spans="1:14" hidden="1" outlineLevel="1">
      <c r="B612" s="5" t="s">
        <v>3411</v>
      </c>
      <c r="C612" s="5" t="s">
        <v>24</v>
      </c>
      <c r="D612" s="5" t="s">
        <v>55</v>
      </c>
      <c r="E612" s="5"/>
      <c r="F612" s="5" t="s">
        <v>13157</v>
      </c>
      <c r="G612" s="5" t="s">
        <v>13158</v>
      </c>
      <c r="H612" s="5" t="s">
        <v>3414</v>
      </c>
      <c r="I612" s="5" t="s">
        <v>4294</v>
      </c>
      <c r="J612" s="5" t="s">
        <v>51</v>
      </c>
      <c r="K612" s="5" t="s">
        <v>1075</v>
      </c>
      <c r="L612" s="2">
        <f t="shared" si="9"/>
        <v>-195501.09818783647</v>
      </c>
      <c r="M612" s="5" t="s">
        <v>38</v>
      </c>
      <c r="N612" s="5" t="s">
        <v>13159</v>
      </c>
    </row>
    <row r="613" spans="1:14" hidden="1" outlineLevel="1">
      <c r="B613" s="5" t="s">
        <v>3411</v>
      </c>
      <c r="C613" s="5" t="s">
        <v>24</v>
      </c>
      <c r="D613" s="5" t="s">
        <v>521</v>
      </c>
      <c r="E613" s="5"/>
      <c r="F613" s="5" t="s">
        <v>13160</v>
      </c>
      <c r="G613" s="5" t="s">
        <v>13161</v>
      </c>
      <c r="H613" s="5" t="s">
        <v>3414</v>
      </c>
      <c r="I613" s="5" t="s">
        <v>13162</v>
      </c>
      <c r="J613" s="5" t="s">
        <v>51</v>
      </c>
      <c r="K613" s="5" t="s">
        <v>1405</v>
      </c>
      <c r="L613" s="2">
        <f t="shared" si="9"/>
        <v>299768.35055468255</v>
      </c>
      <c r="M613" s="5" t="s">
        <v>38</v>
      </c>
      <c r="N613" s="5" t="s">
        <v>13163</v>
      </c>
    </row>
    <row r="614" spans="1:14" hidden="1" outlineLevel="1">
      <c r="B614" s="5" t="s">
        <v>3421</v>
      </c>
      <c r="C614" s="5" t="s">
        <v>24</v>
      </c>
      <c r="D614" s="5" t="s">
        <v>38</v>
      </c>
      <c r="E614" s="5"/>
      <c r="F614" s="5" t="s">
        <v>13164</v>
      </c>
      <c r="G614" s="5" t="s">
        <v>13165</v>
      </c>
      <c r="H614" s="5" t="s">
        <v>3424</v>
      </c>
      <c r="I614" s="5" t="s">
        <v>2108</v>
      </c>
      <c r="J614" s="5" t="s">
        <v>38</v>
      </c>
      <c r="K614" s="5" t="s">
        <v>252</v>
      </c>
      <c r="L614" s="2">
        <f t="shared" si="9"/>
        <v>73855.970426515996</v>
      </c>
      <c r="M614" s="5" t="s">
        <v>38</v>
      </c>
      <c r="N614" s="5" t="s">
        <v>13166</v>
      </c>
    </row>
    <row r="615" spans="1:14" hidden="1" outlineLevel="1">
      <c r="B615" s="5" t="s">
        <v>3434</v>
      </c>
      <c r="C615" s="5" t="s">
        <v>24</v>
      </c>
      <c r="D615" s="5" t="s">
        <v>55</v>
      </c>
      <c r="E615" s="5"/>
      <c r="F615" s="5" t="s">
        <v>13167</v>
      </c>
      <c r="G615" s="5" t="s">
        <v>13168</v>
      </c>
      <c r="H615" s="5" t="s">
        <v>3437</v>
      </c>
      <c r="I615" s="5" t="s">
        <v>4476</v>
      </c>
      <c r="J615" s="5" t="s">
        <v>51</v>
      </c>
      <c r="K615" s="5" t="s">
        <v>13169</v>
      </c>
      <c r="L615" s="2">
        <f t="shared" si="9"/>
        <v>503958.3864397562</v>
      </c>
      <c r="M615" s="5" t="s">
        <v>38</v>
      </c>
      <c r="N615" s="5" t="s">
        <v>13170</v>
      </c>
    </row>
    <row r="616" spans="1:14" hidden="1" outlineLevel="1">
      <c r="B616" s="5" t="s">
        <v>3434</v>
      </c>
      <c r="C616" s="5" t="s">
        <v>24</v>
      </c>
      <c r="D616" s="5" t="s">
        <v>38</v>
      </c>
      <c r="E616" s="5"/>
      <c r="F616" s="5" t="s">
        <v>13171</v>
      </c>
      <c r="G616" s="5" t="s">
        <v>13172</v>
      </c>
      <c r="H616" s="5" t="s">
        <v>3437</v>
      </c>
      <c r="I616" s="5" t="s">
        <v>3003</v>
      </c>
      <c r="J616" s="5" t="s">
        <v>51</v>
      </c>
      <c r="K616" s="5" t="s">
        <v>1095</v>
      </c>
      <c r="L616" s="2">
        <f t="shared" si="9"/>
        <v>-69511.501577897405</v>
      </c>
      <c r="M616" s="5" t="s">
        <v>38</v>
      </c>
      <c r="N616" s="5" t="s">
        <v>13173</v>
      </c>
    </row>
    <row r="617" spans="1:14" hidden="1" outlineLevel="1">
      <c r="B617" s="5" t="s">
        <v>3442</v>
      </c>
      <c r="C617" s="5" t="s">
        <v>37</v>
      </c>
      <c r="D617" s="5" t="s">
        <v>374</v>
      </c>
      <c r="E617" s="5"/>
      <c r="F617" s="5" t="s">
        <v>13174</v>
      </c>
      <c r="G617" s="5" t="s">
        <v>13175</v>
      </c>
      <c r="H617" s="5" t="s">
        <v>3445</v>
      </c>
      <c r="I617" s="5" t="s">
        <v>2435</v>
      </c>
      <c r="J617" s="5" t="s">
        <v>38</v>
      </c>
      <c r="K617" s="5" t="s">
        <v>1905</v>
      </c>
      <c r="L617" s="2">
        <f t="shared" si="9"/>
        <v>404035.60292152868</v>
      </c>
      <c r="M617" s="5" t="s">
        <v>38</v>
      </c>
      <c r="N617" s="5" t="s">
        <v>13176</v>
      </c>
    </row>
    <row r="618" spans="1:14" hidden="1" outlineLevel="1">
      <c r="B618" s="5" t="s">
        <v>3442</v>
      </c>
      <c r="C618" s="5" t="s">
        <v>37</v>
      </c>
      <c r="D618" s="5" t="s">
        <v>142</v>
      </c>
      <c r="E618" s="5"/>
      <c r="F618" s="5" t="s">
        <v>13177</v>
      </c>
      <c r="G618" s="5" t="s">
        <v>13178</v>
      </c>
      <c r="H618" s="5" t="s">
        <v>3445</v>
      </c>
      <c r="I618" s="5" t="s">
        <v>316</v>
      </c>
      <c r="J618" s="5" t="s">
        <v>38</v>
      </c>
      <c r="K618" s="5" t="s">
        <v>7506</v>
      </c>
      <c r="L618" s="2">
        <f t="shared" si="9"/>
        <v>-325835.1636463941</v>
      </c>
      <c r="M618" s="5" t="s">
        <v>38</v>
      </c>
      <c r="N618" s="5" t="s">
        <v>13179</v>
      </c>
    </row>
    <row r="619" spans="1:14" hidden="1" outlineLevel="1">
      <c r="B619" s="5" t="s">
        <v>7897</v>
      </c>
      <c r="C619" s="5" t="s">
        <v>24</v>
      </c>
      <c r="D619" s="5" t="s">
        <v>38</v>
      </c>
      <c r="E619" s="5"/>
      <c r="F619" s="5" t="s">
        <v>13180</v>
      </c>
      <c r="G619" s="5" t="s">
        <v>13181</v>
      </c>
      <c r="H619" s="5" t="s">
        <v>7900</v>
      </c>
      <c r="I619" s="5" t="s">
        <v>2435</v>
      </c>
      <c r="J619" s="5" t="s">
        <v>55</v>
      </c>
      <c r="K619" s="5" t="s">
        <v>51</v>
      </c>
      <c r="L619" s="2">
        <f t="shared" si="9"/>
        <v>0</v>
      </c>
      <c r="M619" s="5" t="s">
        <v>38</v>
      </c>
      <c r="N619" s="5" t="s">
        <v>13182</v>
      </c>
    </row>
    <row r="620" spans="1:14" hidden="1" outlineLevel="1">
      <c r="B620" s="5" t="s">
        <v>7902</v>
      </c>
      <c r="C620" s="5" t="s">
        <v>24</v>
      </c>
      <c r="D620" s="5" t="s">
        <v>63</v>
      </c>
      <c r="E620" s="5"/>
      <c r="F620" s="5" t="s">
        <v>13183</v>
      </c>
      <c r="G620" s="5" t="s">
        <v>13184</v>
      </c>
      <c r="H620" s="5" t="s">
        <v>7905</v>
      </c>
      <c r="I620" s="5" t="s">
        <v>207</v>
      </c>
      <c r="J620" s="5" t="s">
        <v>51</v>
      </c>
      <c r="K620" s="5" t="s">
        <v>1870</v>
      </c>
      <c r="L620" s="2">
        <f t="shared" si="9"/>
        <v>-199845.56703645506</v>
      </c>
      <c r="M620" s="5" t="s">
        <v>38</v>
      </c>
      <c r="N620" s="5" t="s">
        <v>13185</v>
      </c>
    </row>
    <row r="621" spans="1:14" hidden="1" outlineLevel="1">
      <c r="B621" s="5" t="s">
        <v>7902</v>
      </c>
      <c r="C621" s="5" t="s">
        <v>24</v>
      </c>
      <c r="D621" s="5" t="s">
        <v>46</v>
      </c>
      <c r="E621" s="5"/>
      <c r="F621" s="5" t="s">
        <v>13186</v>
      </c>
      <c r="G621" s="5" t="s">
        <v>13187</v>
      </c>
      <c r="H621" s="5" t="s">
        <v>7905</v>
      </c>
      <c r="I621" s="5" t="s">
        <v>5552</v>
      </c>
      <c r="J621" s="5" t="s">
        <v>51</v>
      </c>
      <c r="K621" s="5" t="s">
        <v>1388</v>
      </c>
      <c r="L621" s="2">
        <f t="shared" si="9"/>
        <v>351901.97673810564</v>
      </c>
      <c r="M621" s="5" t="s">
        <v>38</v>
      </c>
      <c r="N621" s="5" t="s">
        <v>13188</v>
      </c>
    </row>
    <row r="622" spans="1:14" hidden="1" outlineLevel="1">
      <c r="B622" s="5" t="s">
        <v>7910</v>
      </c>
      <c r="C622" s="5" t="s">
        <v>37</v>
      </c>
      <c r="D622" s="5" t="s">
        <v>38</v>
      </c>
      <c r="E622" s="5"/>
      <c r="F622" s="5" t="s">
        <v>13189</v>
      </c>
      <c r="G622" s="5" t="s">
        <v>13190</v>
      </c>
      <c r="H622" s="5" t="s">
        <v>7913</v>
      </c>
      <c r="I622" s="5" t="s">
        <v>335</v>
      </c>
      <c r="J622" s="5" t="s">
        <v>51</v>
      </c>
      <c r="K622" s="5" t="s">
        <v>746</v>
      </c>
      <c r="L622" s="2">
        <f t="shared" si="9"/>
        <v>43444.688486185878</v>
      </c>
      <c r="M622" s="5" t="s">
        <v>38</v>
      </c>
      <c r="N622" s="5" t="s">
        <v>13191</v>
      </c>
    </row>
    <row r="623" spans="1:14" collapsed="1">
      <c r="A623" s="3" t="s">
        <v>3106</v>
      </c>
      <c r="B623" s="2" t="s">
        <v>3107</v>
      </c>
      <c r="C623" s="2" t="s">
        <v>3108</v>
      </c>
      <c r="D623" s="2" t="s">
        <v>12230</v>
      </c>
      <c r="E623" s="2" t="s">
        <v>13192</v>
      </c>
      <c r="F623" s="2" t="s">
        <v>8546</v>
      </c>
      <c r="G623" s="2" t="s">
        <v>2435</v>
      </c>
      <c r="H623" s="2" t="s">
        <v>7614</v>
      </c>
      <c r="I623" s="3" t="s">
        <v>3114</v>
      </c>
      <c r="K623" s="2">
        <f>78/C623</f>
        <v>1.9901513025285126E-3</v>
      </c>
      <c r="L623" s="2">
        <f t="shared" si="9"/>
        <v>8.6461503378728288</v>
      </c>
      <c r="M623" s="2">
        <v>-0.432</v>
      </c>
      <c r="N623" s="2">
        <v>5.95</v>
      </c>
    </row>
    <row r="624" spans="1:14" hidden="1" outlineLevel="1">
      <c r="A624" s="3" t="s">
        <v>3115</v>
      </c>
      <c r="B624" s="4" t="s">
        <v>3116</v>
      </c>
      <c r="C624" s="4" t="s">
        <v>3108</v>
      </c>
      <c r="D624" s="4" t="s">
        <v>12230</v>
      </c>
      <c r="E624" s="4" t="s">
        <v>13192</v>
      </c>
      <c r="F624" s="4" t="s">
        <v>8546</v>
      </c>
      <c r="G624" s="4" t="s">
        <v>24</v>
      </c>
      <c r="H624" s="4" t="s">
        <v>7614</v>
      </c>
      <c r="I624" s="3" t="s">
        <v>3117</v>
      </c>
      <c r="L624" s="2">
        <f t="shared" si="9"/>
        <v>0</v>
      </c>
    </row>
    <row r="625" spans="2:14" hidden="1" outlineLevel="1">
      <c r="B625" s="1" t="s">
        <v>26</v>
      </c>
      <c r="C625" s="1" t="s">
        <v>27</v>
      </c>
      <c r="D625" s="1" t="s">
        <v>4</v>
      </c>
      <c r="E625" s="1" t="s">
        <v>28</v>
      </c>
      <c r="F625" s="1" t="s">
        <v>29</v>
      </c>
      <c r="G625" s="1" t="s">
        <v>30</v>
      </c>
      <c r="H625" s="1" t="s">
        <v>31</v>
      </c>
      <c r="I625" s="1" t="s">
        <v>32</v>
      </c>
      <c r="J625" s="1" t="s">
        <v>33</v>
      </c>
      <c r="K625" s="1" t="s">
        <v>3</v>
      </c>
      <c r="L625" s="2" t="e">
        <f t="shared" si="9"/>
        <v>#VALUE!</v>
      </c>
      <c r="M625" s="1" t="s">
        <v>34</v>
      </c>
      <c r="N625" s="1" t="s">
        <v>35</v>
      </c>
    </row>
    <row r="626" spans="2:14" hidden="1" outlineLevel="1">
      <c r="B626" s="5" t="s">
        <v>3118</v>
      </c>
      <c r="C626" s="5" t="s">
        <v>37</v>
      </c>
      <c r="D626" s="5" t="s">
        <v>46</v>
      </c>
      <c r="E626" s="5"/>
      <c r="F626" s="5" t="s">
        <v>8468</v>
      </c>
      <c r="G626" s="5" t="s">
        <v>8469</v>
      </c>
      <c r="H626" s="5" t="s">
        <v>3121</v>
      </c>
      <c r="I626" s="5" t="s">
        <v>4350</v>
      </c>
      <c r="J626" s="5" t="s">
        <v>38</v>
      </c>
      <c r="K626" s="5" t="s">
        <v>239</v>
      </c>
      <c r="L626" s="2">
        <f t="shared" si="9"/>
        <v>91233.845820990347</v>
      </c>
      <c r="M626" s="5" t="s">
        <v>38</v>
      </c>
      <c r="N626" s="5" t="s">
        <v>1620</v>
      </c>
    </row>
    <row r="627" spans="2:14" hidden="1" outlineLevel="1">
      <c r="B627" s="5" t="s">
        <v>3122</v>
      </c>
      <c r="C627" s="5" t="s">
        <v>37</v>
      </c>
      <c r="D627" s="5" t="s">
        <v>142</v>
      </c>
      <c r="E627" s="5"/>
      <c r="F627" s="5" t="s">
        <v>13193</v>
      </c>
      <c r="G627" s="5" t="s">
        <v>13194</v>
      </c>
      <c r="H627" s="5" t="s">
        <v>3125</v>
      </c>
      <c r="I627" s="5" t="s">
        <v>1900</v>
      </c>
      <c r="J627" s="5" t="s">
        <v>51</v>
      </c>
      <c r="K627" s="5" t="s">
        <v>132</v>
      </c>
      <c r="L627" s="2">
        <f t="shared" si="9"/>
        <v>143367.4720044134</v>
      </c>
      <c r="M627" s="5" t="s">
        <v>38</v>
      </c>
      <c r="N627" s="5" t="s">
        <v>13195</v>
      </c>
    </row>
    <row r="628" spans="2:14" hidden="1" outlineLevel="1">
      <c r="B628" s="5" t="s">
        <v>3127</v>
      </c>
      <c r="C628" s="5" t="s">
        <v>37</v>
      </c>
      <c r="D628" s="5" t="s">
        <v>55</v>
      </c>
      <c r="E628" s="5"/>
      <c r="F628" s="5" t="s">
        <v>13196</v>
      </c>
      <c r="G628" s="5" t="s">
        <v>13197</v>
      </c>
      <c r="H628" s="5" t="s">
        <v>3130</v>
      </c>
      <c r="I628" s="5" t="s">
        <v>5494</v>
      </c>
      <c r="J628" s="5" t="s">
        <v>51</v>
      </c>
      <c r="K628" s="5" t="s">
        <v>2286</v>
      </c>
      <c r="L628" s="2">
        <f t="shared" si="9"/>
        <v>82544.908123753165</v>
      </c>
      <c r="M628" s="5" t="s">
        <v>38</v>
      </c>
      <c r="N628" s="5" t="s">
        <v>13198</v>
      </c>
    </row>
    <row r="629" spans="2:14" hidden="1" outlineLevel="1">
      <c r="B629" s="5" t="s">
        <v>3132</v>
      </c>
      <c r="C629" s="5" t="s">
        <v>37</v>
      </c>
      <c r="D629" s="5" t="s">
        <v>38</v>
      </c>
      <c r="E629" s="5"/>
      <c r="F629" s="5" t="s">
        <v>13199</v>
      </c>
      <c r="G629" s="5" t="s">
        <v>13200</v>
      </c>
      <c r="H629" s="5" t="s">
        <v>3135</v>
      </c>
      <c r="I629" s="5" t="s">
        <v>710</v>
      </c>
      <c r="J629" s="5" t="s">
        <v>51</v>
      </c>
      <c r="K629" s="5" t="s">
        <v>893</v>
      </c>
      <c r="L629" s="2">
        <f t="shared" si="9"/>
        <v>238945.78667402233</v>
      </c>
      <c r="M629" s="5" t="s">
        <v>38</v>
      </c>
      <c r="N629" s="5" t="s">
        <v>13201</v>
      </c>
    </row>
    <row r="630" spans="2:14" hidden="1" outlineLevel="1">
      <c r="B630" s="5" t="s">
        <v>3138</v>
      </c>
      <c r="C630" s="5" t="s">
        <v>37</v>
      </c>
      <c r="D630" s="5" t="s">
        <v>55</v>
      </c>
      <c r="E630" s="5"/>
      <c r="F630" s="5" t="s">
        <v>13202</v>
      </c>
      <c r="G630" s="5" t="s">
        <v>13203</v>
      </c>
      <c r="H630" s="5" t="s">
        <v>3141</v>
      </c>
      <c r="I630" s="5" t="s">
        <v>3419</v>
      </c>
      <c r="J630" s="5" t="s">
        <v>51</v>
      </c>
      <c r="K630" s="5" t="s">
        <v>1410</v>
      </c>
      <c r="L630" s="2">
        <f t="shared" si="9"/>
        <v>186812.16049059929</v>
      </c>
      <c r="M630" s="5" t="s">
        <v>38</v>
      </c>
      <c r="N630" s="5" t="s">
        <v>7319</v>
      </c>
    </row>
    <row r="631" spans="2:14" hidden="1" outlineLevel="1">
      <c r="B631" s="5" t="s">
        <v>3143</v>
      </c>
      <c r="C631" s="5" t="s">
        <v>37</v>
      </c>
      <c r="D631" s="5" t="s">
        <v>38</v>
      </c>
      <c r="E631" s="5"/>
      <c r="F631" s="5" t="s">
        <v>8477</v>
      </c>
      <c r="G631" s="5" t="s">
        <v>13204</v>
      </c>
      <c r="H631" s="5" t="s">
        <v>3146</v>
      </c>
      <c r="I631" s="5" t="s">
        <v>13205</v>
      </c>
      <c r="J631" s="5" t="s">
        <v>51</v>
      </c>
      <c r="K631" s="5" t="s">
        <v>1856</v>
      </c>
      <c r="L631" s="2">
        <f t="shared" si="9"/>
        <v>-112956.19006408329</v>
      </c>
      <c r="M631" s="5" t="s">
        <v>38</v>
      </c>
      <c r="N631" s="5" t="s">
        <v>13206</v>
      </c>
    </row>
    <row r="632" spans="2:14" hidden="1" outlineLevel="1">
      <c r="B632" s="5" t="s">
        <v>3143</v>
      </c>
      <c r="C632" s="5" t="s">
        <v>37</v>
      </c>
      <c r="D632" s="5" t="s">
        <v>540</v>
      </c>
      <c r="E632" s="5"/>
      <c r="F632" s="5" t="s">
        <v>13207</v>
      </c>
      <c r="G632" s="5" t="s">
        <v>13208</v>
      </c>
      <c r="H632" s="5" t="s">
        <v>3146</v>
      </c>
      <c r="I632" s="5" t="s">
        <v>618</v>
      </c>
      <c r="J632" s="5" t="s">
        <v>51</v>
      </c>
      <c r="K632" s="5" t="s">
        <v>659</v>
      </c>
      <c r="L632" s="2">
        <f t="shared" si="9"/>
        <v>308457.28825191973</v>
      </c>
      <c r="M632" s="5" t="s">
        <v>38</v>
      </c>
      <c r="N632" s="5" t="s">
        <v>13209</v>
      </c>
    </row>
    <row r="633" spans="2:14" hidden="1" outlineLevel="1">
      <c r="B633" s="5" t="s">
        <v>3153</v>
      </c>
      <c r="C633" s="5" t="s">
        <v>37</v>
      </c>
      <c r="D633" s="5" t="s">
        <v>142</v>
      </c>
      <c r="E633" s="5" t="s">
        <v>162</v>
      </c>
      <c r="F633" s="5" t="s">
        <v>13210</v>
      </c>
      <c r="G633" s="5" t="s">
        <v>13211</v>
      </c>
      <c r="H633" s="5" t="s">
        <v>3156</v>
      </c>
      <c r="I633" s="5" t="s">
        <v>4350</v>
      </c>
      <c r="J633" s="5" t="s">
        <v>51</v>
      </c>
      <c r="K633" s="5" t="s">
        <v>1056</v>
      </c>
      <c r="L633" s="2">
        <f t="shared" si="9"/>
        <v>-238945.78667402233</v>
      </c>
      <c r="M633" s="5" t="s">
        <v>38</v>
      </c>
      <c r="N633" s="5" t="s">
        <v>13212</v>
      </c>
    </row>
    <row r="634" spans="2:14" hidden="1" outlineLevel="1">
      <c r="B634" s="5" t="s">
        <v>3158</v>
      </c>
      <c r="C634" s="5" t="s">
        <v>37</v>
      </c>
      <c r="D634" s="5" t="s">
        <v>4796</v>
      </c>
      <c r="E634" s="5"/>
      <c r="F634" s="5" t="s">
        <v>13213</v>
      </c>
      <c r="G634" s="5" t="s">
        <v>13214</v>
      </c>
      <c r="H634" s="5" t="s">
        <v>3161</v>
      </c>
      <c r="I634" s="5" t="s">
        <v>354</v>
      </c>
      <c r="J634" s="5" t="s">
        <v>51</v>
      </c>
      <c r="K634" s="5" t="s">
        <v>687</v>
      </c>
      <c r="L634" s="2">
        <f t="shared" si="9"/>
        <v>347557.50788948702</v>
      </c>
      <c r="M634" s="5" t="s">
        <v>38</v>
      </c>
      <c r="N634" s="5" t="s">
        <v>13215</v>
      </c>
    </row>
    <row r="635" spans="2:14" hidden="1" outlineLevel="1">
      <c r="B635" s="5" t="s">
        <v>3168</v>
      </c>
      <c r="C635" s="5" t="s">
        <v>37</v>
      </c>
      <c r="D635" s="5" t="s">
        <v>38</v>
      </c>
      <c r="E635" s="5"/>
      <c r="F635" s="5" t="s">
        <v>13216</v>
      </c>
      <c r="G635" s="5" t="s">
        <v>13217</v>
      </c>
      <c r="H635" s="5" t="s">
        <v>3171</v>
      </c>
      <c r="I635" s="5" t="s">
        <v>109</v>
      </c>
      <c r="J635" s="5" t="s">
        <v>51</v>
      </c>
      <c r="K635" s="5" t="s">
        <v>68</v>
      </c>
      <c r="L635" s="2">
        <f t="shared" si="9"/>
        <v>247634.72437125951</v>
      </c>
      <c r="M635" s="5" t="s">
        <v>38</v>
      </c>
      <c r="N635" s="5" t="s">
        <v>13218</v>
      </c>
    </row>
    <row r="636" spans="2:14" hidden="1" outlineLevel="1">
      <c r="B636" s="5" t="s">
        <v>3173</v>
      </c>
      <c r="C636" s="5" t="s">
        <v>37</v>
      </c>
      <c r="D636" s="5" t="s">
        <v>38</v>
      </c>
      <c r="E636" s="5"/>
      <c r="F636" s="5" t="s">
        <v>13219</v>
      </c>
      <c r="G636" s="5" t="s">
        <v>13220</v>
      </c>
      <c r="H636" s="5" t="s">
        <v>3176</v>
      </c>
      <c r="I636" s="5" t="s">
        <v>1900</v>
      </c>
      <c r="J636" s="5" t="s">
        <v>38</v>
      </c>
      <c r="K636" s="5" t="s">
        <v>1695</v>
      </c>
      <c r="L636" s="2">
        <f t="shared" si="9"/>
        <v>282390.47516020824</v>
      </c>
      <c r="M636" s="5" t="s">
        <v>38</v>
      </c>
      <c r="N636" s="5" t="s">
        <v>13221</v>
      </c>
    </row>
    <row r="637" spans="2:14" hidden="1" outlineLevel="1">
      <c r="B637" s="5" t="s">
        <v>3173</v>
      </c>
      <c r="C637" s="5" t="s">
        <v>37</v>
      </c>
      <c r="D637" s="5" t="s">
        <v>38</v>
      </c>
      <c r="E637" s="5"/>
      <c r="F637" s="5" t="s">
        <v>8489</v>
      </c>
      <c r="G637" s="5" t="s">
        <v>8490</v>
      </c>
      <c r="H637" s="5" t="s">
        <v>3176</v>
      </c>
      <c r="I637" s="5" t="s">
        <v>1273</v>
      </c>
      <c r="J637" s="5" t="s">
        <v>38</v>
      </c>
      <c r="K637" s="5" t="s">
        <v>343</v>
      </c>
      <c r="L637" s="2">
        <f t="shared" si="9"/>
        <v>-204190.03588507365</v>
      </c>
      <c r="M637" s="5" t="s">
        <v>38</v>
      </c>
      <c r="N637" s="5" t="s">
        <v>8586</v>
      </c>
    </row>
    <row r="638" spans="2:14" hidden="1" outlineLevel="1">
      <c r="B638" s="5" t="s">
        <v>3179</v>
      </c>
      <c r="C638" s="5" t="s">
        <v>37</v>
      </c>
      <c r="D638" s="5" t="s">
        <v>63</v>
      </c>
      <c r="E638" s="5"/>
      <c r="F638" s="5" t="s">
        <v>13222</v>
      </c>
      <c r="G638" s="5" t="s">
        <v>13223</v>
      </c>
      <c r="H638" s="5" t="s">
        <v>3182</v>
      </c>
      <c r="I638" s="5" t="s">
        <v>270</v>
      </c>
      <c r="J638" s="5" t="s">
        <v>51</v>
      </c>
      <c r="K638" s="5" t="s">
        <v>4354</v>
      </c>
      <c r="L638" s="2">
        <f t="shared" si="9"/>
        <v>334524.10134363128</v>
      </c>
      <c r="M638" s="5" t="s">
        <v>38</v>
      </c>
      <c r="N638" s="5" t="s">
        <v>13224</v>
      </c>
    </row>
    <row r="639" spans="2:14" hidden="1" outlineLevel="1">
      <c r="B639" s="5" t="s">
        <v>3179</v>
      </c>
      <c r="C639" s="5" t="s">
        <v>37</v>
      </c>
      <c r="D639" s="5" t="s">
        <v>46</v>
      </c>
      <c r="E639" s="5"/>
      <c r="F639" s="5" t="s">
        <v>13225</v>
      </c>
      <c r="G639" s="5" t="s">
        <v>13226</v>
      </c>
      <c r="H639" s="5" t="s">
        <v>3182</v>
      </c>
      <c r="I639" s="5" t="s">
        <v>4294</v>
      </c>
      <c r="J639" s="5" t="s">
        <v>51</v>
      </c>
      <c r="K639" s="5" t="s">
        <v>561</v>
      </c>
      <c r="L639" s="2">
        <f t="shared" si="9"/>
        <v>-104267.25236684611</v>
      </c>
      <c r="M639" s="5" t="s">
        <v>38</v>
      </c>
      <c r="N639" s="5" t="s">
        <v>13227</v>
      </c>
    </row>
    <row r="640" spans="2:14" hidden="1" outlineLevel="1">
      <c r="B640" s="5" t="s">
        <v>3187</v>
      </c>
      <c r="C640" s="5" t="s">
        <v>37</v>
      </c>
      <c r="D640" s="5" t="s">
        <v>38</v>
      </c>
      <c r="E640" s="5"/>
      <c r="F640" s="5" t="s">
        <v>13228</v>
      </c>
      <c r="G640" s="5" t="s">
        <v>13229</v>
      </c>
      <c r="H640" s="5" t="s">
        <v>3190</v>
      </c>
      <c r="I640" s="5" t="s">
        <v>2302</v>
      </c>
      <c r="J640" s="5" t="s">
        <v>38</v>
      </c>
      <c r="K640" s="5" t="s">
        <v>2066</v>
      </c>
      <c r="L640" s="2">
        <f t="shared" si="9"/>
        <v>-34755.750788948702</v>
      </c>
      <c r="M640" s="5" t="s">
        <v>38</v>
      </c>
      <c r="N640" s="5" t="s">
        <v>13230</v>
      </c>
    </row>
    <row r="641" spans="1:14" hidden="1" outlineLevel="1">
      <c r="B641" s="5" t="s">
        <v>3187</v>
      </c>
      <c r="C641" s="5" t="s">
        <v>37</v>
      </c>
      <c r="D641" s="5" t="s">
        <v>55</v>
      </c>
      <c r="E641" s="5"/>
      <c r="F641" s="5" t="s">
        <v>13231</v>
      </c>
      <c r="G641" s="5" t="s">
        <v>13232</v>
      </c>
      <c r="H641" s="5" t="s">
        <v>3190</v>
      </c>
      <c r="I641" s="5" t="s">
        <v>378</v>
      </c>
      <c r="J641" s="5" t="s">
        <v>38</v>
      </c>
      <c r="K641" s="5" t="s">
        <v>1620</v>
      </c>
      <c r="L641" s="2">
        <f t="shared" si="9"/>
        <v>191156.62933921788</v>
      </c>
      <c r="M641" s="5" t="s">
        <v>38</v>
      </c>
      <c r="N641" s="5" t="s">
        <v>13233</v>
      </c>
    </row>
    <row r="642" spans="1:14" hidden="1" outlineLevel="1">
      <c r="B642" s="5" t="s">
        <v>3198</v>
      </c>
      <c r="C642" s="5" t="s">
        <v>37</v>
      </c>
      <c r="D642" s="5" t="s">
        <v>46</v>
      </c>
      <c r="E642" s="5"/>
      <c r="F642" s="5" t="s">
        <v>13234</v>
      </c>
      <c r="G642" s="5" t="s">
        <v>13235</v>
      </c>
      <c r="H642" s="5" t="s">
        <v>3201</v>
      </c>
      <c r="I642" s="5" t="s">
        <v>2023</v>
      </c>
      <c r="J642" s="5" t="s">
        <v>38</v>
      </c>
      <c r="K642" s="5" t="s">
        <v>1067</v>
      </c>
      <c r="L642" s="2">
        <f t="shared" si="9"/>
        <v>356246.44558672421</v>
      </c>
      <c r="M642" s="5" t="s">
        <v>38</v>
      </c>
      <c r="N642" s="5" t="s">
        <v>13236</v>
      </c>
    </row>
    <row r="643" spans="1:14" hidden="1" outlineLevel="1">
      <c r="B643" s="5" t="s">
        <v>3198</v>
      </c>
      <c r="C643" s="5" t="s">
        <v>37</v>
      </c>
      <c r="D643" s="5" t="s">
        <v>63</v>
      </c>
      <c r="E643" s="5"/>
      <c r="F643" s="5" t="s">
        <v>13237</v>
      </c>
      <c r="G643" s="5" t="s">
        <v>13238</v>
      </c>
      <c r="H643" s="5" t="s">
        <v>3201</v>
      </c>
      <c r="I643" s="5" t="s">
        <v>549</v>
      </c>
      <c r="J643" s="5" t="s">
        <v>38</v>
      </c>
      <c r="K643" s="5" t="s">
        <v>1870</v>
      </c>
      <c r="L643" s="2">
        <f t="shared" ref="L643:L706" si="10">K643/$K$982*100</f>
        <v>-199845.56703645506</v>
      </c>
      <c r="M643" s="5" t="s">
        <v>38</v>
      </c>
      <c r="N643" s="5" t="s">
        <v>13239</v>
      </c>
    </row>
    <row r="644" spans="1:14" hidden="1" outlineLevel="1">
      <c r="B644" s="5" t="s">
        <v>3207</v>
      </c>
      <c r="C644" s="5" t="s">
        <v>37</v>
      </c>
      <c r="D644" s="5" t="s">
        <v>55</v>
      </c>
      <c r="E644" s="5" t="s">
        <v>162</v>
      </c>
      <c r="F644" s="5" t="s">
        <v>13240</v>
      </c>
      <c r="G644" s="5" t="s">
        <v>13241</v>
      </c>
      <c r="H644" s="5" t="s">
        <v>3210</v>
      </c>
      <c r="I644" s="5" t="s">
        <v>1258</v>
      </c>
      <c r="J644" s="5" t="s">
        <v>51</v>
      </c>
      <c r="K644" s="5" t="s">
        <v>5860</v>
      </c>
      <c r="L644" s="2">
        <f t="shared" si="10"/>
        <v>477891.57334804465</v>
      </c>
      <c r="M644" s="5" t="s">
        <v>38</v>
      </c>
      <c r="N644" s="5" t="s">
        <v>13242</v>
      </c>
    </row>
    <row r="645" spans="1:14" hidden="1" outlineLevel="1">
      <c r="B645" s="5" t="s">
        <v>3207</v>
      </c>
      <c r="C645" s="5" t="s">
        <v>37</v>
      </c>
      <c r="D645" s="5" t="s">
        <v>38</v>
      </c>
      <c r="E645" s="5" t="s">
        <v>162</v>
      </c>
      <c r="F645" s="5" t="s">
        <v>8514</v>
      </c>
      <c r="G645" s="5" t="s">
        <v>13243</v>
      </c>
      <c r="H645" s="5" t="s">
        <v>3210</v>
      </c>
      <c r="I645" s="5" t="s">
        <v>2977</v>
      </c>
      <c r="J645" s="5" t="s">
        <v>51</v>
      </c>
      <c r="K645" s="5" t="s">
        <v>871</v>
      </c>
      <c r="L645" s="2">
        <f t="shared" si="10"/>
        <v>-247634.72437125951</v>
      </c>
      <c r="M645" s="5" t="s">
        <v>38</v>
      </c>
      <c r="N645" s="5" t="s">
        <v>13244</v>
      </c>
    </row>
    <row r="646" spans="1:14" hidden="1" outlineLevel="1">
      <c r="B646" s="5" t="s">
        <v>3215</v>
      </c>
      <c r="C646" s="5" t="s">
        <v>37</v>
      </c>
      <c r="D646" s="5" t="s">
        <v>55</v>
      </c>
      <c r="E646" s="5"/>
      <c r="F646" s="5" t="s">
        <v>13245</v>
      </c>
      <c r="G646" s="5" t="s">
        <v>13246</v>
      </c>
      <c r="H646" s="5" t="s">
        <v>3218</v>
      </c>
      <c r="I646" s="5" t="s">
        <v>365</v>
      </c>
      <c r="J646" s="5" t="s">
        <v>51</v>
      </c>
      <c r="K646" s="5" t="s">
        <v>497</v>
      </c>
      <c r="L646" s="2">
        <f t="shared" si="10"/>
        <v>-208534.50473369221</v>
      </c>
      <c r="M646" s="5" t="s">
        <v>38</v>
      </c>
      <c r="N646" s="5" t="s">
        <v>1794</v>
      </c>
    </row>
    <row r="647" spans="1:14" hidden="1" outlineLevel="1">
      <c r="B647" s="5" t="s">
        <v>3215</v>
      </c>
      <c r="C647" s="5" t="s">
        <v>37</v>
      </c>
      <c r="D647" s="5" t="s">
        <v>46</v>
      </c>
      <c r="E647" s="5"/>
      <c r="F647" s="5" t="s">
        <v>13247</v>
      </c>
      <c r="G647" s="5" t="s">
        <v>13248</v>
      </c>
      <c r="H647" s="5" t="s">
        <v>3218</v>
      </c>
      <c r="I647" s="5" t="s">
        <v>4476</v>
      </c>
      <c r="J647" s="5" t="s">
        <v>51</v>
      </c>
      <c r="K647" s="5" t="s">
        <v>497</v>
      </c>
      <c r="L647" s="2">
        <f t="shared" si="10"/>
        <v>-208534.50473369221</v>
      </c>
      <c r="M647" s="5" t="s">
        <v>38</v>
      </c>
      <c r="N647" s="5" t="s">
        <v>8717</v>
      </c>
    </row>
    <row r="648" spans="1:14" hidden="1" outlineLevel="1">
      <c r="B648" s="5" t="s">
        <v>3215</v>
      </c>
      <c r="C648" s="5" t="s">
        <v>37</v>
      </c>
      <c r="D648" s="5" t="s">
        <v>46</v>
      </c>
      <c r="E648" s="5"/>
      <c r="F648" s="5" t="s">
        <v>3224</v>
      </c>
      <c r="G648" s="5" t="s">
        <v>13249</v>
      </c>
      <c r="H648" s="5" t="s">
        <v>3218</v>
      </c>
      <c r="I648" s="5" t="s">
        <v>582</v>
      </c>
      <c r="J648" s="5" t="s">
        <v>51</v>
      </c>
      <c r="K648" s="5" t="s">
        <v>561</v>
      </c>
      <c r="L648" s="2">
        <f t="shared" si="10"/>
        <v>-104267.25236684611</v>
      </c>
      <c r="M648" s="5" t="s">
        <v>38</v>
      </c>
      <c r="N648" s="5" t="s">
        <v>13250</v>
      </c>
    </row>
    <row r="649" spans="1:14" hidden="1" outlineLevel="1">
      <c r="B649" s="5" t="s">
        <v>8529</v>
      </c>
      <c r="C649" s="5" t="s">
        <v>37</v>
      </c>
      <c r="D649" s="5" t="s">
        <v>55</v>
      </c>
      <c r="E649" s="5"/>
      <c r="F649" s="5" t="s">
        <v>13251</v>
      </c>
      <c r="G649" s="5" t="s">
        <v>13252</v>
      </c>
      <c r="H649" s="5" t="s">
        <v>8532</v>
      </c>
      <c r="I649" s="5" t="s">
        <v>1933</v>
      </c>
      <c r="J649" s="5" t="s">
        <v>51</v>
      </c>
      <c r="K649" s="5" t="s">
        <v>301</v>
      </c>
      <c r="L649" s="2">
        <f t="shared" si="10"/>
        <v>139023.00315579481</v>
      </c>
      <c r="M649" s="5" t="s">
        <v>38</v>
      </c>
      <c r="N649" s="5" t="s">
        <v>11615</v>
      </c>
    </row>
    <row r="650" spans="1:14" hidden="1" outlineLevel="1">
      <c r="B650" s="5" t="s">
        <v>3228</v>
      </c>
      <c r="C650" s="5" t="s">
        <v>37</v>
      </c>
      <c r="D650" s="5" t="s">
        <v>55</v>
      </c>
      <c r="E650" s="5"/>
      <c r="F650" s="5" t="s">
        <v>13253</v>
      </c>
      <c r="G650" s="5" t="s">
        <v>13254</v>
      </c>
      <c r="H650" s="5" t="s">
        <v>3231</v>
      </c>
      <c r="I650" s="5" t="s">
        <v>1152</v>
      </c>
      <c r="J650" s="5" t="s">
        <v>51</v>
      </c>
      <c r="K650" s="5" t="s">
        <v>1056</v>
      </c>
      <c r="L650" s="2">
        <f t="shared" si="10"/>
        <v>-238945.78667402233</v>
      </c>
      <c r="M650" s="5" t="s">
        <v>38</v>
      </c>
      <c r="N650" s="5" t="s">
        <v>13255</v>
      </c>
    </row>
    <row r="651" spans="1:14" hidden="1" outlineLevel="1">
      <c r="B651" s="5" t="s">
        <v>3228</v>
      </c>
      <c r="C651" s="5" t="s">
        <v>37</v>
      </c>
      <c r="D651" s="5" t="s">
        <v>55</v>
      </c>
      <c r="E651" s="5"/>
      <c r="F651" s="5" t="s">
        <v>13256</v>
      </c>
      <c r="G651" s="5" t="s">
        <v>13257</v>
      </c>
      <c r="H651" s="5" t="s">
        <v>3231</v>
      </c>
      <c r="I651" s="5" t="s">
        <v>7404</v>
      </c>
      <c r="J651" s="5" t="s">
        <v>51</v>
      </c>
      <c r="K651" s="5" t="s">
        <v>550</v>
      </c>
      <c r="L651" s="2">
        <f t="shared" si="10"/>
        <v>256323.66206849669</v>
      </c>
      <c r="M651" s="5" t="s">
        <v>38</v>
      </c>
      <c r="N651" s="5" t="s">
        <v>13258</v>
      </c>
    </row>
    <row r="652" spans="1:14" collapsed="1">
      <c r="A652" s="3" t="s">
        <v>2650</v>
      </c>
      <c r="B652" s="2" t="s">
        <v>2651</v>
      </c>
      <c r="C652" s="2" t="s">
        <v>2652</v>
      </c>
      <c r="D652" s="2" t="s">
        <v>13259</v>
      </c>
      <c r="E652" s="2" t="s">
        <v>13260</v>
      </c>
      <c r="F652" s="2" t="s">
        <v>13261</v>
      </c>
      <c r="G652" s="2" t="s">
        <v>13262</v>
      </c>
      <c r="H652" s="2" t="s">
        <v>13074</v>
      </c>
      <c r="I652" s="3" t="s">
        <v>2658</v>
      </c>
      <c r="K652" s="2">
        <f>101/C652</f>
        <v>5.2948608395237773E-4</v>
      </c>
      <c r="L652" s="2">
        <f t="shared" si="10"/>
        <v>2.3003357975081515</v>
      </c>
      <c r="M652" s="2">
        <v>-0.25700000000000001</v>
      </c>
      <c r="N652" s="2">
        <v>6.06</v>
      </c>
    </row>
    <row r="653" spans="1:14" hidden="1" outlineLevel="1">
      <c r="B653" s="1" t="s">
        <v>26</v>
      </c>
      <c r="C653" s="1" t="s">
        <v>27</v>
      </c>
      <c r="D653" s="1" t="s">
        <v>4</v>
      </c>
      <c r="E653" s="1" t="s">
        <v>28</v>
      </c>
      <c r="F653" s="1" t="s">
        <v>29</v>
      </c>
      <c r="G653" s="1" t="s">
        <v>30</v>
      </c>
      <c r="H653" s="1" t="s">
        <v>31</v>
      </c>
      <c r="I653" s="1" t="s">
        <v>32</v>
      </c>
      <c r="J653" s="1" t="s">
        <v>33</v>
      </c>
      <c r="K653" s="1" t="s">
        <v>3</v>
      </c>
      <c r="L653" s="2" t="e">
        <f t="shared" si="10"/>
        <v>#VALUE!</v>
      </c>
      <c r="M653" s="1" t="s">
        <v>34</v>
      </c>
      <c r="N653" s="1" t="s">
        <v>35</v>
      </c>
    </row>
    <row r="654" spans="1:14" hidden="1" outlineLevel="1">
      <c r="B654" s="5" t="s">
        <v>2659</v>
      </c>
      <c r="C654" s="5" t="s">
        <v>37</v>
      </c>
      <c r="D654" s="5" t="s">
        <v>38</v>
      </c>
      <c r="E654" s="5"/>
      <c r="F654" s="5" t="s">
        <v>13263</v>
      </c>
      <c r="G654" s="5" t="s">
        <v>13264</v>
      </c>
      <c r="H654" s="5" t="s">
        <v>2662</v>
      </c>
      <c r="I654" s="5" t="s">
        <v>42</v>
      </c>
      <c r="J654" s="5" t="s">
        <v>51</v>
      </c>
      <c r="K654" s="5" t="s">
        <v>110</v>
      </c>
      <c r="L654" s="2">
        <f t="shared" si="10"/>
        <v>69511.501577897405</v>
      </c>
      <c r="M654" s="5" t="s">
        <v>38</v>
      </c>
      <c r="N654" s="5" t="s">
        <v>159</v>
      </c>
    </row>
    <row r="655" spans="1:14" hidden="1" outlineLevel="1">
      <c r="B655" s="5" t="s">
        <v>2663</v>
      </c>
      <c r="C655" s="5" t="s">
        <v>37</v>
      </c>
      <c r="D655" s="5" t="s">
        <v>55</v>
      </c>
      <c r="E655" s="5"/>
      <c r="F655" s="5" t="s">
        <v>13265</v>
      </c>
      <c r="G655" s="5" t="s">
        <v>13266</v>
      </c>
      <c r="H655" s="5" t="s">
        <v>2666</v>
      </c>
      <c r="I655" s="5" t="s">
        <v>50</v>
      </c>
      <c r="J655" s="5" t="s">
        <v>51</v>
      </c>
      <c r="K655" s="5" t="s">
        <v>583</v>
      </c>
      <c r="L655" s="2">
        <f t="shared" si="10"/>
        <v>52133.626183423054</v>
      </c>
      <c r="M655" s="5" t="s">
        <v>38</v>
      </c>
      <c r="N655" s="5" t="s">
        <v>1695</v>
      </c>
    </row>
    <row r="656" spans="1:14" hidden="1" outlineLevel="1">
      <c r="B656" s="5" t="s">
        <v>2672</v>
      </c>
      <c r="C656" s="5" t="s">
        <v>37</v>
      </c>
      <c r="D656" s="5" t="s">
        <v>38</v>
      </c>
      <c r="E656" s="5"/>
      <c r="F656" s="5" t="s">
        <v>13267</v>
      </c>
      <c r="G656" s="5" t="s">
        <v>13268</v>
      </c>
      <c r="H656" s="5" t="s">
        <v>2675</v>
      </c>
      <c r="I656" s="5" t="s">
        <v>6532</v>
      </c>
      <c r="J656" s="5" t="s">
        <v>51</v>
      </c>
      <c r="K656" s="5" t="s">
        <v>239</v>
      </c>
      <c r="L656" s="2">
        <f t="shared" si="10"/>
        <v>91233.845820990347</v>
      </c>
      <c r="M656" s="5" t="s">
        <v>38</v>
      </c>
      <c r="N656" s="5" t="s">
        <v>13269</v>
      </c>
    </row>
    <row r="657" spans="2:14" hidden="1" outlineLevel="1">
      <c r="B657" s="5" t="s">
        <v>2677</v>
      </c>
      <c r="C657" s="5" t="s">
        <v>37</v>
      </c>
      <c r="D657" s="5" t="s">
        <v>38</v>
      </c>
      <c r="E657" s="5"/>
      <c r="F657" s="5" t="s">
        <v>13270</v>
      </c>
      <c r="G657" s="5" t="s">
        <v>13271</v>
      </c>
      <c r="H657" s="5" t="s">
        <v>2680</v>
      </c>
      <c r="I657" s="5" t="s">
        <v>630</v>
      </c>
      <c r="J657" s="5" t="s">
        <v>51</v>
      </c>
      <c r="K657" s="5" t="s">
        <v>1393</v>
      </c>
      <c r="L657" s="2">
        <f t="shared" si="10"/>
        <v>104267.25236684611</v>
      </c>
      <c r="M657" s="5" t="s">
        <v>38</v>
      </c>
      <c r="N657" s="5" t="s">
        <v>13272</v>
      </c>
    </row>
    <row r="658" spans="2:14" hidden="1" outlineLevel="1">
      <c r="B658" s="5" t="s">
        <v>2682</v>
      </c>
      <c r="C658" s="5" t="s">
        <v>37</v>
      </c>
      <c r="D658" s="5" t="s">
        <v>55</v>
      </c>
      <c r="E658" s="5"/>
      <c r="F658" s="5" t="s">
        <v>13273</v>
      </c>
      <c r="G658" s="5" t="s">
        <v>13274</v>
      </c>
      <c r="H658" s="5" t="s">
        <v>2685</v>
      </c>
      <c r="I658" s="5" t="s">
        <v>5650</v>
      </c>
      <c r="J658" s="5" t="s">
        <v>51</v>
      </c>
      <c r="K658" s="5" t="s">
        <v>447</v>
      </c>
      <c r="L658" s="2">
        <f t="shared" si="10"/>
        <v>125989.59660993905</v>
      </c>
      <c r="M658" s="5" t="s">
        <v>38</v>
      </c>
      <c r="N658" s="5" t="s">
        <v>13275</v>
      </c>
    </row>
    <row r="659" spans="2:14" hidden="1" outlineLevel="1">
      <c r="B659" s="5" t="s">
        <v>2687</v>
      </c>
      <c r="C659" s="5" t="s">
        <v>37</v>
      </c>
      <c r="D659" s="5" t="s">
        <v>55</v>
      </c>
      <c r="E659" s="5"/>
      <c r="F659" s="5" t="s">
        <v>2688</v>
      </c>
      <c r="G659" s="5" t="s">
        <v>13276</v>
      </c>
      <c r="H659" s="5" t="s">
        <v>2690</v>
      </c>
      <c r="I659" s="5" t="s">
        <v>1869</v>
      </c>
      <c r="J659" s="5" t="s">
        <v>51</v>
      </c>
      <c r="K659" s="5" t="s">
        <v>215</v>
      </c>
      <c r="L659" s="2">
        <f t="shared" si="10"/>
        <v>160745.34739888774</v>
      </c>
      <c r="M659" s="5" t="s">
        <v>38</v>
      </c>
      <c r="N659" s="5" t="s">
        <v>8774</v>
      </c>
    </row>
    <row r="660" spans="2:14" hidden="1" outlineLevel="1">
      <c r="B660" s="5" t="s">
        <v>13277</v>
      </c>
      <c r="C660" s="5" t="s">
        <v>37</v>
      </c>
      <c r="D660" s="5" t="s">
        <v>38</v>
      </c>
      <c r="E660" s="5"/>
      <c r="F660" s="5" t="s">
        <v>13278</v>
      </c>
      <c r="G660" s="5" t="s">
        <v>13279</v>
      </c>
      <c r="H660" s="5" t="s">
        <v>13280</v>
      </c>
      <c r="I660" s="5" t="s">
        <v>4379</v>
      </c>
      <c r="J660" s="5" t="s">
        <v>38</v>
      </c>
      <c r="K660" s="5" t="s">
        <v>447</v>
      </c>
      <c r="L660" s="2">
        <f t="shared" si="10"/>
        <v>125989.59660993905</v>
      </c>
      <c r="M660" s="5" t="s">
        <v>38</v>
      </c>
      <c r="N660" s="5" t="s">
        <v>13281</v>
      </c>
    </row>
    <row r="661" spans="2:14" hidden="1" outlineLevel="1">
      <c r="B661" s="5" t="s">
        <v>2692</v>
      </c>
      <c r="C661" s="5" t="s">
        <v>37</v>
      </c>
      <c r="D661" s="5" t="s">
        <v>46</v>
      </c>
      <c r="E661" s="5"/>
      <c r="F661" s="5" t="s">
        <v>13282</v>
      </c>
      <c r="G661" s="5" t="s">
        <v>13283</v>
      </c>
      <c r="H661" s="5" t="s">
        <v>2695</v>
      </c>
      <c r="I661" s="5" t="s">
        <v>330</v>
      </c>
      <c r="J661" s="5" t="s">
        <v>51</v>
      </c>
      <c r="K661" s="5" t="s">
        <v>1393</v>
      </c>
      <c r="L661" s="2">
        <f t="shared" si="10"/>
        <v>104267.25236684611</v>
      </c>
      <c r="M661" s="5" t="s">
        <v>38</v>
      </c>
      <c r="N661" s="5" t="s">
        <v>13284</v>
      </c>
    </row>
    <row r="662" spans="2:14" hidden="1" outlineLevel="1">
      <c r="B662" s="5" t="s">
        <v>2697</v>
      </c>
      <c r="C662" s="5" t="s">
        <v>37</v>
      </c>
      <c r="D662" s="5" t="s">
        <v>38</v>
      </c>
      <c r="E662" s="5"/>
      <c r="F662" s="5" t="s">
        <v>13285</v>
      </c>
      <c r="G662" s="5" t="s">
        <v>13286</v>
      </c>
      <c r="H662" s="5" t="s">
        <v>2700</v>
      </c>
      <c r="I662" s="5" t="s">
        <v>2158</v>
      </c>
      <c r="J662" s="5" t="s">
        <v>51</v>
      </c>
      <c r="K662" s="5" t="s">
        <v>893</v>
      </c>
      <c r="L662" s="2">
        <f t="shared" si="10"/>
        <v>238945.78667402233</v>
      </c>
      <c r="M662" s="5" t="s">
        <v>38</v>
      </c>
      <c r="N662" s="5" t="s">
        <v>13287</v>
      </c>
    </row>
    <row r="663" spans="2:14" hidden="1" outlineLevel="1">
      <c r="B663" s="5" t="s">
        <v>2702</v>
      </c>
      <c r="C663" s="5" t="s">
        <v>37</v>
      </c>
      <c r="D663" s="5" t="s">
        <v>46</v>
      </c>
      <c r="E663" s="5"/>
      <c r="F663" s="5" t="s">
        <v>13288</v>
      </c>
      <c r="G663" s="5" t="s">
        <v>13289</v>
      </c>
      <c r="H663" s="5" t="s">
        <v>2705</v>
      </c>
      <c r="I663" s="5" t="s">
        <v>905</v>
      </c>
      <c r="J663" s="5" t="s">
        <v>51</v>
      </c>
      <c r="K663" s="5" t="s">
        <v>43</v>
      </c>
      <c r="L663" s="2">
        <f t="shared" si="10"/>
        <v>130334.06545855764</v>
      </c>
      <c r="M663" s="5" t="s">
        <v>38</v>
      </c>
      <c r="N663" s="5" t="s">
        <v>13290</v>
      </c>
    </row>
    <row r="664" spans="2:14" hidden="1" outlineLevel="1">
      <c r="B664" s="5" t="s">
        <v>2708</v>
      </c>
      <c r="C664" s="5" t="s">
        <v>37</v>
      </c>
      <c r="D664" s="5" t="s">
        <v>38</v>
      </c>
      <c r="E664" s="5"/>
      <c r="F664" s="5" t="s">
        <v>13291</v>
      </c>
      <c r="G664" s="5" t="s">
        <v>13292</v>
      </c>
      <c r="H664" s="5" t="s">
        <v>2711</v>
      </c>
      <c r="I664" s="5" t="s">
        <v>1348</v>
      </c>
      <c r="J664" s="5" t="s">
        <v>51</v>
      </c>
      <c r="K664" s="5" t="s">
        <v>117</v>
      </c>
      <c r="L664" s="2">
        <f t="shared" si="10"/>
        <v>152056.40970165055</v>
      </c>
      <c r="M664" s="5" t="s">
        <v>38</v>
      </c>
      <c r="N664" s="5" t="s">
        <v>13293</v>
      </c>
    </row>
    <row r="665" spans="2:14" hidden="1" outlineLevel="1">
      <c r="B665" s="5" t="s">
        <v>2713</v>
      </c>
      <c r="C665" s="5" t="s">
        <v>37</v>
      </c>
      <c r="D665" s="5" t="s">
        <v>46</v>
      </c>
      <c r="E665" s="5"/>
      <c r="F665" s="5" t="s">
        <v>13294</v>
      </c>
      <c r="G665" s="5" t="s">
        <v>13295</v>
      </c>
      <c r="H665" s="5" t="s">
        <v>2716</v>
      </c>
      <c r="I665" s="5" t="s">
        <v>803</v>
      </c>
      <c r="J665" s="5" t="s">
        <v>51</v>
      </c>
      <c r="K665" s="5" t="s">
        <v>43</v>
      </c>
      <c r="L665" s="2">
        <f t="shared" si="10"/>
        <v>130334.06545855764</v>
      </c>
      <c r="M665" s="5" t="s">
        <v>38</v>
      </c>
      <c r="N665" s="5" t="s">
        <v>13296</v>
      </c>
    </row>
    <row r="666" spans="2:14" hidden="1" outlineLevel="1">
      <c r="B666" s="5" t="s">
        <v>2718</v>
      </c>
      <c r="C666" s="5" t="s">
        <v>37</v>
      </c>
      <c r="D666" s="5" t="s">
        <v>46</v>
      </c>
      <c r="E666" s="5"/>
      <c r="F666" s="5" t="s">
        <v>13297</v>
      </c>
      <c r="G666" s="5" t="s">
        <v>13298</v>
      </c>
      <c r="H666" s="5" t="s">
        <v>2721</v>
      </c>
      <c r="I666" s="5" t="s">
        <v>6658</v>
      </c>
      <c r="J666" s="5" t="s">
        <v>51</v>
      </c>
      <c r="K666" s="5" t="s">
        <v>117</v>
      </c>
      <c r="L666" s="2">
        <f t="shared" si="10"/>
        <v>152056.40970165055</v>
      </c>
      <c r="M666" s="5" t="s">
        <v>38</v>
      </c>
      <c r="N666" s="5" t="s">
        <v>13299</v>
      </c>
    </row>
    <row r="667" spans="2:14" hidden="1" outlineLevel="1">
      <c r="B667" s="5" t="s">
        <v>2723</v>
      </c>
      <c r="C667" s="5" t="s">
        <v>37</v>
      </c>
      <c r="D667" s="5" t="s">
        <v>55</v>
      </c>
      <c r="E667" s="5"/>
      <c r="F667" s="5" t="s">
        <v>7352</v>
      </c>
      <c r="G667" s="5" t="s">
        <v>7353</v>
      </c>
      <c r="H667" s="5" t="s">
        <v>2726</v>
      </c>
      <c r="I667" s="5" t="s">
        <v>275</v>
      </c>
      <c r="J667" s="5" t="s">
        <v>38</v>
      </c>
      <c r="K667" s="5" t="s">
        <v>103</v>
      </c>
      <c r="L667" s="2">
        <f t="shared" si="10"/>
        <v>169434.28509612492</v>
      </c>
      <c r="M667" s="5" t="s">
        <v>38</v>
      </c>
      <c r="N667" s="5" t="s">
        <v>11066</v>
      </c>
    </row>
    <row r="668" spans="2:14" hidden="1" outlineLevel="1">
      <c r="B668" s="5" t="s">
        <v>7354</v>
      </c>
      <c r="C668" s="5" t="s">
        <v>37</v>
      </c>
      <c r="D668" s="5" t="s">
        <v>38</v>
      </c>
      <c r="E668" s="5"/>
      <c r="F668" s="5" t="s">
        <v>13300</v>
      </c>
      <c r="G668" s="5" t="s">
        <v>13301</v>
      </c>
      <c r="H668" s="5" t="s">
        <v>7357</v>
      </c>
      <c r="I668" s="5" t="s">
        <v>2903</v>
      </c>
      <c r="J668" s="5" t="s">
        <v>51</v>
      </c>
      <c r="K668" s="5" t="s">
        <v>142</v>
      </c>
      <c r="L668" s="2">
        <f t="shared" si="10"/>
        <v>26066.813091711527</v>
      </c>
      <c r="M668" s="5" t="s">
        <v>38</v>
      </c>
      <c r="N668" s="5" t="s">
        <v>1976</v>
      </c>
    </row>
    <row r="669" spans="2:14" hidden="1" outlineLevel="1">
      <c r="B669" s="5" t="s">
        <v>2729</v>
      </c>
      <c r="C669" s="5" t="s">
        <v>37</v>
      </c>
      <c r="D669" s="5" t="s">
        <v>55</v>
      </c>
      <c r="E669" s="5"/>
      <c r="F669" s="5" t="s">
        <v>13302</v>
      </c>
      <c r="G669" s="5" t="s">
        <v>13303</v>
      </c>
      <c r="H669" s="5" t="s">
        <v>2732</v>
      </c>
      <c r="I669" s="5" t="s">
        <v>3077</v>
      </c>
      <c r="J669" s="5" t="s">
        <v>51</v>
      </c>
      <c r="K669" s="5" t="s">
        <v>526</v>
      </c>
      <c r="L669" s="2">
        <f t="shared" si="10"/>
        <v>278046.00631158962</v>
      </c>
      <c r="M669" s="5" t="s">
        <v>38</v>
      </c>
      <c r="N669" s="5" t="s">
        <v>13304</v>
      </c>
    </row>
    <row r="670" spans="2:14" hidden="1" outlineLevel="1">
      <c r="B670" s="5" t="s">
        <v>2735</v>
      </c>
      <c r="C670" s="5" t="s">
        <v>37</v>
      </c>
      <c r="D670" s="5" t="s">
        <v>38</v>
      </c>
      <c r="E670" s="5"/>
      <c r="F670" s="5" t="s">
        <v>13305</v>
      </c>
      <c r="G670" s="5" t="s">
        <v>13306</v>
      </c>
      <c r="H670" s="5" t="s">
        <v>2738</v>
      </c>
      <c r="I670" s="5" t="s">
        <v>42</v>
      </c>
      <c r="J670" s="5" t="s">
        <v>38</v>
      </c>
      <c r="K670" s="5" t="s">
        <v>4796</v>
      </c>
      <c r="L670" s="2">
        <f t="shared" si="10"/>
        <v>56478.095032041645</v>
      </c>
      <c r="M670" s="5" t="s">
        <v>38</v>
      </c>
      <c r="N670" s="5" t="s">
        <v>13307</v>
      </c>
    </row>
    <row r="671" spans="2:14" hidden="1" outlineLevel="1">
      <c r="B671" s="5" t="s">
        <v>2741</v>
      </c>
      <c r="C671" s="5" t="s">
        <v>37</v>
      </c>
      <c r="D671" s="5" t="s">
        <v>38</v>
      </c>
      <c r="E671" s="5"/>
      <c r="F671" s="5" t="s">
        <v>13308</v>
      </c>
      <c r="G671" s="5" t="s">
        <v>13309</v>
      </c>
      <c r="H671" s="5" t="s">
        <v>2744</v>
      </c>
      <c r="I671" s="5" t="s">
        <v>458</v>
      </c>
      <c r="J671" s="5" t="s">
        <v>38</v>
      </c>
      <c r="K671" s="5" t="s">
        <v>4796</v>
      </c>
      <c r="L671" s="2">
        <f t="shared" si="10"/>
        <v>56478.095032041645</v>
      </c>
      <c r="M671" s="5" t="s">
        <v>38</v>
      </c>
      <c r="N671" s="5" t="s">
        <v>1987</v>
      </c>
    </row>
    <row r="672" spans="2:14" hidden="1" outlineLevel="1">
      <c r="B672" s="5" t="s">
        <v>2747</v>
      </c>
      <c r="C672" s="5" t="s">
        <v>37</v>
      </c>
      <c r="D672" s="5" t="s">
        <v>55</v>
      </c>
      <c r="E672" s="5"/>
      <c r="F672" s="5" t="s">
        <v>13310</v>
      </c>
      <c r="G672" s="5" t="s">
        <v>13311</v>
      </c>
      <c r="H672" s="5" t="s">
        <v>2750</v>
      </c>
      <c r="I672" s="5" t="s">
        <v>2222</v>
      </c>
      <c r="J672" s="5" t="s">
        <v>51</v>
      </c>
      <c r="K672" s="5" t="s">
        <v>289</v>
      </c>
      <c r="L672" s="2">
        <f t="shared" si="10"/>
        <v>208534.50473369221</v>
      </c>
      <c r="M672" s="5" t="s">
        <v>38</v>
      </c>
      <c r="N672" s="5" t="s">
        <v>13312</v>
      </c>
    </row>
    <row r="673" spans="2:14" hidden="1" outlineLevel="1">
      <c r="B673" s="5" t="s">
        <v>7374</v>
      </c>
      <c r="C673" s="5" t="s">
        <v>37</v>
      </c>
      <c r="D673" s="5" t="s">
        <v>38</v>
      </c>
      <c r="E673" s="5" t="s">
        <v>120</v>
      </c>
      <c r="F673" s="5" t="s">
        <v>13313</v>
      </c>
      <c r="G673" s="5" t="s">
        <v>13314</v>
      </c>
      <c r="H673" s="5" t="s">
        <v>7377</v>
      </c>
      <c r="I673" s="5" t="s">
        <v>13315</v>
      </c>
      <c r="J673" s="5" t="s">
        <v>51</v>
      </c>
      <c r="K673" s="5" t="s">
        <v>46</v>
      </c>
      <c r="L673" s="2">
        <f t="shared" si="10"/>
        <v>13033.406545855763</v>
      </c>
      <c r="M673" s="5" t="s">
        <v>38</v>
      </c>
      <c r="N673" s="5" t="s">
        <v>13316</v>
      </c>
    </row>
    <row r="674" spans="2:14" hidden="1" outlineLevel="1">
      <c r="B674" s="5" t="s">
        <v>2752</v>
      </c>
      <c r="C674" s="5" t="s">
        <v>37</v>
      </c>
      <c r="D674" s="5" t="s">
        <v>55</v>
      </c>
      <c r="E674" s="5"/>
      <c r="F674" s="5" t="s">
        <v>13317</v>
      </c>
      <c r="G674" s="5" t="s">
        <v>13318</v>
      </c>
      <c r="H674" s="5" t="s">
        <v>2755</v>
      </c>
      <c r="I674" s="5" t="s">
        <v>395</v>
      </c>
      <c r="J674" s="5" t="s">
        <v>51</v>
      </c>
      <c r="K674" s="5" t="s">
        <v>103</v>
      </c>
      <c r="L674" s="2">
        <f t="shared" si="10"/>
        <v>169434.28509612492</v>
      </c>
      <c r="M674" s="5" t="s">
        <v>38</v>
      </c>
      <c r="N674" s="5" t="s">
        <v>13319</v>
      </c>
    </row>
    <row r="675" spans="2:14" hidden="1" outlineLevel="1">
      <c r="B675" s="5" t="s">
        <v>2757</v>
      </c>
      <c r="C675" s="5" t="s">
        <v>37</v>
      </c>
      <c r="D675" s="5" t="s">
        <v>55</v>
      </c>
      <c r="E675" s="5"/>
      <c r="F675" s="5" t="s">
        <v>13320</v>
      </c>
      <c r="G675" s="5" t="s">
        <v>13321</v>
      </c>
      <c r="H675" s="5" t="s">
        <v>2760</v>
      </c>
      <c r="I675" s="5" t="s">
        <v>4147</v>
      </c>
      <c r="J675" s="5" t="s">
        <v>51</v>
      </c>
      <c r="K675" s="5" t="s">
        <v>252</v>
      </c>
      <c r="L675" s="2">
        <f t="shared" si="10"/>
        <v>73855.970426515996</v>
      </c>
      <c r="M675" s="5" t="s">
        <v>38</v>
      </c>
      <c r="N675" s="5" t="s">
        <v>13322</v>
      </c>
    </row>
    <row r="676" spans="2:14" hidden="1" outlineLevel="1">
      <c r="B676" s="5" t="s">
        <v>2762</v>
      </c>
      <c r="C676" s="5" t="s">
        <v>37</v>
      </c>
      <c r="D676" s="5" t="s">
        <v>38</v>
      </c>
      <c r="E676" s="5"/>
      <c r="F676" s="5" t="s">
        <v>13323</v>
      </c>
      <c r="G676" s="5" t="s">
        <v>13324</v>
      </c>
      <c r="H676" s="5" t="s">
        <v>2765</v>
      </c>
      <c r="I676" s="5" t="s">
        <v>6503</v>
      </c>
      <c r="J676" s="5" t="s">
        <v>51</v>
      </c>
      <c r="K676" s="5" t="s">
        <v>477</v>
      </c>
      <c r="L676" s="2">
        <f t="shared" si="10"/>
        <v>39100.219637567287</v>
      </c>
      <c r="M676" s="5" t="s">
        <v>38</v>
      </c>
      <c r="N676" s="5" t="s">
        <v>13325</v>
      </c>
    </row>
    <row r="677" spans="2:14" hidden="1" outlineLevel="1">
      <c r="B677" s="5" t="s">
        <v>2767</v>
      </c>
      <c r="C677" s="5" t="s">
        <v>37</v>
      </c>
      <c r="D677" s="5" t="s">
        <v>55</v>
      </c>
      <c r="E677" s="5"/>
      <c r="F677" s="5" t="s">
        <v>13326</v>
      </c>
      <c r="G677" s="5" t="s">
        <v>13327</v>
      </c>
      <c r="H677" s="5" t="s">
        <v>2770</v>
      </c>
      <c r="I677" s="5" t="s">
        <v>102</v>
      </c>
      <c r="J677" s="5" t="s">
        <v>38</v>
      </c>
      <c r="K677" s="5" t="s">
        <v>995</v>
      </c>
      <c r="L677" s="2">
        <f t="shared" si="10"/>
        <v>-165089.81624750633</v>
      </c>
      <c r="M677" s="5" t="s">
        <v>38</v>
      </c>
      <c r="N677" s="5" t="s">
        <v>13328</v>
      </c>
    </row>
    <row r="678" spans="2:14" hidden="1" outlineLevel="1">
      <c r="B678" s="5" t="s">
        <v>2767</v>
      </c>
      <c r="C678" s="5" t="s">
        <v>37</v>
      </c>
      <c r="D678" s="5" t="s">
        <v>55</v>
      </c>
      <c r="E678" s="5"/>
      <c r="F678" s="5" t="s">
        <v>7392</v>
      </c>
      <c r="G678" s="5" t="s">
        <v>7393</v>
      </c>
      <c r="H678" s="5" t="s">
        <v>2770</v>
      </c>
      <c r="I678" s="5" t="s">
        <v>1226</v>
      </c>
      <c r="J678" s="5" t="s">
        <v>38</v>
      </c>
      <c r="K678" s="5" t="s">
        <v>167</v>
      </c>
      <c r="L678" s="2">
        <f t="shared" si="10"/>
        <v>234601.31782540376</v>
      </c>
      <c r="M678" s="5" t="s">
        <v>38</v>
      </c>
      <c r="N678" s="5" t="s">
        <v>13329</v>
      </c>
    </row>
    <row r="679" spans="2:14" hidden="1" outlineLevel="1">
      <c r="B679" s="5" t="s">
        <v>2783</v>
      </c>
      <c r="C679" s="5" t="s">
        <v>37</v>
      </c>
      <c r="D679" s="5" t="s">
        <v>55</v>
      </c>
      <c r="E679" s="5"/>
      <c r="F679" s="5" t="s">
        <v>13330</v>
      </c>
      <c r="G679" s="5" t="s">
        <v>13331</v>
      </c>
      <c r="H679" s="5" t="s">
        <v>2786</v>
      </c>
      <c r="I679" s="5" t="s">
        <v>710</v>
      </c>
      <c r="J679" s="5" t="s">
        <v>51</v>
      </c>
      <c r="K679" s="5" t="s">
        <v>1393</v>
      </c>
      <c r="L679" s="2">
        <f t="shared" si="10"/>
        <v>104267.25236684611</v>
      </c>
      <c r="M679" s="5" t="s">
        <v>38</v>
      </c>
      <c r="N679" s="5" t="s">
        <v>6580</v>
      </c>
    </row>
    <row r="680" spans="2:14" hidden="1" outlineLevel="1">
      <c r="B680" s="5" t="s">
        <v>7400</v>
      </c>
      <c r="C680" s="5" t="s">
        <v>37</v>
      </c>
      <c r="D680" s="5" t="s">
        <v>55</v>
      </c>
      <c r="E680" s="5"/>
      <c r="F680" s="5" t="s">
        <v>13332</v>
      </c>
      <c r="G680" s="5" t="s">
        <v>13333</v>
      </c>
      <c r="H680" s="5" t="s">
        <v>7403</v>
      </c>
      <c r="I680" s="5" t="s">
        <v>3738</v>
      </c>
      <c r="J680" s="5" t="s">
        <v>51</v>
      </c>
      <c r="K680" s="5" t="s">
        <v>639</v>
      </c>
      <c r="L680" s="2">
        <f t="shared" si="10"/>
        <v>60822.563880660229</v>
      </c>
      <c r="M680" s="5" t="s">
        <v>38</v>
      </c>
      <c r="N680" s="5" t="s">
        <v>13334</v>
      </c>
    </row>
    <row r="681" spans="2:14" hidden="1" outlineLevel="1">
      <c r="B681" s="5" t="s">
        <v>2792</v>
      </c>
      <c r="C681" s="5" t="s">
        <v>37</v>
      </c>
      <c r="D681" s="5" t="s">
        <v>55</v>
      </c>
      <c r="E681" s="5"/>
      <c r="F681" s="5" t="s">
        <v>13335</v>
      </c>
      <c r="G681" s="5" t="s">
        <v>13336</v>
      </c>
      <c r="H681" s="5" t="s">
        <v>2795</v>
      </c>
      <c r="I681" s="5" t="s">
        <v>3304</v>
      </c>
      <c r="J681" s="5" t="s">
        <v>51</v>
      </c>
      <c r="K681" s="5" t="s">
        <v>103</v>
      </c>
      <c r="L681" s="2">
        <f t="shared" si="10"/>
        <v>169434.28509612492</v>
      </c>
      <c r="M681" s="5" t="s">
        <v>38</v>
      </c>
      <c r="N681" s="5" t="s">
        <v>13337</v>
      </c>
    </row>
    <row r="682" spans="2:14" hidden="1" outlineLevel="1">
      <c r="B682" s="5" t="s">
        <v>2797</v>
      </c>
      <c r="C682" s="5" t="s">
        <v>37</v>
      </c>
      <c r="D682" s="5" t="s">
        <v>55</v>
      </c>
      <c r="E682" s="5"/>
      <c r="F682" s="5" t="s">
        <v>13338</v>
      </c>
      <c r="G682" s="5" t="s">
        <v>13339</v>
      </c>
      <c r="H682" s="5" t="s">
        <v>2800</v>
      </c>
      <c r="I682" s="5" t="s">
        <v>173</v>
      </c>
      <c r="J682" s="5" t="s">
        <v>51</v>
      </c>
      <c r="K682" s="5" t="s">
        <v>188</v>
      </c>
      <c r="L682" s="2">
        <f t="shared" si="10"/>
        <v>204190.03588507365</v>
      </c>
      <c r="M682" s="5" t="s">
        <v>38</v>
      </c>
      <c r="N682" s="5" t="s">
        <v>13340</v>
      </c>
    </row>
    <row r="683" spans="2:14" hidden="1" outlineLevel="1">
      <c r="B683" s="5" t="s">
        <v>2803</v>
      </c>
      <c r="C683" s="5" t="s">
        <v>37</v>
      </c>
      <c r="D683" s="5" t="s">
        <v>38</v>
      </c>
      <c r="E683" s="5"/>
      <c r="F683" s="5" t="s">
        <v>13341</v>
      </c>
      <c r="G683" s="5" t="s">
        <v>13342</v>
      </c>
      <c r="H683" s="5" t="s">
        <v>2806</v>
      </c>
      <c r="I683" s="5" t="s">
        <v>4482</v>
      </c>
      <c r="J683" s="5" t="s">
        <v>51</v>
      </c>
      <c r="K683" s="5" t="s">
        <v>4542</v>
      </c>
      <c r="L683" s="2">
        <f t="shared" si="10"/>
        <v>-52133.626183423054</v>
      </c>
      <c r="M683" s="5" t="s">
        <v>38</v>
      </c>
      <c r="N683" s="5" t="s">
        <v>13343</v>
      </c>
    </row>
    <row r="684" spans="2:14" hidden="1" outlineLevel="1">
      <c r="B684" s="5" t="s">
        <v>2803</v>
      </c>
      <c r="C684" s="5" t="s">
        <v>37</v>
      </c>
      <c r="D684" s="5" t="s">
        <v>55</v>
      </c>
      <c r="E684" s="5"/>
      <c r="F684" s="5" t="s">
        <v>13344</v>
      </c>
      <c r="G684" s="5" t="s">
        <v>13345</v>
      </c>
      <c r="H684" s="5" t="s">
        <v>2806</v>
      </c>
      <c r="I684" s="5" t="s">
        <v>2302</v>
      </c>
      <c r="J684" s="5" t="s">
        <v>51</v>
      </c>
      <c r="K684" s="5" t="s">
        <v>1423</v>
      </c>
      <c r="L684" s="2">
        <f t="shared" si="10"/>
        <v>173778.75394474351</v>
      </c>
      <c r="M684" s="5" t="s">
        <v>38</v>
      </c>
      <c r="N684" s="5" t="s">
        <v>8876</v>
      </c>
    </row>
    <row r="685" spans="2:14" hidden="1" outlineLevel="1">
      <c r="B685" s="5" t="s">
        <v>13346</v>
      </c>
      <c r="C685" s="5" t="s">
        <v>37</v>
      </c>
      <c r="D685" s="5" t="s">
        <v>55</v>
      </c>
      <c r="E685" s="5"/>
      <c r="F685" s="5" t="s">
        <v>13347</v>
      </c>
      <c r="G685" s="5" t="s">
        <v>13348</v>
      </c>
      <c r="H685" s="5" t="s">
        <v>13349</v>
      </c>
      <c r="I685" s="5" t="s">
        <v>549</v>
      </c>
      <c r="J685" s="5" t="s">
        <v>51</v>
      </c>
      <c r="K685" s="5" t="s">
        <v>887</v>
      </c>
      <c r="L685" s="2">
        <f t="shared" si="10"/>
        <v>65167.032729278821</v>
      </c>
      <c r="M685" s="5" t="s">
        <v>38</v>
      </c>
      <c r="N685" s="5" t="s">
        <v>13350</v>
      </c>
    </row>
    <row r="686" spans="2:14" hidden="1" outlineLevel="1">
      <c r="B686" s="5" t="s">
        <v>2812</v>
      </c>
      <c r="C686" s="5" t="s">
        <v>37</v>
      </c>
      <c r="D686" s="5" t="s">
        <v>38</v>
      </c>
      <c r="E686" s="5"/>
      <c r="F686" s="5" t="s">
        <v>13351</v>
      </c>
      <c r="G686" s="5" t="s">
        <v>13352</v>
      </c>
      <c r="H686" s="5" t="s">
        <v>2815</v>
      </c>
      <c r="I686" s="5" t="s">
        <v>2961</v>
      </c>
      <c r="J686" s="5" t="s">
        <v>38</v>
      </c>
      <c r="K686" s="5" t="s">
        <v>75</v>
      </c>
      <c r="L686" s="2">
        <f t="shared" si="10"/>
        <v>117300.65891270188</v>
      </c>
      <c r="M686" s="5" t="s">
        <v>38</v>
      </c>
      <c r="N686" s="5" t="s">
        <v>13353</v>
      </c>
    </row>
    <row r="687" spans="2:14" hidden="1" outlineLevel="1">
      <c r="B687" s="5" t="s">
        <v>2812</v>
      </c>
      <c r="C687" s="5" t="s">
        <v>37</v>
      </c>
      <c r="D687" s="5" t="s">
        <v>55</v>
      </c>
      <c r="E687" s="5"/>
      <c r="F687" s="5" t="s">
        <v>13354</v>
      </c>
      <c r="G687" s="5" t="s">
        <v>13355</v>
      </c>
      <c r="H687" s="5" t="s">
        <v>2815</v>
      </c>
      <c r="I687" s="5" t="s">
        <v>5067</v>
      </c>
      <c r="J687" s="5" t="s">
        <v>38</v>
      </c>
      <c r="K687" s="5" t="s">
        <v>1856</v>
      </c>
      <c r="L687" s="2">
        <f t="shared" si="10"/>
        <v>-112956.19006408329</v>
      </c>
      <c r="M687" s="5" t="s">
        <v>38</v>
      </c>
      <c r="N687" s="5" t="s">
        <v>13356</v>
      </c>
    </row>
    <row r="688" spans="2:14" hidden="1" outlineLevel="1">
      <c r="B688" s="5" t="s">
        <v>2824</v>
      </c>
      <c r="C688" s="5" t="s">
        <v>37</v>
      </c>
      <c r="D688" s="5" t="s">
        <v>55</v>
      </c>
      <c r="E688" s="5"/>
      <c r="F688" s="5" t="s">
        <v>13357</v>
      </c>
      <c r="G688" s="5" t="s">
        <v>13358</v>
      </c>
      <c r="H688" s="5" t="s">
        <v>2827</v>
      </c>
      <c r="I688" s="5" t="s">
        <v>1921</v>
      </c>
      <c r="J688" s="5" t="s">
        <v>51</v>
      </c>
      <c r="K688" s="5" t="s">
        <v>452</v>
      </c>
      <c r="L688" s="2">
        <f t="shared" si="10"/>
        <v>304112.81940330111</v>
      </c>
      <c r="M688" s="5" t="s">
        <v>38</v>
      </c>
      <c r="N688" s="5" t="s">
        <v>13359</v>
      </c>
    </row>
    <row r="689" spans="2:14" hidden="1" outlineLevel="1">
      <c r="B689" s="5" t="s">
        <v>2824</v>
      </c>
      <c r="C689" s="5" t="s">
        <v>37</v>
      </c>
      <c r="D689" s="5" t="s">
        <v>55</v>
      </c>
      <c r="E689" s="5"/>
      <c r="F689" s="5" t="s">
        <v>13360</v>
      </c>
      <c r="G689" s="5" t="s">
        <v>13361</v>
      </c>
      <c r="H689" s="5" t="s">
        <v>2827</v>
      </c>
      <c r="I689" s="5" t="s">
        <v>2495</v>
      </c>
      <c r="J689" s="5" t="s">
        <v>51</v>
      </c>
      <c r="K689" s="5" t="s">
        <v>222</v>
      </c>
      <c r="L689" s="2">
        <f t="shared" si="10"/>
        <v>-156400.87855026915</v>
      </c>
      <c r="M689" s="5" t="s">
        <v>38</v>
      </c>
      <c r="N689" s="5" t="s">
        <v>13362</v>
      </c>
    </row>
    <row r="690" spans="2:14" hidden="1" outlineLevel="1">
      <c r="B690" s="5" t="s">
        <v>2832</v>
      </c>
      <c r="C690" s="5" t="s">
        <v>37</v>
      </c>
      <c r="D690" s="5" t="s">
        <v>46</v>
      </c>
      <c r="E690" s="5"/>
      <c r="F690" s="5" t="s">
        <v>13363</v>
      </c>
      <c r="G690" s="5" t="s">
        <v>13364</v>
      </c>
      <c r="H690" s="5" t="s">
        <v>2835</v>
      </c>
      <c r="I690" s="5" t="s">
        <v>3320</v>
      </c>
      <c r="J690" s="5" t="s">
        <v>51</v>
      </c>
      <c r="K690" s="5" t="s">
        <v>1423</v>
      </c>
      <c r="L690" s="2">
        <f t="shared" si="10"/>
        <v>173778.75394474351</v>
      </c>
      <c r="M690" s="5" t="s">
        <v>38</v>
      </c>
      <c r="N690" s="5" t="s">
        <v>13365</v>
      </c>
    </row>
    <row r="691" spans="2:14" hidden="1" outlineLevel="1">
      <c r="B691" s="5" t="s">
        <v>2838</v>
      </c>
      <c r="C691" s="5" t="s">
        <v>37</v>
      </c>
      <c r="D691" s="5" t="s">
        <v>55</v>
      </c>
      <c r="E691" s="5"/>
      <c r="F691" s="5" t="s">
        <v>13366</v>
      </c>
      <c r="G691" s="5" t="s">
        <v>13367</v>
      </c>
      <c r="H691" s="5" t="s">
        <v>2841</v>
      </c>
      <c r="I691" s="5" t="s">
        <v>1729</v>
      </c>
      <c r="J691" s="5" t="s">
        <v>51</v>
      </c>
      <c r="K691" s="5" t="s">
        <v>8353</v>
      </c>
      <c r="L691" s="2">
        <f t="shared" si="10"/>
        <v>373624.32098119857</v>
      </c>
      <c r="M691" s="5" t="s">
        <v>38</v>
      </c>
      <c r="N691" s="5" t="s">
        <v>13368</v>
      </c>
    </row>
    <row r="692" spans="2:14" hidden="1" outlineLevel="1">
      <c r="B692" s="5" t="s">
        <v>2843</v>
      </c>
      <c r="C692" s="5" t="s">
        <v>37</v>
      </c>
      <c r="D692" s="5" t="s">
        <v>55</v>
      </c>
      <c r="E692" s="5"/>
      <c r="F692" s="5" t="s">
        <v>13369</v>
      </c>
      <c r="G692" s="5" t="s">
        <v>13370</v>
      </c>
      <c r="H692" s="5" t="s">
        <v>2846</v>
      </c>
      <c r="I692" s="5" t="s">
        <v>3487</v>
      </c>
      <c r="J692" s="5" t="s">
        <v>51</v>
      </c>
      <c r="K692" s="5" t="s">
        <v>379</v>
      </c>
      <c r="L692" s="2">
        <f t="shared" si="10"/>
        <v>251979.1932198781</v>
      </c>
      <c r="M692" s="5" t="s">
        <v>38</v>
      </c>
      <c r="N692" s="5" t="s">
        <v>13371</v>
      </c>
    </row>
    <row r="693" spans="2:14" hidden="1" outlineLevel="1">
      <c r="B693" s="5" t="s">
        <v>2848</v>
      </c>
      <c r="C693" s="5" t="s">
        <v>37</v>
      </c>
      <c r="D693" s="5" t="s">
        <v>46</v>
      </c>
      <c r="E693" s="5"/>
      <c r="F693" s="5" t="s">
        <v>13372</v>
      </c>
      <c r="G693" s="5" t="s">
        <v>13373</v>
      </c>
      <c r="H693" s="5" t="s">
        <v>2851</v>
      </c>
      <c r="I693" s="5" t="s">
        <v>1267</v>
      </c>
      <c r="J693" s="5" t="s">
        <v>51</v>
      </c>
      <c r="K693" s="5" t="s">
        <v>3900</v>
      </c>
      <c r="L693" s="2">
        <f t="shared" si="10"/>
        <v>456169.22910495178</v>
      </c>
      <c r="M693" s="5" t="s">
        <v>38</v>
      </c>
      <c r="N693" s="5" t="s">
        <v>13374</v>
      </c>
    </row>
    <row r="694" spans="2:14" hidden="1" outlineLevel="1">
      <c r="B694" s="5" t="s">
        <v>2853</v>
      </c>
      <c r="C694" s="5" t="s">
        <v>37</v>
      </c>
      <c r="D694" s="5" t="s">
        <v>46</v>
      </c>
      <c r="E694" s="5"/>
      <c r="F694" s="5" t="s">
        <v>2233</v>
      </c>
      <c r="G694" s="5" t="s">
        <v>13375</v>
      </c>
      <c r="H694" s="5" t="s">
        <v>2856</v>
      </c>
      <c r="I694" s="5" t="s">
        <v>3759</v>
      </c>
      <c r="J694" s="5" t="s">
        <v>51</v>
      </c>
      <c r="K694" s="5" t="s">
        <v>459</v>
      </c>
      <c r="L694" s="2">
        <f t="shared" si="10"/>
        <v>265012.59976573387</v>
      </c>
      <c r="M694" s="5" t="s">
        <v>38</v>
      </c>
      <c r="N694" s="5" t="s">
        <v>13376</v>
      </c>
    </row>
    <row r="695" spans="2:14" hidden="1" outlineLevel="1">
      <c r="B695" s="5" t="s">
        <v>2858</v>
      </c>
      <c r="C695" s="5" t="s">
        <v>37</v>
      </c>
      <c r="D695" s="5" t="s">
        <v>38</v>
      </c>
      <c r="E695" s="5"/>
      <c r="F695" s="5" t="s">
        <v>2859</v>
      </c>
      <c r="G695" s="5" t="s">
        <v>2860</v>
      </c>
      <c r="H695" s="5" t="s">
        <v>2861</v>
      </c>
      <c r="I695" s="5" t="s">
        <v>2771</v>
      </c>
      <c r="J695" s="5" t="s">
        <v>38</v>
      </c>
      <c r="K695" s="5" t="s">
        <v>239</v>
      </c>
      <c r="L695" s="2">
        <f t="shared" si="10"/>
        <v>91233.845820990347</v>
      </c>
      <c r="M695" s="5" t="s">
        <v>38</v>
      </c>
      <c r="N695" s="5" t="s">
        <v>13377</v>
      </c>
    </row>
    <row r="696" spans="2:14" hidden="1" outlineLevel="1">
      <c r="B696" s="5" t="s">
        <v>2871</v>
      </c>
      <c r="C696" s="5" t="s">
        <v>37</v>
      </c>
      <c r="D696" s="5" t="s">
        <v>55</v>
      </c>
      <c r="E696" s="5"/>
      <c r="F696" s="5" t="s">
        <v>13378</v>
      </c>
      <c r="G696" s="5" t="s">
        <v>4134</v>
      </c>
      <c r="H696" s="5" t="s">
        <v>2874</v>
      </c>
      <c r="I696" s="5" t="s">
        <v>13379</v>
      </c>
      <c r="J696" s="5" t="s">
        <v>38</v>
      </c>
      <c r="K696" s="5" t="s">
        <v>612</v>
      </c>
      <c r="L696" s="2">
        <f t="shared" si="10"/>
        <v>-117300.65891270188</v>
      </c>
      <c r="M696" s="5" t="s">
        <v>38</v>
      </c>
      <c r="N696" s="5" t="s">
        <v>13380</v>
      </c>
    </row>
    <row r="697" spans="2:14" hidden="1" outlineLevel="1">
      <c r="B697" s="5" t="s">
        <v>2871</v>
      </c>
      <c r="C697" s="5" t="s">
        <v>37</v>
      </c>
      <c r="D697" s="5" t="s">
        <v>55</v>
      </c>
      <c r="E697" s="5"/>
      <c r="F697" s="5" t="s">
        <v>13381</v>
      </c>
      <c r="G697" s="5" t="s">
        <v>13382</v>
      </c>
      <c r="H697" s="5" t="s">
        <v>2874</v>
      </c>
      <c r="I697" s="5" t="s">
        <v>3602</v>
      </c>
      <c r="J697" s="5" t="s">
        <v>38</v>
      </c>
      <c r="K697" s="5" t="s">
        <v>75</v>
      </c>
      <c r="L697" s="2">
        <f t="shared" si="10"/>
        <v>117300.65891270188</v>
      </c>
      <c r="M697" s="5" t="s">
        <v>38</v>
      </c>
      <c r="N697" s="5" t="s">
        <v>13383</v>
      </c>
    </row>
    <row r="698" spans="2:14" hidden="1" outlineLevel="1">
      <c r="B698" s="5" t="s">
        <v>2880</v>
      </c>
      <c r="C698" s="5" t="s">
        <v>37</v>
      </c>
      <c r="D698" s="5" t="s">
        <v>55</v>
      </c>
      <c r="E698" s="5"/>
      <c r="F698" s="5" t="s">
        <v>13384</v>
      </c>
      <c r="G698" s="5" t="s">
        <v>13385</v>
      </c>
      <c r="H698" s="5" t="s">
        <v>2883</v>
      </c>
      <c r="I698" s="5" t="s">
        <v>138</v>
      </c>
      <c r="J698" s="5" t="s">
        <v>38</v>
      </c>
      <c r="K698" s="5" t="s">
        <v>477</v>
      </c>
      <c r="L698" s="2">
        <f t="shared" si="10"/>
        <v>39100.219637567287</v>
      </c>
      <c r="M698" s="5" t="s">
        <v>38</v>
      </c>
      <c r="N698" s="5" t="s">
        <v>7075</v>
      </c>
    </row>
    <row r="699" spans="2:14" hidden="1" outlineLevel="1">
      <c r="B699" s="5" t="s">
        <v>2886</v>
      </c>
      <c r="C699" s="5" t="s">
        <v>37</v>
      </c>
      <c r="D699" s="5" t="s">
        <v>55</v>
      </c>
      <c r="E699" s="5"/>
      <c r="F699" s="5" t="s">
        <v>13386</v>
      </c>
      <c r="G699" s="5" t="s">
        <v>13387</v>
      </c>
      <c r="H699" s="5" t="s">
        <v>2889</v>
      </c>
      <c r="I699" s="5" t="s">
        <v>4665</v>
      </c>
      <c r="J699" s="5" t="s">
        <v>38</v>
      </c>
      <c r="K699" s="5" t="s">
        <v>3236</v>
      </c>
      <c r="L699" s="2">
        <f t="shared" si="10"/>
        <v>438791.35371047742</v>
      </c>
      <c r="M699" s="5" t="s">
        <v>38</v>
      </c>
      <c r="N699" s="5" t="s">
        <v>13388</v>
      </c>
    </row>
    <row r="700" spans="2:14" hidden="1" outlineLevel="1">
      <c r="B700" s="5" t="s">
        <v>2886</v>
      </c>
      <c r="C700" s="5" t="s">
        <v>37</v>
      </c>
      <c r="D700" s="5" t="s">
        <v>46</v>
      </c>
      <c r="E700" s="5"/>
      <c r="F700" s="5" t="s">
        <v>13389</v>
      </c>
      <c r="G700" s="5" t="s">
        <v>13390</v>
      </c>
      <c r="H700" s="5" t="s">
        <v>2889</v>
      </c>
      <c r="I700" s="5" t="s">
        <v>3513</v>
      </c>
      <c r="J700" s="5" t="s">
        <v>38</v>
      </c>
      <c r="K700" s="5" t="s">
        <v>2580</v>
      </c>
      <c r="L700" s="2">
        <f t="shared" si="10"/>
        <v>-286734.9440088268</v>
      </c>
      <c r="M700" s="5" t="s">
        <v>38</v>
      </c>
      <c r="N700" s="5" t="s">
        <v>13391</v>
      </c>
    </row>
    <row r="701" spans="2:14" hidden="1" outlineLevel="1">
      <c r="B701" s="5" t="s">
        <v>2905</v>
      </c>
      <c r="C701" s="5" t="s">
        <v>37</v>
      </c>
      <c r="D701" s="5" t="s">
        <v>38</v>
      </c>
      <c r="E701" s="5"/>
      <c r="F701" s="5" t="s">
        <v>13392</v>
      </c>
      <c r="G701" s="5" t="s">
        <v>13393</v>
      </c>
      <c r="H701" s="5" t="s">
        <v>2908</v>
      </c>
      <c r="I701" s="5" t="s">
        <v>251</v>
      </c>
      <c r="J701" s="5" t="s">
        <v>55</v>
      </c>
      <c r="K701" s="5" t="s">
        <v>746</v>
      </c>
      <c r="L701" s="2">
        <f t="shared" si="10"/>
        <v>43444.688486185878</v>
      </c>
      <c r="M701" s="5" t="s">
        <v>38</v>
      </c>
      <c r="N701" s="5" t="s">
        <v>13394</v>
      </c>
    </row>
    <row r="702" spans="2:14" hidden="1" outlineLevel="1">
      <c r="B702" s="5" t="s">
        <v>2915</v>
      </c>
      <c r="C702" s="5" t="s">
        <v>37</v>
      </c>
      <c r="D702" s="5" t="s">
        <v>38</v>
      </c>
      <c r="E702" s="5"/>
      <c r="F702" s="5" t="s">
        <v>13395</v>
      </c>
      <c r="G702" s="5" t="s">
        <v>13396</v>
      </c>
      <c r="H702" s="5" t="s">
        <v>2918</v>
      </c>
      <c r="I702" s="5" t="s">
        <v>2048</v>
      </c>
      <c r="J702" s="5" t="s">
        <v>51</v>
      </c>
      <c r="K702" s="5" t="s">
        <v>1294</v>
      </c>
      <c r="L702" s="2">
        <f t="shared" si="10"/>
        <v>-82544.908123753165</v>
      </c>
      <c r="M702" s="5" t="s">
        <v>38</v>
      </c>
      <c r="N702" s="5" t="s">
        <v>13397</v>
      </c>
    </row>
    <row r="703" spans="2:14" hidden="1" outlineLevel="1">
      <c r="B703" s="5" t="s">
        <v>2915</v>
      </c>
      <c r="C703" s="5" t="s">
        <v>37</v>
      </c>
      <c r="D703" s="5" t="s">
        <v>55</v>
      </c>
      <c r="E703" s="5"/>
      <c r="F703" s="5" t="s">
        <v>13398</v>
      </c>
      <c r="G703" s="5" t="s">
        <v>13399</v>
      </c>
      <c r="H703" s="5" t="s">
        <v>2918</v>
      </c>
      <c r="I703" s="5" t="s">
        <v>2366</v>
      </c>
      <c r="J703" s="5" t="s">
        <v>51</v>
      </c>
      <c r="K703" s="5" t="s">
        <v>1299</v>
      </c>
      <c r="L703" s="2">
        <f t="shared" si="10"/>
        <v>338868.57019224984</v>
      </c>
      <c r="M703" s="5" t="s">
        <v>38</v>
      </c>
      <c r="N703" s="5" t="s">
        <v>13400</v>
      </c>
    </row>
    <row r="704" spans="2:14" hidden="1" outlineLevel="1">
      <c r="B704" s="5" t="s">
        <v>7538</v>
      </c>
      <c r="C704" s="5" t="s">
        <v>37</v>
      </c>
      <c r="D704" s="5" t="s">
        <v>38</v>
      </c>
      <c r="E704" s="5"/>
      <c r="F704" s="5" t="s">
        <v>13401</v>
      </c>
      <c r="G704" s="5" t="s">
        <v>13402</v>
      </c>
      <c r="H704" s="5" t="s">
        <v>7541</v>
      </c>
      <c r="I704" s="5" t="s">
        <v>5543</v>
      </c>
      <c r="J704" s="5" t="s">
        <v>38</v>
      </c>
      <c r="K704" s="5" t="s">
        <v>4796</v>
      </c>
      <c r="L704" s="2">
        <f t="shared" si="10"/>
        <v>56478.095032041645</v>
      </c>
      <c r="M704" s="5" t="s">
        <v>38</v>
      </c>
      <c r="N704" s="5" t="s">
        <v>13403</v>
      </c>
    </row>
    <row r="705" spans="1:14" hidden="1" outlineLevel="1">
      <c r="B705" s="5" t="s">
        <v>2931</v>
      </c>
      <c r="C705" s="5" t="s">
        <v>37</v>
      </c>
      <c r="D705" s="5" t="s">
        <v>55</v>
      </c>
      <c r="E705" s="5"/>
      <c r="F705" s="5" t="s">
        <v>13404</v>
      </c>
      <c r="G705" s="5" t="s">
        <v>13405</v>
      </c>
      <c r="H705" s="5" t="s">
        <v>2934</v>
      </c>
      <c r="I705" s="5" t="s">
        <v>665</v>
      </c>
      <c r="J705" s="5" t="s">
        <v>51</v>
      </c>
      <c r="K705" s="5" t="s">
        <v>512</v>
      </c>
      <c r="L705" s="2">
        <f t="shared" si="10"/>
        <v>312801.75710053829</v>
      </c>
      <c r="M705" s="5" t="s">
        <v>38</v>
      </c>
      <c r="N705" s="5" t="s">
        <v>13406</v>
      </c>
    </row>
    <row r="706" spans="1:14" hidden="1" outlineLevel="1">
      <c r="B706" s="5" t="s">
        <v>7573</v>
      </c>
      <c r="C706" s="5" t="s">
        <v>37</v>
      </c>
      <c r="D706" s="5" t="s">
        <v>38</v>
      </c>
      <c r="E706" s="5"/>
      <c r="F706" s="5" t="s">
        <v>13407</v>
      </c>
      <c r="G706" s="5" t="s">
        <v>13408</v>
      </c>
      <c r="H706" s="5" t="s">
        <v>7576</v>
      </c>
      <c r="I706" s="5" t="s">
        <v>10441</v>
      </c>
      <c r="J706" s="5" t="s">
        <v>51</v>
      </c>
      <c r="K706" s="5" t="s">
        <v>4796</v>
      </c>
      <c r="L706" s="2">
        <f t="shared" si="10"/>
        <v>56478.095032041645</v>
      </c>
      <c r="M706" s="5" t="s">
        <v>38</v>
      </c>
      <c r="N706" s="5" t="s">
        <v>13409</v>
      </c>
    </row>
    <row r="707" spans="1:14" hidden="1" outlineLevel="1">
      <c r="B707" s="5" t="s">
        <v>7573</v>
      </c>
      <c r="C707" s="5" t="s">
        <v>37</v>
      </c>
      <c r="D707" s="5" t="s">
        <v>38</v>
      </c>
      <c r="E707" s="5"/>
      <c r="F707" s="5" t="s">
        <v>13410</v>
      </c>
      <c r="G707" s="5" t="s">
        <v>13411</v>
      </c>
      <c r="H707" s="5" t="s">
        <v>7576</v>
      </c>
      <c r="I707" s="5" t="s">
        <v>549</v>
      </c>
      <c r="J707" s="5" t="s">
        <v>51</v>
      </c>
      <c r="K707" s="5" t="s">
        <v>1159</v>
      </c>
      <c r="L707" s="2">
        <f t="shared" ref="L707:L770" si="11">K707/$K$982*100</f>
        <v>-21722.344243092939</v>
      </c>
      <c r="M707" s="5" t="s">
        <v>38</v>
      </c>
      <c r="N707" s="5" t="s">
        <v>13412</v>
      </c>
    </row>
    <row r="708" spans="1:14" hidden="1" outlineLevel="1">
      <c r="B708" s="5" t="s">
        <v>7579</v>
      </c>
      <c r="C708" s="5" t="s">
        <v>37</v>
      </c>
      <c r="D708" s="5" t="s">
        <v>38</v>
      </c>
      <c r="E708" s="5"/>
      <c r="F708" s="5" t="s">
        <v>13413</v>
      </c>
      <c r="G708" s="5" t="s">
        <v>13414</v>
      </c>
      <c r="H708" s="5" t="s">
        <v>7582</v>
      </c>
      <c r="I708" s="5" t="s">
        <v>4460</v>
      </c>
      <c r="J708" s="5" t="s">
        <v>38</v>
      </c>
      <c r="K708" s="5" t="s">
        <v>110</v>
      </c>
      <c r="L708" s="2">
        <f t="shared" si="11"/>
        <v>69511.501577897405</v>
      </c>
      <c r="M708" s="5" t="s">
        <v>38</v>
      </c>
      <c r="N708" s="5" t="s">
        <v>13415</v>
      </c>
    </row>
    <row r="709" spans="1:14" hidden="1" outlineLevel="1">
      <c r="B709" s="5" t="s">
        <v>13416</v>
      </c>
      <c r="C709" s="5" t="s">
        <v>37</v>
      </c>
      <c r="D709" s="5" t="s">
        <v>38</v>
      </c>
      <c r="E709" s="5"/>
      <c r="F709" s="5" t="s">
        <v>13417</v>
      </c>
      <c r="G709" s="5" t="s">
        <v>13418</v>
      </c>
      <c r="H709" s="5" t="s">
        <v>13419</v>
      </c>
      <c r="I709" s="5" t="s">
        <v>2967</v>
      </c>
      <c r="J709" s="5" t="s">
        <v>51</v>
      </c>
      <c r="K709" s="5" t="s">
        <v>374</v>
      </c>
      <c r="L709" s="2">
        <f t="shared" si="11"/>
        <v>21722.344243092939</v>
      </c>
      <c r="M709" s="5" t="s">
        <v>38</v>
      </c>
      <c r="N709" s="5" t="s">
        <v>13420</v>
      </c>
    </row>
    <row r="710" spans="1:14" hidden="1" outlineLevel="1">
      <c r="B710" s="5" t="s">
        <v>13421</v>
      </c>
      <c r="C710" s="5" t="s">
        <v>37</v>
      </c>
      <c r="D710" s="5" t="s">
        <v>38</v>
      </c>
      <c r="E710" s="5"/>
      <c r="F710" s="5" t="s">
        <v>13422</v>
      </c>
      <c r="G710" s="5" t="s">
        <v>13423</v>
      </c>
      <c r="H710" s="5" t="s">
        <v>13424</v>
      </c>
      <c r="I710" s="5" t="s">
        <v>13425</v>
      </c>
      <c r="J710" s="5" t="s">
        <v>38</v>
      </c>
      <c r="K710" s="5" t="s">
        <v>38</v>
      </c>
      <c r="L710" s="2">
        <f t="shared" si="11"/>
        <v>4344.4688486185878</v>
      </c>
      <c r="M710" s="5" t="s">
        <v>38</v>
      </c>
      <c r="N710" s="5" t="s">
        <v>13426</v>
      </c>
    </row>
    <row r="711" spans="1:14" hidden="1" outlineLevel="1">
      <c r="B711" s="5" t="s">
        <v>7590</v>
      </c>
      <c r="C711" s="5" t="s">
        <v>37</v>
      </c>
      <c r="D711" s="5" t="s">
        <v>38</v>
      </c>
      <c r="E711" s="5"/>
      <c r="F711" s="5" t="s">
        <v>13427</v>
      </c>
      <c r="G711" s="5" t="s">
        <v>13428</v>
      </c>
      <c r="H711" s="5" t="s">
        <v>7593</v>
      </c>
      <c r="I711" s="5" t="s">
        <v>1881</v>
      </c>
      <c r="J711" s="5" t="s">
        <v>51</v>
      </c>
      <c r="K711" s="5" t="s">
        <v>60</v>
      </c>
      <c r="L711" s="2">
        <f t="shared" si="11"/>
        <v>178123.2227933621</v>
      </c>
      <c r="M711" s="5" t="s">
        <v>38</v>
      </c>
      <c r="N711" s="5" t="s">
        <v>13429</v>
      </c>
    </row>
    <row r="712" spans="1:14" collapsed="1">
      <c r="A712" s="3" t="s">
        <v>2939</v>
      </c>
      <c r="B712" s="2" t="s">
        <v>2940</v>
      </c>
      <c r="C712" s="2" t="s">
        <v>2941</v>
      </c>
      <c r="D712" s="2" t="s">
        <v>13430</v>
      </c>
      <c r="E712" s="2" t="s">
        <v>13431</v>
      </c>
      <c r="F712" s="2" t="s">
        <v>11725</v>
      </c>
      <c r="G712" s="2" t="s">
        <v>4104</v>
      </c>
      <c r="H712" s="2" t="s">
        <v>2945</v>
      </c>
      <c r="I712" s="3" t="s">
        <v>2946</v>
      </c>
      <c r="K712" s="2">
        <f>80/C712</f>
        <v>1.7235064739211927E-3</v>
      </c>
      <c r="L712" s="2">
        <f t="shared" si="11"/>
        <v>7.4877201863430862</v>
      </c>
      <c r="M712" s="2">
        <v>-5.6000000000000001E-2</v>
      </c>
      <c r="N712" s="2">
        <v>6.05</v>
      </c>
    </row>
    <row r="713" spans="1:14" hidden="1" outlineLevel="1">
      <c r="B713" s="1" t="s">
        <v>26</v>
      </c>
      <c r="C713" s="1" t="s">
        <v>27</v>
      </c>
      <c r="D713" s="1" t="s">
        <v>4</v>
      </c>
      <c r="E713" s="1" t="s">
        <v>28</v>
      </c>
      <c r="F713" s="1" t="s">
        <v>29</v>
      </c>
      <c r="G713" s="1" t="s">
        <v>30</v>
      </c>
      <c r="H713" s="1" t="s">
        <v>31</v>
      </c>
      <c r="I713" s="1" t="s">
        <v>32</v>
      </c>
      <c r="J713" s="1" t="s">
        <v>33</v>
      </c>
      <c r="K713" s="1" t="s">
        <v>3</v>
      </c>
      <c r="L713" s="2" t="e">
        <f t="shared" si="11"/>
        <v>#VALUE!</v>
      </c>
      <c r="M713" s="1" t="s">
        <v>34</v>
      </c>
      <c r="N713" s="1" t="s">
        <v>35</v>
      </c>
    </row>
    <row r="714" spans="1:14" hidden="1" outlineLevel="1">
      <c r="B714" s="5" t="s">
        <v>2947</v>
      </c>
      <c r="C714" s="5" t="s">
        <v>24</v>
      </c>
      <c r="D714" s="5" t="s">
        <v>374</v>
      </c>
      <c r="E714" s="5"/>
      <c r="F714" s="5" t="s">
        <v>13432</v>
      </c>
      <c r="G714" s="5" t="s">
        <v>13433</v>
      </c>
      <c r="H714" s="5" t="s">
        <v>2950</v>
      </c>
      <c r="I714" s="5" t="s">
        <v>951</v>
      </c>
      <c r="J714" s="5" t="s">
        <v>51</v>
      </c>
      <c r="K714" s="5" t="s">
        <v>132</v>
      </c>
      <c r="L714" s="2">
        <f t="shared" si="11"/>
        <v>143367.4720044134</v>
      </c>
      <c r="M714" s="5" t="s">
        <v>38</v>
      </c>
      <c r="N714" s="5" t="s">
        <v>142</v>
      </c>
    </row>
    <row r="715" spans="1:14" hidden="1" outlineLevel="1">
      <c r="B715" s="5" t="s">
        <v>2951</v>
      </c>
      <c r="C715" s="5" t="s">
        <v>37</v>
      </c>
      <c r="D715" s="5" t="s">
        <v>38</v>
      </c>
      <c r="E715" s="5"/>
      <c r="F715" s="5" t="s">
        <v>13434</v>
      </c>
      <c r="G715" s="5" t="s">
        <v>13435</v>
      </c>
      <c r="H715" s="5" t="s">
        <v>2954</v>
      </c>
      <c r="I715" s="5" t="s">
        <v>5552</v>
      </c>
      <c r="J715" s="5" t="s">
        <v>51</v>
      </c>
      <c r="K715" s="5" t="s">
        <v>1393</v>
      </c>
      <c r="L715" s="2">
        <f t="shared" si="11"/>
        <v>104267.25236684611</v>
      </c>
      <c r="M715" s="5" t="s">
        <v>38</v>
      </c>
      <c r="N715" s="5" t="s">
        <v>1388</v>
      </c>
    </row>
    <row r="716" spans="1:14" hidden="1" outlineLevel="1">
      <c r="B716" s="5" t="s">
        <v>2957</v>
      </c>
      <c r="C716" s="5" t="s">
        <v>37</v>
      </c>
      <c r="D716" s="5" t="s">
        <v>63</v>
      </c>
      <c r="E716" s="5"/>
      <c r="F716" s="5" t="s">
        <v>13436</v>
      </c>
      <c r="G716" s="5" t="s">
        <v>13437</v>
      </c>
      <c r="H716" s="5" t="s">
        <v>2960</v>
      </c>
      <c r="I716" s="5" t="s">
        <v>385</v>
      </c>
      <c r="J716" s="5" t="s">
        <v>51</v>
      </c>
      <c r="K716" s="5" t="s">
        <v>139</v>
      </c>
      <c r="L716" s="2">
        <f t="shared" si="11"/>
        <v>165089.81624750633</v>
      </c>
      <c r="M716" s="5" t="s">
        <v>38</v>
      </c>
      <c r="N716" s="5" t="s">
        <v>5057</v>
      </c>
    </row>
    <row r="717" spans="1:14" hidden="1" outlineLevel="1">
      <c r="B717" s="5" t="s">
        <v>2973</v>
      </c>
      <c r="C717" s="5" t="s">
        <v>37</v>
      </c>
      <c r="D717" s="5" t="s">
        <v>38</v>
      </c>
      <c r="E717" s="5"/>
      <c r="F717" s="5" t="s">
        <v>13438</v>
      </c>
      <c r="G717" s="5" t="s">
        <v>13439</v>
      </c>
      <c r="H717" s="5" t="s">
        <v>2976</v>
      </c>
      <c r="I717" s="5" t="s">
        <v>13440</v>
      </c>
      <c r="J717" s="5" t="s">
        <v>51</v>
      </c>
      <c r="K717" s="5" t="s">
        <v>447</v>
      </c>
      <c r="L717" s="2">
        <f t="shared" si="11"/>
        <v>125989.59660993905</v>
      </c>
      <c r="M717" s="5" t="s">
        <v>38</v>
      </c>
      <c r="N717" s="5" t="s">
        <v>13441</v>
      </c>
    </row>
    <row r="718" spans="1:14" hidden="1" outlineLevel="1">
      <c r="B718" s="5" t="s">
        <v>2979</v>
      </c>
      <c r="C718" s="5" t="s">
        <v>37</v>
      </c>
      <c r="D718" s="5" t="s">
        <v>38</v>
      </c>
      <c r="E718" s="5"/>
      <c r="F718" s="5" t="s">
        <v>7626</v>
      </c>
      <c r="G718" s="5" t="s">
        <v>7627</v>
      </c>
      <c r="H718" s="5" t="s">
        <v>2982</v>
      </c>
      <c r="I718" s="5" t="s">
        <v>131</v>
      </c>
      <c r="J718" s="5" t="s">
        <v>51</v>
      </c>
      <c r="K718" s="5" t="s">
        <v>167</v>
      </c>
      <c r="L718" s="2">
        <f t="shared" si="11"/>
        <v>234601.31782540376</v>
      </c>
      <c r="M718" s="5" t="s">
        <v>38</v>
      </c>
      <c r="N718" s="5" t="s">
        <v>13442</v>
      </c>
    </row>
    <row r="719" spans="1:14" hidden="1" outlineLevel="1">
      <c r="B719" s="5" t="s">
        <v>2984</v>
      </c>
      <c r="C719" s="5" t="s">
        <v>37</v>
      </c>
      <c r="D719" s="5" t="s">
        <v>38</v>
      </c>
      <c r="E719" s="5"/>
      <c r="F719" s="5" t="s">
        <v>13443</v>
      </c>
      <c r="G719" s="5" t="s">
        <v>13444</v>
      </c>
      <c r="H719" s="5" t="s">
        <v>2987</v>
      </c>
      <c r="I719" s="5" t="s">
        <v>1219</v>
      </c>
      <c r="J719" s="5" t="s">
        <v>51</v>
      </c>
      <c r="K719" s="5" t="s">
        <v>1164</v>
      </c>
      <c r="L719" s="2">
        <f t="shared" si="11"/>
        <v>99922.78351822753</v>
      </c>
      <c r="M719" s="5" t="s">
        <v>38</v>
      </c>
      <c r="N719" s="5" t="s">
        <v>4055</v>
      </c>
    </row>
    <row r="720" spans="1:14" hidden="1" outlineLevel="1">
      <c r="B720" s="5" t="s">
        <v>2989</v>
      </c>
      <c r="C720" s="5" t="s">
        <v>37</v>
      </c>
      <c r="D720" s="5" t="s">
        <v>55</v>
      </c>
      <c r="E720" s="5"/>
      <c r="F720" s="5" t="s">
        <v>2990</v>
      </c>
      <c r="G720" s="5" t="s">
        <v>2991</v>
      </c>
      <c r="H720" s="5" t="s">
        <v>2992</v>
      </c>
      <c r="I720" s="5" t="s">
        <v>2236</v>
      </c>
      <c r="J720" s="5" t="s">
        <v>51</v>
      </c>
      <c r="K720" s="5" t="s">
        <v>215</v>
      </c>
      <c r="L720" s="2">
        <f t="shared" si="11"/>
        <v>160745.34739888774</v>
      </c>
      <c r="M720" s="5" t="s">
        <v>38</v>
      </c>
      <c r="N720" s="5" t="s">
        <v>6936</v>
      </c>
    </row>
    <row r="721" spans="2:14" hidden="1" outlineLevel="1">
      <c r="B721" s="5" t="s">
        <v>2994</v>
      </c>
      <c r="C721" s="5" t="s">
        <v>37</v>
      </c>
      <c r="D721" s="5" t="s">
        <v>38</v>
      </c>
      <c r="E721" s="5"/>
      <c r="F721" s="5" t="s">
        <v>13445</v>
      </c>
      <c r="G721" s="5" t="s">
        <v>13446</v>
      </c>
      <c r="H721" s="5" t="s">
        <v>2997</v>
      </c>
      <c r="I721" s="5" t="s">
        <v>1525</v>
      </c>
      <c r="J721" s="5" t="s">
        <v>38</v>
      </c>
      <c r="K721" s="5" t="s">
        <v>1209</v>
      </c>
      <c r="L721" s="2">
        <f t="shared" si="11"/>
        <v>225912.38012816658</v>
      </c>
      <c r="M721" s="5" t="s">
        <v>38</v>
      </c>
      <c r="N721" s="5" t="s">
        <v>13447</v>
      </c>
    </row>
    <row r="722" spans="2:14" hidden="1" outlineLevel="1">
      <c r="B722" s="5" t="s">
        <v>2999</v>
      </c>
      <c r="C722" s="5" t="s">
        <v>37</v>
      </c>
      <c r="D722" s="5" t="s">
        <v>38</v>
      </c>
      <c r="E722" s="5"/>
      <c r="F722" s="5" t="s">
        <v>13448</v>
      </c>
      <c r="G722" s="5" t="s">
        <v>13449</v>
      </c>
      <c r="H722" s="5" t="s">
        <v>3002</v>
      </c>
      <c r="I722" s="5" t="s">
        <v>1835</v>
      </c>
      <c r="J722" s="5" t="s">
        <v>51</v>
      </c>
      <c r="K722" s="5" t="s">
        <v>132</v>
      </c>
      <c r="L722" s="2">
        <f t="shared" si="11"/>
        <v>143367.4720044134</v>
      </c>
      <c r="M722" s="5" t="s">
        <v>38</v>
      </c>
      <c r="N722" s="5" t="s">
        <v>1493</v>
      </c>
    </row>
    <row r="723" spans="2:14" hidden="1" outlineLevel="1">
      <c r="B723" s="5" t="s">
        <v>3005</v>
      </c>
      <c r="C723" s="5" t="s">
        <v>37</v>
      </c>
      <c r="D723" s="5" t="s">
        <v>38</v>
      </c>
      <c r="E723" s="5"/>
      <c r="F723" s="5" t="s">
        <v>13450</v>
      </c>
      <c r="G723" s="5" t="s">
        <v>13451</v>
      </c>
      <c r="H723" s="5" t="s">
        <v>3008</v>
      </c>
      <c r="I723" s="5" t="s">
        <v>2375</v>
      </c>
      <c r="J723" s="5" t="s">
        <v>51</v>
      </c>
      <c r="K723" s="5" t="s">
        <v>2286</v>
      </c>
      <c r="L723" s="2">
        <f t="shared" si="11"/>
        <v>82544.908123753165</v>
      </c>
      <c r="M723" s="5" t="s">
        <v>38</v>
      </c>
      <c r="N723" s="5" t="s">
        <v>13452</v>
      </c>
    </row>
    <row r="724" spans="2:14" hidden="1" outlineLevel="1">
      <c r="B724" s="5" t="s">
        <v>3019</v>
      </c>
      <c r="C724" s="5" t="s">
        <v>37</v>
      </c>
      <c r="D724" s="5" t="s">
        <v>110</v>
      </c>
      <c r="E724" s="5"/>
      <c r="F724" s="5" t="s">
        <v>7652</v>
      </c>
      <c r="G724" s="5" t="s">
        <v>13453</v>
      </c>
      <c r="H724" s="5" t="s">
        <v>3022</v>
      </c>
      <c r="I724" s="5" t="s">
        <v>2167</v>
      </c>
      <c r="J724" s="5" t="s">
        <v>51</v>
      </c>
      <c r="K724" s="5" t="s">
        <v>1613</v>
      </c>
      <c r="L724" s="2">
        <f t="shared" si="11"/>
        <v>321490.69479777548</v>
      </c>
      <c r="M724" s="5" t="s">
        <v>38</v>
      </c>
      <c r="N724" s="5" t="s">
        <v>13454</v>
      </c>
    </row>
    <row r="725" spans="2:14" hidden="1" outlineLevel="1">
      <c r="B725" s="5" t="s">
        <v>3025</v>
      </c>
      <c r="C725" s="5" t="s">
        <v>37</v>
      </c>
      <c r="D725" s="5" t="s">
        <v>46</v>
      </c>
      <c r="E725" s="5"/>
      <c r="F725" s="5" t="s">
        <v>13455</v>
      </c>
      <c r="G725" s="5" t="s">
        <v>13456</v>
      </c>
      <c r="H725" s="5" t="s">
        <v>3028</v>
      </c>
      <c r="I725" s="5" t="s">
        <v>6574</v>
      </c>
      <c r="J725" s="5" t="s">
        <v>51</v>
      </c>
      <c r="K725" s="5" t="s">
        <v>4354</v>
      </c>
      <c r="L725" s="2">
        <f t="shared" si="11"/>
        <v>334524.10134363128</v>
      </c>
      <c r="M725" s="5" t="s">
        <v>38</v>
      </c>
      <c r="N725" s="5" t="s">
        <v>13457</v>
      </c>
    </row>
    <row r="726" spans="2:14" hidden="1" outlineLevel="1">
      <c r="B726" s="5" t="s">
        <v>3030</v>
      </c>
      <c r="C726" s="5" t="s">
        <v>37</v>
      </c>
      <c r="D726" s="5" t="s">
        <v>55</v>
      </c>
      <c r="E726" s="5"/>
      <c r="F726" s="5" t="s">
        <v>13458</v>
      </c>
      <c r="G726" s="5" t="s">
        <v>13459</v>
      </c>
      <c r="H726" s="5" t="s">
        <v>3033</v>
      </c>
      <c r="I726" s="5" t="s">
        <v>5498</v>
      </c>
      <c r="J726" s="5" t="s">
        <v>51</v>
      </c>
      <c r="K726" s="5" t="s">
        <v>1095</v>
      </c>
      <c r="L726" s="2">
        <f t="shared" si="11"/>
        <v>-69511.501577897405</v>
      </c>
      <c r="M726" s="5" t="s">
        <v>38</v>
      </c>
      <c r="N726" s="5" t="s">
        <v>13460</v>
      </c>
    </row>
    <row r="727" spans="2:14" hidden="1" outlineLevel="1">
      <c r="B727" s="5" t="s">
        <v>3030</v>
      </c>
      <c r="C727" s="5" t="s">
        <v>37</v>
      </c>
      <c r="D727" s="5" t="s">
        <v>55</v>
      </c>
      <c r="E727" s="5"/>
      <c r="F727" s="5" t="s">
        <v>13461</v>
      </c>
      <c r="G727" s="5" t="s">
        <v>7660</v>
      </c>
      <c r="H727" s="5" t="s">
        <v>3033</v>
      </c>
      <c r="I727" s="5" t="s">
        <v>2401</v>
      </c>
      <c r="J727" s="5" t="s">
        <v>51</v>
      </c>
      <c r="K727" s="5" t="s">
        <v>117</v>
      </c>
      <c r="L727" s="2">
        <f t="shared" si="11"/>
        <v>152056.40970165055</v>
      </c>
      <c r="M727" s="5" t="s">
        <v>38</v>
      </c>
      <c r="N727" s="5" t="s">
        <v>13462</v>
      </c>
    </row>
    <row r="728" spans="2:14" hidden="1" outlineLevel="1">
      <c r="B728" s="5" t="s">
        <v>3043</v>
      </c>
      <c r="C728" s="5" t="s">
        <v>37</v>
      </c>
      <c r="D728" s="5" t="s">
        <v>55</v>
      </c>
      <c r="E728" s="5"/>
      <c r="F728" s="5" t="s">
        <v>13463</v>
      </c>
      <c r="G728" s="5" t="s">
        <v>3050</v>
      </c>
      <c r="H728" s="5" t="s">
        <v>3046</v>
      </c>
      <c r="I728" s="5" t="s">
        <v>1152</v>
      </c>
      <c r="J728" s="5" t="s">
        <v>51</v>
      </c>
      <c r="K728" s="5" t="s">
        <v>324</v>
      </c>
      <c r="L728" s="2">
        <f t="shared" si="11"/>
        <v>182467.69164198069</v>
      </c>
      <c r="M728" s="5" t="s">
        <v>38</v>
      </c>
      <c r="N728" s="5" t="s">
        <v>13464</v>
      </c>
    </row>
    <row r="729" spans="2:14" hidden="1" outlineLevel="1">
      <c r="B729" s="5" t="s">
        <v>3043</v>
      </c>
      <c r="C729" s="5" t="s">
        <v>37</v>
      </c>
      <c r="D729" s="5" t="s">
        <v>46</v>
      </c>
      <c r="E729" s="5"/>
      <c r="F729" s="5" t="s">
        <v>13465</v>
      </c>
      <c r="G729" s="5" t="s">
        <v>13466</v>
      </c>
      <c r="H729" s="5" t="s">
        <v>3046</v>
      </c>
      <c r="I729" s="5" t="s">
        <v>576</v>
      </c>
      <c r="J729" s="5" t="s">
        <v>51</v>
      </c>
      <c r="K729" s="5" t="s">
        <v>711</v>
      </c>
      <c r="L729" s="2">
        <f t="shared" si="11"/>
        <v>-173778.75394474351</v>
      </c>
      <c r="M729" s="5" t="s">
        <v>38</v>
      </c>
      <c r="N729" s="5" t="s">
        <v>3728</v>
      </c>
    </row>
    <row r="730" spans="2:14" hidden="1" outlineLevel="1">
      <c r="B730" s="5" t="s">
        <v>3052</v>
      </c>
      <c r="C730" s="5" t="s">
        <v>37</v>
      </c>
      <c r="D730" s="5" t="s">
        <v>38</v>
      </c>
      <c r="E730" s="5"/>
      <c r="F730" s="5" t="s">
        <v>7690</v>
      </c>
      <c r="G730" s="5" t="s">
        <v>7691</v>
      </c>
      <c r="H730" s="5" t="s">
        <v>3055</v>
      </c>
      <c r="I730" s="5" t="s">
        <v>1774</v>
      </c>
      <c r="J730" s="5" t="s">
        <v>38</v>
      </c>
      <c r="K730" s="5" t="s">
        <v>887</v>
      </c>
      <c r="L730" s="2">
        <f t="shared" si="11"/>
        <v>65167.032729278821</v>
      </c>
      <c r="M730" s="5" t="s">
        <v>38</v>
      </c>
      <c r="N730" s="5" t="s">
        <v>11094</v>
      </c>
    </row>
    <row r="731" spans="2:14" hidden="1" outlineLevel="1">
      <c r="B731" s="5" t="s">
        <v>3052</v>
      </c>
      <c r="C731" s="5" t="s">
        <v>37</v>
      </c>
      <c r="D731" s="5" t="s">
        <v>38</v>
      </c>
      <c r="E731" s="5"/>
      <c r="F731" s="5" t="s">
        <v>13467</v>
      </c>
      <c r="G731" s="5" t="s">
        <v>13468</v>
      </c>
      <c r="H731" s="5" t="s">
        <v>3055</v>
      </c>
      <c r="I731" s="5" t="s">
        <v>501</v>
      </c>
      <c r="J731" s="5" t="s">
        <v>38</v>
      </c>
      <c r="K731" s="5" t="s">
        <v>676</v>
      </c>
      <c r="L731" s="2">
        <f t="shared" si="11"/>
        <v>-4344.4688486185878</v>
      </c>
      <c r="M731" s="5" t="s">
        <v>38</v>
      </c>
      <c r="N731" s="5" t="s">
        <v>13469</v>
      </c>
    </row>
    <row r="732" spans="2:14" hidden="1" outlineLevel="1">
      <c r="B732" s="5" t="s">
        <v>3069</v>
      </c>
      <c r="C732" s="5" t="s">
        <v>37</v>
      </c>
      <c r="D732" s="5" t="s">
        <v>55</v>
      </c>
      <c r="E732" s="5"/>
      <c r="F732" s="5" t="s">
        <v>13470</v>
      </c>
      <c r="G732" s="5" t="s">
        <v>13471</v>
      </c>
      <c r="H732" s="5" t="s">
        <v>3072</v>
      </c>
      <c r="I732" s="5" t="s">
        <v>3987</v>
      </c>
      <c r="J732" s="5" t="s">
        <v>51</v>
      </c>
      <c r="K732" s="5" t="s">
        <v>3073</v>
      </c>
      <c r="L732" s="2">
        <f t="shared" si="11"/>
        <v>-260668.13091711528</v>
      </c>
      <c r="M732" s="5" t="s">
        <v>38</v>
      </c>
      <c r="N732" s="5" t="s">
        <v>1035</v>
      </c>
    </row>
    <row r="733" spans="2:14" hidden="1" outlineLevel="1">
      <c r="B733" s="5" t="s">
        <v>3069</v>
      </c>
      <c r="C733" s="5" t="s">
        <v>37</v>
      </c>
      <c r="D733" s="5" t="s">
        <v>2097</v>
      </c>
      <c r="E733" s="5"/>
      <c r="F733" s="5" t="s">
        <v>7713</v>
      </c>
      <c r="G733" s="5" t="s">
        <v>7714</v>
      </c>
      <c r="H733" s="5" t="s">
        <v>3072</v>
      </c>
      <c r="I733" s="5" t="s">
        <v>2706</v>
      </c>
      <c r="J733" s="5" t="s">
        <v>51</v>
      </c>
      <c r="K733" s="5" t="s">
        <v>2962</v>
      </c>
      <c r="L733" s="2">
        <f t="shared" si="11"/>
        <v>482236.04219666321</v>
      </c>
      <c r="M733" s="5" t="s">
        <v>38</v>
      </c>
      <c r="N733" s="5" t="s">
        <v>9875</v>
      </c>
    </row>
    <row r="734" spans="2:14" hidden="1" outlineLevel="1">
      <c r="B734" s="5" t="s">
        <v>3080</v>
      </c>
      <c r="C734" s="5" t="s">
        <v>37</v>
      </c>
      <c r="D734" s="5" t="s">
        <v>38</v>
      </c>
      <c r="E734" s="5"/>
      <c r="F734" s="5" t="s">
        <v>13472</v>
      </c>
      <c r="G734" s="5" t="s">
        <v>13473</v>
      </c>
      <c r="H734" s="5" t="s">
        <v>3083</v>
      </c>
      <c r="I734" s="5" t="s">
        <v>2435</v>
      </c>
      <c r="J734" s="5" t="s">
        <v>38</v>
      </c>
      <c r="K734" s="5" t="s">
        <v>89</v>
      </c>
      <c r="L734" s="2">
        <f t="shared" si="11"/>
        <v>121645.12776132046</v>
      </c>
      <c r="M734" s="5" t="s">
        <v>38</v>
      </c>
      <c r="N734" s="5" t="s">
        <v>2862</v>
      </c>
    </row>
    <row r="735" spans="2:14" hidden="1" outlineLevel="1">
      <c r="B735" s="5" t="s">
        <v>3080</v>
      </c>
      <c r="C735" s="5" t="s">
        <v>37</v>
      </c>
      <c r="D735" s="5" t="s">
        <v>38</v>
      </c>
      <c r="E735" s="5"/>
      <c r="F735" s="5" t="s">
        <v>13474</v>
      </c>
      <c r="G735" s="5" t="s">
        <v>13475</v>
      </c>
      <c r="H735" s="5" t="s">
        <v>3083</v>
      </c>
      <c r="I735" s="5" t="s">
        <v>1717</v>
      </c>
      <c r="J735" s="5" t="s">
        <v>38</v>
      </c>
      <c r="K735" s="5" t="s">
        <v>1856</v>
      </c>
      <c r="L735" s="2">
        <f t="shared" si="11"/>
        <v>-112956.19006408329</v>
      </c>
      <c r="M735" s="5" t="s">
        <v>38</v>
      </c>
      <c r="N735" s="5" t="s">
        <v>13476</v>
      </c>
    </row>
    <row r="736" spans="2:14" hidden="1" outlineLevel="1">
      <c r="B736" s="5" t="s">
        <v>3095</v>
      </c>
      <c r="C736" s="5" t="s">
        <v>37</v>
      </c>
      <c r="D736" s="5" t="s">
        <v>38</v>
      </c>
      <c r="E736" s="5"/>
      <c r="F736" s="5" t="s">
        <v>13477</v>
      </c>
      <c r="G736" s="5" t="s">
        <v>13478</v>
      </c>
      <c r="H736" s="5" t="s">
        <v>3098</v>
      </c>
      <c r="I736" s="5" t="s">
        <v>330</v>
      </c>
      <c r="J736" s="5" t="s">
        <v>38</v>
      </c>
      <c r="K736" s="5" t="s">
        <v>3819</v>
      </c>
      <c r="L736" s="2">
        <f t="shared" si="11"/>
        <v>-99922.78351822753</v>
      </c>
      <c r="M736" s="5" t="s">
        <v>38</v>
      </c>
      <c r="N736" s="5" t="s">
        <v>13479</v>
      </c>
    </row>
    <row r="737" spans="1:14" hidden="1" outlineLevel="1">
      <c r="B737" s="5" t="s">
        <v>3095</v>
      </c>
      <c r="C737" s="5" t="s">
        <v>37</v>
      </c>
      <c r="D737" s="5" t="s">
        <v>63</v>
      </c>
      <c r="E737" s="5"/>
      <c r="F737" s="5" t="s">
        <v>7740</v>
      </c>
      <c r="G737" s="5" t="s">
        <v>13480</v>
      </c>
      <c r="H737" s="5" t="s">
        <v>3098</v>
      </c>
      <c r="I737" s="5" t="s">
        <v>88</v>
      </c>
      <c r="J737" s="5" t="s">
        <v>38</v>
      </c>
      <c r="K737" s="5" t="s">
        <v>82</v>
      </c>
      <c r="L737" s="2">
        <f t="shared" si="11"/>
        <v>147711.94085303199</v>
      </c>
      <c r="M737" s="5" t="s">
        <v>38</v>
      </c>
      <c r="N737" s="5" t="s">
        <v>13481</v>
      </c>
    </row>
    <row r="738" spans="1:14" hidden="1" outlineLevel="1">
      <c r="B738" s="5" t="s">
        <v>3095</v>
      </c>
      <c r="C738" s="5" t="s">
        <v>37</v>
      </c>
      <c r="D738" s="5" t="s">
        <v>38</v>
      </c>
      <c r="E738" s="5"/>
      <c r="F738" s="5" t="s">
        <v>13482</v>
      </c>
      <c r="G738" s="5" t="s">
        <v>13483</v>
      </c>
      <c r="H738" s="5" t="s">
        <v>3098</v>
      </c>
      <c r="I738" s="5" t="s">
        <v>6658</v>
      </c>
      <c r="J738" s="5" t="s">
        <v>38</v>
      </c>
      <c r="K738" s="5" t="s">
        <v>1337</v>
      </c>
      <c r="L738" s="2">
        <f t="shared" si="11"/>
        <v>-30411.281940330115</v>
      </c>
      <c r="M738" s="5" t="s">
        <v>38</v>
      </c>
      <c r="N738" s="5" t="s">
        <v>13484</v>
      </c>
    </row>
    <row r="739" spans="1:14" hidden="1" outlineLevel="1">
      <c r="B739" s="5" t="s">
        <v>13485</v>
      </c>
      <c r="C739" s="5" t="s">
        <v>37</v>
      </c>
      <c r="D739" s="5" t="s">
        <v>38</v>
      </c>
      <c r="E739" s="5"/>
      <c r="F739" s="5" t="s">
        <v>13486</v>
      </c>
      <c r="G739" s="5" t="s">
        <v>13487</v>
      </c>
      <c r="H739" s="5" t="s">
        <v>13488</v>
      </c>
      <c r="I739" s="5" t="s">
        <v>1435</v>
      </c>
      <c r="J739" s="5" t="s">
        <v>38</v>
      </c>
      <c r="K739" s="5" t="s">
        <v>374</v>
      </c>
      <c r="L739" s="2">
        <f t="shared" si="11"/>
        <v>21722.344243092939</v>
      </c>
      <c r="M739" s="5" t="s">
        <v>38</v>
      </c>
      <c r="N739" s="5" t="s">
        <v>13489</v>
      </c>
    </row>
    <row r="740" spans="1:14" hidden="1" outlineLevel="1">
      <c r="B740" s="5" t="s">
        <v>7743</v>
      </c>
      <c r="C740" s="5" t="s">
        <v>37</v>
      </c>
      <c r="D740" s="5" t="s">
        <v>38</v>
      </c>
      <c r="E740" s="5"/>
      <c r="F740" s="5" t="s">
        <v>13490</v>
      </c>
      <c r="G740" s="5" t="s">
        <v>13491</v>
      </c>
      <c r="H740" s="5" t="s">
        <v>7746</v>
      </c>
      <c r="I740" s="5" t="s">
        <v>4169</v>
      </c>
      <c r="J740" s="5" t="s">
        <v>38</v>
      </c>
      <c r="K740" s="5" t="s">
        <v>956</v>
      </c>
      <c r="L740" s="2">
        <f t="shared" si="11"/>
        <v>-86889.376972371756</v>
      </c>
      <c r="M740" s="5" t="s">
        <v>38</v>
      </c>
      <c r="N740" s="5" t="s">
        <v>13492</v>
      </c>
    </row>
    <row r="741" spans="1:14" hidden="1" outlineLevel="1">
      <c r="B741" s="5" t="s">
        <v>7743</v>
      </c>
      <c r="C741" s="5" t="s">
        <v>37</v>
      </c>
      <c r="D741" s="5" t="s">
        <v>55</v>
      </c>
      <c r="E741" s="5"/>
      <c r="F741" s="5" t="s">
        <v>13493</v>
      </c>
      <c r="G741" s="5" t="s">
        <v>13494</v>
      </c>
      <c r="H741" s="5" t="s">
        <v>7746</v>
      </c>
      <c r="I741" s="5" t="s">
        <v>109</v>
      </c>
      <c r="J741" s="5" t="s">
        <v>38</v>
      </c>
      <c r="K741" s="5" t="s">
        <v>1013</v>
      </c>
      <c r="L741" s="2">
        <f t="shared" si="11"/>
        <v>217223.4424309294</v>
      </c>
      <c r="M741" s="5" t="s">
        <v>38</v>
      </c>
      <c r="N741" s="5" t="s">
        <v>6271</v>
      </c>
    </row>
    <row r="742" spans="1:14" collapsed="1">
      <c r="A742" s="3" t="s">
        <v>3238</v>
      </c>
      <c r="B742" s="2" t="s">
        <v>3239</v>
      </c>
      <c r="C742" s="2" t="s">
        <v>3240</v>
      </c>
      <c r="D742" s="2" t="s">
        <v>13495</v>
      </c>
      <c r="E742" s="2" t="s">
        <v>13496</v>
      </c>
      <c r="F742" s="2" t="s">
        <v>8460</v>
      </c>
      <c r="G742" s="2" t="s">
        <v>1855</v>
      </c>
      <c r="H742" s="2" t="s">
        <v>8462</v>
      </c>
      <c r="I742" s="3" t="s">
        <v>3246</v>
      </c>
      <c r="K742" s="2">
        <f>96/C742</f>
        <v>9.3926111458985599E-4</v>
      </c>
      <c r="L742" s="2">
        <f t="shared" si="11"/>
        <v>4.0805906530544034</v>
      </c>
      <c r="M742" s="2">
        <v>-0.20300000000000001</v>
      </c>
      <c r="N742" s="2">
        <v>5.68</v>
      </c>
    </row>
    <row r="743" spans="1:14" hidden="1" outlineLevel="1">
      <c r="B743" s="1" t="s">
        <v>26</v>
      </c>
      <c r="C743" s="1" t="s">
        <v>27</v>
      </c>
      <c r="D743" s="1" t="s">
        <v>4</v>
      </c>
      <c r="E743" s="1" t="s">
        <v>28</v>
      </c>
      <c r="F743" s="1" t="s">
        <v>29</v>
      </c>
      <c r="G743" s="1" t="s">
        <v>30</v>
      </c>
      <c r="H743" s="1" t="s">
        <v>31</v>
      </c>
      <c r="I743" s="1" t="s">
        <v>32</v>
      </c>
      <c r="J743" s="1" t="s">
        <v>33</v>
      </c>
      <c r="K743" s="1" t="s">
        <v>3</v>
      </c>
      <c r="L743" s="2" t="e">
        <f t="shared" si="11"/>
        <v>#VALUE!</v>
      </c>
      <c r="M743" s="1" t="s">
        <v>34</v>
      </c>
      <c r="N743" s="1" t="s">
        <v>35</v>
      </c>
    </row>
    <row r="744" spans="1:14" hidden="1" outlineLevel="1">
      <c r="B744" s="7" t="s">
        <v>1892</v>
      </c>
      <c r="C744" s="7" t="s">
        <v>24</v>
      </c>
      <c r="D744" s="7" t="s">
        <v>46</v>
      </c>
      <c r="E744" s="7"/>
      <c r="F744" s="7" t="s">
        <v>12871</v>
      </c>
      <c r="G744" s="7" t="s">
        <v>12872</v>
      </c>
      <c r="H744" s="7" t="s">
        <v>1895</v>
      </c>
      <c r="I744" s="7" t="s">
        <v>1774</v>
      </c>
      <c r="J744" s="7" t="s">
        <v>51</v>
      </c>
      <c r="K744" s="7" t="s">
        <v>89</v>
      </c>
      <c r="L744" s="2">
        <f t="shared" si="11"/>
        <v>121645.12776132046</v>
      </c>
      <c r="M744" s="7" t="s">
        <v>38</v>
      </c>
      <c r="N744" s="7" t="s">
        <v>89</v>
      </c>
    </row>
    <row r="745" spans="1:14" hidden="1" outlineLevel="1">
      <c r="B745" s="7" t="s">
        <v>1897</v>
      </c>
      <c r="C745" s="7" t="s">
        <v>24</v>
      </c>
      <c r="D745" s="7" t="s">
        <v>38</v>
      </c>
      <c r="E745" s="7"/>
      <c r="F745" s="7" t="s">
        <v>12873</v>
      </c>
      <c r="G745" s="7" t="s">
        <v>12874</v>
      </c>
      <c r="H745" s="7" t="s">
        <v>1387</v>
      </c>
      <c r="I745" s="7" t="s">
        <v>3151</v>
      </c>
      <c r="J745" s="7" t="s">
        <v>51</v>
      </c>
      <c r="K745" s="7" t="s">
        <v>89</v>
      </c>
      <c r="L745" s="2">
        <f t="shared" si="11"/>
        <v>121645.12776132046</v>
      </c>
      <c r="M745" s="7" t="s">
        <v>38</v>
      </c>
      <c r="N745" s="7" t="s">
        <v>459</v>
      </c>
    </row>
    <row r="746" spans="1:14" hidden="1" outlineLevel="1">
      <c r="B746" s="7" t="s">
        <v>1901</v>
      </c>
      <c r="C746" s="7" t="s">
        <v>24</v>
      </c>
      <c r="D746" s="7" t="s">
        <v>38</v>
      </c>
      <c r="E746" s="7"/>
      <c r="F746" s="7" t="s">
        <v>12875</v>
      </c>
      <c r="G746" s="7" t="s">
        <v>12876</v>
      </c>
      <c r="H746" s="7" t="s">
        <v>1904</v>
      </c>
      <c r="I746" s="7" t="s">
        <v>1619</v>
      </c>
      <c r="J746" s="7" t="s">
        <v>51</v>
      </c>
      <c r="K746" s="7" t="s">
        <v>43</v>
      </c>
      <c r="L746" s="2">
        <f t="shared" si="11"/>
        <v>130334.06545855764</v>
      </c>
      <c r="M746" s="7" t="s">
        <v>38</v>
      </c>
      <c r="N746" s="7" t="s">
        <v>512</v>
      </c>
    </row>
    <row r="747" spans="1:14" hidden="1" outlineLevel="1">
      <c r="B747" s="7" t="s">
        <v>1912</v>
      </c>
      <c r="C747" s="7" t="s">
        <v>24</v>
      </c>
      <c r="D747" s="7" t="s">
        <v>46</v>
      </c>
      <c r="E747" s="7"/>
      <c r="F747" s="7" t="s">
        <v>12877</v>
      </c>
      <c r="G747" s="7" t="s">
        <v>12878</v>
      </c>
      <c r="H747" s="7" t="s">
        <v>1915</v>
      </c>
      <c r="I747" s="7" t="s">
        <v>1635</v>
      </c>
      <c r="J747" s="7" t="s">
        <v>51</v>
      </c>
      <c r="K747" s="7" t="s">
        <v>139</v>
      </c>
      <c r="L747" s="2">
        <f t="shared" si="11"/>
        <v>165089.81624750633</v>
      </c>
      <c r="M747" s="7" t="s">
        <v>38</v>
      </c>
      <c r="N747" s="7" t="s">
        <v>12879</v>
      </c>
    </row>
    <row r="748" spans="1:14" hidden="1" outlineLevel="1">
      <c r="B748" s="7" t="s">
        <v>1917</v>
      </c>
      <c r="C748" s="7" t="s">
        <v>24</v>
      </c>
      <c r="D748" s="7" t="s">
        <v>38</v>
      </c>
      <c r="E748" s="7"/>
      <c r="F748" s="7" t="s">
        <v>12880</v>
      </c>
      <c r="G748" s="7" t="s">
        <v>12881</v>
      </c>
      <c r="H748" s="7" t="s">
        <v>1920</v>
      </c>
      <c r="I748" s="7" t="s">
        <v>705</v>
      </c>
      <c r="J748" s="7" t="s">
        <v>51</v>
      </c>
      <c r="K748" s="7" t="s">
        <v>181</v>
      </c>
      <c r="L748" s="2">
        <f t="shared" si="11"/>
        <v>134678.53430717625</v>
      </c>
      <c r="M748" s="7" t="s">
        <v>38</v>
      </c>
      <c r="N748" s="7" t="s">
        <v>12882</v>
      </c>
    </row>
    <row r="749" spans="1:14" hidden="1" outlineLevel="1">
      <c r="B749" s="7" t="s">
        <v>1929</v>
      </c>
      <c r="C749" s="7" t="s">
        <v>24</v>
      </c>
      <c r="D749" s="7" t="s">
        <v>55</v>
      </c>
      <c r="E749" s="7"/>
      <c r="F749" s="7" t="s">
        <v>4861</v>
      </c>
      <c r="G749" s="7" t="s">
        <v>12883</v>
      </c>
      <c r="H749" s="7" t="s">
        <v>1932</v>
      </c>
      <c r="I749" s="7" t="s">
        <v>7869</v>
      </c>
      <c r="J749" s="7" t="s">
        <v>51</v>
      </c>
      <c r="K749" s="7" t="s">
        <v>459</v>
      </c>
      <c r="L749" s="2">
        <f t="shared" si="11"/>
        <v>265012.59976573387</v>
      </c>
      <c r="M749" s="7" t="s">
        <v>38</v>
      </c>
      <c r="N749" s="7" t="s">
        <v>12884</v>
      </c>
    </row>
    <row r="750" spans="1:14" hidden="1" outlineLevel="1">
      <c r="B750" s="7" t="s">
        <v>1940</v>
      </c>
      <c r="C750" s="7" t="s">
        <v>24</v>
      </c>
      <c r="D750" s="7" t="s">
        <v>55</v>
      </c>
      <c r="E750" s="7"/>
      <c r="F750" s="7" t="s">
        <v>1941</v>
      </c>
      <c r="G750" s="7" t="s">
        <v>12887</v>
      </c>
      <c r="H750" s="7" t="s">
        <v>1943</v>
      </c>
      <c r="I750" s="7" t="s">
        <v>6111</v>
      </c>
      <c r="J750" s="7" t="s">
        <v>51</v>
      </c>
      <c r="K750" s="7" t="s">
        <v>301</v>
      </c>
      <c r="L750" s="2">
        <f t="shared" si="11"/>
        <v>139023.00315579481</v>
      </c>
      <c r="M750" s="7" t="s">
        <v>38</v>
      </c>
      <c r="N750" s="7" t="s">
        <v>12888</v>
      </c>
    </row>
    <row r="751" spans="1:14" hidden="1" outlineLevel="1">
      <c r="B751" s="7" t="s">
        <v>1945</v>
      </c>
      <c r="C751" s="7" t="s">
        <v>24</v>
      </c>
      <c r="D751" s="7" t="s">
        <v>38</v>
      </c>
      <c r="E751" s="7"/>
      <c r="F751" s="7" t="s">
        <v>1946</v>
      </c>
      <c r="G751" s="7" t="s">
        <v>12889</v>
      </c>
      <c r="H751" s="7" t="s">
        <v>1948</v>
      </c>
      <c r="I751" s="7" t="s">
        <v>11227</v>
      </c>
      <c r="J751" s="7" t="s">
        <v>51</v>
      </c>
      <c r="K751" s="7" t="s">
        <v>96</v>
      </c>
      <c r="L751" s="2">
        <f t="shared" si="11"/>
        <v>199845.56703645506</v>
      </c>
      <c r="M751" s="7" t="s">
        <v>38</v>
      </c>
      <c r="N751" s="7" t="s">
        <v>2696</v>
      </c>
    </row>
    <row r="752" spans="1:14" hidden="1" outlineLevel="1">
      <c r="B752" s="7" t="s">
        <v>12890</v>
      </c>
      <c r="C752" s="7" t="s">
        <v>24</v>
      </c>
      <c r="D752" s="7" t="s">
        <v>38</v>
      </c>
      <c r="E752" s="7" t="s">
        <v>5196</v>
      </c>
      <c r="F752" s="7" t="s">
        <v>12891</v>
      </c>
      <c r="G752" s="7" t="s">
        <v>12892</v>
      </c>
      <c r="H752" s="7" t="s">
        <v>12893</v>
      </c>
      <c r="I752" s="7" t="s">
        <v>12894</v>
      </c>
      <c r="J752" s="7" t="s">
        <v>51</v>
      </c>
      <c r="K752" s="7" t="s">
        <v>676</v>
      </c>
      <c r="L752" s="2">
        <f t="shared" si="11"/>
        <v>-4344.4688486185878</v>
      </c>
      <c r="M752" s="7" t="s">
        <v>38</v>
      </c>
      <c r="N752" s="7" t="s">
        <v>2707</v>
      </c>
    </row>
    <row r="753" spans="2:14" hidden="1" outlineLevel="1">
      <c r="B753" s="7" t="s">
        <v>1950</v>
      </c>
      <c r="C753" s="7" t="s">
        <v>24</v>
      </c>
      <c r="D753" s="7" t="s">
        <v>38</v>
      </c>
      <c r="E753" s="7"/>
      <c r="F753" s="7" t="s">
        <v>12895</v>
      </c>
      <c r="G753" s="7" t="s">
        <v>12896</v>
      </c>
      <c r="H753" s="7" t="s">
        <v>1953</v>
      </c>
      <c r="I753" s="7" t="s">
        <v>2054</v>
      </c>
      <c r="J753" s="7" t="s">
        <v>38</v>
      </c>
      <c r="K753" s="7" t="s">
        <v>75</v>
      </c>
      <c r="L753" s="2">
        <f t="shared" si="11"/>
        <v>117300.65891270188</v>
      </c>
      <c r="M753" s="7" t="s">
        <v>38</v>
      </c>
      <c r="N753" s="7" t="s">
        <v>12897</v>
      </c>
    </row>
    <row r="754" spans="2:14" hidden="1" outlineLevel="1">
      <c r="B754" s="7" t="s">
        <v>1955</v>
      </c>
      <c r="C754" s="7" t="s">
        <v>24</v>
      </c>
      <c r="D754" s="7" t="s">
        <v>38</v>
      </c>
      <c r="E754" s="7"/>
      <c r="F754" s="7" t="s">
        <v>12898</v>
      </c>
      <c r="G754" s="7" t="s">
        <v>12899</v>
      </c>
      <c r="H754" s="7" t="s">
        <v>1958</v>
      </c>
      <c r="I754" s="7" t="s">
        <v>385</v>
      </c>
      <c r="J754" s="7" t="s">
        <v>38</v>
      </c>
      <c r="K754" s="7" t="s">
        <v>110</v>
      </c>
      <c r="L754" s="2">
        <f t="shared" si="11"/>
        <v>69511.501577897405</v>
      </c>
      <c r="M754" s="7" t="s">
        <v>38</v>
      </c>
      <c r="N754" s="7" t="s">
        <v>12900</v>
      </c>
    </row>
    <row r="755" spans="2:14" hidden="1" outlineLevel="1">
      <c r="B755" s="7" t="s">
        <v>1966</v>
      </c>
      <c r="C755" s="7" t="s">
        <v>24</v>
      </c>
      <c r="D755" s="7" t="s">
        <v>46</v>
      </c>
      <c r="E755" s="7"/>
      <c r="F755" s="7" t="s">
        <v>12901</v>
      </c>
      <c r="G755" s="7" t="s">
        <v>12902</v>
      </c>
      <c r="H755" s="7" t="s">
        <v>1969</v>
      </c>
      <c r="I755" s="7" t="s">
        <v>3759</v>
      </c>
      <c r="J755" s="7" t="s">
        <v>51</v>
      </c>
      <c r="K755" s="7" t="s">
        <v>1164</v>
      </c>
      <c r="L755" s="2">
        <f t="shared" si="11"/>
        <v>99922.78351822753</v>
      </c>
      <c r="M755" s="7" t="s">
        <v>38</v>
      </c>
      <c r="N755" s="7" t="s">
        <v>12903</v>
      </c>
    </row>
    <row r="756" spans="2:14" hidden="1" outlineLevel="1">
      <c r="B756" s="7" t="s">
        <v>1983</v>
      </c>
      <c r="C756" s="7" t="s">
        <v>24</v>
      </c>
      <c r="D756" s="7" t="s">
        <v>55</v>
      </c>
      <c r="E756" s="7"/>
      <c r="F756" s="7" t="s">
        <v>12910</v>
      </c>
      <c r="G756" s="7" t="s">
        <v>12911</v>
      </c>
      <c r="H756" s="7" t="s">
        <v>1986</v>
      </c>
      <c r="I756" s="7" t="s">
        <v>3304</v>
      </c>
      <c r="J756" s="7" t="s">
        <v>51</v>
      </c>
      <c r="K756" s="7" t="s">
        <v>3088</v>
      </c>
      <c r="L756" s="2">
        <f t="shared" si="11"/>
        <v>-278046.00631158962</v>
      </c>
      <c r="M756" s="7" t="s">
        <v>38</v>
      </c>
      <c r="N756" s="7" t="s">
        <v>12912</v>
      </c>
    </row>
    <row r="757" spans="2:14" hidden="1" outlineLevel="1">
      <c r="B757" s="7" t="s">
        <v>1999</v>
      </c>
      <c r="C757" s="7" t="s">
        <v>24</v>
      </c>
      <c r="D757" s="7" t="s">
        <v>46</v>
      </c>
      <c r="E757" s="7"/>
      <c r="F757" s="7" t="s">
        <v>12919</v>
      </c>
      <c r="G757" s="7" t="s">
        <v>12920</v>
      </c>
      <c r="H757" s="7" t="s">
        <v>2002</v>
      </c>
      <c r="I757" s="7" t="s">
        <v>5677</v>
      </c>
      <c r="J757" s="7" t="s">
        <v>51</v>
      </c>
      <c r="K757" s="7" t="s">
        <v>195</v>
      </c>
      <c r="L757" s="2">
        <f t="shared" si="11"/>
        <v>243290.25552264092</v>
      </c>
      <c r="M757" s="7" t="s">
        <v>38</v>
      </c>
      <c r="N757" s="7" t="s">
        <v>12921</v>
      </c>
    </row>
    <row r="758" spans="2:14" hidden="1" outlineLevel="1">
      <c r="B758" s="7" t="s">
        <v>2019</v>
      </c>
      <c r="C758" s="7" t="s">
        <v>24</v>
      </c>
      <c r="D758" s="7" t="s">
        <v>55</v>
      </c>
      <c r="E758" s="7"/>
      <c r="F758" s="7" t="s">
        <v>12926</v>
      </c>
      <c r="G758" s="7" t="s">
        <v>12927</v>
      </c>
      <c r="H758" s="7" t="s">
        <v>2022</v>
      </c>
      <c r="I758" s="7" t="s">
        <v>6296</v>
      </c>
      <c r="J758" s="7" t="s">
        <v>51</v>
      </c>
      <c r="K758" s="7" t="s">
        <v>167</v>
      </c>
      <c r="L758" s="2">
        <f t="shared" si="11"/>
        <v>234601.31782540376</v>
      </c>
      <c r="M758" s="7" t="s">
        <v>38</v>
      </c>
      <c r="N758" s="7" t="s">
        <v>12928</v>
      </c>
    </row>
    <row r="759" spans="2:14" hidden="1" outlineLevel="1">
      <c r="B759" s="7" t="s">
        <v>2033</v>
      </c>
      <c r="C759" s="7" t="s">
        <v>24</v>
      </c>
      <c r="D759" s="7" t="s">
        <v>63</v>
      </c>
      <c r="E759" s="7"/>
      <c r="F759" s="7" t="s">
        <v>12931</v>
      </c>
      <c r="G759" s="7" t="s">
        <v>12932</v>
      </c>
      <c r="H759" s="7" t="s">
        <v>2036</v>
      </c>
      <c r="I759" s="7" t="s">
        <v>1910</v>
      </c>
      <c r="J759" s="7" t="s">
        <v>51</v>
      </c>
      <c r="K759" s="7" t="s">
        <v>459</v>
      </c>
      <c r="L759" s="2">
        <f t="shared" si="11"/>
        <v>265012.59976573387</v>
      </c>
      <c r="M759" s="7" t="s">
        <v>38</v>
      </c>
      <c r="N759" s="7" t="s">
        <v>12933</v>
      </c>
    </row>
    <row r="760" spans="2:14" hidden="1" outlineLevel="1">
      <c r="B760" s="7" t="s">
        <v>2038</v>
      </c>
      <c r="C760" s="7" t="s">
        <v>24</v>
      </c>
      <c r="D760" s="7" t="s">
        <v>55</v>
      </c>
      <c r="E760" s="7"/>
      <c r="F760" s="7" t="s">
        <v>12934</v>
      </c>
      <c r="G760" s="7" t="s">
        <v>12935</v>
      </c>
      <c r="H760" s="7" t="s">
        <v>2041</v>
      </c>
      <c r="I760" s="7" t="s">
        <v>4071</v>
      </c>
      <c r="J760" s="7" t="s">
        <v>51</v>
      </c>
      <c r="K760" s="7" t="s">
        <v>484</v>
      </c>
      <c r="L760" s="2">
        <f t="shared" si="11"/>
        <v>260668.13091711528</v>
      </c>
      <c r="M760" s="7" t="s">
        <v>38</v>
      </c>
      <c r="N760" s="7" t="s">
        <v>12936</v>
      </c>
    </row>
    <row r="761" spans="2:14" hidden="1" outlineLevel="1">
      <c r="B761" s="7" t="s">
        <v>3247</v>
      </c>
      <c r="C761" s="7" t="s">
        <v>24</v>
      </c>
      <c r="D761" s="7" t="s">
        <v>38</v>
      </c>
      <c r="E761" s="7"/>
      <c r="F761" s="7" t="s">
        <v>13497</v>
      </c>
      <c r="G761" s="7" t="s">
        <v>13498</v>
      </c>
      <c r="H761" s="7" t="s">
        <v>3250</v>
      </c>
      <c r="I761" s="7" t="s">
        <v>2308</v>
      </c>
      <c r="J761" s="7" t="s">
        <v>51</v>
      </c>
      <c r="K761" s="7" t="s">
        <v>239</v>
      </c>
      <c r="L761" s="2">
        <f t="shared" si="11"/>
        <v>91233.845820990347</v>
      </c>
      <c r="M761" s="7" t="s">
        <v>38</v>
      </c>
      <c r="N761" s="7" t="s">
        <v>13499</v>
      </c>
    </row>
    <row r="762" spans="2:14" hidden="1" outlineLevel="1">
      <c r="B762" s="7" t="s">
        <v>3247</v>
      </c>
      <c r="C762" s="7" t="s">
        <v>24</v>
      </c>
      <c r="D762" s="7" t="s">
        <v>38</v>
      </c>
      <c r="E762" s="7"/>
      <c r="F762" s="7" t="s">
        <v>13500</v>
      </c>
      <c r="G762" s="7" t="s">
        <v>13501</v>
      </c>
      <c r="H762" s="7" t="s">
        <v>3250</v>
      </c>
      <c r="I762" s="7" t="s">
        <v>6528</v>
      </c>
      <c r="J762" s="7" t="s">
        <v>51</v>
      </c>
      <c r="K762" s="7" t="s">
        <v>2315</v>
      </c>
      <c r="L762" s="2">
        <f t="shared" si="11"/>
        <v>-39100.219637567287</v>
      </c>
      <c r="M762" s="7" t="s">
        <v>38</v>
      </c>
      <c r="N762" s="7" t="s">
        <v>13502</v>
      </c>
    </row>
    <row r="763" spans="2:14" hidden="1" outlineLevel="1">
      <c r="B763" s="7" t="s">
        <v>2056</v>
      </c>
      <c r="C763" s="7" t="s">
        <v>24</v>
      </c>
      <c r="D763" s="7" t="s">
        <v>55</v>
      </c>
      <c r="E763" s="7"/>
      <c r="F763" s="7" t="s">
        <v>4960</v>
      </c>
      <c r="G763" s="7" t="s">
        <v>12937</v>
      </c>
      <c r="H763" s="7" t="s">
        <v>2059</v>
      </c>
      <c r="I763" s="7" t="s">
        <v>2222</v>
      </c>
      <c r="J763" s="7" t="s">
        <v>51</v>
      </c>
      <c r="K763" s="7" t="s">
        <v>746</v>
      </c>
      <c r="L763" s="2">
        <f t="shared" si="11"/>
        <v>43444.688486185878</v>
      </c>
      <c r="M763" s="7" t="s">
        <v>38</v>
      </c>
      <c r="N763" s="7" t="s">
        <v>5576</v>
      </c>
    </row>
    <row r="764" spans="2:14" hidden="1" outlineLevel="1">
      <c r="B764" s="7" t="s">
        <v>2061</v>
      </c>
      <c r="C764" s="7" t="s">
        <v>24</v>
      </c>
      <c r="D764" s="7" t="s">
        <v>38</v>
      </c>
      <c r="E764" s="7"/>
      <c r="F764" s="7" t="s">
        <v>12938</v>
      </c>
      <c r="G764" s="7" t="s">
        <v>12939</v>
      </c>
      <c r="H764" s="7" t="s">
        <v>2064</v>
      </c>
      <c r="I764" s="7" t="s">
        <v>4907</v>
      </c>
      <c r="J764" s="7" t="s">
        <v>38</v>
      </c>
      <c r="K764" s="7" t="s">
        <v>159</v>
      </c>
      <c r="L764" s="2">
        <f t="shared" si="11"/>
        <v>108611.7212154647</v>
      </c>
      <c r="M764" s="7" t="s">
        <v>38</v>
      </c>
      <c r="N764" s="7" t="s">
        <v>12940</v>
      </c>
    </row>
    <row r="765" spans="2:14" hidden="1" outlineLevel="1">
      <c r="B765" s="7" t="s">
        <v>2072</v>
      </c>
      <c r="C765" s="7" t="s">
        <v>24</v>
      </c>
      <c r="D765" s="7" t="s">
        <v>46</v>
      </c>
      <c r="E765" s="7"/>
      <c r="F765" s="7" t="s">
        <v>12941</v>
      </c>
      <c r="G765" s="7" t="s">
        <v>12942</v>
      </c>
      <c r="H765" s="7" t="s">
        <v>2075</v>
      </c>
      <c r="I765" s="7" t="s">
        <v>682</v>
      </c>
      <c r="J765" s="7" t="s">
        <v>51</v>
      </c>
      <c r="K765" s="7" t="s">
        <v>379</v>
      </c>
      <c r="L765" s="2">
        <f t="shared" si="11"/>
        <v>251979.1932198781</v>
      </c>
      <c r="M765" s="7" t="s">
        <v>38</v>
      </c>
      <c r="N765" s="7" t="s">
        <v>6902</v>
      </c>
    </row>
    <row r="766" spans="2:14" hidden="1" outlineLevel="1">
      <c r="B766" s="7" t="s">
        <v>2081</v>
      </c>
      <c r="C766" s="7" t="s">
        <v>24</v>
      </c>
      <c r="D766" s="7" t="s">
        <v>46</v>
      </c>
      <c r="E766" s="7"/>
      <c r="F766" s="7" t="s">
        <v>12943</v>
      </c>
      <c r="G766" s="7" t="s">
        <v>12944</v>
      </c>
      <c r="H766" s="7" t="s">
        <v>2084</v>
      </c>
      <c r="I766" s="7" t="s">
        <v>1503</v>
      </c>
      <c r="J766" s="7" t="s">
        <v>51</v>
      </c>
      <c r="K766" s="7" t="s">
        <v>967</v>
      </c>
      <c r="L766" s="2">
        <f t="shared" si="11"/>
        <v>317146.22594915691</v>
      </c>
      <c r="M766" s="7" t="s">
        <v>38</v>
      </c>
      <c r="N766" s="7" t="s">
        <v>12945</v>
      </c>
    </row>
    <row r="767" spans="2:14" hidden="1" outlineLevel="1">
      <c r="B767" s="8" t="s">
        <v>2118</v>
      </c>
      <c r="C767" s="8" t="s">
        <v>24</v>
      </c>
      <c r="D767" s="8" t="s">
        <v>38</v>
      </c>
      <c r="E767" s="8"/>
      <c r="F767" s="8" t="s">
        <v>12963</v>
      </c>
      <c r="G767" s="8" t="s">
        <v>12963</v>
      </c>
      <c r="H767" s="8" t="s">
        <v>12964</v>
      </c>
      <c r="I767" s="8" t="s">
        <v>4672</v>
      </c>
      <c r="J767" s="8" t="s">
        <v>51</v>
      </c>
      <c r="K767" s="8" t="s">
        <v>4596</v>
      </c>
      <c r="L767" s="2">
        <f t="shared" si="11"/>
        <v>0</v>
      </c>
      <c r="M767" s="8" t="s">
        <v>55</v>
      </c>
      <c r="N767" s="8" t="s">
        <v>12965</v>
      </c>
    </row>
    <row r="768" spans="2:14" hidden="1" outlineLevel="1">
      <c r="B768" s="7" t="s">
        <v>2118</v>
      </c>
      <c r="C768" s="7" t="s">
        <v>24</v>
      </c>
      <c r="D768" s="7" t="s">
        <v>38</v>
      </c>
      <c r="E768" s="7"/>
      <c r="F768" s="7" t="s">
        <v>12966</v>
      </c>
      <c r="G768" s="7" t="s">
        <v>12967</v>
      </c>
      <c r="H768" s="7" t="s">
        <v>2121</v>
      </c>
      <c r="I768" s="7" t="s">
        <v>2280</v>
      </c>
      <c r="J768" s="7" t="s">
        <v>51</v>
      </c>
      <c r="K768" s="7" t="s">
        <v>1423</v>
      </c>
      <c r="L768" s="2">
        <f t="shared" si="11"/>
        <v>173778.75394474351</v>
      </c>
      <c r="M768" s="7" t="s">
        <v>38</v>
      </c>
      <c r="N768" s="7" t="s">
        <v>12968</v>
      </c>
    </row>
    <row r="769" spans="2:14" hidden="1" outlineLevel="1">
      <c r="B769" s="7" t="s">
        <v>5075</v>
      </c>
      <c r="C769" s="7" t="s">
        <v>24</v>
      </c>
      <c r="D769" s="7" t="s">
        <v>55</v>
      </c>
      <c r="E769" s="7"/>
      <c r="F769" s="7" t="s">
        <v>12969</v>
      </c>
      <c r="G769" s="7" t="s">
        <v>12970</v>
      </c>
      <c r="H769" s="7" t="s">
        <v>5078</v>
      </c>
      <c r="I769" s="7" t="s">
        <v>2435</v>
      </c>
      <c r="J769" s="7" t="s">
        <v>51</v>
      </c>
      <c r="K769" s="7" t="s">
        <v>1695</v>
      </c>
      <c r="L769" s="2">
        <f t="shared" si="11"/>
        <v>282390.47516020824</v>
      </c>
      <c r="M769" s="7" t="s">
        <v>38</v>
      </c>
      <c r="N769" s="7" t="s">
        <v>12971</v>
      </c>
    </row>
    <row r="770" spans="2:14" hidden="1" outlineLevel="1">
      <c r="B770" s="7" t="s">
        <v>5083</v>
      </c>
      <c r="C770" s="7" t="s">
        <v>24</v>
      </c>
      <c r="D770" s="7" t="s">
        <v>38</v>
      </c>
      <c r="E770" s="7" t="s">
        <v>120</v>
      </c>
      <c r="F770" s="7" t="s">
        <v>5084</v>
      </c>
      <c r="G770" s="7" t="s">
        <v>12972</v>
      </c>
      <c r="H770" s="7" t="s">
        <v>5086</v>
      </c>
      <c r="I770" s="7" t="s">
        <v>2065</v>
      </c>
      <c r="J770" s="7" t="s">
        <v>51</v>
      </c>
      <c r="K770" s="7" t="s">
        <v>1259</v>
      </c>
      <c r="L770" s="2">
        <f t="shared" si="11"/>
        <v>-13033.406545855763</v>
      </c>
      <c r="M770" s="7" t="s">
        <v>38</v>
      </c>
      <c r="N770" s="7" t="s">
        <v>12973</v>
      </c>
    </row>
    <row r="771" spans="2:14" hidden="1" outlineLevel="1">
      <c r="B771" s="7" t="s">
        <v>2136</v>
      </c>
      <c r="C771" s="7" t="s">
        <v>24</v>
      </c>
      <c r="D771" s="7" t="s">
        <v>38</v>
      </c>
      <c r="E771" s="7"/>
      <c r="F771" s="7" t="s">
        <v>12980</v>
      </c>
      <c r="G771" s="7" t="s">
        <v>12981</v>
      </c>
      <c r="H771" s="7" t="s">
        <v>2139</v>
      </c>
      <c r="I771" s="7" t="s">
        <v>3304</v>
      </c>
      <c r="J771" s="7" t="s">
        <v>51</v>
      </c>
      <c r="K771" s="7" t="s">
        <v>252</v>
      </c>
      <c r="L771" s="2">
        <f t="shared" ref="L771:L834" si="12">K771/$K$982*100</f>
        <v>73855.970426515996</v>
      </c>
      <c r="M771" s="7" t="s">
        <v>38</v>
      </c>
      <c r="N771" s="7" t="s">
        <v>12982</v>
      </c>
    </row>
    <row r="772" spans="2:14" hidden="1" outlineLevel="1">
      <c r="B772" s="7" t="s">
        <v>2141</v>
      </c>
      <c r="C772" s="7" t="s">
        <v>24</v>
      </c>
      <c r="D772" s="7" t="s">
        <v>55</v>
      </c>
      <c r="E772" s="7"/>
      <c r="F772" s="7" t="s">
        <v>12983</v>
      </c>
      <c r="G772" s="7" t="s">
        <v>12984</v>
      </c>
      <c r="H772" s="7" t="s">
        <v>2144</v>
      </c>
      <c r="I772" s="7" t="s">
        <v>665</v>
      </c>
      <c r="J772" s="7" t="s">
        <v>51</v>
      </c>
      <c r="K772" s="7" t="s">
        <v>1613</v>
      </c>
      <c r="L772" s="2">
        <f t="shared" si="12"/>
        <v>321490.69479777548</v>
      </c>
      <c r="M772" s="7" t="s">
        <v>38</v>
      </c>
      <c r="N772" s="7" t="s">
        <v>12985</v>
      </c>
    </row>
    <row r="773" spans="2:14" hidden="1" outlineLevel="1">
      <c r="B773" s="7" t="s">
        <v>2141</v>
      </c>
      <c r="C773" s="7" t="s">
        <v>24</v>
      </c>
      <c r="D773" s="7" t="s">
        <v>55</v>
      </c>
      <c r="E773" s="7"/>
      <c r="F773" s="7" t="s">
        <v>2142</v>
      </c>
      <c r="G773" s="7" t="s">
        <v>12986</v>
      </c>
      <c r="H773" s="7" t="s">
        <v>2144</v>
      </c>
      <c r="I773" s="7" t="s">
        <v>1129</v>
      </c>
      <c r="J773" s="7" t="s">
        <v>51</v>
      </c>
      <c r="K773" s="7" t="s">
        <v>343</v>
      </c>
      <c r="L773" s="2">
        <f t="shared" si="12"/>
        <v>-204190.03588507365</v>
      </c>
      <c r="M773" s="7" t="s">
        <v>38</v>
      </c>
      <c r="N773" s="7" t="s">
        <v>12987</v>
      </c>
    </row>
    <row r="774" spans="2:14" hidden="1" outlineLevel="1">
      <c r="B774" s="7" t="s">
        <v>2163</v>
      </c>
      <c r="C774" s="7" t="s">
        <v>24</v>
      </c>
      <c r="D774" s="7" t="s">
        <v>46</v>
      </c>
      <c r="E774" s="7"/>
      <c r="F774" s="7" t="s">
        <v>2164</v>
      </c>
      <c r="G774" s="7" t="s">
        <v>12991</v>
      </c>
      <c r="H774" s="7" t="s">
        <v>2166</v>
      </c>
      <c r="I774" s="7" t="s">
        <v>7191</v>
      </c>
      <c r="J774" s="7" t="s">
        <v>51</v>
      </c>
      <c r="K774" s="7" t="s">
        <v>188</v>
      </c>
      <c r="L774" s="2">
        <f t="shared" si="12"/>
        <v>204190.03588507365</v>
      </c>
      <c r="M774" s="7" t="s">
        <v>38</v>
      </c>
      <c r="N774" s="7" t="s">
        <v>12992</v>
      </c>
    </row>
    <row r="775" spans="2:14" hidden="1" outlineLevel="1">
      <c r="B775" s="7" t="s">
        <v>2163</v>
      </c>
      <c r="C775" s="7" t="s">
        <v>24</v>
      </c>
      <c r="D775" s="7" t="s">
        <v>63</v>
      </c>
      <c r="E775" s="7"/>
      <c r="F775" s="7" t="s">
        <v>12993</v>
      </c>
      <c r="G775" s="7" t="s">
        <v>12994</v>
      </c>
      <c r="H775" s="7" t="s">
        <v>2166</v>
      </c>
      <c r="I775" s="7" t="s">
        <v>9017</v>
      </c>
      <c r="J775" s="7" t="s">
        <v>51</v>
      </c>
      <c r="K775" s="7" t="s">
        <v>343</v>
      </c>
      <c r="L775" s="2">
        <f t="shared" si="12"/>
        <v>-204190.03588507365</v>
      </c>
      <c r="M775" s="7" t="s">
        <v>38</v>
      </c>
      <c r="N775" s="7" t="s">
        <v>12995</v>
      </c>
    </row>
    <row r="776" spans="2:14" hidden="1" outlineLevel="1">
      <c r="B776" s="7" t="s">
        <v>2172</v>
      </c>
      <c r="C776" s="7" t="s">
        <v>24</v>
      </c>
      <c r="D776" s="7" t="s">
        <v>55</v>
      </c>
      <c r="E776" s="7"/>
      <c r="F776" s="7" t="s">
        <v>12996</v>
      </c>
      <c r="G776" s="7" t="s">
        <v>12997</v>
      </c>
      <c r="H776" s="7" t="s">
        <v>2175</v>
      </c>
      <c r="I776" s="7" t="s">
        <v>3590</v>
      </c>
      <c r="J776" s="7" t="s">
        <v>51</v>
      </c>
      <c r="K776" s="7" t="s">
        <v>1393</v>
      </c>
      <c r="L776" s="2">
        <f t="shared" si="12"/>
        <v>104267.25236684611</v>
      </c>
      <c r="M776" s="7" t="s">
        <v>38</v>
      </c>
      <c r="N776" s="7" t="s">
        <v>12998</v>
      </c>
    </row>
    <row r="777" spans="2:14" hidden="1" outlineLevel="1">
      <c r="B777" s="7" t="s">
        <v>7264</v>
      </c>
      <c r="C777" s="7" t="s">
        <v>24</v>
      </c>
      <c r="D777" s="7" t="s">
        <v>55</v>
      </c>
      <c r="E777" s="7"/>
      <c r="F777" s="7" t="s">
        <v>13503</v>
      </c>
      <c r="G777" s="7" t="s">
        <v>13504</v>
      </c>
      <c r="H777" s="7" t="s">
        <v>7267</v>
      </c>
      <c r="I777" s="7" t="s">
        <v>7542</v>
      </c>
      <c r="J777" s="7" t="s">
        <v>51</v>
      </c>
      <c r="K777" s="7" t="s">
        <v>259</v>
      </c>
      <c r="L777" s="2">
        <f t="shared" si="12"/>
        <v>195501.09818783647</v>
      </c>
      <c r="M777" s="7" t="s">
        <v>38</v>
      </c>
      <c r="N777" s="7" t="s">
        <v>13505</v>
      </c>
    </row>
    <row r="778" spans="2:14" hidden="1" outlineLevel="1">
      <c r="B778" s="7" t="s">
        <v>2187</v>
      </c>
      <c r="C778" s="7" t="s">
        <v>24</v>
      </c>
      <c r="D778" s="7" t="s">
        <v>38</v>
      </c>
      <c r="E778" s="7"/>
      <c r="F778" s="7" t="s">
        <v>13005</v>
      </c>
      <c r="G778" s="7" t="s">
        <v>13006</v>
      </c>
      <c r="H778" s="7" t="s">
        <v>2190</v>
      </c>
      <c r="I778" s="7" t="s">
        <v>3177</v>
      </c>
      <c r="J778" s="7" t="s">
        <v>38</v>
      </c>
      <c r="K778" s="7" t="s">
        <v>768</v>
      </c>
      <c r="L778" s="2">
        <f t="shared" si="12"/>
        <v>-17377.875394474351</v>
      </c>
      <c r="M778" s="7" t="s">
        <v>38</v>
      </c>
      <c r="N778" s="7" t="s">
        <v>13007</v>
      </c>
    </row>
    <row r="779" spans="2:14" hidden="1" outlineLevel="1">
      <c r="B779" s="7" t="s">
        <v>2187</v>
      </c>
      <c r="C779" s="7" t="s">
        <v>24</v>
      </c>
      <c r="D779" s="7" t="s">
        <v>55</v>
      </c>
      <c r="E779" s="7"/>
      <c r="F779" s="7" t="s">
        <v>13008</v>
      </c>
      <c r="G779" s="7" t="s">
        <v>13009</v>
      </c>
      <c r="H779" s="7" t="s">
        <v>2190</v>
      </c>
      <c r="I779" s="7" t="s">
        <v>984</v>
      </c>
      <c r="J779" s="7" t="s">
        <v>38</v>
      </c>
      <c r="K779" s="7" t="s">
        <v>142</v>
      </c>
      <c r="L779" s="2">
        <f t="shared" si="12"/>
        <v>26066.813091711527</v>
      </c>
      <c r="M779" s="7" t="s">
        <v>38</v>
      </c>
      <c r="N779" s="7" t="s">
        <v>13010</v>
      </c>
    </row>
    <row r="780" spans="2:14" hidden="1" outlineLevel="1">
      <c r="B780" s="7" t="s">
        <v>2197</v>
      </c>
      <c r="C780" s="7" t="s">
        <v>24</v>
      </c>
      <c r="D780" s="7" t="s">
        <v>38</v>
      </c>
      <c r="E780" s="7"/>
      <c r="F780" s="7" t="s">
        <v>5177</v>
      </c>
      <c r="G780" s="7" t="s">
        <v>5178</v>
      </c>
      <c r="H780" s="7" t="s">
        <v>2200</v>
      </c>
      <c r="I780" s="7" t="s">
        <v>5179</v>
      </c>
      <c r="J780" s="7" t="s">
        <v>38</v>
      </c>
      <c r="K780" s="7" t="s">
        <v>63</v>
      </c>
      <c r="L780" s="2">
        <f t="shared" si="12"/>
        <v>17377.875394474351</v>
      </c>
      <c r="M780" s="7" t="s">
        <v>38</v>
      </c>
      <c r="N780" s="7" t="s">
        <v>13011</v>
      </c>
    </row>
    <row r="781" spans="2:14" hidden="1" outlineLevel="1">
      <c r="B781" s="7" t="s">
        <v>2203</v>
      </c>
      <c r="C781" s="7" t="s">
        <v>24</v>
      </c>
      <c r="D781" s="7" t="s">
        <v>142</v>
      </c>
      <c r="E781" s="7"/>
      <c r="F781" s="7" t="s">
        <v>13012</v>
      </c>
      <c r="G781" s="7" t="s">
        <v>13013</v>
      </c>
      <c r="H781" s="7" t="s">
        <v>2206</v>
      </c>
      <c r="I781" s="7" t="s">
        <v>767</v>
      </c>
      <c r="J781" s="7" t="s">
        <v>38</v>
      </c>
      <c r="K781" s="7" t="s">
        <v>336</v>
      </c>
      <c r="L781" s="2">
        <f t="shared" si="12"/>
        <v>269357.06861435249</v>
      </c>
      <c r="M781" s="7" t="s">
        <v>38</v>
      </c>
      <c r="N781" s="7" t="s">
        <v>13014</v>
      </c>
    </row>
    <row r="782" spans="2:14" hidden="1" outlineLevel="1">
      <c r="B782" s="7" t="s">
        <v>2203</v>
      </c>
      <c r="C782" s="7" t="s">
        <v>24</v>
      </c>
      <c r="D782" s="7" t="s">
        <v>38</v>
      </c>
      <c r="E782" s="7"/>
      <c r="F782" s="7" t="s">
        <v>13015</v>
      </c>
      <c r="G782" s="7" t="s">
        <v>13016</v>
      </c>
      <c r="H782" s="7" t="s">
        <v>2206</v>
      </c>
      <c r="I782" s="7" t="s">
        <v>2347</v>
      </c>
      <c r="J782" s="7" t="s">
        <v>38</v>
      </c>
      <c r="K782" s="7" t="s">
        <v>1294</v>
      </c>
      <c r="L782" s="2">
        <f t="shared" si="12"/>
        <v>-82544.908123753165</v>
      </c>
      <c r="M782" s="7" t="s">
        <v>38</v>
      </c>
      <c r="N782" s="7" t="s">
        <v>9070</v>
      </c>
    </row>
    <row r="783" spans="2:14" hidden="1" outlineLevel="1">
      <c r="B783" s="7" t="s">
        <v>2203</v>
      </c>
      <c r="C783" s="7" t="s">
        <v>24</v>
      </c>
      <c r="D783" s="7" t="s">
        <v>38</v>
      </c>
      <c r="E783" s="7"/>
      <c r="F783" s="7" t="s">
        <v>13017</v>
      </c>
      <c r="G783" s="7" t="s">
        <v>13018</v>
      </c>
      <c r="H783" s="7" t="s">
        <v>2206</v>
      </c>
      <c r="I783" s="7" t="s">
        <v>13019</v>
      </c>
      <c r="J783" s="7" t="s">
        <v>38</v>
      </c>
      <c r="K783" s="7" t="s">
        <v>1374</v>
      </c>
      <c r="L783" s="2">
        <f t="shared" si="12"/>
        <v>-26066.813091711527</v>
      </c>
      <c r="M783" s="7" t="s">
        <v>38</v>
      </c>
      <c r="N783" s="7" t="s">
        <v>13020</v>
      </c>
    </row>
    <row r="784" spans="2:14" hidden="1" outlineLevel="1">
      <c r="B784" s="7" t="s">
        <v>2224</v>
      </c>
      <c r="C784" s="7" t="s">
        <v>24</v>
      </c>
      <c r="D784" s="7" t="s">
        <v>46</v>
      </c>
      <c r="E784" s="7"/>
      <c r="F784" s="7" t="s">
        <v>13028</v>
      </c>
      <c r="G784" s="7" t="s">
        <v>13029</v>
      </c>
      <c r="H784" s="7" t="s">
        <v>2227</v>
      </c>
      <c r="I784" s="7" t="s">
        <v>5774</v>
      </c>
      <c r="J784" s="7" t="s">
        <v>55</v>
      </c>
      <c r="K784" s="7" t="s">
        <v>1164</v>
      </c>
      <c r="L784" s="2">
        <f t="shared" si="12"/>
        <v>99922.78351822753</v>
      </c>
      <c r="M784" s="7" t="s">
        <v>38</v>
      </c>
      <c r="N784" s="7" t="s">
        <v>13030</v>
      </c>
    </row>
    <row r="785" spans="1:14" hidden="1" outlineLevel="1">
      <c r="B785" s="7" t="s">
        <v>2224</v>
      </c>
      <c r="C785" s="7" t="s">
        <v>24</v>
      </c>
      <c r="D785" s="7" t="s">
        <v>55</v>
      </c>
      <c r="E785" s="7"/>
      <c r="F785" s="7" t="s">
        <v>13031</v>
      </c>
      <c r="G785" s="7" t="s">
        <v>13032</v>
      </c>
      <c r="H785" s="7" t="s">
        <v>2227</v>
      </c>
      <c r="I785" s="7" t="s">
        <v>1226</v>
      </c>
      <c r="J785" s="7" t="s">
        <v>55</v>
      </c>
      <c r="K785" s="7" t="s">
        <v>271</v>
      </c>
      <c r="L785" s="2">
        <f t="shared" si="12"/>
        <v>-95578.314669608939</v>
      </c>
      <c r="M785" s="7" t="s">
        <v>38</v>
      </c>
      <c r="N785" s="7" t="s">
        <v>13033</v>
      </c>
    </row>
    <row r="786" spans="1:14" hidden="1" outlineLevel="1">
      <c r="B786" s="7" t="s">
        <v>5244</v>
      </c>
      <c r="C786" s="7" t="s">
        <v>24</v>
      </c>
      <c r="D786" s="7" t="s">
        <v>55</v>
      </c>
      <c r="E786" s="7"/>
      <c r="F786" s="7" t="s">
        <v>13037</v>
      </c>
      <c r="G786" s="7" t="s">
        <v>13038</v>
      </c>
      <c r="H786" s="7" t="s">
        <v>5247</v>
      </c>
      <c r="I786" s="7" t="s">
        <v>1710</v>
      </c>
      <c r="J786" s="7" t="s">
        <v>51</v>
      </c>
      <c r="K786" s="7" t="s">
        <v>941</v>
      </c>
      <c r="L786" s="2">
        <f t="shared" si="12"/>
        <v>-65167.032729278821</v>
      </c>
      <c r="M786" s="7" t="s">
        <v>38</v>
      </c>
      <c r="N786" s="7" t="s">
        <v>13039</v>
      </c>
    </row>
    <row r="787" spans="1:14" hidden="1" outlineLevel="1">
      <c r="B787" s="7" t="s">
        <v>5244</v>
      </c>
      <c r="C787" s="7" t="s">
        <v>24</v>
      </c>
      <c r="D787" s="7" t="s">
        <v>38</v>
      </c>
      <c r="E787" s="7"/>
      <c r="F787" s="7" t="s">
        <v>13040</v>
      </c>
      <c r="G787" s="7" t="s">
        <v>13041</v>
      </c>
      <c r="H787" s="7" t="s">
        <v>5247</v>
      </c>
      <c r="I787" s="7" t="s">
        <v>1219</v>
      </c>
      <c r="J787" s="7" t="s">
        <v>51</v>
      </c>
      <c r="K787" s="7" t="s">
        <v>181</v>
      </c>
      <c r="L787" s="2">
        <f t="shared" si="12"/>
        <v>134678.53430717625</v>
      </c>
      <c r="M787" s="7" t="s">
        <v>38</v>
      </c>
      <c r="N787" s="7" t="s">
        <v>13042</v>
      </c>
    </row>
    <row r="788" spans="1:14" hidden="1" outlineLevel="1">
      <c r="B788" s="7" t="s">
        <v>5250</v>
      </c>
      <c r="C788" s="7" t="s">
        <v>24</v>
      </c>
      <c r="D788" s="7" t="s">
        <v>46</v>
      </c>
      <c r="E788" s="7"/>
      <c r="F788" s="7" t="s">
        <v>13043</v>
      </c>
      <c r="G788" s="7" t="s">
        <v>13044</v>
      </c>
      <c r="H788" s="7" t="s">
        <v>5253</v>
      </c>
      <c r="I788" s="7" t="s">
        <v>4460</v>
      </c>
      <c r="J788" s="7" t="s">
        <v>38</v>
      </c>
      <c r="K788" s="7" t="s">
        <v>2286</v>
      </c>
      <c r="L788" s="2">
        <f t="shared" si="12"/>
        <v>82544.908123753165</v>
      </c>
      <c r="M788" s="7" t="s">
        <v>38</v>
      </c>
      <c r="N788" s="7" t="s">
        <v>1264</v>
      </c>
    </row>
    <row r="789" spans="1:14" hidden="1" outlineLevel="1">
      <c r="B789" s="7" t="s">
        <v>2238</v>
      </c>
      <c r="C789" s="7" t="s">
        <v>24</v>
      </c>
      <c r="D789" s="7" t="s">
        <v>55</v>
      </c>
      <c r="E789" s="7"/>
      <c r="F789" s="7" t="s">
        <v>13045</v>
      </c>
      <c r="G789" s="7" t="s">
        <v>13046</v>
      </c>
      <c r="H789" s="7" t="s">
        <v>2241</v>
      </c>
      <c r="I789" s="7" t="s">
        <v>2302</v>
      </c>
      <c r="J789" s="7" t="s">
        <v>51</v>
      </c>
      <c r="K789" s="7" t="s">
        <v>561</v>
      </c>
      <c r="L789" s="2">
        <f t="shared" si="12"/>
        <v>-104267.25236684611</v>
      </c>
      <c r="M789" s="7" t="s">
        <v>38</v>
      </c>
      <c r="N789" s="7" t="s">
        <v>13047</v>
      </c>
    </row>
    <row r="790" spans="1:14" hidden="1" outlineLevel="1">
      <c r="B790" s="7" t="s">
        <v>2238</v>
      </c>
      <c r="C790" s="7" t="s">
        <v>24</v>
      </c>
      <c r="D790" s="7" t="s">
        <v>55</v>
      </c>
      <c r="E790" s="7"/>
      <c r="F790" s="7" t="s">
        <v>2243</v>
      </c>
      <c r="G790" s="7" t="s">
        <v>13048</v>
      </c>
      <c r="H790" s="7" t="s">
        <v>2241</v>
      </c>
      <c r="I790" s="7" t="s">
        <v>3590</v>
      </c>
      <c r="J790" s="7" t="s">
        <v>51</v>
      </c>
      <c r="K790" s="7" t="s">
        <v>1620</v>
      </c>
      <c r="L790" s="2">
        <f t="shared" si="12"/>
        <v>191156.62933921788</v>
      </c>
      <c r="M790" s="7" t="s">
        <v>38</v>
      </c>
      <c r="N790" s="7" t="s">
        <v>13049</v>
      </c>
    </row>
    <row r="791" spans="1:14" hidden="1" outlineLevel="1">
      <c r="B791" s="7" t="s">
        <v>5299</v>
      </c>
      <c r="C791" s="7" t="s">
        <v>24</v>
      </c>
      <c r="D791" s="7" t="s">
        <v>38</v>
      </c>
      <c r="E791" s="7"/>
      <c r="F791" s="7" t="s">
        <v>13050</v>
      </c>
      <c r="G791" s="7" t="s">
        <v>13051</v>
      </c>
      <c r="H791" s="7" t="s">
        <v>5302</v>
      </c>
      <c r="I791" s="7" t="s">
        <v>12415</v>
      </c>
      <c r="J791" s="7" t="s">
        <v>51</v>
      </c>
      <c r="K791" s="7" t="s">
        <v>1521</v>
      </c>
      <c r="L791" s="2">
        <f t="shared" si="12"/>
        <v>-78200.439275134573</v>
      </c>
      <c r="M791" s="7" t="s">
        <v>38</v>
      </c>
      <c r="N791" s="7" t="s">
        <v>13052</v>
      </c>
    </row>
    <row r="792" spans="1:14" hidden="1" outlineLevel="1">
      <c r="B792" s="7" t="s">
        <v>5299</v>
      </c>
      <c r="C792" s="7" t="s">
        <v>24</v>
      </c>
      <c r="D792" s="7" t="s">
        <v>55</v>
      </c>
      <c r="E792" s="7"/>
      <c r="F792" s="7" t="s">
        <v>13053</v>
      </c>
      <c r="G792" s="7" t="s">
        <v>13054</v>
      </c>
      <c r="H792" s="7" t="s">
        <v>5302</v>
      </c>
      <c r="I792" s="7" t="s">
        <v>1503</v>
      </c>
      <c r="J792" s="7" t="s">
        <v>51</v>
      </c>
      <c r="K792" s="7" t="s">
        <v>159</v>
      </c>
      <c r="L792" s="2">
        <f t="shared" si="12"/>
        <v>108611.7212154647</v>
      </c>
      <c r="M792" s="7" t="s">
        <v>38</v>
      </c>
      <c r="N792" s="7" t="s">
        <v>5871</v>
      </c>
    </row>
    <row r="793" spans="1:14" hidden="1" outlineLevel="1">
      <c r="B793" s="7" t="s">
        <v>5340</v>
      </c>
      <c r="C793" s="7" t="s">
        <v>24</v>
      </c>
      <c r="D793" s="7" t="s">
        <v>38</v>
      </c>
      <c r="E793" s="7" t="s">
        <v>120</v>
      </c>
      <c r="F793" s="7" t="s">
        <v>13055</v>
      </c>
      <c r="G793" s="7" t="s">
        <v>13056</v>
      </c>
      <c r="H793" s="7" t="s">
        <v>5343</v>
      </c>
      <c r="I793" s="7" t="s">
        <v>5824</v>
      </c>
      <c r="J793" s="7" t="s">
        <v>51</v>
      </c>
      <c r="K793" s="7" t="s">
        <v>521</v>
      </c>
      <c r="L793" s="2">
        <f t="shared" si="12"/>
        <v>34755.750788948702</v>
      </c>
      <c r="M793" s="7" t="s">
        <v>38</v>
      </c>
      <c r="N793" s="7" t="s">
        <v>13057</v>
      </c>
    </row>
    <row r="794" spans="1:14" collapsed="1">
      <c r="A794" s="3" t="s">
        <v>3449</v>
      </c>
      <c r="B794" s="2" t="s">
        <v>3450</v>
      </c>
      <c r="C794" s="2" t="s">
        <v>3451</v>
      </c>
      <c r="D794" s="2" t="s">
        <v>3142</v>
      </c>
      <c r="E794" s="2" t="s">
        <v>4630</v>
      </c>
      <c r="F794" s="2" t="s">
        <v>13506</v>
      </c>
      <c r="G794" s="2" t="s">
        <v>13507</v>
      </c>
      <c r="H794" s="2" t="s">
        <v>13074</v>
      </c>
      <c r="I794" s="3" t="s">
        <v>3456</v>
      </c>
      <c r="K794" s="2">
        <f>62/C794</f>
        <v>7.1480452402089079E-4</v>
      </c>
      <c r="L794" s="2">
        <f t="shared" si="12"/>
        <v>3.105445987460397</v>
      </c>
      <c r="M794" s="2">
        <v>-0.46200000000000002</v>
      </c>
      <c r="N794" s="2">
        <v>7.87</v>
      </c>
    </row>
    <row r="795" spans="1:14" hidden="1" outlineLevel="1">
      <c r="B795" s="1" t="s">
        <v>26</v>
      </c>
      <c r="C795" s="1" t="s">
        <v>27</v>
      </c>
      <c r="D795" s="1" t="s">
        <v>4</v>
      </c>
      <c r="E795" s="1" t="s">
        <v>28</v>
      </c>
      <c r="F795" s="1" t="s">
        <v>29</v>
      </c>
      <c r="G795" s="1" t="s">
        <v>30</v>
      </c>
      <c r="H795" s="1" t="s">
        <v>31</v>
      </c>
      <c r="I795" s="1" t="s">
        <v>32</v>
      </c>
      <c r="J795" s="1" t="s">
        <v>33</v>
      </c>
      <c r="K795" s="1" t="s">
        <v>3</v>
      </c>
      <c r="L795" s="2" t="e">
        <f t="shared" si="12"/>
        <v>#VALUE!</v>
      </c>
      <c r="M795" s="1" t="s">
        <v>34</v>
      </c>
      <c r="N795" s="1" t="s">
        <v>35</v>
      </c>
    </row>
    <row r="796" spans="1:14" hidden="1" outlineLevel="1">
      <c r="B796" s="5" t="s">
        <v>3457</v>
      </c>
      <c r="C796" s="5" t="s">
        <v>24</v>
      </c>
      <c r="D796" s="5" t="s">
        <v>55</v>
      </c>
      <c r="E796" s="5"/>
      <c r="F796" s="5" t="s">
        <v>13508</v>
      </c>
      <c r="G796" s="5" t="s">
        <v>13509</v>
      </c>
      <c r="H796" s="5" t="s">
        <v>3460</v>
      </c>
      <c r="I796" s="5" t="s">
        <v>1441</v>
      </c>
      <c r="J796" s="5" t="s">
        <v>38</v>
      </c>
      <c r="K796" s="5" t="s">
        <v>639</v>
      </c>
      <c r="L796" s="2">
        <f t="shared" si="12"/>
        <v>60822.563880660229</v>
      </c>
      <c r="M796" s="5" t="s">
        <v>38</v>
      </c>
      <c r="N796" s="5" t="s">
        <v>301</v>
      </c>
    </row>
    <row r="797" spans="1:14" hidden="1" outlineLevel="1">
      <c r="B797" s="5" t="s">
        <v>3462</v>
      </c>
      <c r="C797" s="5" t="s">
        <v>37</v>
      </c>
      <c r="D797" s="5" t="s">
        <v>55</v>
      </c>
      <c r="E797" s="5"/>
      <c r="F797" s="5" t="s">
        <v>13510</v>
      </c>
      <c r="G797" s="5" t="s">
        <v>13511</v>
      </c>
      <c r="H797" s="5" t="s">
        <v>3465</v>
      </c>
      <c r="I797" s="5" t="s">
        <v>7621</v>
      </c>
      <c r="J797" s="5" t="s">
        <v>38</v>
      </c>
      <c r="K797" s="5" t="s">
        <v>952</v>
      </c>
      <c r="L797" s="2">
        <f t="shared" si="12"/>
        <v>95578.314669608939</v>
      </c>
      <c r="M797" s="5" t="s">
        <v>38</v>
      </c>
      <c r="N797" s="5" t="s">
        <v>13512</v>
      </c>
    </row>
    <row r="798" spans="1:14" hidden="1" outlineLevel="1">
      <c r="B798" s="5" t="s">
        <v>3467</v>
      </c>
      <c r="C798" s="5" t="s">
        <v>37</v>
      </c>
      <c r="D798" s="5" t="s">
        <v>38</v>
      </c>
      <c r="E798" s="5"/>
      <c r="F798" s="5" t="s">
        <v>3468</v>
      </c>
      <c r="G798" s="5" t="s">
        <v>13513</v>
      </c>
      <c r="H798" s="5" t="s">
        <v>3470</v>
      </c>
      <c r="I798" s="5" t="s">
        <v>312</v>
      </c>
      <c r="J798" s="5" t="s">
        <v>38</v>
      </c>
      <c r="K798" s="5" t="s">
        <v>103</v>
      </c>
      <c r="L798" s="2">
        <f t="shared" si="12"/>
        <v>169434.28509612492</v>
      </c>
      <c r="M798" s="5" t="s">
        <v>38</v>
      </c>
      <c r="N798" s="5" t="s">
        <v>13514</v>
      </c>
    </row>
    <row r="799" spans="1:14" hidden="1" outlineLevel="1">
      <c r="B799" s="5" t="s">
        <v>3473</v>
      </c>
      <c r="C799" s="5" t="s">
        <v>37</v>
      </c>
      <c r="D799" s="5" t="s">
        <v>63</v>
      </c>
      <c r="E799" s="5"/>
      <c r="F799" s="5" t="s">
        <v>3474</v>
      </c>
      <c r="G799" s="5" t="s">
        <v>3475</v>
      </c>
      <c r="H799" s="5" t="s">
        <v>3476</v>
      </c>
      <c r="I799" s="5" t="s">
        <v>859</v>
      </c>
      <c r="J799" s="5" t="s">
        <v>51</v>
      </c>
      <c r="K799" s="5" t="s">
        <v>1620</v>
      </c>
      <c r="L799" s="2">
        <f t="shared" si="12"/>
        <v>191156.62933921788</v>
      </c>
      <c r="M799" s="5" t="s">
        <v>38</v>
      </c>
      <c r="N799" s="5" t="s">
        <v>13515</v>
      </c>
    </row>
    <row r="800" spans="1:14" hidden="1" outlineLevel="1">
      <c r="B800" s="5" t="s">
        <v>3478</v>
      </c>
      <c r="C800" s="5" t="s">
        <v>37</v>
      </c>
      <c r="D800" s="5" t="s">
        <v>55</v>
      </c>
      <c r="E800" s="5"/>
      <c r="F800" s="5" t="s">
        <v>8635</v>
      </c>
      <c r="G800" s="5" t="s">
        <v>8636</v>
      </c>
      <c r="H800" s="5" t="s">
        <v>3481</v>
      </c>
      <c r="I800" s="5" t="s">
        <v>1562</v>
      </c>
      <c r="J800" s="5" t="s">
        <v>51</v>
      </c>
      <c r="K800" s="5" t="s">
        <v>239</v>
      </c>
      <c r="L800" s="2">
        <f t="shared" si="12"/>
        <v>91233.845820990347</v>
      </c>
      <c r="M800" s="5" t="s">
        <v>38</v>
      </c>
      <c r="N800" s="5" t="s">
        <v>13516</v>
      </c>
    </row>
    <row r="801" spans="2:14" hidden="1" outlineLevel="1">
      <c r="B801" s="5" t="s">
        <v>3483</v>
      </c>
      <c r="C801" s="5" t="s">
        <v>37</v>
      </c>
      <c r="D801" s="5" t="s">
        <v>38</v>
      </c>
      <c r="E801" s="5"/>
      <c r="F801" s="5" t="s">
        <v>3484</v>
      </c>
      <c r="G801" s="5" t="s">
        <v>3485</v>
      </c>
      <c r="H801" s="5" t="s">
        <v>3486</v>
      </c>
      <c r="I801" s="5" t="s">
        <v>3487</v>
      </c>
      <c r="J801" s="5" t="s">
        <v>51</v>
      </c>
      <c r="K801" s="5" t="s">
        <v>43</v>
      </c>
      <c r="L801" s="2">
        <f t="shared" si="12"/>
        <v>130334.06545855764</v>
      </c>
      <c r="M801" s="5" t="s">
        <v>38</v>
      </c>
      <c r="N801" s="5" t="s">
        <v>13517</v>
      </c>
    </row>
    <row r="802" spans="2:14" hidden="1" outlineLevel="1">
      <c r="B802" s="5" t="s">
        <v>3495</v>
      </c>
      <c r="C802" s="5" t="s">
        <v>37</v>
      </c>
      <c r="D802" s="5" t="s">
        <v>46</v>
      </c>
      <c r="E802" s="5"/>
      <c r="F802" s="5" t="s">
        <v>13518</v>
      </c>
      <c r="G802" s="5" t="s">
        <v>13519</v>
      </c>
      <c r="H802" s="5" t="s">
        <v>3498</v>
      </c>
      <c r="I802" s="5" t="s">
        <v>1463</v>
      </c>
      <c r="J802" s="5" t="s">
        <v>51</v>
      </c>
      <c r="K802" s="5" t="s">
        <v>324</v>
      </c>
      <c r="L802" s="2">
        <f t="shared" si="12"/>
        <v>182467.69164198069</v>
      </c>
      <c r="M802" s="5" t="s">
        <v>38</v>
      </c>
      <c r="N802" s="5" t="s">
        <v>13520</v>
      </c>
    </row>
    <row r="803" spans="2:14" hidden="1" outlineLevel="1">
      <c r="B803" s="5" t="s">
        <v>3500</v>
      </c>
      <c r="C803" s="5" t="s">
        <v>37</v>
      </c>
      <c r="D803" s="5" t="s">
        <v>46</v>
      </c>
      <c r="E803" s="5"/>
      <c r="F803" s="5" t="s">
        <v>13521</v>
      </c>
      <c r="G803" s="5" t="s">
        <v>13522</v>
      </c>
      <c r="H803" s="5" t="s">
        <v>3503</v>
      </c>
      <c r="I803" s="5" t="s">
        <v>1416</v>
      </c>
      <c r="J803" s="5" t="s">
        <v>51</v>
      </c>
      <c r="K803" s="5" t="s">
        <v>526</v>
      </c>
      <c r="L803" s="2">
        <f t="shared" si="12"/>
        <v>278046.00631158962</v>
      </c>
      <c r="M803" s="5" t="s">
        <v>38</v>
      </c>
      <c r="N803" s="5" t="s">
        <v>13523</v>
      </c>
    </row>
    <row r="804" spans="2:14" hidden="1" outlineLevel="1">
      <c r="B804" s="5" t="s">
        <v>3504</v>
      </c>
      <c r="C804" s="5" t="s">
        <v>37</v>
      </c>
      <c r="D804" s="5" t="s">
        <v>46</v>
      </c>
      <c r="E804" s="5"/>
      <c r="F804" s="5" t="s">
        <v>13524</v>
      </c>
      <c r="G804" s="5" t="s">
        <v>13525</v>
      </c>
      <c r="H804" s="5" t="s">
        <v>3507</v>
      </c>
      <c r="I804" s="5" t="s">
        <v>4004</v>
      </c>
      <c r="J804" s="5" t="s">
        <v>51</v>
      </c>
      <c r="K804" s="5" t="s">
        <v>2286</v>
      </c>
      <c r="L804" s="2">
        <f t="shared" si="12"/>
        <v>82544.908123753165</v>
      </c>
      <c r="M804" s="5" t="s">
        <v>38</v>
      </c>
      <c r="N804" s="5" t="s">
        <v>10720</v>
      </c>
    </row>
    <row r="805" spans="2:14" hidden="1" outlineLevel="1">
      <c r="B805" s="5" t="s">
        <v>3509</v>
      </c>
      <c r="C805" s="5" t="s">
        <v>37</v>
      </c>
      <c r="D805" s="5" t="s">
        <v>55</v>
      </c>
      <c r="E805" s="5"/>
      <c r="F805" s="5" t="s">
        <v>3515</v>
      </c>
      <c r="G805" s="5" t="s">
        <v>13526</v>
      </c>
      <c r="H805" s="5" t="s">
        <v>3512</v>
      </c>
      <c r="I805" s="5" t="s">
        <v>682</v>
      </c>
      <c r="J805" s="5" t="s">
        <v>51</v>
      </c>
      <c r="K805" s="5" t="s">
        <v>409</v>
      </c>
      <c r="L805" s="2">
        <f t="shared" si="12"/>
        <v>-91233.845820990347</v>
      </c>
      <c r="M805" s="5" t="s">
        <v>38</v>
      </c>
      <c r="N805" s="5" t="s">
        <v>9351</v>
      </c>
    </row>
    <row r="806" spans="2:14" hidden="1" outlineLevel="1">
      <c r="B806" s="5" t="s">
        <v>3509</v>
      </c>
      <c r="C806" s="5" t="s">
        <v>37</v>
      </c>
      <c r="D806" s="5" t="s">
        <v>38</v>
      </c>
      <c r="E806" s="5"/>
      <c r="F806" s="5" t="s">
        <v>8649</v>
      </c>
      <c r="G806" s="5" t="s">
        <v>13527</v>
      </c>
      <c r="H806" s="5" t="s">
        <v>3512</v>
      </c>
      <c r="I806" s="5" t="s">
        <v>571</v>
      </c>
      <c r="J806" s="5" t="s">
        <v>51</v>
      </c>
      <c r="K806" s="5" t="s">
        <v>2643</v>
      </c>
      <c r="L806" s="2">
        <f t="shared" si="12"/>
        <v>325835.1636463941</v>
      </c>
      <c r="M806" s="5" t="s">
        <v>38</v>
      </c>
      <c r="N806" s="5" t="s">
        <v>13528</v>
      </c>
    </row>
    <row r="807" spans="2:14" hidden="1" outlineLevel="1">
      <c r="B807" s="5" t="s">
        <v>3518</v>
      </c>
      <c r="C807" s="5" t="s">
        <v>37</v>
      </c>
      <c r="D807" s="5" t="s">
        <v>38</v>
      </c>
      <c r="E807" s="5"/>
      <c r="F807" s="5" t="s">
        <v>13529</v>
      </c>
      <c r="G807" s="5" t="s">
        <v>13530</v>
      </c>
      <c r="H807" s="5" t="s">
        <v>3521</v>
      </c>
      <c r="I807" s="5" t="s">
        <v>945</v>
      </c>
      <c r="J807" s="5" t="s">
        <v>38</v>
      </c>
      <c r="K807" s="5" t="s">
        <v>1281</v>
      </c>
      <c r="L807" s="2">
        <f t="shared" si="12"/>
        <v>-73855.970426515996</v>
      </c>
      <c r="M807" s="5" t="s">
        <v>38</v>
      </c>
      <c r="N807" s="5" t="s">
        <v>13531</v>
      </c>
    </row>
    <row r="808" spans="2:14" hidden="1" outlineLevel="1">
      <c r="B808" s="5" t="s">
        <v>3518</v>
      </c>
      <c r="C808" s="5" t="s">
        <v>37</v>
      </c>
      <c r="D808" s="5" t="s">
        <v>55</v>
      </c>
      <c r="E808" s="5"/>
      <c r="F808" s="5" t="s">
        <v>13532</v>
      </c>
      <c r="G808" s="5" t="s">
        <v>13533</v>
      </c>
      <c r="H808" s="5" t="s">
        <v>3521</v>
      </c>
      <c r="I808" s="5" t="s">
        <v>2977</v>
      </c>
      <c r="J808" s="5" t="s">
        <v>38</v>
      </c>
      <c r="K808" s="5" t="s">
        <v>1013</v>
      </c>
      <c r="L808" s="2">
        <f t="shared" si="12"/>
        <v>217223.4424309294</v>
      </c>
      <c r="M808" s="5" t="s">
        <v>38</v>
      </c>
      <c r="N808" s="5" t="s">
        <v>13534</v>
      </c>
    </row>
    <row r="809" spans="2:14" hidden="1" outlineLevel="1">
      <c r="B809" s="5" t="s">
        <v>3528</v>
      </c>
      <c r="C809" s="5" t="s">
        <v>37</v>
      </c>
      <c r="D809" s="5" t="s">
        <v>38</v>
      </c>
      <c r="E809" s="5"/>
      <c r="F809" s="5" t="s">
        <v>13535</v>
      </c>
      <c r="G809" s="5" t="s">
        <v>13536</v>
      </c>
      <c r="H809" s="5" t="s">
        <v>3531</v>
      </c>
      <c r="I809" s="5" t="s">
        <v>3272</v>
      </c>
      <c r="J809" s="5" t="s">
        <v>51</v>
      </c>
      <c r="K809" s="5" t="s">
        <v>1410</v>
      </c>
      <c r="L809" s="2">
        <f t="shared" si="12"/>
        <v>186812.16049059929</v>
      </c>
      <c r="M809" s="5" t="s">
        <v>38</v>
      </c>
      <c r="N809" s="5" t="s">
        <v>13537</v>
      </c>
    </row>
    <row r="810" spans="2:14" hidden="1" outlineLevel="1">
      <c r="B810" s="5" t="s">
        <v>3533</v>
      </c>
      <c r="C810" s="5" t="s">
        <v>37</v>
      </c>
      <c r="D810" s="5" t="s">
        <v>55</v>
      </c>
      <c r="E810" s="5"/>
      <c r="F810" s="5" t="s">
        <v>13538</v>
      </c>
      <c r="G810" s="5" t="s">
        <v>13539</v>
      </c>
      <c r="H810" s="5" t="s">
        <v>3536</v>
      </c>
      <c r="I810" s="5" t="s">
        <v>4393</v>
      </c>
      <c r="J810" s="5" t="s">
        <v>38</v>
      </c>
      <c r="K810" s="5" t="s">
        <v>301</v>
      </c>
      <c r="L810" s="2">
        <f t="shared" si="12"/>
        <v>139023.00315579481</v>
      </c>
      <c r="M810" s="5" t="s">
        <v>38</v>
      </c>
      <c r="N810" s="5" t="s">
        <v>13540</v>
      </c>
    </row>
    <row r="811" spans="2:14" hidden="1" outlineLevel="1">
      <c r="B811" s="5" t="s">
        <v>3533</v>
      </c>
      <c r="C811" s="5" t="s">
        <v>37</v>
      </c>
      <c r="D811" s="5" t="s">
        <v>38</v>
      </c>
      <c r="E811" s="5"/>
      <c r="F811" s="5" t="s">
        <v>13541</v>
      </c>
      <c r="G811" s="5" t="s">
        <v>3535</v>
      </c>
      <c r="H811" s="5" t="s">
        <v>3536</v>
      </c>
      <c r="I811" s="5" t="s">
        <v>1865</v>
      </c>
      <c r="J811" s="5" t="s">
        <v>38</v>
      </c>
      <c r="K811" s="5" t="s">
        <v>4542</v>
      </c>
      <c r="L811" s="2">
        <f t="shared" si="12"/>
        <v>-52133.626183423054</v>
      </c>
      <c r="M811" s="5" t="s">
        <v>38</v>
      </c>
      <c r="N811" s="5" t="s">
        <v>13542</v>
      </c>
    </row>
    <row r="812" spans="2:14" hidden="1" outlineLevel="1">
      <c r="B812" s="5" t="s">
        <v>3541</v>
      </c>
      <c r="C812" s="5" t="s">
        <v>37</v>
      </c>
      <c r="D812" s="5" t="s">
        <v>55</v>
      </c>
      <c r="E812" s="5"/>
      <c r="F812" s="5" t="s">
        <v>13543</v>
      </c>
      <c r="G812" s="5" t="s">
        <v>13544</v>
      </c>
      <c r="H812" s="5" t="s">
        <v>3544</v>
      </c>
      <c r="I812" s="5" t="s">
        <v>3202</v>
      </c>
      <c r="J812" s="5" t="s">
        <v>38</v>
      </c>
      <c r="K812" s="5" t="s">
        <v>484</v>
      </c>
      <c r="L812" s="2">
        <f t="shared" si="12"/>
        <v>260668.13091711528</v>
      </c>
      <c r="M812" s="5" t="s">
        <v>38</v>
      </c>
      <c r="N812" s="5" t="s">
        <v>13545</v>
      </c>
    </row>
    <row r="813" spans="2:14" hidden="1" outlineLevel="1">
      <c r="B813" s="5" t="s">
        <v>3541</v>
      </c>
      <c r="C813" s="5" t="s">
        <v>37</v>
      </c>
      <c r="D813" s="5" t="s">
        <v>46</v>
      </c>
      <c r="E813" s="5"/>
      <c r="F813" s="5" t="s">
        <v>13546</v>
      </c>
      <c r="G813" s="5" t="s">
        <v>13547</v>
      </c>
      <c r="H813" s="5" t="s">
        <v>3544</v>
      </c>
      <c r="I813" s="5" t="s">
        <v>4087</v>
      </c>
      <c r="J813" s="5" t="s">
        <v>38</v>
      </c>
      <c r="K813" s="5" t="s">
        <v>497</v>
      </c>
      <c r="L813" s="2">
        <f t="shared" si="12"/>
        <v>-208534.50473369221</v>
      </c>
      <c r="M813" s="5" t="s">
        <v>38</v>
      </c>
      <c r="N813" s="5" t="s">
        <v>9266</v>
      </c>
    </row>
    <row r="814" spans="2:14" hidden="1" outlineLevel="1">
      <c r="B814" s="5" t="s">
        <v>3550</v>
      </c>
      <c r="C814" s="5" t="s">
        <v>37</v>
      </c>
      <c r="D814" s="5" t="s">
        <v>46</v>
      </c>
      <c r="E814" s="5"/>
      <c r="F814" s="5" t="s">
        <v>13548</v>
      </c>
      <c r="G814" s="5" t="s">
        <v>13549</v>
      </c>
      <c r="H814" s="5" t="s">
        <v>3553</v>
      </c>
      <c r="I814" s="5" t="s">
        <v>2023</v>
      </c>
      <c r="J814" s="5" t="s">
        <v>51</v>
      </c>
      <c r="K814" s="5" t="s">
        <v>932</v>
      </c>
      <c r="L814" s="2">
        <f t="shared" si="12"/>
        <v>230256.84897678517</v>
      </c>
      <c r="M814" s="5" t="s">
        <v>38</v>
      </c>
      <c r="N814" s="5" t="s">
        <v>13550</v>
      </c>
    </row>
    <row r="815" spans="2:14" hidden="1" outlineLevel="1">
      <c r="B815" s="5" t="s">
        <v>3555</v>
      </c>
      <c r="C815" s="5" t="s">
        <v>37</v>
      </c>
      <c r="D815" s="5" t="s">
        <v>63</v>
      </c>
      <c r="E815" s="5"/>
      <c r="F815" s="5" t="s">
        <v>13551</v>
      </c>
      <c r="G815" s="5" t="s">
        <v>13552</v>
      </c>
      <c r="H815" s="5" t="s">
        <v>3558</v>
      </c>
      <c r="I815" s="5" t="s">
        <v>238</v>
      </c>
      <c r="J815" s="5" t="s">
        <v>51</v>
      </c>
      <c r="K815" s="5" t="s">
        <v>336</v>
      </c>
      <c r="L815" s="2">
        <f t="shared" si="12"/>
        <v>269357.06861435249</v>
      </c>
      <c r="M815" s="5" t="s">
        <v>38</v>
      </c>
      <c r="N815" s="5" t="s">
        <v>13553</v>
      </c>
    </row>
    <row r="816" spans="2:14" hidden="1" outlineLevel="1">
      <c r="B816" s="5" t="s">
        <v>3560</v>
      </c>
      <c r="C816" s="5" t="s">
        <v>37</v>
      </c>
      <c r="D816" s="5" t="s">
        <v>38</v>
      </c>
      <c r="E816" s="5"/>
      <c r="F816" s="5" t="s">
        <v>13554</v>
      </c>
      <c r="G816" s="5" t="s">
        <v>13555</v>
      </c>
      <c r="H816" s="5" t="s">
        <v>3563</v>
      </c>
      <c r="I816" s="5" t="s">
        <v>1001</v>
      </c>
      <c r="J816" s="5" t="s">
        <v>38</v>
      </c>
      <c r="K816" s="5" t="s">
        <v>188</v>
      </c>
      <c r="L816" s="2">
        <f t="shared" si="12"/>
        <v>204190.03588507365</v>
      </c>
      <c r="M816" s="5" t="s">
        <v>38</v>
      </c>
      <c r="N816" s="5" t="s">
        <v>10815</v>
      </c>
    </row>
    <row r="817" spans="1:14" hidden="1" outlineLevel="1">
      <c r="B817" s="5" t="s">
        <v>3560</v>
      </c>
      <c r="C817" s="5" t="s">
        <v>37</v>
      </c>
      <c r="D817" s="5" t="s">
        <v>38</v>
      </c>
      <c r="E817" s="5"/>
      <c r="F817" s="5" t="s">
        <v>13556</v>
      </c>
      <c r="G817" s="5" t="s">
        <v>13557</v>
      </c>
      <c r="H817" s="5" t="s">
        <v>3563</v>
      </c>
      <c r="I817" s="5" t="s">
        <v>3112</v>
      </c>
      <c r="J817" s="5" t="s">
        <v>38</v>
      </c>
      <c r="K817" s="5" t="s">
        <v>2459</v>
      </c>
      <c r="L817" s="2">
        <f t="shared" si="12"/>
        <v>-152056.40970165055</v>
      </c>
      <c r="M817" s="5" t="s">
        <v>38</v>
      </c>
      <c r="N817" s="5" t="s">
        <v>13558</v>
      </c>
    </row>
    <row r="818" spans="1:14" hidden="1" outlineLevel="1">
      <c r="B818" s="5" t="s">
        <v>3566</v>
      </c>
      <c r="C818" s="5" t="s">
        <v>37</v>
      </c>
      <c r="D818" s="5" t="s">
        <v>46</v>
      </c>
      <c r="E818" s="5"/>
      <c r="F818" s="5" t="s">
        <v>13559</v>
      </c>
      <c r="G818" s="5" t="s">
        <v>13560</v>
      </c>
      <c r="H818" s="5" t="s">
        <v>3569</v>
      </c>
      <c r="I818" s="5" t="s">
        <v>1071</v>
      </c>
      <c r="J818" s="5" t="s">
        <v>38</v>
      </c>
      <c r="K818" s="5" t="s">
        <v>447</v>
      </c>
      <c r="L818" s="2">
        <f t="shared" si="12"/>
        <v>125989.59660993905</v>
      </c>
      <c r="M818" s="5" t="s">
        <v>38</v>
      </c>
      <c r="N818" s="5" t="s">
        <v>13561</v>
      </c>
    </row>
    <row r="819" spans="1:14" hidden="1" outlineLevel="1">
      <c r="B819" s="5" t="s">
        <v>3571</v>
      </c>
      <c r="C819" s="5" t="s">
        <v>37</v>
      </c>
      <c r="D819" s="5" t="s">
        <v>38</v>
      </c>
      <c r="E819" s="5"/>
      <c r="F819" s="5" t="s">
        <v>13562</v>
      </c>
      <c r="G819" s="5" t="s">
        <v>13563</v>
      </c>
      <c r="H819" s="5" t="s">
        <v>3574</v>
      </c>
      <c r="I819" s="5" t="s">
        <v>232</v>
      </c>
      <c r="J819" s="5" t="s">
        <v>51</v>
      </c>
      <c r="K819" s="5" t="s">
        <v>746</v>
      </c>
      <c r="L819" s="2">
        <f t="shared" si="12"/>
        <v>43444.688486185878</v>
      </c>
      <c r="M819" s="5" t="s">
        <v>38</v>
      </c>
      <c r="N819" s="5" t="s">
        <v>7408</v>
      </c>
    </row>
    <row r="820" spans="1:14" hidden="1" outlineLevel="1">
      <c r="B820" s="5" t="s">
        <v>3581</v>
      </c>
      <c r="C820" s="5" t="s">
        <v>37</v>
      </c>
      <c r="D820" s="5" t="s">
        <v>38</v>
      </c>
      <c r="E820" s="5"/>
      <c r="F820" s="5" t="s">
        <v>13564</v>
      </c>
      <c r="G820" s="5" t="s">
        <v>13565</v>
      </c>
      <c r="H820" s="5" t="s">
        <v>3584</v>
      </c>
      <c r="I820" s="5" t="s">
        <v>2570</v>
      </c>
      <c r="J820" s="5" t="s">
        <v>38</v>
      </c>
      <c r="K820" s="5" t="s">
        <v>887</v>
      </c>
      <c r="L820" s="2">
        <f t="shared" si="12"/>
        <v>65167.032729278821</v>
      </c>
      <c r="M820" s="5" t="s">
        <v>38</v>
      </c>
      <c r="N820" s="5" t="s">
        <v>10754</v>
      </c>
    </row>
    <row r="821" spans="1:14" hidden="1" outlineLevel="1">
      <c r="B821" s="5" t="s">
        <v>3586</v>
      </c>
      <c r="C821" s="5" t="s">
        <v>37</v>
      </c>
      <c r="D821" s="5" t="s">
        <v>46</v>
      </c>
      <c r="E821" s="5"/>
      <c r="F821" s="5" t="s">
        <v>13566</v>
      </c>
      <c r="G821" s="5" t="s">
        <v>13567</v>
      </c>
      <c r="H821" s="5" t="s">
        <v>3589</v>
      </c>
      <c r="I821" s="5" t="s">
        <v>2417</v>
      </c>
      <c r="J821" s="5" t="s">
        <v>51</v>
      </c>
      <c r="K821" s="5" t="s">
        <v>438</v>
      </c>
      <c r="L821" s="2">
        <f t="shared" si="12"/>
        <v>330179.63249501266</v>
      </c>
      <c r="M821" s="5" t="s">
        <v>38</v>
      </c>
      <c r="N821" s="5" t="s">
        <v>13568</v>
      </c>
    </row>
    <row r="822" spans="1:14" hidden="1" outlineLevel="1">
      <c r="B822" s="5" t="s">
        <v>13569</v>
      </c>
      <c r="C822" s="5" t="s">
        <v>37</v>
      </c>
      <c r="D822" s="5" t="s">
        <v>38</v>
      </c>
      <c r="E822" s="5"/>
      <c r="F822" s="5" t="s">
        <v>13570</v>
      </c>
      <c r="G822" s="5" t="s">
        <v>13571</v>
      </c>
      <c r="H822" s="5" t="s">
        <v>13572</v>
      </c>
      <c r="I822" s="5" t="s">
        <v>1717</v>
      </c>
      <c r="J822" s="5" t="s">
        <v>38</v>
      </c>
      <c r="K822" s="5" t="s">
        <v>38</v>
      </c>
      <c r="L822" s="2">
        <f t="shared" si="12"/>
        <v>4344.4688486185878</v>
      </c>
      <c r="M822" s="5" t="s">
        <v>38</v>
      </c>
      <c r="N822" s="5" t="s">
        <v>13573</v>
      </c>
    </row>
    <row r="823" spans="1:14" hidden="1" outlineLevel="1">
      <c r="B823" s="5" t="s">
        <v>13574</v>
      </c>
      <c r="C823" s="5" t="s">
        <v>37</v>
      </c>
      <c r="D823" s="5" t="s">
        <v>38</v>
      </c>
      <c r="E823" s="5"/>
      <c r="F823" s="5" t="s">
        <v>13575</v>
      </c>
      <c r="G823" s="5" t="s">
        <v>13576</v>
      </c>
      <c r="H823" s="5" t="s">
        <v>13577</v>
      </c>
      <c r="I823" s="5" t="s">
        <v>3987</v>
      </c>
      <c r="J823" s="5" t="s">
        <v>51</v>
      </c>
      <c r="K823" s="5" t="s">
        <v>55</v>
      </c>
      <c r="L823" s="2">
        <f t="shared" si="12"/>
        <v>8688.9376972371756</v>
      </c>
      <c r="M823" s="5" t="s">
        <v>38</v>
      </c>
      <c r="N823" s="5" t="s">
        <v>2444</v>
      </c>
    </row>
    <row r="824" spans="1:14" hidden="1" outlineLevel="1">
      <c r="B824" s="5" t="s">
        <v>3604</v>
      </c>
      <c r="C824" s="5" t="s">
        <v>37</v>
      </c>
      <c r="D824" s="5" t="s">
        <v>38</v>
      </c>
      <c r="E824" s="5"/>
      <c r="F824" s="5" t="s">
        <v>13578</v>
      </c>
      <c r="G824" s="5" t="s">
        <v>13579</v>
      </c>
      <c r="H824" s="5" t="s">
        <v>3607</v>
      </c>
      <c r="I824" s="5" t="s">
        <v>4584</v>
      </c>
      <c r="J824" s="5" t="s">
        <v>38</v>
      </c>
      <c r="K824" s="5" t="s">
        <v>484</v>
      </c>
      <c r="L824" s="2">
        <f t="shared" si="12"/>
        <v>260668.13091711528</v>
      </c>
      <c r="M824" s="5" t="s">
        <v>38</v>
      </c>
      <c r="N824" s="5" t="s">
        <v>13580</v>
      </c>
    </row>
    <row r="825" spans="1:14" hidden="1" outlineLevel="1">
      <c r="B825" s="5" t="s">
        <v>3604</v>
      </c>
      <c r="C825" s="5" t="s">
        <v>37</v>
      </c>
      <c r="D825" s="5" t="s">
        <v>38</v>
      </c>
      <c r="E825" s="5"/>
      <c r="F825" s="5" t="s">
        <v>13581</v>
      </c>
      <c r="G825" s="5" t="s">
        <v>13582</v>
      </c>
      <c r="H825" s="5" t="s">
        <v>3607</v>
      </c>
      <c r="I825" s="5" t="s">
        <v>5157</v>
      </c>
      <c r="J825" s="5" t="s">
        <v>38</v>
      </c>
      <c r="K825" s="5" t="s">
        <v>1184</v>
      </c>
      <c r="L825" s="2">
        <f t="shared" si="12"/>
        <v>-60822.563880660229</v>
      </c>
      <c r="M825" s="5" t="s">
        <v>38</v>
      </c>
      <c r="N825" s="5" t="s">
        <v>13583</v>
      </c>
    </row>
    <row r="826" spans="1:14" hidden="1" outlineLevel="1">
      <c r="B826" s="5" t="s">
        <v>3612</v>
      </c>
      <c r="C826" s="5" t="s">
        <v>37</v>
      </c>
      <c r="D826" s="5" t="s">
        <v>55</v>
      </c>
      <c r="E826" s="5"/>
      <c r="F826" s="5" t="s">
        <v>13584</v>
      </c>
      <c r="G826" s="5" t="s">
        <v>13585</v>
      </c>
      <c r="H826" s="5" t="s">
        <v>3615</v>
      </c>
      <c r="I826" s="5" t="s">
        <v>483</v>
      </c>
      <c r="J826" s="5" t="s">
        <v>51</v>
      </c>
      <c r="K826" s="5" t="s">
        <v>985</v>
      </c>
      <c r="L826" s="2">
        <f t="shared" si="12"/>
        <v>369279.85213258001</v>
      </c>
      <c r="M826" s="5" t="s">
        <v>38</v>
      </c>
      <c r="N826" s="5" t="s">
        <v>13586</v>
      </c>
    </row>
    <row r="827" spans="1:14" hidden="1" outlineLevel="1">
      <c r="B827" s="5" t="s">
        <v>3612</v>
      </c>
      <c r="C827" s="5" t="s">
        <v>37</v>
      </c>
      <c r="D827" s="5" t="s">
        <v>38</v>
      </c>
      <c r="E827" s="5"/>
      <c r="F827" s="5" t="s">
        <v>13587</v>
      </c>
      <c r="G827" s="5" t="s">
        <v>13588</v>
      </c>
      <c r="H827" s="5" t="s">
        <v>3615</v>
      </c>
      <c r="I827" s="5" t="s">
        <v>501</v>
      </c>
      <c r="J827" s="5" t="s">
        <v>51</v>
      </c>
      <c r="K827" s="5" t="s">
        <v>740</v>
      </c>
      <c r="L827" s="2">
        <f t="shared" si="12"/>
        <v>-8688.9376972371756</v>
      </c>
      <c r="M827" s="5" t="s">
        <v>38</v>
      </c>
      <c r="N827" s="5" t="s">
        <v>13589</v>
      </c>
    </row>
    <row r="828" spans="1:14" hidden="1" outlineLevel="1">
      <c r="B828" s="5" t="s">
        <v>3626</v>
      </c>
      <c r="C828" s="5" t="s">
        <v>37</v>
      </c>
      <c r="D828" s="5" t="s">
        <v>38</v>
      </c>
      <c r="E828" s="5"/>
      <c r="F828" s="5" t="s">
        <v>13590</v>
      </c>
      <c r="G828" s="5" t="s">
        <v>13591</v>
      </c>
      <c r="H828" s="5" t="s">
        <v>3629</v>
      </c>
      <c r="I828" s="5" t="s">
        <v>2790</v>
      </c>
      <c r="J828" s="5" t="s">
        <v>51</v>
      </c>
      <c r="K828" s="5" t="s">
        <v>55</v>
      </c>
      <c r="L828" s="2">
        <f t="shared" si="12"/>
        <v>8688.9376972371756</v>
      </c>
      <c r="M828" s="5" t="s">
        <v>38</v>
      </c>
      <c r="N828" s="5" t="s">
        <v>13592</v>
      </c>
    </row>
    <row r="829" spans="1:14" hidden="1" outlineLevel="1">
      <c r="B829" s="5" t="s">
        <v>3636</v>
      </c>
      <c r="C829" s="5" t="s">
        <v>37</v>
      </c>
      <c r="D829" s="5" t="s">
        <v>38</v>
      </c>
      <c r="E829" s="5"/>
      <c r="F829" s="5" t="s">
        <v>13593</v>
      </c>
      <c r="G829" s="5" t="s">
        <v>13594</v>
      </c>
      <c r="H829" s="5" t="s">
        <v>3639</v>
      </c>
      <c r="I829" s="5" t="s">
        <v>1416</v>
      </c>
      <c r="J829" s="5" t="s">
        <v>51</v>
      </c>
      <c r="K829" s="5" t="s">
        <v>887</v>
      </c>
      <c r="L829" s="2">
        <f t="shared" si="12"/>
        <v>65167.032729278821</v>
      </c>
      <c r="M829" s="5" t="s">
        <v>38</v>
      </c>
      <c r="N829" s="5" t="s">
        <v>13595</v>
      </c>
    </row>
    <row r="830" spans="1:14" collapsed="1">
      <c r="A830" s="3" t="s">
        <v>4032</v>
      </c>
      <c r="B830" s="2" t="s">
        <v>4033</v>
      </c>
      <c r="C830" s="2" t="s">
        <v>4034</v>
      </c>
      <c r="D830" s="2" t="s">
        <v>13596</v>
      </c>
      <c r="E830" s="2" t="s">
        <v>13597</v>
      </c>
      <c r="F830" s="2" t="s">
        <v>13598</v>
      </c>
      <c r="G830" s="2" t="s">
        <v>13599</v>
      </c>
      <c r="H830" s="2" t="s">
        <v>9401</v>
      </c>
      <c r="I830" s="3" t="s">
        <v>4039</v>
      </c>
      <c r="K830" s="2">
        <f>54/C830</f>
        <v>6.2808225551316647E-4</v>
      </c>
      <c r="L830" s="2">
        <f t="shared" si="12"/>
        <v>2.7286837934470518</v>
      </c>
      <c r="M830" s="2">
        <v>-0.40899999999999997</v>
      </c>
      <c r="N830" s="2">
        <v>5.86</v>
      </c>
    </row>
    <row r="831" spans="1:14" hidden="1" outlineLevel="1">
      <c r="B831" s="1" t="s">
        <v>26</v>
      </c>
      <c r="C831" s="1" t="s">
        <v>27</v>
      </c>
      <c r="D831" s="1" t="s">
        <v>4</v>
      </c>
      <c r="E831" s="1" t="s">
        <v>28</v>
      </c>
      <c r="F831" s="1" t="s">
        <v>29</v>
      </c>
      <c r="G831" s="1" t="s">
        <v>30</v>
      </c>
      <c r="H831" s="1" t="s">
        <v>31</v>
      </c>
      <c r="I831" s="1" t="s">
        <v>32</v>
      </c>
      <c r="J831" s="1" t="s">
        <v>33</v>
      </c>
      <c r="K831" s="1" t="s">
        <v>3</v>
      </c>
      <c r="L831" s="2" t="e">
        <f t="shared" si="12"/>
        <v>#VALUE!</v>
      </c>
      <c r="M831" s="1" t="s">
        <v>34</v>
      </c>
      <c r="N831" s="1" t="s">
        <v>35</v>
      </c>
    </row>
    <row r="832" spans="1:14" hidden="1" outlineLevel="1">
      <c r="B832" s="5" t="s">
        <v>4040</v>
      </c>
      <c r="C832" s="5" t="s">
        <v>37</v>
      </c>
      <c r="D832" s="5" t="s">
        <v>55</v>
      </c>
      <c r="E832" s="5"/>
      <c r="F832" s="5" t="s">
        <v>4041</v>
      </c>
      <c r="G832" s="5" t="s">
        <v>4042</v>
      </c>
      <c r="H832" s="5" t="s">
        <v>4043</v>
      </c>
      <c r="I832" s="5" t="s">
        <v>1733</v>
      </c>
      <c r="J832" s="5" t="s">
        <v>51</v>
      </c>
      <c r="K832" s="5" t="s">
        <v>43</v>
      </c>
      <c r="L832" s="2">
        <f t="shared" si="12"/>
        <v>130334.06545855764</v>
      </c>
      <c r="M832" s="5" t="s">
        <v>38</v>
      </c>
      <c r="N832" s="5" t="s">
        <v>44</v>
      </c>
    </row>
    <row r="833" spans="2:14" hidden="1" outlineLevel="1">
      <c r="B833" s="5" t="s">
        <v>4045</v>
      </c>
      <c r="C833" s="5" t="s">
        <v>37</v>
      </c>
      <c r="D833" s="5" t="s">
        <v>38</v>
      </c>
      <c r="E833" s="5"/>
      <c r="F833" s="5" t="s">
        <v>13600</v>
      </c>
      <c r="G833" s="5" t="s">
        <v>13601</v>
      </c>
      <c r="H833" s="5" t="s">
        <v>4048</v>
      </c>
      <c r="I833" s="5" t="s">
        <v>5677</v>
      </c>
      <c r="J833" s="5" t="s">
        <v>51</v>
      </c>
      <c r="K833" s="5" t="s">
        <v>89</v>
      </c>
      <c r="L833" s="2">
        <f t="shared" si="12"/>
        <v>121645.12776132046</v>
      </c>
      <c r="M833" s="5" t="s">
        <v>38</v>
      </c>
      <c r="N833" s="5" t="s">
        <v>13602</v>
      </c>
    </row>
    <row r="834" spans="2:14" hidden="1" outlineLevel="1">
      <c r="B834" s="5" t="s">
        <v>4050</v>
      </c>
      <c r="C834" s="5" t="s">
        <v>37</v>
      </c>
      <c r="D834" s="5" t="s">
        <v>55</v>
      </c>
      <c r="E834" s="5"/>
      <c r="F834" s="5" t="s">
        <v>13603</v>
      </c>
      <c r="G834" s="5" t="s">
        <v>13604</v>
      </c>
      <c r="H834" s="5" t="s">
        <v>4053</v>
      </c>
      <c r="I834" s="5" t="s">
        <v>5494</v>
      </c>
      <c r="J834" s="5" t="s">
        <v>51</v>
      </c>
      <c r="K834" s="5" t="s">
        <v>215</v>
      </c>
      <c r="L834" s="2">
        <f t="shared" si="12"/>
        <v>160745.34739888774</v>
      </c>
      <c r="M834" s="5" t="s">
        <v>38</v>
      </c>
      <c r="N834" s="5" t="s">
        <v>8236</v>
      </c>
    </row>
    <row r="835" spans="2:14" hidden="1" outlineLevel="1">
      <c r="B835" s="5" t="s">
        <v>4056</v>
      </c>
      <c r="C835" s="5" t="s">
        <v>37</v>
      </c>
      <c r="D835" s="5" t="s">
        <v>63</v>
      </c>
      <c r="E835" s="5"/>
      <c r="F835" s="5" t="s">
        <v>9123</v>
      </c>
      <c r="G835" s="5" t="s">
        <v>9124</v>
      </c>
      <c r="H835" s="5" t="s">
        <v>4059</v>
      </c>
      <c r="I835" s="5" t="s">
        <v>490</v>
      </c>
      <c r="J835" s="5" t="s">
        <v>51</v>
      </c>
      <c r="K835" s="5" t="s">
        <v>4060</v>
      </c>
      <c r="L835" s="2">
        <f t="shared" ref="L835:L898" si="13">K835/$K$982*100</f>
        <v>295423.88170606398</v>
      </c>
      <c r="M835" s="5" t="s">
        <v>38</v>
      </c>
      <c r="N835" s="5" t="s">
        <v>13605</v>
      </c>
    </row>
    <row r="836" spans="2:14" hidden="1" outlineLevel="1">
      <c r="B836" s="5" t="s">
        <v>4062</v>
      </c>
      <c r="C836" s="5" t="s">
        <v>37</v>
      </c>
      <c r="D836" s="5" t="s">
        <v>55</v>
      </c>
      <c r="E836" s="5"/>
      <c r="F836" s="5" t="s">
        <v>13606</v>
      </c>
      <c r="G836" s="5" t="s">
        <v>13607</v>
      </c>
      <c r="H836" s="5" t="s">
        <v>4065</v>
      </c>
      <c r="I836" s="5" t="s">
        <v>5179</v>
      </c>
      <c r="J836" s="5" t="s">
        <v>38</v>
      </c>
      <c r="K836" s="5" t="s">
        <v>75</v>
      </c>
      <c r="L836" s="2">
        <f t="shared" si="13"/>
        <v>117300.65891270188</v>
      </c>
      <c r="M836" s="5" t="s">
        <v>38</v>
      </c>
      <c r="N836" s="5" t="s">
        <v>13608</v>
      </c>
    </row>
    <row r="837" spans="2:14" hidden="1" outlineLevel="1">
      <c r="B837" s="5" t="s">
        <v>4067</v>
      </c>
      <c r="C837" s="5" t="s">
        <v>37</v>
      </c>
      <c r="D837" s="5" t="s">
        <v>63</v>
      </c>
      <c r="E837" s="5"/>
      <c r="F837" s="5" t="s">
        <v>13609</v>
      </c>
      <c r="G837" s="5" t="s">
        <v>13610</v>
      </c>
      <c r="H837" s="5" t="s">
        <v>4070</v>
      </c>
      <c r="I837" s="5" t="s">
        <v>3177</v>
      </c>
      <c r="J837" s="5" t="s">
        <v>51</v>
      </c>
      <c r="K837" s="5" t="s">
        <v>60</v>
      </c>
      <c r="L837" s="2">
        <f t="shared" si="13"/>
        <v>178123.2227933621</v>
      </c>
      <c r="M837" s="5" t="s">
        <v>38</v>
      </c>
      <c r="N837" s="5" t="s">
        <v>13611</v>
      </c>
    </row>
    <row r="838" spans="2:14" hidden="1" outlineLevel="1">
      <c r="B838" s="5" t="s">
        <v>4073</v>
      </c>
      <c r="C838" s="5" t="s">
        <v>37</v>
      </c>
      <c r="D838" s="5" t="s">
        <v>55</v>
      </c>
      <c r="E838" s="5"/>
      <c r="F838" s="5" t="s">
        <v>13612</v>
      </c>
      <c r="G838" s="5" t="s">
        <v>13613</v>
      </c>
      <c r="H838" s="5" t="s">
        <v>4076</v>
      </c>
      <c r="I838" s="5" t="s">
        <v>1733</v>
      </c>
      <c r="J838" s="5" t="s">
        <v>51</v>
      </c>
      <c r="K838" s="5" t="s">
        <v>132</v>
      </c>
      <c r="L838" s="2">
        <f t="shared" si="13"/>
        <v>143367.4720044134</v>
      </c>
      <c r="M838" s="5" t="s">
        <v>38</v>
      </c>
      <c r="N838" s="5" t="s">
        <v>2292</v>
      </c>
    </row>
    <row r="839" spans="2:14" hidden="1" outlineLevel="1">
      <c r="B839" s="5" t="s">
        <v>4078</v>
      </c>
      <c r="C839" s="5" t="s">
        <v>37</v>
      </c>
      <c r="D839" s="5" t="s">
        <v>38</v>
      </c>
      <c r="E839" s="5"/>
      <c r="F839" s="5" t="s">
        <v>13614</v>
      </c>
      <c r="G839" s="5" t="s">
        <v>13615</v>
      </c>
      <c r="H839" s="5" t="s">
        <v>4081</v>
      </c>
      <c r="I839" s="5" t="s">
        <v>4054</v>
      </c>
      <c r="J839" s="5" t="s">
        <v>38</v>
      </c>
      <c r="K839" s="5" t="s">
        <v>46</v>
      </c>
      <c r="L839" s="2">
        <f t="shared" si="13"/>
        <v>13033.406545855763</v>
      </c>
      <c r="M839" s="5" t="s">
        <v>38</v>
      </c>
      <c r="N839" s="5" t="s">
        <v>13616</v>
      </c>
    </row>
    <row r="840" spans="2:14" hidden="1" outlineLevel="1">
      <c r="B840" s="5" t="s">
        <v>4083</v>
      </c>
      <c r="C840" s="5" t="s">
        <v>37</v>
      </c>
      <c r="D840" s="5" t="s">
        <v>55</v>
      </c>
      <c r="E840" s="5"/>
      <c r="F840" s="5" t="s">
        <v>13617</v>
      </c>
      <c r="G840" s="5" t="s">
        <v>13618</v>
      </c>
      <c r="H840" s="5" t="s">
        <v>4086</v>
      </c>
      <c r="I840" s="5" t="s">
        <v>4725</v>
      </c>
      <c r="J840" s="5" t="s">
        <v>38</v>
      </c>
      <c r="K840" s="5" t="s">
        <v>132</v>
      </c>
      <c r="L840" s="2">
        <f t="shared" si="13"/>
        <v>143367.4720044134</v>
      </c>
      <c r="M840" s="5" t="s">
        <v>38</v>
      </c>
      <c r="N840" s="5" t="s">
        <v>13619</v>
      </c>
    </row>
    <row r="841" spans="2:14" hidden="1" outlineLevel="1">
      <c r="B841" s="5" t="s">
        <v>4083</v>
      </c>
      <c r="C841" s="5" t="s">
        <v>37</v>
      </c>
      <c r="D841" s="5" t="s">
        <v>38</v>
      </c>
      <c r="E841" s="5"/>
      <c r="F841" s="5" t="s">
        <v>13620</v>
      </c>
      <c r="G841" s="5" t="s">
        <v>9138</v>
      </c>
      <c r="H841" s="5" t="s">
        <v>4086</v>
      </c>
      <c r="I841" s="5" t="s">
        <v>354</v>
      </c>
      <c r="J841" s="5" t="s">
        <v>38</v>
      </c>
      <c r="K841" s="5" t="s">
        <v>799</v>
      </c>
      <c r="L841" s="2">
        <f t="shared" si="13"/>
        <v>-108611.7212154647</v>
      </c>
      <c r="M841" s="5" t="s">
        <v>38</v>
      </c>
      <c r="N841" s="5" t="s">
        <v>13621</v>
      </c>
    </row>
    <row r="842" spans="2:14" hidden="1" outlineLevel="1">
      <c r="B842" s="5" t="s">
        <v>4092</v>
      </c>
      <c r="C842" s="5" t="s">
        <v>37</v>
      </c>
      <c r="D842" s="5" t="s">
        <v>55</v>
      </c>
      <c r="E842" s="5"/>
      <c r="F842" s="5" t="s">
        <v>13622</v>
      </c>
      <c r="G842" s="5" t="s">
        <v>13623</v>
      </c>
      <c r="H842" s="5" t="s">
        <v>4095</v>
      </c>
      <c r="I842" s="5" t="s">
        <v>665</v>
      </c>
      <c r="J842" s="5" t="s">
        <v>51</v>
      </c>
      <c r="K842" s="5" t="s">
        <v>2459</v>
      </c>
      <c r="L842" s="2">
        <f t="shared" si="13"/>
        <v>-152056.40970165055</v>
      </c>
      <c r="M842" s="5" t="s">
        <v>38</v>
      </c>
      <c r="N842" s="5" t="s">
        <v>13624</v>
      </c>
    </row>
    <row r="843" spans="2:14" hidden="1" outlineLevel="1">
      <c r="B843" s="5" t="s">
        <v>4092</v>
      </c>
      <c r="C843" s="5" t="s">
        <v>37</v>
      </c>
      <c r="D843" s="5" t="s">
        <v>46</v>
      </c>
      <c r="E843" s="5"/>
      <c r="F843" s="5" t="s">
        <v>13625</v>
      </c>
      <c r="G843" s="5" t="s">
        <v>13626</v>
      </c>
      <c r="H843" s="5" t="s">
        <v>4095</v>
      </c>
      <c r="I843" s="5" t="s">
        <v>5774</v>
      </c>
      <c r="J843" s="5" t="s">
        <v>51</v>
      </c>
      <c r="K843" s="5" t="s">
        <v>167</v>
      </c>
      <c r="L843" s="2">
        <f t="shared" si="13"/>
        <v>234601.31782540376</v>
      </c>
      <c r="M843" s="5" t="s">
        <v>38</v>
      </c>
      <c r="N843" s="5" t="s">
        <v>13627</v>
      </c>
    </row>
    <row r="844" spans="2:14" hidden="1" outlineLevel="1">
      <c r="B844" s="5" t="s">
        <v>4100</v>
      </c>
      <c r="C844" s="5" t="s">
        <v>37</v>
      </c>
      <c r="D844" s="5" t="s">
        <v>38</v>
      </c>
      <c r="E844" s="5"/>
      <c r="F844" s="5" t="s">
        <v>13628</v>
      </c>
      <c r="G844" s="5" t="s">
        <v>13629</v>
      </c>
      <c r="H844" s="5" t="s">
        <v>4103</v>
      </c>
      <c r="I844" s="5" t="s">
        <v>3202</v>
      </c>
      <c r="J844" s="5" t="s">
        <v>51</v>
      </c>
      <c r="K844" s="5" t="s">
        <v>4596</v>
      </c>
      <c r="L844" s="2">
        <f t="shared" si="13"/>
        <v>0</v>
      </c>
      <c r="M844" s="5" t="s">
        <v>38</v>
      </c>
      <c r="N844" s="5" t="s">
        <v>4551</v>
      </c>
    </row>
    <row r="845" spans="2:14" hidden="1" outlineLevel="1">
      <c r="B845" s="5" t="s">
        <v>4100</v>
      </c>
      <c r="C845" s="5" t="s">
        <v>37</v>
      </c>
      <c r="D845" s="5" t="s">
        <v>38</v>
      </c>
      <c r="E845" s="5"/>
      <c r="F845" s="5" t="s">
        <v>13630</v>
      </c>
      <c r="G845" s="5" t="s">
        <v>13631</v>
      </c>
      <c r="H845" s="5" t="s">
        <v>4103</v>
      </c>
      <c r="I845" s="5" t="s">
        <v>3602</v>
      </c>
      <c r="J845" s="5" t="s">
        <v>51</v>
      </c>
      <c r="K845" s="5" t="s">
        <v>239</v>
      </c>
      <c r="L845" s="2">
        <f t="shared" si="13"/>
        <v>91233.845820990347</v>
      </c>
      <c r="M845" s="5" t="s">
        <v>38</v>
      </c>
      <c r="N845" s="5" t="s">
        <v>13632</v>
      </c>
    </row>
    <row r="846" spans="2:14" hidden="1" outlineLevel="1">
      <c r="B846" s="5" t="s">
        <v>4110</v>
      </c>
      <c r="C846" s="5" t="s">
        <v>37</v>
      </c>
      <c r="D846" s="5" t="s">
        <v>46</v>
      </c>
      <c r="E846" s="5"/>
      <c r="F846" s="5" t="s">
        <v>13633</v>
      </c>
      <c r="G846" s="5" t="s">
        <v>13634</v>
      </c>
      <c r="H846" s="5" t="s">
        <v>4113</v>
      </c>
      <c r="I846" s="5" t="s">
        <v>378</v>
      </c>
      <c r="J846" s="5" t="s">
        <v>51</v>
      </c>
      <c r="K846" s="5" t="s">
        <v>4060</v>
      </c>
      <c r="L846" s="2">
        <f t="shared" si="13"/>
        <v>295423.88170606398</v>
      </c>
      <c r="M846" s="5" t="s">
        <v>38</v>
      </c>
      <c r="N846" s="5" t="s">
        <v>13635</v>
      </c>
    </row>
    <row r="847" spans="2:14" hidden="1" outlineLevel="1">
      <c r="B847" s="5" t="s">
        <v>4116</v>
      </c>
      <c r="C847" s="5" t="s">
        <v>37</v>
      </c>
      <c r="D847" s="5" t="s">
        <v>38</v>
      </c>
      <c r="E847" s="5"/>
      <c r="F847" s="5" t="s">
        <v>13636</v>
      </c>
      <c r="G847" s="5" t="s">
        <v>13637</v>
      </c>
      <c r="H847" s="5" t="s">
        <v>4119</v>
      </c>
      <c r="I847" s="5" t="s">
        <v>5742</v>
      </c>
      <c r="J847" s="5" t="s">
        <v>51</v>
      </c>
      <c r="K847" s="5" t="s">
        <v>181</v>
      </c>
      <c r="L847" s="2">
        <f t="shared" si="13"/>
        <v>134678.53430717625</v>
      </c>
      <c r="M847" s="5" t="s">
        <v>38</v>
      </c>
      <c r="N847" s="5" t="s">
        <v>13638</v>
      </c>
    </row>
    <row r="848" spans="2:14" hidden="1" outlineLevel="1">
      <c r="B848" s="5" t="s">
        <v>4122</v>
      </c>
      <c r="C848" s="5" t="s">
        <v>37</v>
      </c>
      <c r="D848" s="5" t="s">
        <v>38</v>
      </c>
      <c r="E848" s="5"/>
      <c r="F848" s="5" t="s">
        <v>13639</v>
      </c>
      <c r="G848" s="5" t="s">
        <v>13640</v>
      </c>
      <c r="H848" s="5" t="s">
        <v>4125</v>
      </c>
      <c r="I848" s="5" t="s">
        <v>3222</v>
      </c>
      <c r="J848" s="5" t="s">
        <v>38</v>
      </c>
      <c r="K848" s="5" t="s">
        <v>1095</v>
      </c>
      <c r="L848" s="2">
        <f t="shared" si="13"/>
        <v>-69511.501577897405</v>
      </c>
      <c r="M848" s="5" t="s">
        <v>38</v>
      </c>
      <c r="N848" s="5" t="s">
        <v>11098</v>
      </c>
    </row>
    <row r="849" spans="1:14" hidden="1" outlineLevel="1">
      <c r="B849" s="5" t="s">
        <v>4122</v>
      </c>
      <c r="C849" s="5" t="s">
        <v>37</v>
      </c>
      <c r="D849" s="5" t="s">
        <v>55</v>
      </c>
      <c r="E849" s="5"/>
      <c r="F849" s="5" t="s">
        <v>13641</v>
      </c>
      <c r="G849" s="5" t="s">
        <v>13640</v>
      </c>
      <c r="H849" s="5" t="s">
        <v>4125</v>
      </c>
      <c r="I849" s="5" t="s">
        <v>1541</v>
      </c>
      <c r="J849" s="5" t="s">
        <v>38</v>
      </c>
      <c r="K849" s="5" t="s">
        <v>252</v>
      </c>
      <c r="L849" s="2">
        <f t="shared" si="13"/>
        <v>73855.970426515996</v>
      </c>
      <c r="M849" s="5" t="s">
        <v>38</v>
      </c>
      <c r="N849" s="5" t="s">
        <v>13642</v>
      </c>
    </row>
    <row r="850" spans="1:14" hidden="1" outlineLevel="1">
      <c r="B850" s="5" t="s">
        <v>9169</v>
      </c>
      <c r="C850" s="5" t="s">
        <v>37</v>
      </c>
      <c r="D850" s="5" t="s">
        <v>55</v>
      </c>
      <c r="E850" s="5"/>
      <c r="F850" s="5" t="s">
        <v>13643</v>
      </c>
      <c r="G850" s="5" t="s">
        <v>13644</v>
      </c>
      <c r="H850" s="5" t="s">
        <v>9172</v>
      </c>
      <c r="I850" s="5" t="s">
        <v>3136</v>
      </c>
      <c r="J850" s="5" t="s">
        <v>38</v>
      </c>
      <c r="K850" s="5" t="s">
        <v>484</v>
      </c>
      <c r="L850" s="2">
        <f t="shared" si="13"/>
        <v>260668.13091711528</v>
      </c>
      <c r="M850" s="5" t="s">
        <v>38</v>
      </c>
      <c r="N850" s="5" t="s">
        <v>13645</v>
      </c>
    </row>
    <row r="851" spans="1:14" hidden="1" outlineLevel="1">
      <c r="B851" s="5" t="s">
        <v>9169</v>
      </c>
      <c r="C851" s="5" t="s">
        <v>37</v>
      </c>
      <c r="D851" s="5" t="s">
        <v>55</v>
      </c>
      <c r="E851" s="5"/>
      <c r="F851" s="5" t="s">
        <v>13646</v>
      </c>
      <c r="G851" s="5" t="s">
        <v>13647</v>
      </c>
      <c r="H851" s="5" t="s">
        <v>9172</v>
      </c>
      <c r="I851" s="5" t="s">
        <v>3493</v>
      </c>
      <c r="J851" s="5" t="s">
        <v>38</v>
      </c>
      <c r="K851" s="5" t="s">
        <v>343</v>
      </c>
      <c r="L851" s="2">
        <f t="shared" si="13"/>
        <v>-204190.03588507365</v>
      </c>
      <c r="M851" s="5" t="s">
        <v>38</v>
      </c>
      <c r="N851" s="5" t="s">
        <v>13648</v>
      </c>
    </row>
    <row r="852" spans="1:14" hidden="1" outlineLevel="1">
      <c r="B852" s="5" t="s">
        <v>9169</v>
      </c>
      <c r="C852" s="5" t="s">
        <v>37</v>
      </c>
      <c r="D852" s="5" t="s">
        <v>38</v>
      </c>
      <c r="E852" s="5"/>
      <c r="F852" s="5" t="s">
        <v>13649</v>
      </c>
      <c r="G852" s="5" t="s">
        <v>13650</v>
      </c>
      <c r="H852" s="5" t="s">
        <v>9172</v>
      </c>
      <c r="I852" s="5" t="s">
        <v>158</v>
      </c>
      <c r="J852" s="5" t="s">
        <v>38</v>
      </c>
      <c r="K852" s="5" t="s">
        <v>2066</v>
      </c>
      <c r="L852" s="2">
        <f t="shared" si="13"/>
        <v>-34755.750788948702</v>
      </c>
      <c r="M852" s="5" t="s">
        <v>38</v>
      </c>
      <c r="N852" s="5" t="s">
        <v>13651</v>
      </c>
    </row>
    <row r="853" spans="1:14" hidden="1" outlineLevel="1">
      <c r="B853" s="5" t="s">
        <v>4131</v>
      </c>
      <c r="C853" s="5" t="s">
        <v>37</v>
      </c>
      <c r="D853" s="5" t="s">
        <v>38</v>
      </c>
      <c r="E853" s="5"/>
      <c r="F853" s="5" t="s">
        <v>13652</v>
      </c>
      <c r="G853" s="5" t="s">
        <v>13653</v>
      </c>
      <c r="H853" s="5" t="s">
        <v>4134</v>
      </c>
      <c r="I853" s="5" t="s">
        <v>180</v>
      </c>
      <c r="J853" s="5" t="s">
        <v>38</v>
      </c>
      <c r="K853" s="5" t="s">
        <v>355</v>
      </c>
      <c r="L853" s="2">
        <f t="shared" si="13"/>
        <v>-56478.095032041645</v>
      </c>
      <c r="M853" s="5" t="s">
        <v>38</v>
      </c>
      <c r="N853" s="5" t="s">
        <v>13654</v>
      </c>
    </row>
    <row r="854" spans="1:14" hidden="1" outlineLevel="1">
      <c r="B854" s="5" t="s">
        <v>4131</v>
      </c>
      <c r="C854" s="5" t="s">
        <v>37</v>
      </c>
      <c r="D854" s="5" t="s">
        <v>38</v>
      </c>
      <c r="E854" s="5"/>
      <c r="F854" s="5" t="s">
        <v>13655</v>
      </c>
      <c r="G854" s="5" t="s">
        <v>13656</v>
      </c>
      <c r="H854" s="5" t="s">
        <v>4134</v>
      </c>
      <c r="I854" s="5" t="s">
        <v>767</v>
      </c>
      <c r="J854" s="5" t="s">
        <v>38</v>
      </c>
      <c r="K854" s="5" t="s">
        <v>447</v>
      </c>
      <c r="L854" s="2">
        <f t="shared" si="13"/>
        <v>125989.59660993905</v>
      </c>
      <c r="M854" s="5" t="s">
        <v>38</v>
      </c>
      <c r="N854" s="5" t="s">
        <v>13657</v>
      </c>
    </row>
    <row r="855" spans="1:14" hidden="1" outlineLevel="1">
      <c r="B855" s="5" t="s">
        <v>9183</v>
      </c>
      <c r="C855" s="5" t="s">
        <v>37</v>
      </c>
      <c r="D855" s="5" t="s">
        <v>38</v>
      </c>
      <c r="E855" s="5"/>
      <c r="F855" s="5" t="s">
        <v>13658</v>
      </c>
      <c r="G855" s="5" t="s">
        <v>13659</v>
      </c>
      <c r="H855" s="5" t="s">
        <v>9186</v>
      </c>
      <c r="I855" s="5" t="s">
        <v>8315</v>
      </c>
      <c r="J855" s="5" t="s">
        <v>51</v>
      </c>
      <c r="K855" s="5" t="s">
        <v>1695</v>
      </c>
      <c r="L855" s="2">
        <f t="shared" si="13"/>
        <v>282390.47516020824</v>
      </c>
      <c r="M855" s="5" t="s">
        <v>38</v>
      </c>
      <c r="N855" s="5" t="s">
        <v>13660</v>
      </c>
    </row>
    <row r="856" spans="1:14" hidden="1" outlineLevel="1">
      <c r="B856" s="5" t="s">
        <v>4140</v>
      </c>
      <c r="C856" s="5" t="s">
        <v>37</v>
      </c>
      <c r="D856" s="5" t="s">
        <v>38</v>
      </c>
      <c r="E856" s="5"/>
      <c r="F856" s="5" t="s">
        <v>13661</v>
      </c>
      <c r="G856" s="5" t="s">
        <v>13662</v>
      </c>
      <c r="H856" s="5" t="s">
        <v>4143</v>
      </c>
      <c r="I856" s="5" t="s">
        <v>11996</v>
      </c>
      <c r="J856" s="5" t="s">
        <v>51</v>
      </c>
      <c r="K856" s="5" t="s">
        <v>1159</v>
      </c>
      <c r="L856" s="2">
        <f t="shared" si="13"/>
        <v>-21722.344243092939</v>
      </c>
      <c r="M856" s="5" t="s">
        <v>38</v>
      </c>
      <c r="N856" s="5" t="s">
        <v>2117</v>
      </c>
    </row>
    <row r="857" spans="1:14" hidden="1" outlineLevel="1">
      <c r="B857" s="5" t="s">
        <v>4140</v>
      </c>
      <c r="C857" s="5" t="s">
        <v>37</v>
      </c>
      <c r="D857" s="5" t="s">
        <v>46</v>
      </c>
      <c r="E857" s="5"/>
      <c r="F857" s="5" t="s">
        <v>13663</v>
      </c>
      <c r="G857" s="5" t="s">
        <v>13664</v>
      </c>
      <c r="H857" s="5" t="s">
        <v>4143</v>
      </c>
      <c r="I857" s="5" t="s">
        <v>238</v>
      </c>
      <c r="J857" s="5" t="s">
        <v>51</v>
      </c>
      <c r="K857" s="5" t="s">
        <v>1051</v>
      </c>
      <c r="L857" s="2">
        <f t="shared" si="13"/>
        <v>273701.53746297106</v>
      </c>
      <c r="M857" s="5" t="s">
        <v>38</v>
      </c>
      <c r="N857" s="5" t="s">
        <v>13665</v>
      </c>
    </row>
    <row r="858" spans="1:14" hidden="1" outlineLevel="1">
      <c r="B858" s="5" t="s">
        <v>4154</v>
      </c>
      <c r="C858" s="5" t="s">
        <v>37</v>
      </c>
      <c r="D858" s="5" t="s">
        <v>38</v>
      </c>
      <c r="E858" s="5"/>
      <c r="F858" s="5" t="s">
        <v>13666</v>
      </c>
      <c r="G858" s="5" t="s">
        <v>13667</v>
      </c>
      <c r="H858" s="5" t="s">
        <v>4157</v>
      </c>
      <c r="I858" s="5" t="s">
        <v>4350</v>
      </c>
      <c r="J858" s="5" t="s">
        <v>55</v>
      </c>
      <c r="K858" s="5" t="s">
        <v>639</v>
      </c>
      <c r="L858" s="2">
        <f t="shared" si="13"/>
        <v>60822.563880660229</v>
      </c>
      <c r="M858" s="5" t="s">
        <v>38</v>
      </c>
      <c r="N858" s="5" t="s">
        <v>2533</v>
      </c>
    </row>
    <row r="859" spans="1:14" hidden="1" outlineLevel="1">
      <c r="B859" s="5" t="s">
        <v>4160</v>
      </c>
      <c r="C859" s="5" t="s">
        <v>37</v>
      </c>
      <c r="D859" s="5" t="s">
        <v>63</v>
      </c>
      <c r="E859" s="5"/>
      <c r="F859" s="5" t="s">
        <v>13668</v>
      </c>
      <c r="G859" s="5" t="s">
        <v>13669</v>
      </c>
      <c r="H859" s="5" t="s">
        <v>4163</v>
      </c>
      <c r="I859" s="5" t="s">
        <v>4725</v>
      </c>
      <c r="J859" s="5" t="s">
        <v>51</v>
      </c>
      <c r="K859" s="5" t="s">
        <v>324</v>
      </c>
      <c r="L859" s="2">
        <f t="shared" si="13"/>
        <v>182467.69164198069</v>
      </c>
      <c r="M859" s="5" t="s">
        <v>38</v>
      </c>
      <c r="N859" s="5" t="s">
        <v>10017</v>
      </c>
    </row>
    <row r="860" spans="1:14" hidden="1" outlineLevel="1">
      <c r="B860" s="5" t="s">
        <v>4165</v>
      </c>
      <c r="C860" s="5" t="s">
        <v>37</v>
      </c>
      <c r="D860" s="5" t="s">
        <v>38</v>
      </c>
      <c r="E860" s="5"/>
      <c r="F860" s="5" t="s">
        <v>13670</v>
      </c>
      <c r="G860" s="5" t="s">
        <v>13671</v>
      </c>
      <c r="H860" s="5" t="s">
        <v>4168</v>
      </c>
      <c r="I860" s="5" t="s">
        <v>2790</v>
      </c>
      <c r="J860" s="5" t="s">
        <v>51</v>
      </c>
      <c r="K860" s="5" t="s">
        <v>289</v>
      </c>
      <c r="L860" s="2">
        <f t="shared" si="13"/>
        <v>208534.50473369221</v>
      </c>
      <c r="M860" s="5" t="s">
        <v>38</v>
      </c>
      <c r="N860" s="5" t="s">
        <v>13672</v>
      </c>
    </row>
    <row r="861" spans="1:14" hidden="1" outlineLevel="1">
      <c r="B861" s="5" t="s">
        <v>4165</v>
      </c>
      <c r="C861" s="5" t="s">
        <v>37</v>
      </c>
      <c r="D861" s="5" t="s">
        <v>38</v>
      </c>
      <c r="E861" s="5"/>
      <c r="F861" s="5" t="s">
        <v>13673</v>
      </c>
      <c r="G861" s="5" t="s">
        <v>13674</v>
      </c>
      <c r="H861" s="5" t="s">
        <v>4168</v>
      </c>
      <c r="I861" s="5" t="s">
        <v>4071</v>
      </c>
      <c r="J861" s="5" t="s">
        <v>51</v>
      </c>
      <c r="K861" s="5" t="s">
        <v>593</v>
      </c>
      <c r="L861" s="2">
        <f t="shared" si="13"/>
        <v>-47789.157334804469</v>
      </c>
      <c r="M861" s="5" t="s">
        <v>38</v>
      </c>
      <c r="N861" s="5" t="s">
        <v>13675</v>
      </c>
    </row>
    <row r="862" spans="1:14" hidden="1" outlineLevel="1">
      <c r="A862" s="3" t="s">
        <v>4626</v>
      </c>
      <c r="B862" s="4" t="s">
        <v>4627</v>
      </c>
      <c r="C862" s="4" t="s">
        <v>4628</v>
      </c>
      <c r="D862" s="4" t="s">
        <v>13676</v>
      </c>
      <c r="E862" s="4" t="s">
        <v>13677</v>
      </c>
      <c r="F862" s="4" t="s">
        <v>13678</v>
      </c>
      <c r="G862" s="4" t="s">
        <v>24</v>
      </c>
      <c r="H862" s="4" t="s">
        <v>3787</v>
      </c>
      <c r="I862" s="3" t="s">
        <v>4633</v>
      </c>
      <c r="L862" s="2">
        <f t="shared" si="13"/>
        <v>0</v>
      </c>
    </row>
    <row r="863" spans="1:14" hidden="1" outlineLevel="1">
      <c r="B863" s="1" t="s">
        <v>26</v>
      </c>
      <c r="C863" s="1" t="s">
        <v>27</v>
      </c>
      <c r="D863" s="1" t="s">
        <v>4</v>
      </c>
      <c r="E863" s="1" t="s">
        <v>28</v>
      </c>
      <c r="F863" s="1" t="s">
        <v>29</v>
      </c>
      <c r="G863" s="1" t="s">
        <v>30</v>
      </c>
      <c r="H863" s="1" t="s">
        <v>31</v>
      </c>
      <c r="I863" s="1" t="s">
        <v>32</v>
      </c>
      <c r="J863" s="1" t="s">
        <v>33</v>
      </c>
      <c r="K863" s="1" t="s">
        <v>3</v>
      </c>
      <c r="L863" s="2" t="e">
        <f t="shared" si="13"/>
        <v>#VALUE!</v>
      </c>
      <c r="M863" s="1" t="s">
        <v>34</v>
      </c>
      <c r="N863" s="1" t="s">
        <v>35</v>
      </c>
    </row>
    <row r="864" spans="1:14" hidden="1" outlineLevel="1">
      <c r="B864" s="7" t="s">
        <v>4634</v>
      </c>
      <c r="C864" s="7" t="s">
        <v>24</v>
      </c>
      <c r="D864" s="7" t="s">
        <v>46</v>
      </c>
      <c r="E864" s="7"/>
      <c r="F864" s="7" t="s">
        <v>7617</v>
      </c>
      <c r="G864" s="7" t="s">
        <v>7618</v>
      </c>
      <c r="H864" s="7" t="s">
        <v>1909</v>
      </c>
      <c r="I864" s="7" t="s">
        <v>859</v>
      </c>
      <c r="J864" s="7" t="s">
        <v>51</v>
      </c>
      <c r="K864" s="7" t="s">
        <v>2286</v>
      </c>
      <c r="L864" s="2">
        <f t="shared" si="13"/>
        <v>82544.908123753165</v>
      </c>
      <c r="M864" s="7" t="s">
        <v>38</v>
      </c>
      <c r="N864" s="7" t="s">
        <v>733</v>
      </c>
    </row>
    <row r="865" spans="2:14" hidden="1" outlineLevel="1">
      <c r="B865" s="5" t="s">
        <v>4636</v>
      </c>
      <c r="C865" s="5" t="s">
        <v>37</v>
      </c>
      <c r="D865" s="5" t="s">
        <v>55</v>
      </c>
      <c r="E865" s="5"/>
      <c r="F865" s="5" t="s">
        <v>13679</v>
      </c>
      <c r="G865" s="5" t="s">
        <v>13680</v>
      </c>
      <c r="H865" s="5" t="s">
        <v>4639</v>
      </c>
      <c r="I865" s="5" t="s">
        <v>421</v>
      </c>
      <c r="J865" s="5" t="s">
        <v>51</v>
      </c>
      <c r="K865" s="5" t="s">
        <v>239</v>
      </c>
      <c r="L865" s="2">
        <f t="shared" si="13"/>
        <v>91233.845820990347</v>
      </c>
      <c r="M865" s="5" t="s">
        <v>38</v>
      </c>
      <c r="N865" s="5" t="s">
        <v>1749</v>
      </c>
    </row>
    <row r="866" spans="2:14" hidden="1" outlineLevel="1">
      <c r="B866" s="7" t="s">
        <v>1912</v>
      </c>
      <c r="C866" s="7" t="s">
        <v>24</v>
      </c>
      <c r="D866" s="7" t="s">
        <v>46</v>
      </c>
      <c r="E866" s="7"/>
      <c r="F866" s="7" t="s">
        <v>12877</v>
      </c>
      <c r="G866" s="7" t="s">
        <v>12878</v>
      </c>
      <c r="H866" s="7" t="s">
        <v>1915</v>
      </c>
      <c r="I866" s="7" t="s">
        <v>1635</v>
      </c>
      <c r="J866" s="7" t="s">
        <v>51</v>
      </c>
      <c r="K866" s="7" t="s">
        <v>139</v>
      </c>
      <c r="L866" s="2">
        <f t="shared" si="13"/>
        <v>165089.81624750633</v>
      </c>
      <c r="M866" s="7" t="s">
        <v>38</v>
      </c>
      <c r="N866" s="7" t="s">
        <v>12879</v>
      </c>
    </row>
    <row r="867" spans="2:14" hidden="1" outlineLevel="1">
      <c r="B867" s="5" t="s">
        <v>4643</v>
      </c>
      <c r="C867" s="5" t="s">
        <v>37</v>
      </c>
      <c r="D867" s="5" t="s">
        <v>38</v>
      </c>
      <c r="E867" s="5"/>
      <c r="F867" s="5" t="s">
        <v>13681</v>
      </c>
      <c r="G867" s="5" t="s">
        <v>13682</v>
      </c>
      <c r="H867" s="5" t="s">
        <v>4646</v>
      </c>
      <c r="I867" s="5" t="s">
        <v>323</v>
      </c>
      <c r="J867" s="5" t="s">
        <v>51</v>
      </c>
      <c r="K867" s="5" t="s">
        <v>110</v>
      </c>
      <c r="L867" s="2">
        <f t="shared" si="13"/>
        <v>69511.501577897405</v>
      </c>
      <c r="M867" s="5" t="s">
        <v>38</v>
      </c>
      <c r="N867" s="5" t="s">
        <v>13683</v>
      </c>
    </row>
    <row r="868" spans="2:14" hidden="1" outlineLevel="1">
      <c r="B868" s="5" t="s">
        <v>4649</v>
      </c>
      <c r="C868" s="5" t="s">
        <v>37</v>
      </c>
      <c r="D868" s="5" t="s">
        <v>38</v>
      </c>
      <c r="E868" s="5"/>
      <c r="F868" s="5" t="s">
        <v>13684</v>
      </c>
      <c r="G868" s="5" t="s">
        <v>13685</v>
      </c>
      <c r="H868" s="5" t="s">
        <v>4652</v>
      </c>
      <c r="I868" s="5" t="s">
        <v>3304</v>
      </c>
      <c r="J868" s="5" t="s">
        <v>51</v>
      </c>
      <c r="K868" s="5" t="s">
        <v>521</v>
      </c>
      <c r="L868" s="2">
        <f t="shared" si="13"/>
        <v>34755.750788948702</v>
      </c>
      <c r="M868" s="5" t="s">
        <v>38</v>
      </c>
      <c r="N868" s="5" t="s">
        <v>13686</v>
      </c>
    </row>
    <row r="869" spans="2:14" hidden="1" outlineLevel="1">
      <c r="B869" s="5" t="s">
        <v>4661</v>
      </c>
      <c r="C869" s="5" t="s">
        <v>37</v>
      </c>
      <c r="D869" s="5" t="s">
        <v>38</v>
      </c>
      <c r="E869" s="5"/>
      <c r="F869" s="5" t="s">
        <v>13687</v>
      </c>
      <c r="G869" s="5" t="s">
        <v>13688</v>
      </c>
      <c r="H869" s="5" t="s">
        <v>4664</v>
      </c>
      <c r="I869" s="5" t="s">
        <v>4054</v>
      </c>
      <c r="J869" s="5" t="s">
        <v>51</v>
      </c>
      <c r="K869" s="5" t="s">
        <v>952</v>
      </c>
      <c r="L869" s="2">
        <f t="shared" si="13"/>
        <v>95578.314669608939</v>
      </c>
      <c r="M869" s="5" t="s">
        <v>38</v>
      </c>
      <c r="N869" s="5" t="s">
        <v>9410</v>
      </c>
    </row>
    <row r="870" spans="2:14" hidden="1" outlineLevel="1">
      <c r="B870" s="5" t="s">
        <v>4674</v>
      </c>
      <c r="C870" s="5" t="s">
        <v>37</v>
      </c>
      <c r="D870" s="5" t="s">
        <v>46</v>
      </c>
      <c r="E870" s="5"/>
      <c r="F870" s="5" t="s">
        <v>13689</v>
      </c>
      <c r="G870" s="5" t="s">
        <v>13690</v>
      </c>
      <c r="H870" s="5" t="s">
        <v>4677</v>
      </c>
      <c r="I870" s="5" t="s">
        <v>1012</v>
      </c>
      <c r="J870" s="5" t="s">
        <v>51</v>
      </c>
      <c r="K870" s="5" t="s">
        <v>75</v>
      </c>
      <c r="L870" s="2">
        <f t="shared" si="13"/>
        <v>117300.65891270188</v>
      </c>
      <c r="M870" s="5" t="s">
        <v>38</v>
      </c>
      <c r="N870" s="5" t="s">
        <v>1475</v>
      </c>
    </row>
    <row r="871" spans="2:14" hidden="1" outlineLevel="1">
      <c r="B871" s="5" t="s">
        <v>4681</v>
      </c>
      <c r="C871" s="5" t="s">
        <v>37</v>
      </c>
      <c r="D871" s="5" t="s">
        <v>55</v>
      </c>
      <c r="E871" s="5"/>
      <c r="F871" s="5" t="s">
        <v>13691</v>
      </c>
      <c r="G871" s="5" t="s">
        <v>13692</v>
      </c>
      <c r="H871" s="5" t="s">
        <v>4684</v>
      </c>
      <c r="I871" s="5" t="s">
        <v>2733</v>
      </c>
      <c r="J871" s="5" t="s">
        <v>51</v>
      </c>
      <c r="K871" s="5" t="s">
        <v>1423</v>
      </c>
      <c r="L871" s="2">
        <f t="shared" si="13"/>
        <v>173778.75394474351</v>
      </c>
      <c r="M871" s="5" t="s">
        <v>38</v>
      </c>
      <c r="N871" s="5" t="s">
        <v>13693</v>
      </c>
    </row>
    <row r="872" spans="2:14" hidden="1" outlineLevel="1">
      <c r="B872" s="5" t="s">
        <v>4687</v>
      </c>
      <c r="C872" s="5" t="s">
        <v>37</v>
      </c>
      <c r="D872" s="5" t="s">
        <v>38</v>
      </c>
      <c r="E872" s="5"/>
      <c r="F872" s="5" t="s">
        <v>13694</v>
      </c>
      <c r="G872" s="5" t="s">
        <v>13695</v>
      </c>
      <c r="H872" s="5" t="s">
        <v>4690</v>
      </c>
      <c r="I872" s="5" t="s">
        <v>13696</v>
      </c>
      <c r="J872" s="5" t="s">
        <v>51</v>
      </c>
      <c r="K872" s="5" t="s">
        <v>1164</v>
      </c>
      <c r="L872" s="2">
        <f t="shared" si="13"/>
        <v>99922.78351822753</v>
      </c>
      <c r="M872" s="5" t="s">
        <v>38</v>
      </c>
      <c r="N872" s="5" t="s">
        <v>13697</v>
      </c>
    </row>
    <row r="873" spans="2:14" hidden="1" outlineLevel="1">
      <c r="B873" s="5" t="s">
        <v>4693</v>
      </c>
      <c r="C873" s="5" t="s">
        <v>37</v>
      </c>
      <c r="D873" s="5" t="s">
        <v>55</v>
      </c>
      <c r="E873" s="5"/>
      <c r="F873" s="5" t="s">
        <v>13698</v>
      </c>
      <c r="G873" s="5" t="s">
        <v>13699</v>
      </c>
      <c r="H873" s="5" t="s">
        <v>4696</v>
      </c>
      <c r="I873" s="5" t="s">
        <v>3298</v>
      </c>
      <c r="J873" s="5" t="s">
        <v>51</v>
      </c>
      <c r="K873" s="5" t="s">
        <v>89</v>
      </c>
      <c r="L873" s="2">
        <f t="shared" si="13"/>
        <v>121645.12776132046</v>
      </c>
      <c r="M873" s="5" t="s">
        <v>38</v>
      </c>
      <c r="N873" s="5" t="s">
        <v>7636</v>
      </c>
    </row>
    <row r="874" spans="2:14" hidden="1" outlineLevel="1">
      <c r="B874" s="5" t="s">
        <v>8285</v>
      </c>
      <c r="C874" s="5" t="s">
        <v>37</v>
      </c>
      <c r="D874" s="5" t="s">
        <v>38</v>
      </c>
      <c r="E874" s="5"/>
      <c r="F874" s="5" t="s">
        <v>13700</v>
      </c>
      <c r="G874" s="5" t="s">
        <v>13701</v>
      </c>
      <c r="H874" s="5" t="s">
        <v>8288</v>
      </c>
      <c r="I874" s="5" t="s">
        <v>4785</v>
      </c>
      <c r="J874" s="5" t="s">
        <v>51</v>
      </c>
      <c r="K874" s="5" t="s">
        <v>631</v>
      </c>
      <c r="L874" s="2">
        <f t="shared" si="13"/>
        <v>86889.376972371756</v>
      </c>
      <c r="M874" s="5" t="s">
        <v>38</v>
      </c>
      <c r="N874" s="5" t="s">
        <v>13702</v>
      </c>
    </row>
    <row r="875" spans="2:14" hidden="1" outlineLevel="1">
      <c r="B875" s="5" t="s">
        <v>4699</v>
      </c>
      <c r="C875" s="5" t="s">
        <v>37</v>
      </c>
      <c r="D875" s="5" t="s">
        <v>38</v>
      </c>
      <c r="E875" s="5"/>
      <c r="F875" s="5" t="s">
        <v>13703</v>
      </c>
      <c r="G875" s="5" t="s">
        <v>13704</v>
      </c>
      <c r="H875" s="5" t="s">
        <v>4702</v>
      </c>
      <c r="I875" s="5" t="s">
        <v>5114</v>
      </c>
      <c r="J875" s="5" t="s">
        <v>51</v>
      </c>
      <c r="K875" s="5" t="s">
        <v>853</v>
      </c>
      <c r="L875" s="2">
        <f t="shared" si="13"/>
        <v>112956.19006408329</v>
      </c>
      <c r="M875" s="5" t="s">
        <v>38</v>
      </c>
      <c r="N875" s="5" t="s">
        <v>13705</v>
      </c>
    </row>
    <row r="876" spans="2:14" hidden="1" outlineLevel="1">
      <c r="B876" s="5" t="s">
        <v>4705</v>
      </c>
      <c r="C876" s="5" t="s">
        <v>37</v>
      </c>
      <c r="D876" s="5" t="s">
        <v>38</v>
      </c>
      <c r="E876" s="5"/>
      <c r="F876" s="5" t="s">
        <v>4706</v>
      </c>
      <c r="G876" s="5" t="s">
        <v>13706</v>
      </c>
      <c r="H876" s="5" t="s">
        <v>4708</v>
      </c>
      <c r="I876" s="5" t="s">
        <v>6509</v>
      </c>
      <c r="J876" s="5" t="s">
        <v>51</v>
      </c>
      <c r="K876" s="5" t="s">
        <v>1013</v>
      </c>
      <c r="L876" s="2">
        <f t="shared" si="13"/>
        <v>217223.4424309294</v>
      </c>
      <c r="M876" s="5" t="s">
        <v>38</v>
      </c>
      <c r="N876" s="5" t="s">
        <v>13707</v>
      </c>
    </row>
    <row r="877" spans="2:14" hidden="1" outlineLevel="1">
      <c r="B877" s="5" t="s">
        <v>4717</v>
      </c>
      <c r="C877" s="5" t="s">
        <v>37</v>
      </c>
      <c r="D877" s="5" t="s">
        <v>55</v>
      </c>
      <c r="E877" s="5"/>
      <c r="F877" s="5" t="s">
        <v>13708</v>
      </c>
      <c r="G877" s="5" t="s">
        <v>13709</v>
      </c>
      <c r="H877" s="5" t="s">
        <v>4720</v>
      </c>
      <c r="I877" s="5" t="s">
        <v>841</v>
      </c>
      <c r="J877" s="5" t="s">
        <v>38</v>
      </c>
      <c r="K877" s="5" t="s">
        <v>159</v>
      </c>
      <c r="L877" s="2">
        <f t="shared" si="13"/>
        <v>108611.7212154647</v>
      </c>
      <c r="M877" s="5" t="s">
        <v>38</v>
      </c>
      <c r="N877" s="5" t="s">
        <v>13710</v>
      </c>
    </row>
    <row r="878" spans="2:14" hidden="1" outlineLevel="1">
      <c r="B878" s="5" t="s">
        <v>4728</v>
      </c>
      <c r="C878" s="5" t="s">
        <v>37</v>
      </c>
      <c r="D878" s="5" t="s">
        <v>55</v>
      </c>
      <c r="E878" s="5"/>
      <c r="F878" s="5" t="s">
        <v>13711</v>
      </c>
      <c r="G878" s="5" t="s">
        <v>13712</v>
      </c>
      <c r="H878" s="5" t="s">
        <v>4731</v>
      </c>
      <c r="I878" s="5" t="s">
        <v>1514</v>
      </c>
      <c r="J878" s="5" t="s">
        <v>38</v>
      </c>
      <c r="K878" s="5" t="s">
        <v>4542</v>
      </c>
      <c r="L878" s="2">
        <f t="shared" si="13"/>
        <v>-52133.626183423054</v>
      </c>
      <c r="M878" s="5" t="s">
        <v>38</v>
      </c>
      <c r="N878" s="5" t="s">
        <v>13713</v>
      </c>
    </row>
    <row r="879" spans="2:14" hidden="1" outlineLevel="1">
      <c r="B879" s="5" t="s">
        <v>4728</v>
      </c>
      <c r="C879" s="5" t="s">
        <v>37</v>
      </c>
      <c r="D879" s="5" t="s">
        <v>38</v>
      </c>
      <c r="E879" s="5"/>
      <c r="F879" s="5" t="s">
        <v>13714</v>
      </c>
      <c r="G879" s="5" t="s">
        <v>13715</v>
      </c>
      <c r="H879" s="5" t="s">
        <v>4731</v>
      </c>
      <c r="I879" s="5" t="s">
        <v>630</v>
      </c>
      <c r="J879" s="5" t="s">
        <v>38</v>
      </c>
      <c r="K879" s="5" t="s">
        <v>853</v>
      </c>
      <c r="L879" s="2">
        <f t="shared" si="13"/>
        <v>112956.19006408329</v>
      </c>
      <c r="M879" s="5" t="s">
        <v>38</v>
      </c>
      <c r="N879" s="5" t="s">
        <v>3034</v>
      </c>
    </row>
    <row r="880" spans="2:14" hidden="1" outlineLevel="1">
      <c r="B880" s="5" t="s">
        <v>4761</v>
      </c>
      <c r="C880" s="5" t="s">
        <v>37</v>
      </c>
      <c r="D880" s="5" t="s">
        <v>38</v>
      </c>
      <c r="E880" s="5"/>
      <c r="F880" s="5" t="s">
        <v>13716</v>
      </c>
      <c r="G880" s="5" t="s">
        <v>13717</v>
      </c>
      <c r="H880" s="5" t="s">
        <v>4764</v>
      </c>
      <c r="I880" s="5" t="s">
        <v>2023</v>
      </c>
      <c r="J880" s="5" t="s">
        <v>51</v>
      </c>
      <c r="K880" s="5" t="s">
        <v>89</v>
      </c>
      <c r="L880" s="2">
        <f t="shared" si="13"/>
        <v>121645.12776132046</v>
      </c>
      <c r="M880" s="5" t="s">
        <v>38</v>
      </c>
      <c r="N880" s="5" t="s">
        <v>5642</v>
      </c>
    </row>
    <row r="881" spans="1:14" hidden="1" outlineLevel="1">
      <c r="B881" s="5" t="s">
        <v>4767</v>
      </c>
      <c r="C881" s="5" t="s">
        <v>37</v>
      </c>
      <c r="D881" s="5" t="s">
        <v>55</v>
      </c>
      <c r="E881" s="5"/>
      <c r="F881" s="5" t="s">
        <v>13718</v>
      </c>
      <c r="G881" s="5" t="s">
        <v>13719</v>
      </c>
      <c r="H881" s="5" t="s">
        <v>4770</v>
      </c>
      <c r="I881" s="5" t="s">
        <v>3513</v>
      </c>
      <c r="J881" s="5" t="s">
        <v>38</v>
      </c>
      <c r="K881" s="5" t="s">
        <v>521</v>
      </c>
      <c r="L881" s="2">
        <f t="shared" si="13"/>
        <v>34755.750788948702</v>
      </c>
      <c r="M881" s="5" t="s">
        <v>38</v>
      </c>
      <c r="N881" s="5" t="s">
        <v>13720</v>
      </c>
    </row>
    <row r="882" spans="1:14" hidden="1" outlineLevel="1">
      <c r="B882" s="5" t="s">
        <v>4767</v>
      </c>
      <c r="C882" s="5" t="s">
        <v>37</v>
      </c>
      <c r="D882" s="5" t="s">
        <v>38</v>
      </c>
      <c r="E882" s="5"/>
      <c r="F882" s="5" t="s">
        <v>13721</v>
      </c>
      <c r="G882" s="5" t="s">
        <v>13722</v>
      </c>
      <c r="H882" s="5" t="s">
        <v>4770</v>
      </c>
      <c r="I882" s="5" t="s">
        <v>767</v>
      </c>
      <c r="J882" s="5" t="s">
        <v>38</v>
      </c>
      <c r="K882" s="5" t="s">
        <v>676</v>
      </c>
      <c r="L882" s="2">
        <f t="shared" si="13"/>
        <v>-4344.4688486185878</v>
      </c>
      <c r="M882" s="5" t="s">
        <v>38</v>
      </c>
      <c r="N882" s="5" t="s">
        <v>13723</v>
      </c>
    </row>
    <row r="883" spans="1:14" hidden="1" outlineLevel="1">
      <c r="B883" s="5" t="s">
        <v>4777</v>
      </c>
      <c r="C883" s="5" t="s">
        <v>37</v>
      </c>
      <c r="D883" s="5" t="s">
        <v>38</v>
      </c>
      <c r="E883" s="5"/>
      <c r="F883" s="5" t="s">
        <v>13724</v>
      </c>
      <c r="G883" s="5" t="s">
        <v>13725</v>
      </c>
      <c r="H883" s="5" t="s">
        <v>4780</v>
      </c>
      <c r="I883" s="5" t="s">
        <v>2302</v>
      </c>
      <c r="J883" s="5" t="s">
        <v>51</v>
      </c>
      <c r="K883" s="5" t="s">
        <v>1051</v>
      </c>
      <c r="L883" s="2">
        <f t="shared" si="13"/>
        <v>273701.53746297106</v>
      </c>
      <c r="M883" s="5" t="s">
        <v>38</v>
      </c>
      <c r="N883" s="5" t="s">
        <v>13726</v>
      </c>
    </row>
    <row r="884" spans="1:14" hidden="1" outlineLevel="1">
      <c r="B884" s="5" t="s">
        <v>4777</v>
      </c>
      <c r="C884" s="5" t="s">
        <v>37</v>
      </c>
      <c r="D884" s="5" t="s">
        <v>55</v>
      </c>
      <c r="E884" s="5"/>
      <c r="F884" s="5" t="s">
        <v>13727</v>
      </c>
      <c r="G884" s="5" t="s">
        <v>13728</v>
      </c>
      <c r="H884" s="5" t="s">
        <v>4780</v>
      </c>
      <c r="I884" s="5" t="s">
        <v>2218</v>
      </c>
      <c r="J884" s="5" t="s">
        <v>51</v>
      </c>
      <c r="K884" s="5" t="s">
        <v>962</v>
      </c>
      <c r="L884" s="2">
        <f t="shared" si="13"/>
        <v>-186812.16049059929</v>
      </c>
      <c r="M884" s="5" t="s">
        <v>38</v>
      </c>
      <c r="N884" s="5" t="s">
        <v>13729</v>
      </c>
    </row>
    <row r="885" spans="1:14" hidden="1" outlineLevel="1">
      <c r="B885" s="5" t="s">
        <v>8398</v>
      </c>
      <c r="C885" s="5" t="s">
        <v>37</v>
      </c>
      <c r="D885" s="5" t="s">
        <v>38</v>
      </c>
      <c r="E885" s="5"/>
      <c r="F885" s="5" t="s">
        <v>13730</v>
      </c>
      <c r="G885" s="5" t="s">
        <v>13731</v>
      </c>
      <c r="H885" s="5" t="s">
        <v>8401</v>
      </c>
      <c r="I885" s="5" t="s">
        <v>131</v>
      </c>
      <c r="J885" s="5" t="s">
        <v>51</v>
      </c>
      <c r="K885" s="5" t="s">
        <v>1620</v>
      </c>
      <c r="L885" s="2">
        <f t="shared" si="13"/>
        <v>191156.62933921788</v>
      </c>
      <c r="M885" s="5" t="s">
        <v>38</v>
      </c>
      <c r="N885" s="5" t="s">
        <v>13732</v>
      </c>
    </row>
    <row r="886" spans="1:14" hidden="1" outlineLevel="1">
      <c r="B886" s="5" t="s">
        <v>4798</v>
      </c>
      <c r="C886" s="5" t="s">
        <v>37</v>
      </c>
      <c r="D886" s="5" t="s">
        <v>55</v>
      </c>
      <c r="E886" s="5"/>
      <c r="F886" s="5" t="s">
        <v>13733</v>
      </c>
      <c r="G886" s="5" t="s">
        <v>13734</v>
      </c>
      <c r="H886" s="5" t="s">
        <v>4801</v>
      </c>
      <c r="I886" s="5" t="s">
        <v>173</v>
      </c>
      <c r="J886" s="5" t="s">
        <v>38</v>
      </c>
      <c r="K886" s="5" t="s">
        <v>5242</v>
      </c>
      <c r="L886" s="2">
        <f t="shared" si="13"/>
        <v>434446.88486185879</v>
      </c>
      <c r="M886" s="5" t="s">
        <v>38</v>
      </c>
      <c r="N886" s="5" t="s">
        <v>13735</v>
      </c>
    </row>
    <row r="887" spans="1:14" hidden="1" outlineLevel="1">
      <c r="B887" s="5" t="s">
        <v>4798</v>
      </c>
      <c r="C887" s="5" t="s">
        <v>37</v>
      </c>
      <c r="D887" s="5" t="s">
        <v>63</v>
      </c>
      <c r="E887" s="5"/>
      <c r="F887" s="5" t="s">
        <v>13736</v>
      </c>
      <c r="G887" s="5" t="s">
        <v>13737</v>
      </c>
      <c r="H887" s="5" t="s">
        <v>4801</v>
      </c>
      <c r="I887" s="5" t="s">
        <v>2017</v>
      </c>
      <c r="J887" s="5" t="s">
        <v>38</v>
      </c>
      <c r="K887" s="5" t="s">
        <v>4802</v>
      </c>
      <c r="L887" s="2">
        <f t="shared" si="13"/>
        <v>-373624.32098119857</v>
      </c>
      <c r="M887" s="5" t="s">
        <v>38</v>
      </c>
      <c r="N887" s="5" t="s">
        <v>13738</v>
      </c>
    </row>
    <row r="888" spans="1:14" hidden="1" outlineLevel="1">
      <c r="B888" s="5" t="s">
        <v>4810</v>
      </c>
      <c r="C888" s="5" t="s">
        <v>37</v>
      </c>
      <c r="D888" s="5" t="s">
        <v>38</v>
      </c>
      <c r="E888" s="5"/>
      <c r="F888" s="5" t="s">
        <v>13739</v>
      </c>
      <c r="G888" s="5" t="s">
        <v>13740</v>
      </c>
      <c r="H888" s="5" t="s">
        <v>4813</v>
      </c>
      <c r="I888" s="5" t="s">
        <v>316</v>
      </c>
      <c r="J888" s="5" t="s">
        <v>38</v>
      </c>
      <c r="K888" s="5" t="s">
        <v>51</v>
      </c>
      <c r="L888" s="2">
        <f t="shared" si="13"/>
        <v>0</v>
      </c>
      <c r="M888" s="5" t="s">
        <v>38</v>
      </c>
      <c r="N888" s="5" t="s">
        <v>13741</v>
      </c>
    </row>
    <row r="889" spans="1:14" hidden="1" outlineLevel="1">
      <c r="B889" s="5" t="s">
        <v>8420</v>
      </c>
      <c r="C889" s="5" t="s">
        <v>37</v>
      </c>
      <c r="D889" s="5" t="s">
        <v>55</v>
      </c>
      <c r="E889" s="5"/>
      <c r="F889" s="5" t="s">
        <v>13742</v>
      </c>
      <c r="G889" s="5" t="s">
        <v>13743</v>
      </c>
      <c r="H889" s="5" t="s">
        <v>8423</v>
      </c>
      <c r="I889" s="5" t="s">
        <v>859</v>
      </c>
      <c r="J889" s="5" t="s">
        <v>38</v>
      </c>
      <c r="K889" s="5" t="s">
        <v>583</v>
      </c>
      <c r="L889" s="2">
        <f t="shared" si="13"/>
        <v>52133.626183423054</v>
      </c>
      <c r="M889" s="5" t="s">
        <v>38</v>
      </c>
      <c r="N889" s="5" t="s">
        <v>13744</v>
      </c>
    </row>
    <row r="890" spans="1:14" hidden="1" outlineLevel="1">
      <c r="B890" s="5" t="s">
        <v>8439</v>
      </c>
      <c r="C890" s="5" t="s">
        <v>37</v>
      </c>
      <c r="D890" s="5" t="s">
        <v>38</v>
      </c>
      <c r="E890" s="5"/>
      <c r="F890" s="5" t="s">
        <v>13745</v>
      </c>
      <c r="G890" s="5" t="s">
        <v>13746</v>
      </c>
      <c r="H890" s="5" t="s">
        <v>8442</v>
      </c>
      <c r="I890" s="5" t="s">
        <v>501</v>
      </c>
      <c r="J890" s="5" t="s">
        <v>51</v>
      </c>
      <c r="K890" s="5" t="s">
        <v>887</v>
      </c>
      <c r="L890" s="2">
        <f t="shared" si="13"/>
        <v>65167.032729278821</v>
      </c>
      <c r="M890" s="5" t="s">
        <v>38</v>
      </c>
      <c r="N890" s="5" t="s">
        <v>13747</v>
      </c>
    </row>
    <row r="891" spans="1:14" hidden="1" outlineLevel="1">
      <c r="B891" s="5" t="s">
        <v>8444</v>
      </c>
      <c r="C891" s="5" t="s">
        <v>37</v>
      </c>
      <c r="D891" s="5" t="s">
        <v>38</v>
      </c>
      <c r="E891" s="5"/>
      <c r="F891" s="5" t="s">
        <v>8445</v>
      </c>
      <c r="G891" s="5" t="s">
        <v>8446</v>
      </c>
      <c r="H891" s="5" t="s">
        <v>8447</v>
      </c>
      <c r="I891" s="5" t="s">
        <v>710</v>
      </c>
      <c r="J891" s="5" t="s">
        <v>51</v>
      </c>
      <c r="K891" s="5" t="s">
        <v>887</v>
      </c>
      <c r="L891" s="2">
        <f t="shared" si="13"/>
        <v>65167.032729278821</v>
      </c>
      <c r="M891" s="5" t="s">
        <v>38</v>
      </c>
      <c r="N891" s="5" t="s">
        <v>13748</v>
      </c>
    </row>
    <row r="892" spans="1:14" hidden="1" outlineLevel="1">
      <c r="B892" s="5" t="s">
        <v>4816</v>
      </c>
      <c r="C892" s="5" t="s">
        <v>37</v>
      </c>
      <c r="D892" s="5" t="s">
        <v>55</v>
      </c>
      <c r="E892" s="5"/>
      <c r="F892" s="5" t="s">
        <v>13749</v>
      </c>
      <c r="G892" s="5" t="s">
        <v>13750</v>
      </c>
      <c r="H892" s="5" t="s">
        <v>4819</v>
      </c>
      <c r="I892" s="5" t="s">
        <v>2955</v>
      </c>
      <c r="J892" s="5" t="s">
        <v>38</v>
      </c>
      <c r="K892" s="5" t="s">
        <v>637</v>
      </c>
      <c r="L892" s="2">
        <f t="shared" si="13"/>
        <v>-234601.31782540376</v>
      </c>
      <c r="M892" s="5" t="s">
        <v>38</v>
      </c>
      <c r="N892" s="5" t="s">
        <v>5131</v>
      </c>
    </row>
    <row r="893" spans="1:14" hidden="1" outlineLevel="1">
      <c r="B893" s="5" t="s">
        <v>4816</v>
      </c>
      <c r="C893" s="5" t="s">
        <v>37</v>
      </c>
      <c r="D893" s="5" t="s">
        <v>46</v>
      </c>
      <c r="E893" s="5"/>
      <c r="F893" s="5" t="s">
        <v>13751</v>
      </c>
      <c r="G893" s="5" t="s">
        <v>13752</v>
      </c>
      <c r="H893" s="5" t="s">
        <v>4819</v>
      </c>
      <c r="I893" s="5" t="s">
        <v>2054</v>
      </c>
      <c r="J893" s="5" t="s">
        <v>38</v>
      </c>
      <c r="K893" s="5" t="s">
        <v>68</v>
      </c>
      <c r="L893" s="2">
        <f t="shared" si="13"/>
        <v>247634.72437125951</v>
      </c>
      <c r="M893" s="5" t="s">
        <v>38</v>
      </c>
      <c r="N893" s="5" t="s">
        <v>13753</v>
      </c>
    </row>
    <row r="894" spans="1:14" hidden="1" outlineLevel="1">
      <c r="B894" s="5" t="s">
        <v>13754</v>
      </c>
      <c r="C894" s="5" t="s">
        <v>37</v>
      </c>
      <c r="D894" s="5" t="s">
        <v>38</v>
      </c>
      <c r="E894" s="5"/>
      <c r="F894" s="5" t="s">
        <v>13755</v>
      </c>
      <c r="G894" s="5" t="s">
        <v>13756</v>
      </c>
      <c r="H894" s="5" t="s">
        <v>13757</v>
      </c>
      <c r="I894" s="5" t="s">
        <v>1525</v>
      </c>
      <c r="J894" s="5" t="s">
        <v>51</v>
      </c>
      <c r="K894" s="5" t="s">
        <v>46</v>
      </c>
      <c r="L894" s="2">
        <f t="shared" si="13"/>
        <v>13033.406545855763</v>
      </c>
      <c r="M894" s="5" t="s">
        <v>38</v>
      </c>
      <c r="N894" s="5" t="s">
        <v>13758</v>
      </c>
    </row>
    <row r="895" spans="1:14" collapsed="1">
      <c r="A895" s="3" t="s">
        <v>7916</v>
      </c>
      <c r="B895" s="2" t="s">
        <v>7917</v>
      </c>
      <c r="C895" s="2" t="s">
        <v>7918</v>
      </c>
      <c r="D895" s="2" t="s">
        <v>13759</v>
      </c>
      <c r="E895" s="2" t="s">
        <v>13760</v>
      </c>
      <c r="F895" s="2" t="s">
        <v>13761</v>
      </c>
      <c r="G895" s="2" t="s">
        <v>2626</v>
      </c>
      <c r="H895" s="2" t="s">
        <v>12650</v>
      </c>
      <c r="I895" s="3" t="s">
        <v>7924</v>
      </c>
      <c r="K895" s="2">
        <f>68/C895</f>
        <v>2.2473395465661974E-3</v>
      </c>
      <c r="L895" s="2">
        <f t="shared" si="13"/>
        <v>9.7634966523254665</v>
      </c>
      <c r="M895" s="2">
        <v>-0.61899999999999999</v>
      </c>
      <c r="N895" s="2">
        <v>5.71</v>
      </c>
    </row>
    <row r="896" spans="1:14" hidden="1" outlineLevel="1">
      <c r="A896" s="3" t="s">
        <v>7925</v>
      </c>
      <c r="B896" s="4" t="s">
        <v>7926</v>
      </c>
      <c r="C896" s="4" t="s">
        <v>7918</v>
      </c>
      <c r="D896" s="4" t="s">
        <v>13759</v>
      </c>
      <c r="E896" s="4" t="s">
        <v>13760</v>
      </c>
      <c r="F896" s="4" t="s">
        <v>13761</v>
      </c>
      <c r="G896" s="4" t="s">
        <v>24</v>
      </c>
      <c r="H896" s="4" t="s">
        <v>12650</v>
      </c>
      <c r="I896" s="3" t="s">
        <v>7927</v>
      </c>
      <c r="L896" s="2">
        <f t="shared" si="13"/>
        <v>0</v>
      </c>
    </row>
    <row r="897" spans="2:14" hidden="1" outlineLevel="1">
      <c r="B897" s="1" t="s">
        <v>26</v>
      </c>
      <c r="C897" s="1" t="s">
        <v>27</v>
      </c>
      <c r="D897" s="1" t="s">
        <v>4</v>
      </c>
      <c r="E897" s="1" t="s">
        <v>28</v>
      </c>
      <c r="F897" s="1" t="s">
        <v>29</v>
      </c>
      <c r="G897" s="1" t="s">
        <v>30</v>
      </c>
      <c r="H897" s="1" t="s">
        <v>31</v>
      </c>
      <c r="I897" s="1" t="s">
        <v>32</v>
      </c>
      <c r="J897" s="1" t="s">
        <v>33</v>
      </c>
      <c r="K897" s="1" t="s">
        <v>3</v>
      </c>
      <c r="L897" s="2" t="e">
        <f t="shared" si="13"/>
        <v>#VALUE!</v>
      </c>
      <c r="M897" s="1" t="s">
        <v>34</v>
      </c>
      <c r="N897" s="1" t="s">
        <v>35</v>
      </c>
    </row>
    <row r="898" spans="2:14" hidden="1" outlineLevel="1">
      <c r="B898" s="5" t="s">
        <v>7928</v>
      </c>
      <c r="C898" s="5" t="s">
        <v>37</v>
      </c>
      <c r="D898" s="5" t="s">
        <v>55</v>
      </c>
      <c r="E898" s="5"/>
      <c r="F898" s="5" t="s">
        <v>13762</v>
      </c>
      <c r="G898" s="5" t="s">
        <v>13763</v>
      </c>
      <c r="H898" s="5" t="s">
        <v>7931</v>
      </c>
      <c r="I898" s="5" t="s">
        <v>1231</v>
      </c>
      <c r="J898" s="5" t="s">
        <v>51</v>
      </c>
      <c r="K898" s="5" t="s">
        <v>239</v>
      </c>
      <c r="L898" s="2">
        <f t="shared" si="13"/>
        <v>91233.845820990347</v>
      </c>
      <c r="M898" s="5" t="s">
        <v>38</v>
      </c>
      <c r="N898" s="5" t="s">
        <v>13764</v>
      </c>
    </row>
    <row r="899" spans="2:14" hidden="1" outlineLevel="1">
      <c r="B899" s="5" t="s">
        <v>7933</v>
      </c>
      <c r="C899" s="5" t="s">
        <v>37</v>
      </c>
      <c r="D899" s="5" t="s">
        <v>55</v>
      </c>
      <c r="E899" s="5"/>
      <c r="F899" s="5" t="s">
        <v>13765</v>
      </c>
      <c r="G899" s="5" t="s">
        <v>13766</v>
      </c>
      <c r="H899" s="5" t="s">
        <v>7936</v>
      </c>
      <c r="I899" s="5" t="s">
        <v>2357</v>
      </c>
      <c r="J899" s="5" t="s">
        <v>51</v>
      </c>
      <c r="K899" s="5" t="s">
        <v>188</v>
      </c>
      <c r="L899" s="2">
        <f t="shared" ref="L899:L962" si="14">K899/$K$982*100</f>
        <v>204190.03588507365</v>
      </c>
      <c r="M899" s="5" t="s">
        <v>38</v>
      </c>
      <c r="N899" s="5" t="s">
        <v>13767</v>
      </c>
    </row>
    <row r="900" spans="2:14" hidden="1" outlineLevel="1">
      <c r="B900" s="5" t="s">
        <v>7938</v>
      </c>
      <c r="C900" s="5" t="s">
        <v>37</v>
      </c>
      <c r="D900" s="5" t="s">
        <v>46</v>
      </c>
      <c r="E900" s="5"/>
      <c r="F900" s="5" t="s">
        <v>13768</v>
      </c>
      <c r="G900" s="5" t="s">
        <v>13769</v>
      </c>
      <c r="H900" s="5" t="s">
        <v>7941</v>
      </c>
      <c r="I900" s="5" t="s">
        <v>1869</v>
      </c>
      <c r="J900" s="5" t="s">
        <v>51</v>
      </c>
      <c r="K900" s="5" t="s">
        <v>379</v>
      </c>
      <c r="L900" s="2">
        <f t="shared" si="14"/>
        <v>251979.1932198781</v>
      </c>
      <c r="M900" s="5" t="s">
        <v>38</v>
      </c>
      <c r="N900" s="5" t="s">
        <v>13770</v>
      </c>
    </row>
    <row r="901" spans="2:14" hidden="1" outlineLevel="1">
      <c r="B901" s="5" t="s">
        <v>7948</v>
      </c>
      <c r="C901" s="5" t="s">
        <v>37</v>
      </c>
      <c r="D901" s="5" t="s">
        <v>38</v>
      </c>
      <c r="E901" s="5"/>
      <c r="F901" s="5" t="s">
        <v>7949</v>
      </c>
      <c r="G901" s="5" t="s">
        <v>7950</v>
      </c>
      <c r="H901" s="5" t="s">
        <v>7951</v>
      </c>
      <c r="I901" s="5" t="s">
        <v>67</v>
      </c>
      <c r="J901" s="5" t="s">
        <v>38</v>
      </c>
      <c r="K901" s="5" t="s">
        <v>142</v>
      </c>
      <c r="L901" s="2">
        <f t="shared" si="14"/>
        <v>26066.813091711527</v>
      </c>
      <c r="M901" s="5" t="s">
        <v>38</v>
      </c>
      <c r="N901" s="5" t="s">
        <v>13771</v>
      </c>
    </row>
    <row r="902" spans="2:14" hidden="1" outlineLevel="1">
      <c r="B902" s="5" t="s">
        <v>7953</v>
      </c>
      <c r="C902" s="5" t="s">
        <v>37</v>
      </c>
      <c r="D902" s="5" t="s">
        <v>38</v>
      </c>
      <c r="E902" s="5" t="s">
        <v>162</v>
      </c>
      <c r="F902" s="5" t="s">
        <v>13772</v>
      </c>
      <c r="G902" s="5" t="s">
        <v>13773</v>
      </c>
      <c r="H902" s="5" t="s">
        <v>7956</v>
      </c>
      <c r="I902" s="5" t="s">
        <v>7404</v>
      </c>
      <c r="J902" s="5" t="s">
        <v>38</v>
      </c>
      <c r="K902" s="5" t="s">
        <v>1521</v>
      </c>
      <c r="L902" s="2">
        <f t="shared" si="14"/>
        <v>-78200.439275134573</v>
      </c>
      <c r="M902" s="5" t="s">
        <v>38</v>
      </c>
      <c r="N902" s="5" t="s">
        <v>13774</v>
      </c>
    </row>
    <row r="903" spans="2:14" hidden="1" outlineLevel="1">
      <c r="B903" s="5" t="s">
        <v>13775</v>
      </c>
      <c r="C903" s="5" t="s">
        <v>37</v>
      </c>
      <c r="D903" s="5" t="s">
        <v>38</v>
      </c>
      <c r="E903" s="5"/>
      <c r="F903" s="5" t="s">
        <v>13776</v>
      </c>
      <c r="G903" s="5" t="s">
        <v>13777</v>
      </c>
      <c r="H903" s="5" t="s">
        <v>13778</v>
      </c>
      <c r="I903" s="5" t="s">
        <v>316</v>
      </c>
      <c r="J903" s="5" t="s">
        <v>38</v>
      </c>
      <c r="K903" s="5" t="s">
        <v>159</v>
      </c>
      <c r="L903" s="2">
        <f t="shared" si="14"/>
        <v>108611.7212154647</v>
      </c>
      <c r="M903" s="5" t="s">
        <v>38</v>
      </c>
      <c r="N903" s="5" t="s">
        <v>13779</v>
      </c>
    </row>
    <row r="904" spans="2:14" hidden="1" outlineLevel="1">
      <c r="B904" s="5" t="s">
        <v>7968</v>
      </c>
      <c r="C904" s="5" t="s">
        <v>37</v>
      </c>
      <c r="D904" s="5" t="s">
        <v>55</v>
      </c>
      <c r="E904" s="5"/>
      <c r="F904" s="5" t="s">
        <v>13780</v>
      </c>
      <c r="G904" s="5" t="s">
        <v>13781</v>
      </c>
      <c r="H904" s="5" t="s">
        <v>7971</v>
      </c>
      <c r="I904" s="5" t="s">
        <v>4120</v>
      </c>
      <c r="J904" s="5" t="s">
        <v>51</v>
      </c>
      <c r="K904" s="5" t="s">
        <v>2097</v>
      </c>
      <c r="L904" s="2">
        <f t="shared" si="14"/>
        <v>78200.439275134573</v>
      </c>
      <c r="M904" s="5" t="s">
        <v>38</v>
      </c>
      <c r="N904" s="5" t="s">
        <v>13782</v>
      </c>
    </row>
    <row r="905" spans="2:14" hidden="1" outlineLevel="1">
      <c r="B905" s="5" t="s">
        <v>7978</v>
      </c>
      <c r="C905" s="5" t="s">
        <v>37</v>
      </c>
      <c r="D905" s="5" t="s">
        <v>38</v>
      </c>
      <c r="E905" s="5"/>
      <c r="F905" s="5" t="s">
        <v>13783</v>
      </c>
      <c r="G905" s="5" t="s">
        <v>13784</v>
      </c>
      <c r="H905" s="5" t="s">
        <v>7981</v>
      </c>
      <c r="I905" s="5" t="s">
        <v>18</v>
      </c>
      <c r="J905" s="5" t="s">
        <v>51</v>
      </c>
      <c r="K905" s="5" t="s">
        <v>1780</v>
      </c>
      <c r="L905" s="2">
        <f t="shared" si="14"/>
        <v>-130334.06545855764</v>
      </c>
      <c r="M905" s="5" t="s">
        <v>38</v>
      </c>
      <c r="N905" s="5" t="s">
        <v>13785</v>
      </c>
    </row>
    <row r="906" spans="2:14" hidden="1" outlineLevel="1">
      <c r="B906" s="5" t="s">
        <v>7978</v>
      </c>
      <c r="C906" s="5" t="s">
        <v>37</v>
      </c>
      <c r="D906" s="5" t="s">
        <v>38</v>
      </c>
      <c r="E906" s="5"/>
      <c r="F906" s="5" t="s">
        <v>13786</v>
      </c>
      <c r="G906" s="5" t="s">
        <v>13787</v>
      </c>
      <c r="H906" s="5" t="s">
        <v>7981</v>
      </c>
      <c r="I906" s="5" t="s">
        <v>1514</v>
      </c>
      <c r="J906" s="5" t="s">
        <v>51</v>
      </c>
      <c r="K906" s="5" t="s">
        <v>932</v>
      </c>
      <c r="L906" s="2">
        <f t="shared" si="14"/>
        <v>230256.84897678517</v>
      </c>
      <c r="M906" s="5" t="s">
        <v>38</v>
      </c>
      <c r="N906" s="5" t="s">
        <v>13788</v>
      </c>
    </row>
    <row r="907" spans="2:14" hidden="1" outlineLevel="1">
      <c r="B907" s="5" t="s">
        <v>7988</v>
      </c>
      <c r="C907" s="5" t="s">
        <v>37</v>
      </c>
      <c r="D907" s="5" t="s">
        <v>38</v>
      </c>
      <c r="E907" s="5"/>
      <c r="F907" s="5" t="s">
        <v>13789</v>
      </c>
      <c r="G907" s="5" t="s">
        <v>13790</v>
      </c>
      <c r="H907" s="5" t="s">
        <v>7991</v>
      </c>
      <c r="I907" s="5" t="s">
        <v>2955</v>
      </c>
      <c r="J907" s="5" t="s">
        <v>51</v>
      </c>
      <c r="K907" s="5" t="s">
        <v>215</v>
      </c>
      <c r="L907" s="2">
        <f t="shared" si="14"/>
        <v>160745.34739888774</v>
      </c>
      <c r="M907" s="5" t="s">
        <v>38</v>
      </c>
      <c r="N907" s="5" t="s">
        <v>13791</v>
      </c>
    </row>
    <row r="908" spans="2:14" hidden="1" outlineLevel="1">
      <c r="B908" s="5" t="s">
        <v>7993</v>
      </c>
      <c r="C908" s="5" t="s">
        <v>37</v>
      </c>
      <c r="D908" s="5" t="s">
        <v>63</v>
      </c>
      <c r="E908" s="5"/>
      <c r="F908" s="5" t="s">
        <v>13792</v>
      </c>
      <c r="G908" s="5" t="s">
        <v>13793</v>
      </c>
      <c r="H908" s="5" t="s">
        <v>7996</v>
      </c>
      <c r="I908" s="5" t="s">
        <v>6528</v>
      </c>
      <c r="J908" s="5" t="s">
        <v>51</v>
      </c>
      <c r="K908" s="5" t="s">
        <v>995</v>
      </c>
      <c r="L908" s="2">
        <f t="shared" si="14"/>
        <v>-165089.81624750633</v>
      </c>
      <c r="M908" s="5" t="s">
        <v>38</v>
      </c>
      <c r="N908" s="5" t="s">
        <v>13794</v>
      </c>
    </row>
    <row r="909" spans="2:14" hidden="1" outlineLevel="1">
      <c r="B909" s="5" t="s">
        <v>7993</v>
      </c>
      <c r="C909" s="5" t="s">
        <v>37</v>
      </c>
      <c r="D909" s="5" t="s">
        <v>142</v>
      </c>
      <c r="E909" s="5"/>
      <c r="F909" s="5" t="s">
        <v>13795</v>
      </c>
      <c r="G909" s="5" t="s">
        <v>13796</v>
      </c>
      <c r="H909" s="5" t="s">
        <v>7996</v>
      </c>
      <c r="I909" s="5" t="s">
        <v>951</v>
      </c>
      <c r="J909" s="5" t="s">
        <v>51</v>
      </c>
      <c r="K909" s="5" t="s">
        <v>324</v>
      </c>
      <c r="L909" s="2">
        <f t="shared" si="14"/>
        <v>182467.69164198069</v>
      </c>
      <c r="M909" s="5" t="s">
        <v>38</v>
      </c>
      <c r="N909" s="5" t="s">
        <v>13797</v>
      </c>
    </row>
    <row r="910" spans="2:14" hidden="1" outlineLevel="1">
      <c r="B910" s="5" t="s">
        <v>8001</v>
      </c>
      <c r="C910" s="5" t="s">
        <v>37</v>
      </c>
      <c r="D910" s="5" t="s">
        <v>46</v>
      </c>
      <c r="E910" s="5"/>
      <c r="F910" s="5" t="s">
        <v>13798</v>
      </c>
      <c r="G910" s="5" t="s">
        <v>13799</v>
      </c>
      <c r="H910" s="5" t="s">
        <v>8004</v>
      </c>
      <c r="I910" s="5" t="s">
        <v>1733</v>
      </c>
      <c r="J910" s="5" t="s">
        <v>51</v>
      </c>
      <c r="K910" s="5" t="s">
        <v>259</v>
      </c>
      <c r="L910" s="2">
        <f t="shared" si="14"/>
        <v>195501.09818783647</v>
      </c>
      <c r="M910" s="5" t="s">
        <v>38</v>
      </c>
      <c r="N910" s="5" t="s">
        <v>13800</v>
      </c>
    </row>
    <row r="911" spans="2:14" hidden="1" outlineLevel="1">
      <c r="B911" s="5" t="s">
        <v>8006</v>
      </c>
      <c r="C911" s="5" t="s">
        <v>37</v>
      </c>
      <c r="D911" s="5" t="s">
        <v>38</v>
      </c>
      <c r="E911" s="5"/>
      <c r="F911" s="5" t="s">
        <v>13801</v>
      </c>
      <c r="G911" s="5" t="s">
        <v>13802</v>
      </c>
      <c r="H911" s="5" t="s">
        <v>8009</v>
      </c>
      <c r="I911" s="5" t="s">
        <v>5742</v>
      </c>
      <c r="J911" s="5" t="s">
        <v>38</v>
      </c>
      <c r="K911" s="5" t="s">
        <v>1294</v>
      </c>
      <c r="L911" s="2">
        <f t="shared" si="14"/>
        <v>-82544.908123753165</v>
      </c>
      <c r="M911" s="5" t="s">
        <v>38</v>
      </c>
      <c r="N911" s="5" t="s">
        <v>13803</v>
      </c>
    </row>
    <row r="912" spans="2:14" hidden="1" outlineLevel="1">
      <c r="B912" s="5" t="s">
        <v>8006</v>
      </c>
      <c r="C912" s="5" t="s">
        <v>37</v>
      </c>
      <c r="D912" s="5" t="s">
        <v>38</v>
      </c>
      <c r="E912" s="5"/>
      <c r="F912" s="5" t="s">
        <v>13804</v>
      </c>
      <c r="G912" s="5" t="s">
        <v>13805</v>
      </c>
      <c r="H912" s="5" t="s">
        <v>8009</v>
      </c>
      <c r="I912" s="5" t="s">
        <v>5597</v>
      </c>
      <c r="J912" s="5" t="s">
        <v>38</v>
      </c>
      <c r="K912" s="5" t="s">
        <v>447</v>
      </c>
      <c r="L912" s="2">
        <f t="shared" si="14"/>
        <v>125989.59660993905</v>
      </c>
      <c r="M912" s="5" t="s">
        <v>38</v>
      </c>
      <c r="N912" s="5" t="s">
        <v>13806</v>
      </c>
    </row>
    <row r="913" spans="2:14" hidden="1" outlineLevel="1">
      <c r="B913" s="5" t="s">
        <v>8014</v>
      </c>
      <c r="C913" s="5" t="s">
        <v>37</v>
      </c>
      <c r="D913" s="5" t="s">
        <v>46</v>
      </c>
      <c r="E913" s="5" t="s">
        <v>162</v>
      </c>
      <c r="F913" s="5" t="s">
        <v>13807</v>
      </c>
      <c r="G913" s="5" t="s">
        <v>13808</v>
      </c>
      <c r="H913" s="5" t="s">
        <v>8017</v>
      </c>
      <c r="I913" s="5" t="s">
        <v>5543</v>
      </c>
      <c r="J913" s="5" t="s">
        <v>51</v>
      </c>
      <c r="K913" s="5" t="s">
        <v>396</v>
      </c>
      <c r="L913" s="2">
        <f t="shared" si="14"/>
        <v>-169434.28509612492</v>
      </c>
      <c r="M913" s="5" t="s">
        <v>38</v>
      </c>
      <c r="N913" s="5" t="s">
        <v>13809</v>
      </c>
    </row>
    <row r="914" spans="2:14" hidden="1" outlineLevel="1">
      <c r="B914" s="5" t="s">
        <v>8019</v>
      </c>
      <c r="C914" s="5" t="s">
        <v>37</v>
      </c>
      <c r="D914" s="5" t="s">
        <v>38</v>
      </c>
      <c r="E914" s="5"/>
      <c r="F914" s="5" t="s">
        <v>13810</v>
      </c>
      <c r="G914" s="5" t="s">
        <v>13811</v>
      </c>
      <c r="H914" s="5" t="s">
        <v>8022</v>
      </c>
      <c r="I914" s="5" t="s">
        <v>1348</v>
      </c>
      <c r="J914" s="5" t="s">
        <v>38</v>
      </c>
      <c r="K914" s="5" t="s">
        <v>110</v>
      </c>
      <c r="L914" s="2">
        <f t="shared" si="14"/>
        <v>69511.501577897405</v>
      </c>
      <c r="M914" s="5" t="s">
        <v>38</v>
      </c>
      <c r="N914" s="5" t="s">
        <v>10946</v>
      </c>
    </row>
    <row r="915" spans="2:14" hidden="1" outlineLevel="1">
      <c r="B915" s="5" t="s">
        <v>8019</v>
      </c>
      <c r="C915" s="5" t="s">
        <v>37</v>
      </c>
      <c r="D915" s="5" t="s">
        <v>55</v>
      </c>
      <c r="E915" s="5"/>
      <c r="F915" s="5" t="s">
        <v>13812</v>
      </c>
      <c r="G915" s="5" t="s">
        <v>13813</v>
      </c>
      <c r="H915" s="5" t="s">
        <v>8022</v>
      </c>
      <c r="I915" s="5" t="s">
        <v>7191</v>
      </c>
      <c r="J915" s="5" t="s">
        <v>38</v>
      </c>
      <c r="K915" s="5" t="s">
        <v>1095</v>
      </c>
      <c r="L915" s="2">
        <f t="shared" si="14"/>
        <v>-69511.501577897405</v>
      </c>
      <c r="M915" s="5" t="s">
        <v>38</v>
      </c>
      <c r="N915" s="5" t="s">
        <v>7820</v>
      </c>
    </row>
    <row r="916" spans="2:14" hidden="1" outlineLevel="1">
      <c r="B916" s="5" t="s">
        <v>8027</v>
      </c>
      <c r="C916" s="5" t="s">
        <v>37</v>
      </c>
      <c r="D916" s="5" t="s">
        <v>374</v>
      </c>
      <c r="E916" s="5"/>
      <c r="F916" s="5" t="s">
        <v>13814</v>
      </c>
      <c r="G916" s="5" t="s">
        <v>13815</v>
      </c>
      <c r="H916" s="5" t="s">
        <v>8030</v>
      </c>
      <c r="I916" s="5" t="s">
        <v>2435</v>
      </c>
      <c r="J916" s="5" t="s">
        <v>51</v>
      </c>
      <c r="K916" s="5" t="s">
        <v>1227</v>
      </c>
      <c r="L916" s="2">
        <f t="shared" si="14"/>
        <v>286734.9440088268</v>
      </c>
      <c r="M916" s="5" t="s">
        <v>38</v>
      </c>
      <c r="N916" s="5" t="s">
        <v>13816</v>
      </c>
    </row>
    <row r="917" spans="2:14" hidden="1" outlineLevel="1">
      <c r="B917" s="5" t="s">
        <v>8032</v>
      </c>
      <c r="C917" s="5" t="s">
        <v>37</v>
      </c>
      <c r="D917" s="5" t="s">
        <v>55</v>
      </c>
      <c r="E917" s="5"/>
      <c r="F917" s="5" t="s">
        <v>13817</v>
      </c>
      <c r="G917" s="5" t="s">
        <v>13818</v>
      </c>
      <c r="H917" s="5" t="s">
        <v>8035</v>
      </c>
      <c r="I917" s="5" t="s">
        <v>1514</v>
      </c>
      <c r="J917" s="5" t="s">
        <v>38</v>
      </c>
      <c r="K917" s="5" t="s">
        <v>110</v>
      </c>
      <c r="L917" s="2">
        <f t="shared" si="14"/>
        <v>69511.501577897405</v>
      </c>
      <c r="M917" s="5" t="s">
        <v>38</v>
      </c>
      <c r="N917" s="5" t="s">
        <v>13819</v>
      </c>
    </row>
    <row r="918" spans="2:14" hidden="1" outlineLevel="1">
      <c r="B918" s="5" t="s">
        <v>8040</v>
      </c>
      <c r="C918" s="5" t="s">
        <v>37</v>
      </c>
      <c r="D918" s="5" t="s">
        <v>38</v>
      </c>
      <c r="E918" s="5"/>
      <c r="F918" s="5" t="s">
        <v>13820</v>
      </c>
      <c r="G918" s="5" t="s">
        <v>13821</v>
      </c>
      <c r="H918" s="5" t="s">
        <v>8043</v>
      </c>
      <c r="I918" s="5" t="s">
        <v>1435</v>
      </c>
      <c r="J918" s="5" t="s">
        <v>38</v>
      </c>
      <c r="K918" s="5" t="s">
        <v>583</v>
      </c>
      <c r="L918" s="2">
        <f t="shared" si="14"/>
        <v>52133.626183423054</v>
      </c>
      <c r="M918" s="5" t="s">
        <v>38</v>
      </c>
      <c r="N918" s="5" t="s">
        <v>3858</v>
      </c>
    </row>
    <row r="919" spans="2:14" hidden="1" outlineLevel="1">
      <c r="B919" s="5" t="s">
        <v>8055</v>
      </c>
      <c r="C919" s="5" t="s">
        <v>37</v>
      </c>
      <c r="D919" s="5" t="s">
        <v>55</v>
      </c>
      <c r="E919" s="5"/>
      <c r="F919" s="5" t="s">
        <v>13822</v>
      </c>
      <c r="G919" s="5" t="s">
        <v>13823</v>
      </c>
      <c r="H919" s="5" t="s">
        <v>8058</v>
      </c>
      <c r="I919" s="5" t="s">
        <v>1663</v>
      </c>
      <c r="J919" s="5" t="s">
        <v>38</v>
      </c>
      <c r="K919" s="5" t="s">
        <v>956</v>
      </c>
      <c r="L919" s="2">
        <f t="shared" si="14"/>
        <v>-86889.376972371756</v>
      </c>
      <c r="M919" s="5" t="s">
        <v>38</v>
      </c>
      <c r="N919" s="5" t="s">
        <v>13824</v>
      </c>
    </row>
    <row r="920" spans="2:14" hidden="1" outlineLevel="1">
      <c r="B920" s="5" t="s">
        <v>8055</v>
      </c>
      <c r="C920" s="5" t="s">
        <v>37</v>
      </c>
      <c r="D920" s="5" t="s">
        <v>46</v>
      </c>
      <c r="E920" s="5"/>
      <c r="F920" s="5" t="s">
        <v>13825</v>
      </c>
      <c r="G920" s="5" t="s">
        <v>13826</v>
      </c>
      <c r="H920" s="5" t="s">
        <v>8058</v>
      </c>
      <c r="I920" s="5" t="s">
        <v>3838</v>
      </c>
      <c r="J920" s="5" t="s">
        <v>38</v>
      </c>
      <c r="K920" s="5" t="s">
        <v>96</v>
      </c>
      <c r="L920" s="2">
        <f t="shared" si="14"/>
        <v>199845.56703645506</v>
      </c>
      <c r="M920" s="5" t="s">
        <v>38</v>
      </c>
      <c r="N920" s="5" t="s">
        <v>13827</v>
      </c>
    </row>
    <row r="921" spans="2:14" hidden="1" outlineLevel="1">
      <c r="B921" s="5" t="s">
        <v>8063</v>
      </c>
      <c r="C921" s="5" t="s">
        <v>37</v>
      </c>
      <c r="D921" s="5" t="s">
        <v>46</v>
      </c>
      <c r="E921" s="5"/>
      <c r="F921" s="5" t="s">
        <v>13828</v>
      </c>
      <c r="G921" s="5" t="s">
        <v>13829</v>
      </c>
      <c r="H921" s="5" t="s">
        <v>8066</v>
      </c>
      <c r="I921" s="5" t="s">
        <v>2516</v>
      </c>
      <c r="J921" s="5" t="s">
        <v>51</v>
      </c>
      <c r="K921" s="5" t="s">
        <v>1613</v>
      </c>
      <c r="L921" s="2">
        <f t="shared" si="14"/>
        <v>321490.69479777548</v>
      </c>
      <c r="M921" s="5" t="s">
        <v>38</v>
      </c>
      <c r="N921" s="5" t="s">
        <v>13830</v>
      </c>
    </row>
    <row r="922" spans="2:14" hidden="1" outlineLevel="1">
      <c r="B922" s="5" t="s">
        <v>8068</v>
      </c>
      <c r="C922" s="5" t="s">
        <v>37</v>
      </c>
      <c r="D922" s="5" t="s">
        <v>55</v>
      </c>
      <c r="E922" s="5"/>
      <c r="F922" s="5" t="s">
        <v>13831</v>
      </c>
      <c r="G922" s="5" t="s">
        <v>13832</v>
      </c>
      <c r="H922" s="5" t="s">
        <v>8071</v>
      </c>
      <c r="I922" s="5" t="s">
        <v>3590</v>
      </c>
      <c r="J922" s="5" t="s">
        <v>38</v>
      </c>
      <c r="K922" s="5" t="s">
        <v>82</v>
      </c>
      <c r="L922" s="2">
        <f t="shared" si="14"/>
        <v>147711.94085303199</v>
      </c>
      <c r="M922" s="5" t="s">
        <v>38</v>
      </c>
      <c r="N922" s="5" t="s">
        <v>13833</v>
      </c>
    </row>
    <row r="923" spans="2:14" hidden="1" outlineLevel="1">
      <c r="B923" s="5" t="s">
        <v>8068</v>
      </c>
      <c r="C923" s="5" t="s">
        <v>37</v>
      </c>
      <c r="D923" s="5" t="s">
        <v>46</v>
      </c>
      <c r="E923" s="5"/>
      <c r="F923" s="5" t="s">
        <v>13834</v>
      </c>
      <c r="G923" s="5" t="s">
        <v>13835</v>
      </c>
      <c r="H923" s="5" t="s">
        <v>8071</v>
      </c>
      <c r="I923" s="5" t="s">
        <v>2054</v>
      </c>
      <c r="J923" s="5" t="s">
        <v>38</v>
      </c>
      <c r="K923" s="5" t="s">
        <v>271</v>
      </c>
      <c r="L923" s="2">
        <f t="shared" si="14"/>
        <v>-95578.314669608939</v>
      </c>
      <c r="M923" s="5" t="s">
        <v>38</v>
      </c>
      <c r="N923" s="5" t="s">
        <v>13836</v>
      </c>
    </row>
    <row r="924" spans="2:14" hidden="1" outlineLevel="1">
      <c r="B924" s="5" t="s">
        <v>8076</v>
      </c>
      <c r="C924" s="5" t="s">
        <v>37</v>
      </c>
      <c r="D924" s="5" t="s">
        <v>38</v>
      </c>
      <c r="E924" s="5"/>
      <c r="F924" s="5" t="s">
        <v>13837</v>
      </c>
      <c r="G924" s="5" t="s">
        <v>13838</v>
      </c>
      <c r="H924" s="5" t="s">
        <v>8079</v>
      </c>
      <c r="I924" s="5" t="s">
        <v>582</v>
      </c>
      <c r="J924" s="5" t="s">
        <v>38</v>
      </c>
      <c r="K924" s="5" t="s">
        <v>1521</v>
      </c>
      <c r="L924" s="2">
        <f t="shared" si="14"/>
        <v>-78200.439275134573</v>
      </c>
      <c r="M924" s="5" t="s">
        <v>38</v>
      </c>
      <c r="N924" s="5" t="s">
        <v>13839</v>
      </c>
    </row>
    <row r="925" spans="2:14" hidden="1" outlineLevel="1">
      <c r="B925" s="5" t="s">
        <v>8076</v>
      </c>
      <c r="C925" s="5" t="s">
        <v>37</v>
      </c>
      <c r="D925" s="5" t="s">
        <v>38</v>
      </c>
      <c r="E925" s="5"/>
      <c r="F925" s="5" t="s">
        <v>13840</v>
      </c>
      <c r="G925" s="5" t="s">
        <v>13841</v>
      </c>
      <c r="H925" s="5" t="s">
        <v>8079</v>
      </c>
      <c r="I925" s="5" t="s">
        <v>2401</v>
      </c>
      <c r="J925" s="5" t="s">
        <v>38</v>
      </c>
      <c r="K925" s="5" t="s">
        <v>2286</v>
      </c>
      <c r="L925" s="2">
        <f t="shared" si="14"/>
        <v>82544.908123753165</v>
      </c>
      <c r="M925" s="5" t="s">
        <v>38</v>
      </c>
      <c r="N925" s="5" t="s">
        <v>13842</v>
      </c>
    </row>
    <row r="926" spans="2:14" hidden="1" outlineLevel="1">
      <c r="B926" s="5" t="s">
        <v>8089</v>
      </c>
      <c r="C926" s="5" t="s">
        <v>37</v>
      </c>
      <c r="D926" s="5" t="s">
        <v>38</v>
      </c>
      <c r="E926" s="5"/>
      <c r="F926" s="5" t="s">
        <v>13843</v>
      </c>
      <c r="G926" s="5" t="s">
        <v>13844</v>
      </c>
      <c r="H926" s="5" t="s">
        <v>8092</v>
      </c>
      <c r="I926" s="5" t="s">
        <v>2065</v>
      </c>
      <c r="J926" s="5" t="s">
        <v>51</v>
      </c>
      <c r="K926" s="5" t="s">
        <v>1423</v>
      </c>
      <c r="L926" s="2">
        <f t="shared" si="14"/>
        <v>173778.75394474351</v>
      </c>
      <c r="M926" s="5" t="s">
        <v>38</v>
      </c>
      <c r="N926" s="5" t="s">
        <v>13845</v>
      </c>
    </row>
    <row r="927" spans="2:14" hidden="1" outlineLevel="1">
      <c r="B927" s="5" t="s">
        <v>8097</v>
      </c>
      <c r="C927" s="5" t="s">
        <v>37</v>
      </c>
      <c r="D927" s="5" t="s">
        <v>38</v>
      </c>
      <c r="E927" s="5"/>
      <c r="F927" s="5" t="s">
        <v>13846</v>
      </c>
      <c r="G927" s="5" t="s">
        <v>13847</v>
      </c>
      <c r="H927" s="5" t="s">
        <v>8100</v>
      </c>
      <c r="I927" s="5" t="s">
        <v>3331</v>
      </c>
      <c r="J927" s="5" t="s">
        <v>38</v>
      </c>
      <c r="K927" s="5" t="s">
        <v>1393</v>
      </c>
      <c r="L927" s="2">
        <f t="shared" si="14"/>
        <v>104267.25236684611</v>
      </c>
      <c r="M927" s="5" t="s">
        <v>38</v>
      </c>
      <c r="N927" s="5" t="s">
        <v>13848</v>
      </c>
    </row>
    <row r="928" spans="2:14" hidden="1" outlineLevel="1">
      <c r="B928" s="5" t="s">
        <v>8097</v>
      </c>
      <c r="C928" s="5" t="s">
        <v>37</v>
      </c>
      <c r="D928" s="5" t="s">
        <v>55</v>
      </c>
      <c r="E928" s="5"/>
      <c r="F928" s="5" t="s">
        <v>13849</v>
      </c>
      <c r="G928" s="5" t="s">
        <v>13850</v>
      </c>
      <c r="H928" s="5" t="s">
        <v>8100</v>
      </c>
      <c r="I928" s="5" t="s">
        <v>665</v>
      </c>
      <c r="J928" s="5" t="s">
        <v>38</v>
      </c>
      <c r="K928" s="5" t="s">
        <v>1281</v>
      </c>
      <c r="L928" s="2">
        <f t="shared" si="14"/>
        <v>-73855.970426515996</v>
      </c>
      <c r="M928" s="5" t="s">
        <v>38</v>
      </c>
      <c r="N928" s="5" t="s">
        <v>13851</v>
      </c>
    </row>
    <row r="929" spans="1:14" hidden="1" outlineLevel="1">
      <c r="B929" s="5" t="s">
        <v>8110</v>
      </c>
      <c r="C929" s="5" t="s">
        <v>37</v>
      </c>
      <c r="D929" s="5" t="s">
        <v>38</v>
      </c>
      <c r="E929" s="5" t="s">
        <v>162</v>
      </c>
      <c r="F929" s="5" t="s">
        <v>13852</v>
      </c>
      <c r="G929" s="5" t="s">
        <v>13853</v>
      </c>
      <c r="H929" s="5" t="s">
        <v>8113</v>
      </c>
      <c r="I929" s="5" t="s">
        <v>465</v>
      </c>
      <c r="J929" s="5" t="s">
        <v>55</v>
      </c>
      <c r="K929" s="5" t="s">
        <v>676</v>
      </c>
      <c r="L929" s="2">
        <f t="shared" si="14"/>
        <v>-4344.4688486185878</v>
      </c>
      <c r="M929" s="5" t="s">
        <v>38</v>
      </c>
      <c r="N929" s="5" t="s">
        <v>13854</v>
      </c>
    </row>
    <row r="930" spans="1:14" hidden="1" outlineLevel="1">
      <c r="B930" s="5" t="s">
        <v>8123</v>
      </c>
      <c r="C930" s="5" t="s">
        <v>37</v>
      </c>
      <c r="D930" s="5" t="s">
        <v>55</v>
      </c>
      <c r="E930" s="5"/>
      <c r="F930" s="5" t="s">
        <v>8128</v>
      </c>
      <c r="G930" s="5" t="s">
        <v>8129</v>
      </c>
      <c r="H930" s="5" t="s">
        <v>8126</v>
      </c>
      <c r="I930" s="5" t="s">
        <v>5208</v>
      </c>
      <c r="J930" s="5" t="s">
        <v>55</v>
      </c>
      <c r="K930" s="5" t="s">
        <v>952</v>
      </c>
      <c r="L930" s="2">
        <f t="shared" si="14"/>
        <v>95578.314669608939</v>
      </c>
      <c r="M930" s="5" t="s">
        <v>38</v>
      </c>
      <c r="N930" s="5" t="s">
        <v>5671</v>
      </c>
    </row>
    <row r="931" spans="1:14" hidden="1" outlineLevel="1">
      <c r="B931" s="5" t="s">
        <v>8131</v>
      </c>
      <c r="C931" s="5" t="s">
        <v>37</v>
      </c>
      <c r="D931" s="5" t="s">
        <v>38</v>
      </c>
      <c r="E931" s="5"/>
      <c r="F931" s="5" t="s">
        <v>13855</v>
      </c>
      <c r="G931" s="5" t="s">
        <v>13856</v>
      </c>
      <c r="H931" s="5" t="s">
        <v>8134</v>
      </c>
      <c r="I931" s="5" t="s">
        <v>571</v>
      </c>
      <c r="J931" s="5" t="s">
        <v>38</v>
      </c>
      <c r="K931" s="5" t="s">
        <v>4596</v>
      </c>
      <c r="L931" s="2">
        <f t="shared" si="14"/>
        <v>0</v>
      </c>
      <c r="M931" s="5" t="s">
        <v>38</v>
      </c>
      <c r="N931" s="5" t="s">
        <v>13857</v>
      </c>
    </row>
    <row r="932" spans="1:14" hidden="1" outlineLevel="1">
      <c r="B932" s="5" t="s">
        <v>8131</v>
      </c>
      <c r="C932" s="5" t="s">
        <v>37</v>
      </c>
      <c r="D932" s="5" t="s">
        <v>38</v>
      </c>
      <c r="E932" s="5"/>
      <c r="F932" s="5" t="s">
        <v>13858</v>
      </c>
      <c r="G932" s="5" t="s">
        <v>13859</v>
      </c>
      <c r="H932" s="5" t="s">
        <v>8134</v>
      </c>
      <c r="I932" s="5" t="s">
        <v>275</v>
      </c>
      <c r="J932" s="5" t="s">
        <v>38</v>
      </c>
      <c r="K932" s="5" t="s">
        <v>1164</v>
      </c>
      <c r="L932" s="2">
        <f t="shared" si="14"/>
        <v>99922.78351822753</v>
      </c>
      <c r="M932" s="5" t="s">
        <v>38</v>
      </c>
      <c r="N932" s="5" t="s">
        <v>13860</v>
      </c>
    </row>
    <row r="933" spans="1:14" collapsed="1">
      <c r="A933" s="3" t="s">
        <v>4364</v>
      </c>
      <c r="B933" s="2" t="s">
        <v>4365</v>
      </c>
      <c r="C933" s="2" t="s">
        <v>4366</v>
      </c>
      <c r="D933" s="2" t="s">
        <v>13861</v>
      </c>
      <c r="E933" s="2" t="s">
        <v>13862</v>
      </c>
      <c r="F933" s="2" t="s">
        <v>4386</v>
      </c>
      <c r="G933" s="2" t="s">
        <v>10056</v>
      </c>
      <c r="H933" s="2" t="s">
        <v>3689</v>
      </c>
      <c r="I933" s="3" t="s">
        <v>4371</v>
      </c>
      <c r="K933" s="2">
        <f>28/C933</f>
        <v>6.1690314620604567E-4</v>
      </c>
      <c r="L933" s="2">
        <f t="shared" si="14"/>
        <v>2.6801165013069639</v>
      </c>
      <c r="M933" s="2">
        <v>-0.125</v>
      </c>
      <c r="N933" s="2">
        <v>7.08</v>
      </c>
    </row>
    <row r="934" spans="1:14" hidden="1" outlineLevel="1">
      <c r="B934" s="1" t="s">
        <v>26</v>
      </c>
      <c r="C934" s="1" t="s">
        <v>27</v>
      </c>
      <c r="D934" s="1" t="s">
        <v>4</v>
      </c>
      <c r="E934" s="1" t="s">
        <v>28</v>
      </c>
      <c r="F934" s="1" t="s">
        <v>29</v>
      </c>
      <c r="G934" s="1" t="s">
        <v>30</v>
      </c>
      <c r="H934" s="1" t="s">
        <v>31</v>
      </c>
      <c r="I934" s="1" t="s">
        <v>32</v>
      </c>
      <c r="J934" s="1" t="s">
        <v>33</v>
      </c>
      <c r="K934" s="1" t="s">
        <v>3</v>
      </c>
      <c r="L934" s="2" t="e">
        <f t="shared" si="14"/>
        <v>#VALUE!</v>
      </c>
      <c r="M934" s="1" t="s">
        <v>34</v>
      </c>
      <c r="N934" s="1" t="s">
        <v>35</v>
      </c>
    </row>
    <row r="935" spans="1:14" hidden="1" outlineLevel="1">
      <c r="B935" s="7" t="s">
        <v>1906</v>
      </c>
      <c r="C935" s="7" t="s">
        <v>24</v>
      </c>
      <c r="D935" s="7" t="s">
        <v>46</v>
      </c>
      <c r="E935" s="7"/>
      <c r="F935" s="7" t="s">
        <v>7617</v>
      </c>
      <c r="G935" s="7" t="s">
        <v>7618</v>
      </c>
      <c r="H935" s="7" t="s">
        <v>1909</v>
      </c>
      <c r="I935" s="7" t="s">
        <v>859</v>
      </c>
      <c r="J935" s="7" t="s">
        <v>51</v>
      </c>
      <c r="K935" s="7" t="s">
        <v>2286</v>
      </c>
      <c r="L935" s="2">
        <f t="shared" si="14"/>
        <v>82544.908123753165</v>
      </c>
      <c r="M935" s="7" t="s">
        <v>38</v>
      </c>
      <c r="N935" s="7" t="s">
        <v>733</v>
      </c>
    </row>
    <row r="936" spans="1:14" hidden="1" outlineLevel="1">
      <c r="B936" s="7" t="s">
        <v>1940</v>
      </c>
      <c r="C936" s="7" t="s">
        <v>24</v>
      </c>
      <c r="D936" s="7" t="s">
        <v>55</v>
      </c>
      <c r="E936" s="7"/>
      <c r="F936" s="7" t="s">
        <v>1941</v>
      </c>
      <c r="G936" s="7" t="s">
        <v>12887</v>
      </c>
      <c r="H936" s="7" t="s">
        <v>1943</v>
      </c>
      <c r="I936" s="7" t="s">
        <v>6111</v>
      </c>
      <c r="J936" s="7" t="s">
        <v>51</v>
      </c>
      <c r="K936" s="7" t="s">
        <v>301</v>
      </c>
      <c r="L936" s="2">
        <f t="shared" si="14"/>
        <v>139023.00315579481</v>
      </c>
      <c r="M936" s="7" t="s">
        <v>38</v>
      </c>
      <c r="N936" s="7" t="s">
        <v>12888</v>
      </c>
    </row>
    <row r="937" spans="1:14" hidden="1" outlineLevel="1">
      <c r="B937" s="7" t="s">
        <v>1972</v>
      </c>
      <c r="C937" s="7" t="s">
        <v>24</v>
      </c>
      <c r="D937" s="7" t="s">
        <v>55</v>
      </c>
      <c r="E937" s="7"/>
      <c r="F937" s="7" t="s">
        <v>12904</v>
      </c>
      <c r="G937" s="7" t="s">
        <v>12905</v>
      </c>
      <c r="H937" s="7" t="s">
        <v>1975</v>
      </c>
      <c r="I937" s="7" t="s">
        <v>803</v>
      </c>
      <c r="J937" s="7" t="s">
        <v>51</v>
      </c>
      <c r="K937" s="7" t="s">
        <v>336</v>
      </c>
      <c r="L937" s="2">
        <f t="shared" si="14"/>
        <v>269357.06861435249</v>
      </c>
      <c r="M937" s="7" t="s">
        <v>38</v>
      </c>
      <c r="N937" s="7" t="s">
        <v>12906</v>
      </c>
    </row>
    <row r="938" spans="1:14" hidden="1" outlineLevel="1">
      <c r="B938" s="5" t="s">
        <v>4372</v>
      </c>
      <c r="C938" s="5" t="s">
        <v>24</v>
      </c>
      <c r="D938" s="5" t="s">
        <v>63</v>
      </c>
      <c r="E938" s="5"/>
      <c r="F938" s="5" t="s">
        <v>13863</v>
      </c>
      <c r="G938" s="5" t="s">
        <v>13864</v>
      </c>
      <c r="H938" s="5" t="s">
        <v>4375</v>
      </c>
      <c r="I938" s="5" t="s">
        <v>4978</v>
      </c>
      <c r="J938" s="5" t="s">
        <v>51</v>
      </c>
      <c r="K938" s="5" t="s">
        <v>1405</v>
      </c>
      <c r="L938" s="2">
        <f t="shared" si="14"/>
        <v>299768.35055468255</v>
      </c>
      <c r="M938" s="5" t="s">
        <v>38</v>
      </c>
      <c r="N938" s="5" t="s">
        <v>13865</v>
      </c>
    </row>
    <row r="939" spans="1:14" hidden="1" outlineLevel="1">
      <c r="B939" s="7" t="s">
        <v>2050</v>
      </c>
      <c r="C939" s="7" t="s">
        <v>24</v>
      </c>
      <c r="D939" s="7" t="s">
        <v>46</v>
      </c>
      <c r="E939" s="7"/>
      <c r="F939" s="7" t="s">
        <v>12760</v>
      </c>
      <c r="G939" s="7" t="s">
        <v>12761</v>
      </c>
      <c r="H939" s="7" t="s">
        <v>2053</v>
      </c>
      <c r="I939" s="7" t="s">
        <v>4854</v>
      </c>
      <c r="J939" s="7" t="s">
        <v>51</v>
      </c>
      <c r="K939" s="7" t="s">
        <v>2643</v>
      </c>
      <c r="L939" s="2">
        <f t="shared" si="14"/>
        <v>325835.1636463941</v>
      </c>
      <c r="M939" s="7" t="s">
        <v>38</v>
      </c>
      <c r="N939" s="7" t="s">
        <v>12762</v>
      </c>
    </row>
    <row r="940" spans="1:14" hidden="1" outlineLevel="1">
      <c r="B940" s="7" t="s">
        <v>2086</v>
      </c>
      <c r="C940" s="7" t="s">
        <v>24</v>
      </c>
      <c r="D940" s="7" t="s">
        <v>55</v>
      </c>
      <c r="E940" s="7"/>
      <c r="F940" s="7" t="s">
        <v>12946</v>
      </c>
      <c r="G940" s="7" t="s">
        <v>12947</v>
      </c>
      <c r="H940" s="7" t="s">
        <v>2089</v>
      </c>
      <c r="I940" s="7" t="s">
        <v>3226</v>
      </c>
      <c r="J940" s="7" t="s">
        <v>51</v>
      </c>
      <c r="K940" s="7" t="s">
        <v>350</v>
      </c>
      <c r="L940" s="2">
        <f t="shared" si="14"/>
        <v>212878.97358231081</v>
      </c>
      <c r="M940" s="7" t="s">
        <v>38</v>
      </c>
      <c r="N940" s="7" t="s">
        <v>12948</v>
      </c>
    </row>
    <row r="941" spans="1:14" hidden="1" outlineLevel="1">
      <c r="B941" s="7" t="s">
        <v>5050</v>
      </c>
      <c r="C941" s="7" t="s">
        <v>24</v>
      </c>
      <c r="D941" s="7" t="s">
        <v>38</v>
      </c>
      <c r="E941" s="7"/>
      <c r="F941" s="7" t="s">
        <v>12954</v>
      </c>
      <c r="G941" s="7" t="s">
        <v>12955</v>
      </c>
      <c r="H941" s="7" t="s">
        <v>5053</v>
      </c>
      <c r="I941" s="7" t="s">
        <v>649</v>
      </c>
      <c r="J941" s="7" t="s">
        <v>51</v>
      </c>
      <c r="K941" s="7" t="s">
        <v>103</v>
      </c>
      <c r="L941" s="2">
        <f t="shared" si="14"/>
        <v>169434.28509612492</v>
      </c>
      <c r="M941" s="7" t="s">
        <v>38</v>
      </c>
      <c r="N941" s="7" t="s">
        <v>7046</v>
      </c>
    </row>
    <row r="942" spans="1:14" hidden="1" outlineLevel="1">
      <c r="B942" s="7" t="s">
        <v>2110</v>
      </c>
      <c r="C942" s="7" t="s">
        <v>24</v>
      </c>
      <c r="D942" s="7" t="s">
        <v>38</v>
      </c>
      <c r="E942" s="7"/>
      <c r="F942" s="7" t="s">
        <v>12957</v>
      </c>
      <c r="G942" s="7" t="s">
        <v>12958</v>
      </c>
      <c r="H942" s="7" t="s">
        <v>2113</v>
      </c>
      <c r="I942" s="7" t="s">
        <v>525</v>
      </c>
      <c r="J942" s="7" t="s">
        <v>38</v>
      </c>
      <c r="K942" s="7" t="s">
        <v>1060</v>
      </c>
      <c r="L942" s="2">
        <f t="shared" si="14"/>
        <v>-43444.688486185878</v>
      </c>
      <c r="M942" s="7" t="s">
        <v>38</v>
      </c>
      <c r="N942" s="7" t="s">
        <v>12959</v>
      </c>
    </row>
    <row r="943" spans="1:14" hidden="1" outlineLevel="1">
      <c r="B943" s="7" t="s">
        <v>2110</v>
      </c>
      <c r="C943" s="7" t="s">
        <v>24</v>
      </c>
      <c r="D943" s="7" t="s">
        <v>55</v>
      </c>
      <c r="E943" s="7"/>
      <c r="F943" s="7" t="s">
        <v>12960</v>
      </c>
      <c r="G943" s="7" t="s">
        <v>12961</v>
      </c>
      <c r="H943" s="7" t="s">
        <v>2113</v>
      </c>
      <c r="I943" s="7" t="s">
        <v>5254</v>
      </c>
      <c r="J943" s="7" t="s">
        <v>38</v>
      </c>
      <c r="K943" s="7" t="s">
        <v>631</v>
      </c>
      <c r="L943" s="2">
        <f t="shared" si="14"/>
        <v>86889.376972371756</v>
      </c>
      <c r="M943" s="7" t="s">
        <v>38</v>
      </c>
      <c r="N943" s="7" t="s">
        <v>12962</v>
      </c>
    </row>
    <row r="944" spans="1:14" hidden="1" outlineLevel="1">
      <c r="B944" s="8" t="s">
        <v>2118</v>
      </c>
      <c r="C944" s="8" t="s">
        <v>24</v>
      </c>
      <c r="D944" s="8" t="s">
        <v>38</v>
      </c>
      <c r="E944" s="8"/>
      <c r="F944" s="8" t="s">
        <v>12963</v>
      </c>
      <c r="G944" s="8" t="s">
        <v>12963</v>
      </c>
      <c r="H944" s="8" t="s">
        <v>12964</v>
      </c>
      <c r="I944" s="8" t="s">
        <v>4672</v>
      </c>
      <c r="J944" s="8" t="s">
        <v>51</v>
      </c>
      <c r="K944" s="8" t="s">
        <v>4596</v>
      </c>
      <c r="L944" s="2">
        <f t="shared" si="14"/>
        <v>0</v>
      </c>
      <c r="M944" s="8" t="s">
        <v>55</v>
      </c>
      <c r="N944" s="8" t="s">
        <v>12965</v>
      </c>
    </row>
    <row r="945" spans="1:14" hidden="1" outlineLevel="1">
      <c r="B945" s="7" t="s">
        <v>2118</v>
      </c>
      <c r="C945" s="7" t="s">
        <v>24</v>
      </c>
      <c r="D945" s="7" t="s">
        <v>38</v>
      </c>
      <c r="E945" s="7"/>
      <c r="F945" s="7" t="s">
        <v>12966</v>
      </c>
      <c r="G945" s="7" t="s">
        <v>12967</v>
      </c>
      <c r="H945" s="7" t="s">
        <v>2121</v>
      </c>
      <c r="I945" s="7" t="s">
        <v>2280</v>
      </c>
      <c r="J945" s="7" t="s">
        <v>51</v>
      </c>
      <c r="K945" s="7" t="s">
        <v>1423</v>
      </c>
      <c r="L945" s="2">
        <f t="shared" si="14"/>
        <v>173778.75394474351</v>
      </c>
      <c r="M945" s="7" t="s">
        <v>38</v>
      </c>
      <c r="N945" s="7" t="s">
        <v>12968</v>
      </c>
    </row>
    <row r="946" spans="1:14" hidden="1" outlineLevel="1">
      <c r="B946" s="7" t="s">
        <v>5238</v>
      </c>
      <c r="C946" s="7" t="s">
        <v>24</v>
      </c>
      <c r="D946" s="7" t="s">
        <v>46</v>
      </c>
      <c r="E946" s="7"/>
      <c r="F946" s="7" t="s">
        <v>13034</v>
      </c>
      <c r="G946" s="7" t="s">
        <v>13035</v>
      </c>
      <c r="H946" s="7" t="s">
        <v>5241</v>
      </c>
      <c r="I946" s="7" t="s">
        <v>1463</v>
      </c>
      <c r="J946" s="7" t="s">
        <v>51</v>
      </c>
      <c r="K946" s="7" t="s">
        <v>1711</v>
      </c>
      <c r="L946" s="2">
        <f t="shared" si="14"/>
        <v>417069.00946738443</v>
      </c>
      <c r="M946" s="7" t="s">
        <v>38</v>
      </c>
      <c r="N946" s="7" t="s">
        <v>13036</v>
      </c>
    </row>
    <row r="947" spans="1:14" hidden="1" outlineLevel="1">
      <c r="B947" s="7" t="s">
        <v>5244</v>
      </c>
      <c r="C947" s="7" t="s">
        <v>24</v>
      </c>
      <c r="D947" s="7" t="s">
        <v>55</v>
      </c>
      <c r="E947" s="7"/>
      <c r="F947" s="7" t="s">
        <v>13037</v>
      </c>
      <c r="G947" s="7" t="s">
        <v>13038</v>
      </c>
      <c r="H947" s="7" t="s">
        <v>5247</v>
      </c>
      <c r="I947" s="7" t="s">
        <v>1710</v>
      </c>
      <c r="J947" s="7" t="s">
        <v>51</v>
      </c>
      <c r="K947" s="7" t="s">
        <v>941</v>
      </c>
      <c r="L947" s="2">
        <f t="shared" si="14"/>
        <v>-65167.032729278821</v>
      </c>
      <c r="M947" s="7" t="s">
        <v>38</v>
      </c>
      <c r="N947" s="7" t="s">
        <v>13039</v>
      </c>
    </row>
    <row r="948" spans="1:14" hidden="1" outlineLevel="1">
      <c r="B948" s="7" t="s">
        <v>5244</v>
      </c>
      <c r="C948" s="7" t="s">
        <v>24</v>
      </c>
      <c r="D948" s="7" t="s">
        <v>38</v>
      </c>
      <c r="E948" s="7"/>
      <c r="F948" s="7" t="s">
        <v>13040</v>
      </c>
      <c r="G948" s="7" t="s">
        <v>13041</v>
      </c>
      <c r="H948" s="7" t="s">
        <v>5247</v>
      </c>
      <c r="I948" s="7" t="s">
        <v>1219</v>
      </c>
      <c r="J948" s="7" t="s">
        <v>51</v>
      </c>
      <c r="K948" s="7" t="s">
        <v>181</v>
      </c>
      <c r="L948" s="2">
        <f t="shared" si="14"/>
        <v>134678.53430717625</v>
      </c>
      <c r="M948" s="7" t="s">
        <v>38</v>
      </c>
      <c r="N948" s="7" t="s">
        <v>13042</v>
      </c>
    </row>
    <row r="949" spans="1:14" collapsed="1">
      <c r="A949" s="3" t="s">
        <v>4257</v>
      </c>
      <c r="B949" s="2" t="s">
        <v>4258</v>
      </c>
      <c r="C949" s="2" t="s">
        <v>4259</v>
      </c>
      <c r="D949" s="2" t="s">
        <v>13866</v>
      </c>
      <c r="E949" s="2" t="s">
        <v>13867</v>
      </c>
      <c r="F949" s="2" t="s">
        <v>4386</v>
      </c>
      <c r="G949" s="2" t="s">
        <v>13868</v>
      </c>
      <c r="H949" s="2" t="s">
        <v>9251</v>
      </c>
      <c r="I949" s="3" t="s">
        <v>4264</v>
      </c>
      <c r="K949" s="2">
        <f>29/C949</f>
        <v>5.2292767369313162E-4</v>
      </c>
      <c r="L949" s="2">
        <f t="shared" si="14"/>
        <v>2.2718429884403961</v>
      </c>
      <c r="M949" s="2">
        <v>-0.13400000000000001</v>
      </c>
      <c r="N949" s="2">
        <v>6.37</v>
      </c>
    </row>
    <row r="950" spans="1:14" hidden="1" outlineLevel="1">
      <c r="B950" s="1" t="s">
        <v>26</v>
      </c>
      <c r="C950" s="1" t="s">
        <v>27</v>
      </c>
      <c r="D950" s="1" t="s">
        <v>4</v>
      </c>
      <c r="E950" s="1" t="s">
        <v>28</v>
      </c>
      <c r="F950" s="1" t="s">
        <v>29</v>
      </c>
      <c r="G950" s="1" t="s">
        <v>30</v>
      </c>
      <c r="H950" s="1" t="s">
        <v>31</v>
      </c>
      <c r="I950" s="1" t="s">
        <v>32</v>
      </c>
      <c r="J950" s="1" t="s">
        <v>33</v>
      </c>
      <c r="K950" s="1" t="s">
        <v>3</v>
      </c>
      <c r="L950" s="2" t="e">
        <f t="shared" si="14"/>
        <v>#VALUE!</v>
      </c>
      <c r="M950" s="1" t="s">
        <v>34</v>
      </c>
      <c r="N950" s="1" t="s">
        <v>35</v>
      </c>
    </row>
    <row r="951" spans="1:14" hidden="1" outlineLevel="1">
      <c r="B951" s="5" t="s">
        <v>4265</v>
      </c>
      <c r="C951" s="5" t="s">
        <v>37</v>
      </c>
      <c r="D951" s="5" t="s">
        <v>38</v>
      </c>
      <c r="E951" s="5"/>
      <c r="F951" s="5" t="s">
        <v>13869</v>
      </c>
      <c r="G951" s="5" t="s">
        <v>13870</v>
      </c>
      <c r="H951" s="5" t="s">
        <v>4268</v>
      </c>
      <c r="I951" s="5" t="s">
        <v>582</v>
      </c>
      <c r="J951" s="5" t="s">
        <v>51</v>
      </c>
      <c r="K951" s="5" t="s">
        <v>1164</v>
      </c>
      <c r="L951" s="2">
        <f t="shared" si="14"/>
        <v>99922.78351822753</v>
      </c>
      <c r="M951" s="5" t="s">
        <v>38</v>
      </c>
      <c r="N951" s="5" t="s">
        <v>13871</v>
      </c>
    </row>
    <row r="952" spans="1:14" hidden="1" outlineLevel="1">
      <c r="B952" s="5" t="s">
        <v>4270</v>
      </c>
      <c r="C952" s="5" t="s">
        <v>37</v>
      </c>
      <c r="D952" s="5" t="s">
        <v>63</v>
      </c>
      <c r="E952" s="5"/>
      <c r="F952" s="5" t="s">
        <v>13872</v>
      </c>
      <c r="G952" s="5" t="s">
        <v>13873</v>
      </c>
      <c r="H952" s="5" t="s">
        <v>4273</v>
      </c>
      <c r="I952" s="5" t="s">
        <v>2023</v>
      </c>
      <c r="J952" s="5" t="s">
        <v>51</v>
      </c>
      <c r="K952" s="5" t="s">
        <v>893</v>
      </c>
      <c r="L952" s="2">
        <f t="shared" si="14"/>
        <v>238945.78667402233</v>
      </c>
      <c r="M952" s="5" t="s">
        <v>38</v>
      </c>
      <c r="N952" s="5" t="s">
        <v>13874</v>
      </c>
    </row>
    <row r="953" spans="1:14" hidden="1" outlineLevel="1">
      <c r="B953" s="5" t="s">
        <v>4275</v>
      </c>
      <c r="C953" s="5" t="s">
        <v>37</v>
      </c>
      <c r="D953" s="5" t="s">
        <v>38</v>
      </c>
      <c r="E953" s="5"/>
      <c r="F953" s="5" t="s">
        <v>13875</v>
      </c>
      <c r="G953" s="5" t="s">
        <v>8848</v>
      </c>
      <c r="H953" s="5" t="s">
        <v>4278</v>
      </c>
      <c r="I953" s="5" t="s">
        <v>232</v>
      </c>
      <c r="J953" s="5" t="s">
        <v>51</v>
      </c>
      <c r="K953" s="5" t="s">
        <v>60</v>
      </c>
      <c r="L953" s="2">
        <f t="shared" si="14"/>
        <v>178123.2227933621</v>
      </c>
      <c r="M953" s="5" t="s">
        <v>38</v>
      </c>
      <c r="N953" s="5" t="s">
        <v>13876</v>
      </c>
    </row>
    <row r="954" spans="1:14" hidden="1" outlineLevel="1">
      <c r="B954" s="5" t="s">
        <v>4280</v>
      </c>
      <c r="C954" s="5" t="s">
        <v>37</v>
      </c>
      <c r="D954" s="5" t="s">
        <v>55</v>
      </c>
      <c r="E954" s="5"/>
      <c r="F954" s="5" t="s">
        <v>13877</v>
      </c>
      <c r="G954" s="5" t="s">
        <v>13878</v>
      </c>
      <c r="H954" s="5" t="s">
        <v>4283</v>
      </c>
      <c r="I954" s="5" t="s">
        <v>496</v>
      </c>
      <c r="J954" s="5" t="s">
        <v>38</v>
      </c>
      <c r="K954" s="5" t="s">
        <v>639</v>
      </c>
      <c r="L954" s="2">
        <f t="shared" si="14"/>
        <v>60822.563880660229</v>
      </c>
      <c r="M954" s="5" t="s">
        <v>38</v>
      </c>
      <c r="N954" s="5" t="s">
        <v>8777</v>
      </c>
    </row>
    <row r="955" spans="1:14" hidden="1" outlineLevel="1">
      <c r="B955" s="5" t="s">
        <v>4290</v>
      </c>
      <c r="C955" s="5" t="s">
        <v>37</v>
      </c>
      <c r="D955" s="5" t="s">
        <v>46</v>
      </c>
      <c r="E955" s="5"/>
      <c r="F955" s="5" t="s">
        <v>13879</v>
      </c>
      <c r="G955" s="5" t="s">
        <v>13880</v>
      </c>
      <c r="H955" s="5" t="s">
        <v>4293</v>
      </c>
      <c r="I955" s="5" t="s">
        <v>758</v>
      </c>
      <c r="J955" s="5" t="s">
        <v>51</v>
      </c>
      <c r="K955" s="5" t="s">
        <v>289</v>
      </c>
      <c r="L955" s="2">
        <f t="shared" si="14"/>
        <v>208534.50473369221</v>
      </c>
      <c r="M955" s="5" t="s">
        <v>38</v>
      </c>
      <c r="N955" s="5" t="s">
        <v>13881</v>
      </c>
    </row>
    <row r="956" spans="1:14" hidden="1" outlineLevel="1">
      <c r="B956" s="5" t="s">
        <v>4296</v>
      </c>
      <c r="C956" s="5" t="s">
        <v>37</v>
      </c>
      <c r="D956" s="5" t="s">
        <v>55</v>
      </c>
      <c r="E956" s="5"/>
      <c r="F956" s="5" t="s">
        <v>13882</v>
      </c>
      <c r="G956" s="5" t="s">
        <v>13883</v>
      </c>
      <c r="H956" s="5" t="s">
        <v>4299</v>
      </c>
      <c r="I956" s="5" t="s">
        <v>12728</v>
      </c>
      <c r="J956" s="5" t="s">
        <v>51</v>
      </c>
      <c r="K956" s="5" t="s">
        <v>447</v>
      </c>
      <c r="L956" s="2">
        <f t="shared" si="14"/>
        <v>125989.59660993905</v>
      </c>
      <c r="M956" s="5" t="s">
        <v>38</v>
      </c>
      <c r="N956" s="5" t="s">
        <v>4901</v>
      </c>
    </row>
    <row r="957" spans="1:14" hidden="1" outlineLevel="1">
      <c r="B957" s="5" t="s">
        <v>4306</v>
      </c>
      <c r="C957" s="5" t="s">
        <v>37</v>
      </c>
      <c r="D957" s="5" t="s">
        <v>55</v>
      </c>
      <c r="E957" s="5"/>
      <c r="F957" s="5" t="s">
        <v>13884</v>
      </c>
      <c r="G957" s="5" t="s">
        <v>13885</v>
      </c>
      <c r="H957" s="5" t="s">
        <v>4309</v>
      </c>
      <c r="I957" s="5" t="s">
        <v>2327</v>
      </c>
      <c r="J957" s="5" t="s">
        <v>51</v>
      </c>
      <c r="K957" s="5" t="s">
        <v>52</v>
      </c>
      <c r="L957" s="2">
        <f t="shared" si="14"/>
        <v>156400.87855026915</v>
      </c>
      <c r="M957" s="5" t="s">
        <v>38</v>
      </c>
      <c r="N957" s="5" t="s">
        <v>13886</v>
      </c>
    </row>
    <row r="958" spans="1:14" hidden="1" outlineLevel="1">
      <c r="B958" s="5" t="s">
        <v>4311</v>
      </c>
      <c r="C958" s="5" t="s">
        <v>37</v>
      </c>
      <c r="D958" s="5" t="s">
        <v>55</v>
      </c>
      <c r="E958" s="5"/>
      <c r="F958" s="5" t="s">
        <v>8871</v>
      </c>
      <c r="G958" s="5" t="s">
        <v>13887</v>
      </c>
      <c r="H958" s="5" t="s">
        <v>4314</v>
      </c>
      <c r="I958" s="5" t="s">
        <v>2417</v>
      </c>
      <c r="J958" s="5" t="s">
        <v>51</v>
      </c>
      <c r="K958" s="5" t="s">
        <v>75</v>
      </c>
      <c r="L958" s="2">
        <f t="shared" si="14"/>
        <v>117300.65891270188</v>
      </c>
      <c r="M958" s="5" t="s">
        <v>38</v>
      </c>
      <c r="N958" s="5" t="s">
        <v>13888</v>
      </c>
    </row>
    <row r="959" spans="1:14" hidden="1" outlineLevel="1">
      <c r="B959" s="5" t="s">
        <v>4326</v>
      </c>
      <c r="C959" s="5" t="s">
        <v>37</v>
      </c>
      <c r="D959" s="5" t="s">
        <v>46</v>
      </c>
      <c r="E959" s="5"/>
      <c r="F959" s="5" t="s">
        <v>13889</v>
      </c>
      <c r="G959" s="5" t="s">
        <v>13890</v>
      </c>
      <c r="H959" s="5" t="s">
        <v>4329</v>
      </c>
      <c r="I959" s="5" t="s">
        <v>335</v>
      </c>
      <c r="J959" s="5" t="s">
        <v>51</v>
      </c>
      <c r="K959" s="5" t="s">
        <v>459</v>
      </c>
      <c r="L959" s="2">
        <f t="shared" si="14"/>
        <v>265012.59976573387</v>
      </c>
      <c r="M959" s="5" t="s">
        <v>38</v>
      </c>
      <c r="N959" s="5" t="s">
        <v>13891</v>
      </c>
    </row>
    <row r="960" spans="1:14" hidden="1" outlineLevel="1">
      <c r="B960" s="5" t="s">
        <v>4326</v>
      </c>
      <c r="C960" s="5" t="s">
        <v>37</v>
      </c>
      <c r="D960" s="5" t="s">
        <v>55</v>
      </c>
      <c r="E960" s="5"/>
      <c r="F960" s="5" t="s">
        <v>13892</v>
      </c>
      <c r="G960" s="5" t="s">
        <v>13893</v>
      </c>
      <c r="H960" s="5" t="s">
        <v>4329</v>
      </c>
      <c r="I960" s="5" t="s">
        <v>758</v>
      </c>
      <c r="J960" s="5" t="s">
        <v>51</v>
      </c>
      <c r="K960" s="5" t="s">
        <v>799</v>
      </c>
      <c r="L960" s="2">
        <f t="shared" si="14"/>
        <v>-108611.7212154647</v>
      </c>
      <c r="M960" s="5" t="s">
        <v>38</v>
      </c>
      <c r="N960" s="5" t="s">
        <v>13894</v>
      </c>
    </row>
    <row r="961" spans="1:14" hidden="1" outlineLevel="1">
      <c r="B961" s="5" t="s">
        <v>4346</v>
      </c>
      <c r="C961" s="5" t="s">
        <v>37</v>
      </c>
      <c r="D961" s="5" t="s">
        <v>46</v>
      </c>
      <c r="E961" s="5"/>
      <c r="F961" s="5" t="s">
        <v>4352</v>
      </c>
      <c r="G961" s="5" t="s">
        <v>13895</v>
      </c>
      <c r="H961" s="5" t="s">
        <v>4349</v>
      </c>
      <c r="I961" s="5" t="s">
        <v>682</v>
      </c>
      <c r="J961" s="5" t="s">
        <v>51</v>
      </c>
      <c r="K961" s="5" t="s">
        <v>967</v>
      </c>
      <c r="L961" s="2">
        <f t="shared" si="14"/>
        <v>317146.22594915691</v>
      </c>
      <c r="M961" s="5" t="s">
        <v>38</v>
      </c>
      <c r="N961" s="5" t="s">
        <v>13896</v>
      </c>
    </row>
    <row r="962" spans="1:14" hidden="1" outlineLevel="1">
      <c r="B962" s="5" t="s">
        <v>4346</v>
      </c>
      <c r="C962" s="5" t="s">
        <v>37</v>
      </c>
      <c r="D962" s="5" t="s">
        <v>55</v>
      </c>
      <c r="E962" s="5"/>
      <c r="F962" s="5" t="s">
        <v>13897</v>
      </c>
      <c r="G962" s="5" t="s">
        <v>13898</v>
      </c>
      <c r="H962" s="5" t="s">
        <v>4349</v>
      </c>
      <c r="I962" s="5" t="s">
        <v>1226</v>
      </c>
      <c r="J962" s="5" t="s">
        <v>51</v>
      </c>
      <c r="K962" s="5" t="s">
        <v>13899</v>
      </c>
      <c r="L962" s="2">
        <f t="shared" si="14"/>
        <v>-299768.35055468255</v>
      </c>
      <c r="M962" s="5" t="s">
        <v>38</v>
      </c>
      <c r="N962" s="5" t="s">
        <v>13900</v>
      </c>
    </row>
    <row r="963" spans="1:14" hidden="1" outlineLevel="1">
      <c r="B963" s="5" t="s">
        <v>4356</v>
      </c>
      <c r="C963" s="5" t="s">
        <v>37</v>
      </c>
      <c r="D963" s="5" t="s">
        <v>55</v>
      </c>
      <c r="E963" s="5"/>
      <c r="F963" s="5" t="s">
        <v>13901</v>
      </c>
      <c r="G963" s="5" t="s">
        <v>13902</v>
      </c>
      <c r="H963" s="5" t="s">
        <v>4359</v>
      </c>
      <c r="I963" s="5" t="s">
        <v>630</v>
      </c>
      <c r="J963" s="5" t="s">
        <v>51</v>
      </c>
      <c r="K963" s="5" t="s">
        <v>4807</v>
      </c>
      <c r="L963" s="2">
        <f t="shared" ref="L963:L979" si="15">K963/$K$982*100</f>
        <v>408380.0717701473</v>
      </c>
      <c r="M963" s="5" t="s">
        <v>38</v>
      </c>
      <c r="N963" s="5" t="s">
        <v>13903</v>
      </c>
    </row>
    <row r="964" spans="1:14" collapsed="1">
      <c r="A964" s="3" t="s">
        <v>4381</v>
      </c>
      <c r="B964" s="2" t="s">
        <v>4382</v>
      </c>
      <c r="C964" s="2" t="s">
        <v>4383</v>
      </c>
      <c r="D964" s="2" t="s">
        <v>11330</v>
      </c>
      <c r="E964" s="2" t="s">
        <v>13904</v>
      </c>
      <c r="F964" s="2" t="s">
        <v>4386</v>
      </c>
      <c r="G964" s="2" t="s">
        <v>13905</v>
      </c>
      <c r="H964" s="2" t="s">
        <v>9251</v>
      </c>
      <c r="I964" s="3" t="s">
        <v>4388</v>
      </c>
      <c r="K964" s="2">
        <f>33/C964</f>
        <v>6.3560546235482199E-4</v>
      </c>
      <c r="L964" s="2">
        <f t="shared" si="15"/>
        <v>2.7613681312123388</v>
      </c>
      <c r="M964" s="2">
        <v>-7.1999999999999995E-2</v>
      </c>
      <c r="N964" s="2">
        <v>6.19</v>
      </c>
    </row>
    <row r="965" spans="1:14" hidden="1" outlineLevel="1">
      <c r="B965" s="1" t="s">
        <v>26</v>
      </c>
      <c r="C965" s="1" t="s">
        <v>27</v>
      </c>
      <c r="D965" s="1" t="s">
        <v>4</v>
      </c>
      <c r="E965" s="1" t="s">
        <v>28</v>
      </c>
      <c r="F965" s="1" t="s">
        <v>29</v>
      </c>
      <c r="G965" s="1" t="s">
        <v>30</v>
      </c>
      <c r="H965" s="1" t="s">
        <v>31</v>
      </c>
      <c r="I965" s="1" t="s">
        <v>32</v>
      </c>
      <c r="J965" s="1" t="s">
        <v>33</v>
      </c>
      <c r="K965" s="1" t="s">
        <v>3</v>
      </c>
      <c r="L965" s="2" t="e">
        <f t="shared" si="15"/>
        <v>#VALUE!</v>
      </c>
      <c r="M965" s="1" t="s">
        <v>34</v>
      </c>
      <c r="N965" s="1" t="s">
        <v>35</v>
      </c>
    </row>
    <row r="966" spans="1:14" hidden="1" outlineLevel="1">
      <c r="B966" s="5" t="s">
        <v>4389</v>
      </c>
      <c r="C966" s="5" t="s">
        <v>37</v>
      </c>
      <c r="D966" s="5" t="s">
        <v>38</v>
      </c>
      <c r="E966" s="5"/>
      <c r="F966" s="5" t="s">
        <v>13906</v>
      </c>
      <c r="G966" s="5" t="s">
        <v>13907</v>
      </c>
      <c r="H966" s="5" t="s">
        <v>4392</v>
      </c>
      <c r="I966" s="5" t="s">
        <v>2333</v>
      </c>
      <c r="J966" s="5" t="s">
        <v>38</v>
      </c>
      <c r="K966" s="5" t="s">
        <v>181</v>
      </c>
      <c r="L966" s="2">
        <f t="shared" si="15"/>
        <v>134678.53430717625</v>
      </c>
      <c r="M966" s="5" t="s">
        <v>38</v>
      </c>
      <c r="N966" s="5" t="s">
        <v>9332</v>
      </c>
    </row>
    <row r="967" spans="1:14" hidden="1" outlineLevel="1">
      <c r="B967" s="5" t="s">
        <v>4395</v>
      </c>
      <c r="C967" s="5" t="s">
        <v>37</v>
      </c>
      <c r="D967" s="5" t="s">
        <v>38</v>
      </c>
      <c r="E967" s="5" t="s">
        <v>120</v>
      </c>
      <c r="F967" s="5" t="s">
        <v>13908</v>
      </c>
      <c r="G967" s="5" t="s">
        <v>13909</v>
      </c>
      <c r="H967" s="5" t="s">
        <v>4398</v>
      </c>
      <c r="I967" s="5" t="s">
        <v>4844</v>
      </c>
      <c r="J967" s="5" t="s">
        <v>51</v>
      </c>
      <c r="K967" s="5" t="s">
        <v>55</v>
      </c>
      <c r="L967" s="2">
        <f t="shared" si="15"/>
        <v>8688.9376972371756</v>
      </c>
      <c r="M967" s="5" t="s">
        <v>38</v>
      </c>
      <c r="N967" s="5" t="s">
        <v>13910</v>
      </c>
    </row>
    <row r="968" spans="1:14" hidden="1" outlineLevel="1">
      <c r="B968" s="5" t="s">
        <v>4400</v>
      </c>
      <c r="C968" s="5" t="s">
        <v>37</v>
      </c>
      <c r="D968" s="5" t="s">
        <v>55</v>
      </c>
      <c r="E968" s="5"/>
      <c r="F968" s="5" t="s">
        <v>4401</v>
      </c>
      <c r="G968" s="5" t="s">
        <v>4402</v>
      </c>
      <c r="H968" s="5" t="s">
        <v>4403</v>
      </c>
      <c r="I968" s="5" t="s">
        <v>4404</v>
      </c>
      <c r="J968" s="5" t="s">
        <v>51</v>
      </c>
      <c r="K968" s="5" t="s">
        <v>324</v>
      </c>
      <c r="L968" s="2">
        <f t="shared" si="15"/>
        <v>182467.69164198069</v>
      </c>
      <c r="M968" s="5" t="s">
        <v>38</v>
      </c>
      <c r="N968" s="5" t="s">
        <v>13911</v>
      </c>
    </row>
    <row r="969" spans="1:14" hidden="1" outlineLevel="1">
      <c r="B969" s="5" t="s">
        <v>4406</v>
      </c>
      <c r="C969" s="5" t="s">
        <v>37</v>
      </c>
      <c r="D969" s="5" t="s">
        <v>63</v>
      </c>
      <c r="E969" s="5"/>
      <c r="F969" s="5" t="s">
        <v>13912</v>
      </c>
      <c r="G969" s="5" t="s">
        <v>13913</v>
      </c>
      <c r="H969" s="5" t="s">
        <v>4409</v>
      </c>
      <c r="I969" s="5" t="s">
        <v>11359</v>
      </c>
      <c r="J969" s="5" t="s">
        <v>51</v>
      </c>
      <c r="K969" s="5" t="s">
        <v>932</v>
      </c>
      <c r="L969" s="2">
        <f t="shared" si="15"/>
        <v>230256.84897678517</v>
      </c>
      <c r="M969" s="5" t="s">
        <v>38</v>
      </c>
      <c r="N969" s="5" t="s">
        <v>13914</v>
      </c>
    </row>
    <row r="970" spans="1:14" hidden="1" outlineLevel="1">
      <c r="B970" s="5" t="s">
        <v>4412</v>
      </c>
      <c r="C970" s="5" t="s">
        <v>37</v>
      </c>
      <c r="D970" s="5" t="s">
        <v>55</v>
      </c>
      <c r="E970" s="5"/>
      <c r="F970" s="5" t="s">
        <v>13915</v>
      </c>
      <c r="G970" s="5" t="s">
        <v>13916</v>
      </c>
      <c r="H970" s="5" t="s">
        <v>4415</v>
      </c>
      <c r="I970" s="5" t="s">
        <v>717</v>
      </c>
      <c r="J970" s="5" t="s">
        <v>51</v>
      </c>
      <c r="K970" s="5" t="s">
        <v>853</v>
      </c>
      <c r="L970" s="2">
        <f t="shared" si="15"/>
        <v>112956.19006408329</v>
      </c>
      <c r="M970" s="5" t="s">
        <v>38</v>
      </c>
      <c r="N970" s="5" t="s">
        <v>13917</v>
      </c>
    </row>
    <row r="971" spans="1:14" hidden="1" outlineLevel="1">
      <c r="B971" s="5" t="s">
        <v>4420</v>
      </c>
      <c r="C971" s="5" t="s">
        <v>37</v>
      </c>
      <c r="D971" s="5" t="s">
        <v>63</v>
      </c>
      <c r="E971" s="5"/>
      <c r="F971" s="5" t="s">
        <v>13918</v>
      </c>
      <c r="G971" s="5" t="s">
        <v>13919</v>
      </c>
      <c r="H971" s="5" t="s">
        <v>4423</v>
      </c>
      <c r="I971" s="5" t="s">
        <v>13920</v>
      </c>
      <c r="J971" s="5" t="s">
        <v>51</v>
      </c>
      <c r="K971" s="5" t="s">
        <v>350</v>
      </c>
      <c r="L971" s="2">
        <f t="shared" si="15"/>
        <v>212878.97358231081</v>
      </c>
      <c r="M971" s="5" t="s">
        <v>38</v>
      </c>
      <c r="N971" s="5" t="s">
        <v>12867</v>
      </c>
    </row>
    <row r="972" spans="1:14" hidden="1" outlineLevel="1">
      <c r="B972" s="5" t="s">
        <v>4425</v>
      </c>
      <c r="C972" s="5" t="s">
        <v>37</v>
      </c>
      <c r="D972" s="5" t="s">
        <v>55</v>
      </c>
      <c r="E972" s="5"/>
      <c r="F972" s="5" t="s">
        <v>4426</v>
      </c>
      <c r="G972" s="5" t="s">
        <v>4427</v>
      </c>
      <c r="H972" s="5" t="s">
        <v>4428</v>
      </c>
      <c r="I972" s="5" t="s">
        <v>2366</v>
      </c>
      <c r="J972" s="5" t="s">
        <v>51</v>
      </c>
      <c r="K972" s="5" t="s">
        <v>379</v>
      </c>
      <c r="L972" s="2">
        <f t="shared" si="15"/>
        <v>251979.1932198781</v>
      </c>
      <c r="M972" s="5" t="s">
        <v>38</v>
      </c>
      <c r="N972" s="5" t="s">
        <v>13921</v>
      </c>
    </row>
    <row r="973" spans="1:14" hidden="1" outlineLevel="1">
      <c r="B973" s="5" t="s">
        <v>4430</v>
      </c>
      <c r="C973" s="5" t="s">
        <v>37</v>
      </c>
      <c r="D973" s="5" t="s">
        <v>46</v>
      </c>
      <c r="E973" s="5"/>
      <c r="F973" s="5" t="s">
        <v>4431</v>
      </c>
      <c r="G973" s="5" t="s">
        <v>13922</v>
      </c>
      <c r="H973" s="5" t="s">
        <v>4433</v>
      </c>
      <c r="I973" s="5" t="s">
        <v>2122</v>
      </c>
      <c r="J973" s="5" t="s">
        <v>38</v>
      </c>
      <c r="K973" s="5" t="s">
        <v>208</v>
      </c>
      <c r="L973" s="2">
        <f t="shared" si="15"/>
        <v>221567.91127954799</v>
      </c>
      <c r="M973" s="5" t="s">
        <v>38</v>
      </c>
      <c r="N973" s="5" t="s">
        <v>3337</v>
      </c>
    </row>
    <row r="974" spans="1:14" hidden="1" outlineLevel="1">
      <c r="B974" s="5" t="s">
        <v>4430</v>
      </c>
      <c r="C974" s="5" t="s">
        <v>37</v>
      </c>
      <c r="D974" s="5" t="s">
        <v>374</v>
      </c>
      <c r="E974" s="5"/>
      <c r="F974" s="5" t="s">
        <v>4435</v>
      </c>
      <c r="G974" s="5" t="s">
        <v>4436</v>
      </c>
      <c r="H974" s="5" t="s">
        <v>4433</v>
      </c>
      <c r="I974" s="5" t="s">
        <v>4437</v>
      </c>
      <c r="J974" s="5" t="s">
        <v>38</v>
      </c>
      <c r="K974" s="5" t="s">
        <v>426</v>
      </c>
      <c r="L974" s="2">
        <f t="shared" si="15"/>
        <v>-182467.69164198069</v>
      </c>
      <c r="M974" s="5" t="s">
        <v>38</v>
      </c>
      <c r="N974" s="5" t="s">
        <v>13923</v>
      </c>
    </row>
    <row r="975" spans="1:14" hidden="1" outlineLevel="1">
      <c r="B975" s="5" t="s">
        <v>4445</v>
      </c>
      <c r="C975" s="5" t="s">
        <v>37</v>
      </c>
      <c r="D975" s="5" t="s">
        <v>55</v>
      </c>
      <c r="E975" s="5"/>
      <c r="F975" s="5" t="s">
        <v>13924</v>
      </c>
      <c r="G975" s="5" t="s">
        <v>13925</v>
      </c>
      <c r="H975" s="5" t="s">
        <v>4448</v>
      </c>
      <c r="I975" s="5" t="s">
        <v>2042</v>
      </c>
      <c r="J975" s="5" t="s">
        <v>38</v>
      </c>
      <c r="K975" s="5" t="s">
        <v>317</v>
      </c>
      <c r="L975" s="2">
        <f t="shared" si="15"/>
        <v>-147711.94085303199</v>
      </c>
      <c r="M975" s="5" t="s">
        <v>38</v>
      </c>
      <c r="N975" s="5" t="s">
        <v>13926</v>
      </c>
    </row>
    <row r="976" spans="1:14" hidden="1" outlineLevel="1">
      <c r="B976" s="5" t="s">
        <v>4445</v>
      </c>
      <c r="C976" s="5" t="s">
        <v>37</v>
      </c>
      <c r="D976" s="5" t="s">
        <v>55</v>
      </c>
      <c r="E976" s="5"/>
      <c r="F976" s="5" t="s">
        <v>13927</v>
      </c>
      <c r="G976" s="5" t="s">
        <v>13928</v>
      </c>
      <c r="H976" s="5" t="s">
        <v>4448</v>
      </c>
      <c r="I976" s="5" t="s">
        <v>1145</v>
      </c>
      <c r="J976" s="5" t="s">
        <v>38</v>
      </c>
      <c r="K976" s="5" t="s">
        <v>259</v>
      </c>
      <c r="L976" s="2">
        <f t="shared" si="15"/>
        <v>195501.09818783647</v>
      </c>
      <c r="M976" s="5" t="s">
        <v>38</v>
      </c>
      <c r="N976" s="5" t="s">
        <v>7825</v>
      </c>
    </row>
    <row r="977" spans="1:14" hidden="1" outlineLevel="1">
      <c r="B977" s="5" t="s">
        <v>4453</v>
      </c>
      <c r="C977" s="5" t="s">
        <v>37</v>
      </c>
      <c r="D977" s="5" t="s">
        <v>55</v>
      </c>
      <c r="E977" s="5"/>
      <c r="F977" s="5" t="s">
        <v>13929</v>
      </c>
      <c r="G977" s="5" t="s">
        <v>13930</v>
      </c>
      <c r="H977" s="5" t="s">
        <v>4456</v>
      </c>
      <c r="I977" s="5" t="s">
        <v>1152</v>
      </c>
      <c r="J977" s="5" t="s">
        <v>51</v>
      </c>
      <c r="K977" s="5" t="s">
        <v>659</v>
      </c>
      <c r="L977" s="2">
        <f t="shared" si="15"/>
        <v>308457.28825191973</v>
      </c>
      <c r="M977" s="5" t="s">
        <v>38</v>
      </c>
      <c r="N977" s="5" t="s">
        <v>13931</v>
      </c>
    </row>
    <row r="978" spans="1:14" hidden="1" outlineLevel="1">
      <c r="B978" s="5" t="s">
        <v>4453</v>
      </c>
      <c r="C978" s="5" t="s">
        <v>37</v>
      </c>
      <c r="D978" s="5" t="s">
        <v>38</v>
      </c>
      <c r="E978" s="5"/>
      <c r="F978" s="5" t="s">
        <v>13932</v>
      </c>
      <c r="G978" s="5" t="s">
        <v>13933</v>
      </c>
      <c r="H978" s="5" t="s">
        <v>4456</v>
      </c>
      <c r="I978" s="5" t="s">
        <v>2733</v>
      </c>
      <c r="J978" s="5" t="s">
        <v>51</v>
      </c>
      <c r="K978" s="5" t="s">
        <v>637</v>
      </c>
      <c r="L978" s="2">
        <f t="shared" si="15"/>
        <v>-234601.31782540376</v>
      </c>
      <c r="M978" s="5" t="s">
        <v>38</v>
      </c>
      <c r="N978" s="5" t="s">
        <v>13934</v>
      </c>
    </row>
    <row r="979" spans="1:14" hidden="1" outlineLevel="1">
      <c r="B979" s="5" t="s">
        <v>9402</v>
      </c>
      <c r="C979" s="5" t="s">
        <v>37</v>
      </c>
      <c r="D979" s="5" t="s">
        <v>55</v>
      </c>
      <c r="E979" s="5"/>
      <c r="F979" s="5" t="s">
        <v>9403</v>
      </c>
      <c r="G979" s="5" t="s">
        <v>13935</v>
      </c>
      <c r="H979" s="5" t="s">
        <v>9405</v>
      </c>
      <c r="I979" s="5" t="s">
        <v>4379</v>
      </c>
      <c r="J979" s="5" t="s">
        <v>51</v>
      </c>
      <c r="K979" s="5" t="s">
        <v>336</v>
      </c>
      <c r="L979" s="2">
        <f t="shared" si="15"/>
        <v>269357.06861435249</v>
      </c>
      <c r="M979" s="5" t="s">
        <v>38</v>
      </c>
      <c r="N979" s="5" t="s">
        <v>13936</v>
      </c>
    </row>
    <row r="980" spans="1:14" collapsed="1"/>
    <row r="981" spans="1:14">
      <c r="K981" s="2" t="s">
        <v>4822</v>
      </c>
    </row>
    <row r="982" spans="1:14">
      <c r="K982" s="2">
        <f>SUM(K2:K964)</f>
        <v>2.3017773514890556E-2</v>
      </c>
    </row>
    <row r="985" spans="1:14">
      <c r="A985" s="9" t="s">
        <v>4823</v>
      </c>
      <c r="B985" s="2" t="s">
        <v>4824</v>
      </c>
    </row>
    <row r="986" spans="1:14">
      <c r="A986" s="2" t="s">
        <v>4825</v>
      </c>
      <c r="B986" s="9" t="s">
        <v>4826</v>
      </c>
    </row>
    <row r="987" spans="1:14">
      <c r="A987" s="9" t="s">
        <v>4827</v>
      </c>
      <c r="B987" s="2" t="s">
        <v>4828</v>
      </c>
    </row>
  </sheetData>
  <phoneticPr fontId="1" type="noConversion"/>
  <hyperlinks>
    <hyperlink ref="A2" r:id="rId1"/>
    <hyperlink ref="I2" r:id="rId2"/>
    <hyperlink ref="A3" r:id="rId3"/>
    <hyperlink ref="I3" r:id="rId4"/>
    <hyperlink ref="A130" r:id="rId5"/>
    <hyperlink ref="I130" r:id="rId6"/>
    <hyperlink ref="A216" r:id="rId7"/>
    <hyperlink ref="I216" r:id="rId8"/>
    <hyperlink ref="A299" r:id="rId9"/>
    <hyperlink ref="I299" r:id="rId10"/>
    <hyperlink ref="A459" r:id="rId11"/>
    <hyperlink ref="I459" r:id="rId12"/>
    <hyperlink ref="A581" r:id="rId13"/>
    <hyperlink ref="I581" r:id="rId14"/>
    <hyperlink ref="A623" r:id="rId15"/>
    <hyperlink ref="I623" r:id="rId16"/>
    <hyperlink ref="A624" r:id="rId17"/>
    <hyperlink ref="I624" r:id="rId18"/>
    <hyperlink ref="A652" r:id="rId19"/>
    <hyperlink ref="I652" r:id="rId20"/>
    <hyperlink ref="A712" r:id="rId21"/>
    <hyperlink ref="I712" r:id="rId22"/>
    <hyperlink ref="A742" r:id="rId23"/>
    <hyperlink ref="I742" r:id="rId24"/>
    <hyperlink ref="A794" r:id="rId25"/>
    <hyperlink ref="I794" r:id="rId26"/>
    <hyperlink ref="A830" r:id="rId27"/>
    <hyperlink ref="I830" r:id="rId28"/>
    <hyperlink ref="A862" r:id="rId29"/>
    <hyperlink ref="I862" r:id="rId30"/>
    <hyperlink ref="A895" r:id="rId31"/>
    <hyperlink ref="I895" r:id="rId32"/>
    <hyperlink ref="A896" r:id="rId33"/>
    <hyperlink ref="I896" r:id="rId34"/>
    <hyperlink ref="A933" r:id="rId35"/>
    <hyperlink ref="I933" r:id="rId36"/>
    <hyperlink ref="A949" r:id="rId37"/>
    <hyperlink ref="I949" r:id="rId38"/>
    <hyperlink ref="A964" r:id="rId39"/>
    <hyperlink ref="I964" r:id="rId4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948"/>
  <sheetViews>
    <sheetView tabSelected="1" workbookViewId="0">
      <selection activeCell="M946" sqref="M946"/>
    </sheetView>
  </sheetViews>
  <sheetFormatPr defaultColWidth="8.6640625" defaultRowHeight="13.8" outlineLevelRow="1"/>
  <cols>
    <col min="1" max="2" width="8.6640625" style="2"/>
    <col min="3" max="3" width="8.109375" style="2" bestFit="1" customWidth="1"/>
    <col min="4" max="10" width="8.6640625" style="2"/>
    <col min="11" max="11" width="8.109375" style="2" bestFit="1" customWidth="1"/>
    <col min="12" max="12" width="8.44140625" style="2" bestFit="1" customWidth="1"/>
    <col min="13" max="13" width="8.77734375" style="2" customWidth="1"/>
    <col min="14" max="14" width="8.109375" style="2" bestFit="1" customWidth="1"/>
    <col min="15" max="15" width="8.6640625" style="2"/>
    <col min="16" max="17" width="8.109375" style="2" bestFit="1" customWidth="1"/>
    <col min="18" max="16384" width="8.6640625" style="2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6">
      <c r="A2" s="3" t="s">
        <v>13937</v>
      </c>
      <c r="B2" s="2" t="s">
        <v>13</v>
      </c>
      <c r="C2" s="2" t="s">
        <v>14</v>
      </c>
      <c r="D2" s="2" t="s">
        <v>13938</v>
      </c>
      <c r="E2" s="2" t="s">
        <v>13939</v>
      </c>
      <c r="F2" s="2" t="s">
        <v>13940</v>
      </c>
      <c r="G2" s="2" t="s">
        <v>12728</v>
      </c>
      <c r="H2" s="2" t="s">
        <v>7614</v>
      </c>
      <c r="I2" s="3" t="s">
        <v>20</v>
      </c>
      <c r="K2" s="2">
        <f>288/188675</f>
        <v>1.5264343447727573E-3</v>
      </c>
      <c r="L2" s="2">
        <f>K2/$K$944*100</f>
        <v>7.8730513983679362</v>
      </c>
      <c r="M2" s="10">
        <v>-0.34899999999999998</v>
      </c>
      <c r="N2" s="10">
        <v>6.41</v>
      </c>
    </row>
    <row r="3" spans="1:16" hidden="1" outlineLevel="1">
      <c r="A3" s="3" t="s">
        <v>21</v>
      </c>
      <c r="B3" s="4" t="s">
        <v>22</v>
      </c>
      <c r="C3" s="4" t="s">
        <v>23</v>
      </c>
      <c r="D3" s="4" t="s">
        <v>13938</v>
      </c>
      <c r="E3" s="4" t="s">
        <v>13939</v>
      </c>
      <c r="F3" s="4" t="s">
        <v>13940</v>
      </c>
      <c r="G3" s="4" t="s">
        <v>24</v>
      </c>
      <c r="H3" s="4" t="s">
        <v>7614</v>
      </c>
      <c r="I3" s="3" t="s">
        <v>25</v>
      </c>
      <c r="L3" s="2">
        <f t="shared" ref="L3:L66" si="0">K3/$K$944*100</f>
        <v>0</v>
      </c>
      <c r="M3" s="10"/>
      <c r="N3" s="10"/>
      <c r="P3" s="1"/>
    </row>
    <row r="4" spans="1:16" hidden="1" outlineLevel="1">
      <c r="B4" s="1" t="s">
        <v>26</v>
      </c>
      <c r="C4" s="1" t="s">
        <v>27</v>
      </c>
      <c r="D4" s="1" t="s">
        <v>4</v>
      </c>
      <c r="E4" s="1" t="s">
        <v>28</v>
      </c>
      <c r="F4" s="1" t="s">
        <v>29</v>
      </c>
      <c r="G4" s="1" t="s">
        <v>30</v>
      </c>
      <c r="H4" s="1" t="s">
        <v>31</v>
      </c>
      <c r="I4" s="1" t="s">
        <v>32</v>
      </c>
      <c r="J4" s="1" t="s">
        <v>33</v>
      </c>
      <c r="K4" s="1" t="s">
        <v>3</v>
      </c>
      <c r="L4" s="2" t="e">
        <f t="shared" si="0"/>
        <v>#VALUE!</v>
      </c>
      <c r="M4" s="10" t="s">
        <v>34</v>
      </c>
      <c r="N4" s="10" t="s">
        <v>35</v>
      </c>
      <c r="P4" s="5"/>
    </row>
    <row r="5" spans="1:16" hidden="1" outlineLevel="1">
      <c r="B5" s="5" t="s">
        <v>36</v>
      </c>
      <c r="C5" s="5" t="s">
        <v>37</v>
      </c>
      <c r="D5" s="5" t="s">
        <v>38</v>
      </c>
      <c r="E5" s="5"/>
      <c r="F5" s="5" t="s">
        <v>39</v>
      </c>
      <c r="G5" s="5" t="s">
        <v>13941</v>
      </c>
      <c r="H5" s="5" t="s">
        <v>41</v>
      </c>
      <c r="I5" s="5" t="s">
        <v>4169</v>
      </c>
      <c r="J5" s="5" t="s">
        <v>38</v>
      </c>
      <c r="K5" s="5" t="s">
        <v>60</v>
      </c>
      <c r="L5" s="2">
        <f t="shared" si="0"/>
        <v>211470.02387524268</v>
      </c>
      <c r="M5" s="10" t="s">
        <v>38</v>
      </c>
      <c r="N5" s="10" t="s">
        <v>9312</v>
      </c>
      <c r="P5" s="5"/>
    </row>
    <row r="6" spans="1:16" hidden="1" outlineLevel="1">
      <c r="B6" s="5" t="s">
        <v>45</v>
      </c>
      <c r="C6" s="5" t="s">
        <v>37</v>
      </c>
      <c r="D6" s="5" t="s">
        <v>55</v>
      </c>
      <c r="E6" s="5"/>
      <c r="F6" s="5" t="s">
        <v>13942</v>
      </c>
      <c r="G6" s="5" t="s">
        <v>13943</v>
      </c>
      <c r="H6" s="5" t="s">
        <v>49</v>
      </c>
      <c r="I6" s="5" t="s">
        <v>3848</v>
      </c>
      <c r="J6" s="5" t="s">
        <v>51</v>
      </c>
      <c r="K6" s="5" t="s">
        <v>1393</v>
      </c>
      <c r="L6" s="2">
        <f t="shared" si="0"/>
        <v>123787.33104892253</v>
      </c>
      <c r="M6" s="10" t="s">
        <v>38</v>
      </c>
      <c r="N6" s="10" t="s">
        <v>13944</v>
      </c>
      <c r="P6" s="5"/>
    </row>
    <row r="7" spans="1:16" hidden="1" outlineLevel="1">
      <c r="B7" s="5" t="s">
        <v>54</v>
      </c>
      <c r="C7" s="5" t="s">
        <v>37</v>
      </c>
      <c r="D7" s="5" t="s">
        <v>46</v>
      </c>
      <c r="E7" s="5"/>
      <c r="F7" s="5" t="s">
        <v>13945</v>
      </c>
      <c r="G7" s="5" t="s">
        <v>13946</v>
      </c>
      <c r="H7" s="5" t="s">
        <v>58</v>
      </c>
      <c r="I7" s="5" t="s">
        <v>6417</v>
      </c>
      <c r="J7" s="5" t="s">
        <v>51</v>
      </c>
      <c r="K7" s="5" t="s">
        <v>60</v>
      </c>
      <c r="L7" s="2">
        <f t="shared" si="0"/>
        <v>211470.02387524268</v>
      </c>
      <c r="M7" s="10" t="s">
        <v>38</v>
      </c>
      <c r="N7" s="10" t="s">
        <v>8220</v>
      </c>
      <c r="P7" s="5"/>
    </row>
    <row r="8" spans="1:16" hidden="1" outlineLevel="1">
      <c r="B8" s="5" t="s">
        <v>62</v>
      </c>
      <c r="C8" s="5" t="s">
        <v>37</v>
      </c>
      <c r="D8" s="5" t="s">
        <v>46</v>
      </c>
      <c r="E8" s="5"/>
      <c r="F8" s="5" t="s">
        <v>13947</v>
      </c>
      <c r="G8" s="5" t="s">
        <v>13948</v>
      </c>
      <c r="H8" s="5" t="s">
        <v>66</v>
      </c>
      <c r="I8" s="5" t="s">
        <v>1997</v>
      </c>
      <c r="J8" s="5" t="s">
        <v>51</v>
      </c>
      <c r="K8" s="5" t="s">
        <v>195</v>
      </c>
      <c r="L8" s="2">
        <f t="shared" si="0"/>
        <v>288837.10578081926</v>
      </c>
      <c r="M8" s="10" t="s">
        <v>38</v>
      </c>
      <c r="N8" s="10" t="s">
        <v>13949</v>
      </c>
      <c r="P8" s="5"/>
    </row>
    <row r="9" spans="1:16" hidden="1" outlineLevel="1">
      <c r="B9" s="5" t="s">
        <v>70</v>
      </c>
      <c r="C9" s="5" t="s">
        <v>37</v>
      </c>
      <c r="D9" s="5" t="s">
        <v>63</v>
      </c>
      <c r="E9" s="5"/>
      <c r="F9" s="5" t="s">
        <v>13950</v>
      </c>
      <c r="G9" s="5" t="s">
        <v>13951</v>
      </c>
      <c r="H9" s="5" t="s">
        <v>73</v>
      </c>
      <c r="I9" s="5" t="s">
        <v>4379</v>
      </c>
      <c r="J9" s="5" t="s">
        <v>51</v>
      </c>
      <c r="K9" s="5" t="s">
        <v>103</v>
      </c>
      <c r="L9" s="2">
        <f t="shared" si="0"/>
        <v>201154.41295449913</v>
      </c>
      <c r="M9" s="10" t="s">
        <v>38</v>
      </c>
      <c r="N9" s="10" t="s">
        <v>13952</v>
      </c>
      <c r="P9" s="5"/>
    </row>
    <row r="10" spans="1:16" hidden="1" outlineLevel="1">
      <c r="B10" s="5" t="s">
        <v>5366</v>
      </c>
      <c r="C10" s="5" t="s">
        <v>37</v>
      </c>
      <c r="D10" s="5" t="s">
        <v>38</v>
      </c>
      <c r="E10" s="5"/>
      <c r="F10" s="5" t="s">
        <v>13953</v>
      </c>
      <c r="G10" s="5" t="s">
        <v>13954</v>
      </c>
      <c r="H10" s="5" t="s">
        <v>5369</v>
      </c>
      <c r="I10" s="5" t="s">
        <v>2771</v>
      </c>
      <c r="J10" s="5" t="s">
        <v>51</v>
      </c>
      <c r="K10" s="5" t="s">
        <v>55</v>
      </c>
      <c r="L10" s="2">
        <f t="shared" si="0"/>
        <v>10315.610920743546</v>
      </c>
      <c r="M10" s="10" t="s">
        <v>38</v>
      </c>
      <c r="N10" s="10" t="s">
        <v>13955</v>
      </c>
      <c r="P10" s="5"/>
    </row>
    <row r="11" spans="1:16" hidden="1" outlineLevel="1">
      <c r="B11" s="5" t="s">
        <v>77</v>
      </c>
      <c r="C11" s="5" t="s">
        <v>37</v>
      </c>
      <c r="D11" s="5" t="s">
        <v>55</v>
      </c>
      <c r="E11" s="5"/>
      <c r="F11" s="5" t="s">
        <v>13956</v>
      </c>
      <c r="G11" s="5" t="s">
        <v>13957</v>
      </c>
      <c r="H11" s="5" t="s">
        <v>80</v>
      </c>
      <c r="I11" s="5" t="s">
        <v>7577</v>
      </c>
      <c r="J11" s="5" t="s">
        <v>51</v>
      </c>
      <c r="K11" s="5" t="s">
        <v>301</v>
      </c>
      <c r="L11" s="2">
        <f t="shared" si="0"/>
        <v>165049.77473189673</v>
      </c>
      <c r="M11" s="10" t="s">
        <v>38</v>
      </c>
      <c r="N11" s="10" t="s">
        <v>13958</v>
      </c>
      <c r="P11" s="5"/>
    </row>
    <row r="12" spans="1:16" hidden="1" outlineLevel="1">
      <c r="B12" s="5" t="s">
        <v>84</v>
      </c>
      <c r="C12" s="5" t="s">
        <v>37</v>
      </c>
      <c r="D12" s="5" t="s">
        <v>55</v>
      </c>
      <c r="E12" s="5"/>
      <c r="F12" s="5" t="s">
        <v>11874</v>
      </c>
      <c r="G12" s="5" t="s">
        <v>13959</v>
      </c>
      <c r="H12" s="5" t="s">
        <v>87</v>
      </c>
      <c r="I12" s="5" t="s">
        <v>5774</v>
      </c>
      <c r="J12" s="5" t="s">
        <v>51</v>
      </c>
      <c r="K12" s="5" t="s">
        <v>447</v>
      </c>
      <c r="L12" s="2">
        <f t="shared" si="0"/>
        <v>149576.3583507814</v>
      </c>
      <c r="M12" s="10" t="s">
        <v>38</v>
      </c>
      <c r="N12" s="10" t="s">
        <v>13960</v>
      </c>
      <c r="P12" s="5"/>
    </row>
    <row r="13" spans="1:16" hidden="1" outlineLevel="1">
      <c r="B13" s="5" t="s">
        <v>91</v>
      </c>
      <c r="C13" s="5" t="s">
        <v>37</v>
      </c>
      <c r="D13" s="5" t="s">
        <v>55</v>
      </c>
      <c r="E13" s="5"/>
      <c r="F13" s="5" t="s">
        <v>13961</v>
      </c>
      <c r="G13" s="5" t="s">
        <v>13962</v>
      </c>
      <c r="H13" s="5" t="s">
        <v>94</v>
      </c>
      <c r="I13" s="5" t="s">
        <v>4087</v>
      </c>
      <c r="J13" s="5" t="s">
        <v>51</v>
      </c>
      <c r="K13" s="5" t="s">
        <v>259</v>
      </c>
      <c r="L13" s="2">
        <f t="shared" si="0"/>
        <v>232101.24571672978</v>
      </c>
      <c r="M13" s="10" t="s">
        <v>38</v>
      </c>
      <c r="N13" s="10" t="s">
        <v>3797</v>
      </c>
      <c r="P13" s="5"/>
    </row>
    <row r="14" spans="1:16" hidden="1" outlineLevel="1">
      <c r="B14" s="5" t="s">
        <v>98</v>
      </c>
      <c r="C14" s="5" t="s">
        <v>37</v>
      </c>
      <c r="D14" s="5" t="s">
        <v>63</v>
      </c>
      <c r="E14" s="5"/>
      <c r="F14" s="5" t="s">
        <v>5381</v>
      </c>
      <c r="G14" s="5" t="s">
        <v>11878</v>
      </c>
      <c r="H14" s="5" t="s">
        <v>101</v>
      </c>
      <c r="I14" s="5" t="s">
        <v>2054</v>
      </c>
      <c r="J14" s="5" t="s">
        <v>51</v>
      </c>
      <c r="K14" s="5" t="s">
        <v>82</v>
      </c>
      <c r="L14" s="2">
        <f t="shared" si="0"/>
        <v>175365.38565264028</v>
      </c>
      <c r="M14" s="10" t="s">
        <v>38</v>
      </c>
      <c r="N14" s="10" t="s">
        <v>7324</v>
      </c>
      <c r="P14" s="5"/>
    </row>
    <row r="15" spans="1:16" hidden="1" outlineLevel="1">
      <c r="B15" s="5" t="s">
        <v>105</v>
      </c>
      <c r="C15" s="5" t="s">
        <v>37</v>
      </c>
      <c r="D15" s="5" t="s">
        <v>38</v>
      </c>
      <c r="E15" s="5"/>
      <c r="F15" s="5" t="s">
        <v>11884</v>
      </c>
      <c r="G15" s="5" t="s">
        <v>11885</v>
      </c>
      <c r="H15" s="5" t="s">
        <v>108</v>
      </c>
      <c r="I15" s="5" t="s">
        <v>3487</v>
      </c>
      <c r="J15" s="5" t="s">
        <v>51</v>
      </c>
      <c r="K15" s="5" t="s">
        <v>2286</v>
      </c>
      <c r="L15" s="2">
        <f t="shared" si="0"/>
        <v>97998.303747063677</v>
      </c>
      <c r="M15" s="10" t="s">
        <v>38</v>
      </c>
      <c r="N15" s="10" t="s">
        <v>13963</v>
      </c>
      <c r="P15" s="5"/>
    </row>
    <row r="16" spans="1:16" hidden="1" outlineLevel="1">
      <c r="B16" s="5" t="s">
        <v>127</v>
      </c>
      <c r="C16" s="5" t="s">
        <v>37</v>
      </c>
      <c r="D16" s="5" t="s">
        <v>46</v>
      </c>
      <c r="E16" s="5"/>
      <c r="F16" s="5" t="s">
        <v>13964</v>
      </c>
      <c r="G16" s="5" t="s">
        <v>13965</v>
      </c>
      <c r="H16" s="5" t="s">
        <v>130</v>
      </c>
      <c r="I16" s="5" t="s">
        <v>582</v>
      </c>
      <c r="J16" s="5" t="s">
        <v>38</v>
      </c>
      <c r="K16" s="5" t="s">
        <v>132</v>
      </c>
      <c r="L16" s="2">
        <f t="shared" si="0"/>
        <v>170207.58019226851</v>
      </c>
      <c r="M16" s="10" t="s">
        <v>38</v>
      </c>
      <c r="N16" s="10" t="s">
        <v>13966</v>
      </c>
      <c r="P16" s="5"/>
    </row>
    <row r="17" spans="2:16" hidden="1" outlineLevel="1">
      <c r="B17" s="5" t="s">
        <v>134</v>
      </c>
      <c r="C17" s="5" t="s">
        <v>37</v>
      </c>
      <c r="D17" s="5" t="s">
        <v>46</v>
      </c>
      <c r="E17" s="5"/>
      <c r="F17" s="5" t="s">
        <v>13967</v>
      </c>
      <c r="G17" s="5" t="s">
        <v>13968</v>
      </c>
      <c r="H17" s="5" t="s">
        <v>137</v>
      </c>
      <c r="I17" s="5" t="s">
        <v>173</v>
      </c>
      <c r="J17" s="5" t="s">
        <v>51</v>
      </c>
      <c r="K17" s="5" t="s">
        <v>60</v>
      </c>
      <c r="L17" s="2">
        <f t="shared" si="0"/>
        <v>211470.02387524268</v>
      </c>
      <c r="M17" s="10" t="s">
        <v>38</v>
      </c>
      <c r="N17" s="10" t="s">
        <v>9717</v>
      </c>
      <c r="P17" s="5"/>
    </row>
    <row r="18" spans="2:16" hidden="1" outlineLevel="1">
      <c r="B18" s="5" t="s">
        <v>141</v>
      </c>
      <c r="C18" s="5" t="s">
        <v>37</v>
      </c>
      <c r="D18" s="5" t="s">
        <v>63</v>
      </c>
      <c r="E18" s="5"/>
      <c r="F18" s="5" t="s">
        <v>5404</v>
      </c>
      <c r="G18" s="5" t="s">
        <v>5405</v>
      </c>
      <c r="H18" s="5" t="s">
        <v>145</v>
      </c>
      <c r="I18" s="5" t="s">
        <v>3590</v>
      </c>
      <c r="J18" s="5" t="s">
        <v>51</v>
      </c>
      <c r="K18" s="5" t="s">
        <v>82</v>
      </c>
      <c r="L18" s="2">
        <f t="shared" si="0"/>
        <v>175365.38565264028</v>
      </c>
      <c r="M18" s="10" t="s">
        <v>38</v>
      </c>
      <c r="N18" s="10" t="s">
        <v>13969</v>
      </c>
      <c r="P18" s="5"/>
    </row>
    <row r="19" spans="2:16" hidden="1" outlineLevel="1">
      <c r="B19" s="5" t="s">
        <v>148</v>
      </c>
      <c r="C19" s="5" t="s">
        <v>37</v>
      </c>
      <c r="D19" s="5" t="s">
        <v>38</v>
      </c>
      <c r="E19" s="5"/>
      <c r="F19" s="5" t="s">
        <v>13970</v>
      </c>
      <c r="G19" s="5" t="s">
        <v>13971</v>
      </c>
      <c r="H19" s="5" t="s">
        <v>151</v>
      </c>
      <c r="I19" s="5" t="s">
        <v>582</v>
      </c>
      <c r="J19" s="5" t="s">
        <v>51</v>
      </c>
      <c r="K19" s="5" t="s">
        <v>188</v>
      </c>
      <c r="L19" s="2">
        <f t="shared" si="0"/>
        <v>242416.85663747331</v>
      </c>
      <c r="M19" s="10" t="s">
        <v>38</v>
      </c>
      <c r="N19" s="10" t="s">
        <v>13972</v>
      </c>
      <c r="P19" s="5"/>
    </row>
    <row r="20" spans="2:16" hidden="1" outlineLevel="1">
      <c r="B20" s="5" t="s">
        <v>154</v>
      </c>
      <c r="C20" s="5" t="s">
        <v>37</v>
      </c>
      <c r="D20" s="5" t="s">
        <v>38</v>
      </c>
      <c r="E20" s="5"/>
      <c r="F20" s="5" t="s">
        <v>13973</v>
      </c>
      <c r="G20" s="5" t="s">
        <v>13974</v>
      </c>
      <c r="H20" s="5" t="s">
        <v>157</v>
      </c>
      <c r="I20" s="5" t="s">
        <v>7621</v>
      </c>
      <c r="J20" s="5" t="s">
        <v>38</v>
      </c>
      <c r="K20" s="5" t="s">
        <v>139</v>
      </c>
      <c r="L20" s="2">
        <f t="shared" si="0"/>
        <v>195996.60749412735</v>
      </c>
      <c r="M20" s="10" t="s">
        <v>38</v>
      </c>
      <c r="N20" s="10" t="s">
        <v>13975</v>
      </c>
      <c r="P20" s="5"/>
    </row>
    <row r="21" spans="2:16" hidden="1" outlineLevel="1">
      <c r="B21" s="5" t="s">
        <v>13976</v>
      </c>
      <c r="C21" s="5" t="s">
        <v>37</v>
      </c>
      <c r="D21" s="5" t="s">
        <v>38</v>
      </c>
      <c r="E21" s="5"/>
      <c r="F21" s="5" t="s">
        <v>13977</v>
      </c>
      <c r="G21" s="5" t="s">
        <v>13978</v>
      </c>
      <c r="H21" s="5" t="s">
        <v>3961</v>
      </c>
      <c r="I21" s="5" t="s">
        <v>1846</v>
      </c>
      <c r="J21" s="5" t="s">
        <v>38</v>
      </c>
      <c r="K21" s="5" t="s">
        <v>1164</v>
      </c>
      <c r="L21" s="2">
        <f t="shared" si="0"/>
        <v>118629.52558855076</v>
      </c>
      <c r="M21" s="10" t="s">
        <v>38</v>
      </c>
      <c r="N21" s="10" t="s">
        <v>6487</v>
      </c>
      <c r="P21" s="5"/>
    </row>
    <row r="22" spans="2:16" hidden="1" outlineLevel="1">
      <c r="B22" s="5" t="s">
        <v>13979</v>
      </c>
      <c r="C22" s="5" t="s">
        <v>37</v>
      </c>
      <c r="D22" s="5" t="s">
        <v>38</v>
      </c>
      <c r="E22" s="5"/>
      <c r="F22" s="5" t="s">
        <v>13980</v>
      </c>
      <c r="G22" s="5" t="s">
        <v>13981</v>
      </c>
      <c r="H22" s="5" t="s">
        <v>13982</v>
      </c>
      <c r="I22" s="5" t="s">
        <v>1865</v>
      </c>
      <c r="J22" s="5" t="s">
        <v>38</v>
      </c>
      <c r="K22" s="5" t="s">
        <v>52</v>
      </c>
      <c r="L22" s="2">
        <f t="shared" si="0"/>
        <v>185680.99657338383</v>
      </c>
      <c r="M22" s="10" t="s">
        <v>38</v>
      </c>
      <c r="N22" s="10" t="s">
        <v>13983</v>
      </c>
      <c r="P22" s="5"/>
    </row>
    <row r="23" spans="2:16" hidden="1" outlineLevel="1">
      <c r="B23" s="5" t="s">
        <v>161</v>
      </c>
      <c r="C23" s="5" t="s">
        <v>37</v>
      </c>
      <c r="D23" s="5" t="s">
        <v>46</v>
      </c>
      <c r="E23" s="5" t="s">
        <v>162</v>
      </c>
      <c r="F23" s="5" t="s">
        <v>13984</v>
      </c>
      <c r="G23" s="5" t="s">
        <v>13985</v>
      </c>
      <c r="H23" s="5" t="s">
        <v>165</v>
      </c>
      <c r="I23" s="5" t="s">
        <v>1298</v>
      </c>
      <c r="J23" s="5" t="s">
        <v>51</v>
      </c>
      <c r="K23" s="5" t="s">
        <v>167</v>
      </c>
      <c r="L23" s="2">
        <f t="shared" si="0"/>
        <v>278521.49486007576</v>
      </c>
      <c r="M23" s="10" t="s">
        <v>38</v>
      </c>
      <c r="N23" s="10" t="s">
        <v>13986</v>
      </c>
      <c r="P23" s="5"/>
    </row>
    <row r="24" spans="2:16" hidden="1" outlineLevel="1">
      <c r="B24" s="5" t="s">
        <v>169</v>
      </c>
      <c r="C24" s="5" t="s">
        <v>37</v>
      </c>
      <c r="D24" s="5" t="s">
        <v>63</v>
      </c>
      <c r="E24" s="5"/>
      <c r="F24" s="5" t="s">
        <v>170</v>
      </c>
      <c r="G24" s="5" t="s">
        <v>171</v>
      </c>
      <c r="H24" s="5" t="s">
        <v>172</v>
      </c>
      <c r="I24" s="5" t="s">
        <v>1012</v>
      </c>
      <c r="J24" s="5" t="s">
        <v>51</v>
      </c>
      <c r="K24" s="5" t="s">
        <v>1215</v>
      </c>
      <c r="L24" s="2">
        <f t="shared" si="0"/>
        <v>-273363.68939970393</v>
      </c>
      <c r="M24" s="10" t="s">
        <v>38</v>
      </c>
      <c r="N24" s="10" t="s">
        <v>13987</v>
      </c>
      <c r="P24" s="5"/>
    </row>
    <row r="25" spans="2:16" hidden="1" outlineLevel="1">
      <c r="B25" s="5" t="s">
        <v>183</v>
      </c>
      <c r="C25" s="5" t="s">
        <v>37</v>
      </c>
      <c r="D25" s="5" t="s">
        <v>55</v>
      </c>
      <c r="E25" s="5"/>
      <c r="F25" s="5" t="s">
        <v>13988</v>
      </c>
      <c r="G25" s="5" t="s">
        <v>13989</v>
      </c>
      <c r="H25" s="5" t="s">
        <v>186</v>
      </c>
      <c r="I25" s="5" t="s">
        <v>50</v>
      </c>
      <c r="J25" s="5" t="s">
        <v>51</v>
      </c>
      <c r="K25" s="5" t="s">
        <v>550</v>
      </c>
      <c r="L25" s="2">
        <f t="shared" si="0"/>
        <v>304310.52216193458</v>
      </c>
      <c r="M25" s="10" t="s">
        <v>38</v>
      </c>
      <c r="N25" s="10" t="s">
        <v>13990</v>
      </c>
      <c r="P25" s="5"/>
    </row>
    <row r="26" spans="2:16" hidden="1" outlineLevel="1">
      <c r="B26" s="5" t="s">
        <v>190</v>
      </c>
      <c r="C26" s="5" t="s">
        <v>37</v>
      </c>
      <c r="D26" s="5" t="s">
        <v>46</v>
      </c>
      <c r="E26" s="5"/>
      <c r="F26" s="5" t="s">
        <v>5425</v>
      </c>
      <c r="G26" s="5" t="s">
        <v>5426</v>
      </c>
      <c r="H26" s="5" t="s">
        <v>193</v>
      </c>
      <c r="I26" s="5" t="s">
        <v>3067</v>
      </c>
      <c r="J26" s="5" t="s">
        <v>38</v>
      </c>
      <c r="K26" s="5" t="s">
        <v>1013</v>
      </c>
      <c r="L26" s="2">
        <f t="shared" si="0"/>
        <v>257890.27301858863</v>
      </c>
      <c r="M26" s="10" t="s">
        <v>38</v>
      </c>
      <c r="N26" s="10" t="s">
        <v>13991</v>
      </c>
      <c r="P26" s="5"/>
    </row>
    <row r="27" spans="2:16" hidden="1" outlineLevel="1">
      <c r="B27" s="5" t="s">
        <v>197</v>
      </c>
      <c r="C27" s="5" t="s">
        <v>37</v>
      </c>
      <c r="D27" s="5" t="s">
        <v>55</v>
      </c>
      <c r="E27" s="5"/>
      <c r="F27" s="5" t="s">
        <v>11921</v>
      </c>
      <c r="G27" s="5" t="s">
        <v>13992</v>
      </c>
      <c r="H27" s="5" t="s">
        <v>200</v>
      </c>
      <c r="I27" s="5" t="s">
        <v>7191</v>
      </c>
      <c r="J27" s="5" t="s">
        <v>51</v>
      </c>
      <c r="K27" s="5" t="s">
        <v>1410</v>
      </c>
      <c r="L27" s="2">
        <f t="shared" si="0"/>
        <v>221785.63479598623</v>
      </c>
      <c r="M27" s="10" t="s">
        <v>38</v>
      </c>
      <c r="N27" s="10" t="s">
        <v>13993</v>
      </c>
      <c r="P27" s="5"/>
    </row>
    <row r="28" spans="2:16" hidden="1" outlineLevel="1">
      <c r="B28" s="5" t="s">
        <v>203</v>
      </c>
      <c r="C28" s="5" t="s">
        <v>37</v>
      </c>
      <c r="D28" s="5" t="s">
        <v>55</v>
      </c>
      <c r="E28" s="5"/>
      <c r="F28" s="5" t="s">
        <v>13994</v>
      </c>
      <c r="G28" s="5" t="s">
        <v>13995</v>
      </c>
      <c r="H28" s="5" t="s">
        <v>206</v>
      </c>
      <c r="I28" s="5" t="s">
        <v>1457</v>
      </c>
      <c r="J28" s="5" t="s">
        <v>51</v>
      </c>
      <c r="K28" s="5" t="s">
        <v>208</v>
      </c>
      <c r="L28" s="2">
        <f t="shared" si="0"/>
        <v>263048.07847896038</v>
      </c>
      <c r="M28" s="10" t="s">
        <v>38</v>
      </c>
      <c r="N28" s="10" t="s">
        <v>13996</v>
      </c>
      <c r="P28" s="5"/>
    </row>
    <row r="29" spans="2:16" hidden="1" outlineLevel="1">
      <c r="B29" s="5" t="s">
        <v>217</v>
      </c>
      <c r="C29" s="5" t="s">
        <v>37</v>
      </c>
      <c r="D29" s="5" t="s">
        <v>38</v>
      </c>
      <c r="E29" s="5"/>
      <c r="F29" s="5" t="s">
        <v>218</v>
      </c>
      <c r="G29" s="5" t="s">
        <v>5443</v>
      </c>
      <c r="H29" s="5" t="s">
        <v>220</v>
      </c>
      <c r="I29" s="5" t="s">
        <v>7542</v>
      </c>
      <c r="J29" s="5" t="s">
        <v>38</v>
      </c>
      <c r="K29" s="5" t="s">
        <v>1780</v>
      </c>
      <c r="L29" s="2">
        <f t="shared" si="0"/>
        <v>-154734.16381115318</v>
      </c>
      <c r="M29" s="10" t="s">
        <v>38</v>
      </c>
      <c r="N29" s="10" t="s">
        <v>11941</v>
      </c>
      <c r="P29" s="5"/>
    </row>
    <row r="30" spans="2:16" hidden="1" outlineLevel="1">
      <c r="B30" s="5" t="s">
        <v>217</v>
      </c>
      <c r="C30" s="5" t="s">
        <v>37</v>
      </c>
      <c r="D30" s="5" t="s">
        <v>38</v>
      </c>
      <c r="E30" s="5"/>
      <c r="F30" s="5" t="s">
        <v>224</v>
      </c>
      <c r="G30" s="5" t="s">
        <v>225</v>
      </c>
      <c r="H30" s="5" t="s">
        <v>220</v>
      </c>
      <c r="I30" s="5" t="s">
        <v>226</v>
      </c>
      <c r="J30" s="5" t="s">
        <v>38</v>
      </c>
      <c r="K30" s="5" t="s">
        <v>60</v>
      </c>
      <c r="L30" s="2">
        <f t="shared" si="0"/>
        <v>211470.02387524268</v>
      </c>
      <c r="M30" s="10" t="s">
        <v>38</v>
      </c>
      <c r="N30" s="10" t="s">
        <v>13997</v>
      </c>
      <c r="P30" s="5"/>
    </row>
    <row r="31" spans="2:16" hidden="1" outlineLevel="1">
      <c r="B31" s="5" t="s">
        <v>228</v>
      </c>
      <c r="C31" s="5" t="s">
        <v>37</v>
      </c>
      <c r="D31" s="5" t="s">
        <v>46</v>
      </c>
      <c r="E31" s="5"/>
      <c r="F31" s="5" t="s">
        <v>13998</v>
      </c>
      <c r="G31" s="5" t="s">
        <v>13999</v>
      </c>
      <c r="H31" s="5" t="s">
        <v>231</v>
      </c>
      <c r="I31" s="5" t="s">
        <v>2967</v>
      </c>
      <c r="J31" s="5" t="s">
        <v>51</v>
      </c>
      <c r="K31" s="5" t="s">
        <v>526</v>
      </c>
      <c r="L31" s="2">
        <f t="shared" si="0"/>
        <v>330099.54946379346</v>
      </c>
      <c r="M31" s="10" t="s">
        <v>38</v>
      </c>
      <c r="N31" s="10" t="s">
        <v>9351</v>
      </c>
      <c r="P31" s="5"/>
    </row>
    <row r="32" spans="2:16" hidden="1" outlineLevel="1">
      <c r="B32" s="5" t="s">
        <v>234</v>
      </c>
      <c r="C32" s="5" t="s">
        <v>37</v>
      </c>
      <c r="D32" s="5" t="s">
        <v>38</v>
      </c>
      <c r="E32" s="5"/>
      <c r="F32" s="5" t="s">
        <v>11936</v>
      </c>
      <c r="G32" s="5" t="s">
        <v>11937</v>
      </c>
      <c r="H32" s="5" t="s">
        <v>237</v>
      </c>
      <c r="I32" s="5" t="s">
        <v>3047</v>
      </c>
      <c r="J32" s="5" t="s">
        <v>38</v>
      </c>
      <c r="K32" s="5" t="s">
        <v>799</v>
      </c>
      <c r="L32" s="2">
        <f t="shared" si="0"/>
        <v>-128945.13650929432</v>
      </c>
      <c r="M32" s="10" t="s">
        <v>38</v>
      </c>
      <c r="N32" s="10" t="s">
        <v>8970</v>
      </c>
      <c r="P32" s="5"/>
    </row>
    <row r="33" spans="2:16" hidden="1" outlineLevel="1">
      <c r="B33" s="5" t="s">
        <v>234</v>
      </c>
      <c r="C33" s="5" t="s">
        <v>37</v>
      </c>
      <c r="D33" s="5" t="s">
        <v>38</v>
      </c>
      <c r="E33" s="5"/>
      <c r="F33" s="5" t="s">
        <v>235</v>
      </c>
      <c r="G33" s="5" t="s">
        <v>236</v>
      </c>
      <c r="H33" s="5" t="s">
        <v>237</v>
      </c>
      <c r="I33" s="5" t="s">
        <v>238</v>
      </c>
      <c r="J33" s="5" t="s">
        <v>38</v>
      </c>
      <c r="K33" s="5" t="s">
        <v>215</v>
      </c>
      <c r="L33" s="2">
        <f t="shared" si="0"/>
        <v>190838.80203375558</v>
      </c>
      <c r="M33" s="10" t="s">
        <v>38</v>
      </c>
      <c r="N33" s="10" t="s">
        <v>14000</v>
      </c>
      <c r="P33" s="5"/>
    </row>
    <row r="34" spans="2:16" hidden="1" outlineLevel="1">
      <c r="B34" s="5" t="s">
        <v>241</v>
      </c>
      <c r="C34" s="5" t="s">
        <v>37</v>
      </c>
      <c r="D34" s="5" t="s">
        <v>38</v>
      </c>
      <c r="E34" s="5"/>
      <c r="F34" s="5" t="s">
        <v>14001</v>
      </c>
      <c r="G34" s="5" t="s">
        <v>14002</v>
      </c>
      <c r="H34" s="5" t="s">
        <v>244</v>
      </c>
      <c r="I34" s="5" t="s">
        <v>1012</v>
      </c>
      <c r="J34" s="5" t="s">
        <v>51</v>
      </c>
      <c r="K34" s="5" t="s">
        <v>52</v>
      </c>
      <c r="L34" s="2">
        <f t="shared" si="0"/>
        <v>185680.99657338383</v>
      </c>
      <c r="M34" s="10" t="s">
        <v>38</v>
      </c>
      <c r="N34" s="10" t="s">
        <v>14003</v>
      </c>
      <c r="P34" s="5"/>
    </row>
    <row r="35" spans="2:16" hidden="1" outlineLevel="1">
      <c r="B35" s="5" t="s">
        <v>247</v>
      </c>
      <c r="C35" s="5" t="s">
        <v>37</v>
      </c>
      <c r="D35" s="5" t="s">
        <v>55</v>
      </c>
      <c r="E35" s="5"/>
      <c r="F35" s="5" t="s">
        <v>14004</v>
      </c>
      <c r="G35" s="5" t="s">
        <v>14005</v>
      </c>
      <c r="H35" s="5" t="s">
        <v>250</v>
      </c>
      <c r="I35" s="5" t="s">
        <v>3461</v>
      </c>
      <c r="J35" s="5" t="s">
        <v>51</v>
      </c>
      <c r="K35" s="5" t="s">
        <v>117</v>
      </c>
      <c r="L35" s="2">
        <f t="shared" si="0"/>
        <v>180523.19111301203</v>
      </c>
      <c r="M35" s="10" t="s">
        <v>38</v>
      </c>
      <c r="N35" s="10" t="s">
        <v>14006</v>
      </c>
      <c r="P35" s="5"/>
    </row>
    <row r="36" spans="2:16" hidden="1" outlineLevel="1">
      <c r="B36" s="5" t="s">
        <v>5458</v>
      </c>
      <c r="C36" s="5" t="s">
        <v>37</v>
      </c>
      <c r="D36" s="5" t="s">
        <v>55</v>
      </c>
      <c r="E36" s="5" t="s">
        <v>162</v>
      </c>
      <c r="F36" s="5" t="s">
        <v>14007</v>
      </c>
      <c r="G36" s="5" t="s">
        <v>14008</v>
      </c>
      <c r="H36" s="5" t="s">
        <v>5461</v>
      </c>
      <c r="I36" s="5" t="s">
        <v>3177</v>
      </c>
      <c r="J36" s="5" t="s">
        <v>38</v>
      </c>
      <c r="K36" s="5" t="s">
        <v>1294</v>
      </c>
      <c r="L36" s="2">
        <f t="shared" si="0"/>
        <v>-97998.303747063677</v>
      </c>
      <c r="M36" s="10" t="s">
        <v>38</v>
      </c>
      <c r="N36" s="10" t="s">
        <v>14009</v>
      </c>
      <c r="P36" s="5"/>
    </row>
    <row r="37" spans="2:16" hidden="1" outlineLevel="1">
      <c r="B37" s="5" t="s">
        <v>254</v>
      </c>
      <c r="C37" s="5" t="s">
        <v>37</v>
      </c>
      <c r="D37" s="5" t="s">
        <v>38</v>
      </c>
      <c r="E37" s="5"/>
      <c r="F37" s="5" t="s">
        <v>14010</v>
      </c>
      <c r="G37" s="5" t="s">
        <v>14011</v>
      </c>
      <c r="H37" s="5" t="s">
        <v>257</v>
      </c>
      <c r="I37" s="5" t="s">
        <v>2727</v>
      </c>
      <c r="J37" s="5" t="s">
        <v>51</v>
      </c>
      <c r="K37" s="5" t="s">
        <v>631</v>
      </c>
      <c r="L37" s="2">
        <f t="shared" si="0"/>
        <v>103156.10920743545</v>
      </c>
      <c r="M37" s="10" t="s">
        <v>38</v>
      </c>
      <c r="N37" s="10" t="s">
        <v>14012</v>
      </c>
      <c r="P37" s="5"/>
    </row>
    <row r="38" spans="2:16" hidden="1" outlineLevel="1">
      <c r="B38" s="5" t="s">
        <v>261</v>
      </c>
      <c r="C38" s="5" t="s">
        <v>37</v>
      </c>
      <c r="D38" s="5" t="s">
        <v>55</v>
      </c>
      <c r="E38" s="5"/>
      <c r="F38" s="5" t="s">
        <v>5466</v>
      </c>
      <c r="G38" s="5" t="s">
        <v>5467</v>
      </c>
      <c r="H38" s="5" t="s">
        <v>264</v>
      </c>
      <c r="I38" s="5" t="s">
        <v>2967</v>
      </c>
      <c r="J38" s="5" t="s">
        <v>38</v>
      </c>
      <c r="K38" s="5" t="s">
        <v>96</v>
      </c>
      <c r="L38" s="2">
        <f t="shared" si="0"/>
        <v>237259.05117710153</v>
      </c>
      <c r="M38" s="10" t="s">
        <v>38</v>
      </c>
      <c r="N38" s="10" t="s">
        <v>14013</v>
      </c>
      <c r="P38" s="5"/>
    </row>
    <row r="39" spans="2:16" hidden="1" outlineLevel="1">
      <c r="B39" s="5" t="s">
        <v>266</v>
      </c>
      <c r="C39" s="5" t="s">
        <v>37</v>
      </c>
      <c r="D39" s="5" t="s">
        <v>38</v>
      </c>
      <c r="E39" s="5"/>
      <c r="F39" s="5" t="s">
        <v>14014</v>
      </c>
      <c r="G39" s="5" t="s">
        <v>14015</v>
      </c>
      <c r="H39" s="5" t="s">
        <v>269</v>
      </c>
      <c r="I39" s="5" t="s">
        <v>1416</v>
      </c>
      <c r="J39" s="5" t="s">
        <v>38</v>
      </c>
      <c r="K39" s="5" t="s">
        <v>125</v>
      </c>
      <c r="L39" s="2">
        <f t="shared" si="0"/>
        <v>-144418.55289040963</v>
      </c>
      <c r="M39" s="10" t="s">
        <v>38</v>
      </c>
      <c r="N39" s="10" t="s">
        <v>14016</v>
      </c>
      <c r="P39" s="5"/>
    </row>
    <row r="40" spans="2:16" hidden="1" outlineLevel="1">
      <c r="B40" s="5" t="s">
        <v>266</v>
      </c>
      <c r="C40" s="5" t="s">
        <v>37</v>
      </c>
      <c r="D40" s="5" t="s">
        <v>38</v>
      </c>
      <c r="E40" s="5"/>
      <c r="F40" s="5" t="s">
        <v>5472</v>
      </c>
      <c r="G40" s="5" t="s">
        <v>14015</v>
      </c>
      <c r="H40" s="5" t="s">
        <v>269</v>
      </c>
      <c r="I40" s="5" t="s">
        <v>2790</v>
      </c>
      <c r="J40" s="5" t="s">
        <v>38</v>
      </c>
      <c r="K40" s="5" t="s">
        <v>132</v>
      </c>
      <c r="L40" s="2">
        <f t="shared" si="0"/>
        <v>170207.58019226851</v>
      </c>
      <c r="M40" s="10" t="s">
        <v>38</v>
      </c>
      <c r="N40" s="10" t="s">
        <v>14017</v>
      </c>
      <c r="P40" s="5"/>
    </row>
    <row r="41" spans="2:16" hidden="1" outlineLevel="1">
      <c r="B41" s="5" t="s">
        <v>277</v>
      </c>
      <c r="C41" s="5" t="s">
        <v>37</v>
      </c>
      <c r="D41" s="5" t="s">
        <v>142</v>
      </c>
      <c r="E41" s="5"/>
      <c r="F41" s="5" t="s">
        <v>5475</v>
      </c>
      <c r="G41" s="5" t="s">
        <v>5476</v>
      </c>
      <c r="H41" s="5" t="s">
        <v>280</v>
      </c>
      <c r="I41" s="5" t="s">
        <v>288</v>
      </c>
      <c r="J41" s="5" t="s">
        <v>51</v>
      </c>
      <c r="K41" s="5" t="s">
        <v>1075</v>
      </c>
      <c r="L41" s="2">
        <f t="shared" si="0"/>
        <v>-232101.24571672978</v>
      </c>
      <c r="M41" s="10" t="s">
        <v>38</v>
      </c>
      <c r="N41" s="10" t="s">
        <v>11978</v>
      </c>
      <c r="P41" s="5"/>
    </row>
    <row r="42" spans="2:16" hidden="1" outlineLevel="1">
      <c r="B42" s="5" t="s">
        <v>284</v>
      </c>
      <c r="C42" s="5" t="s">
        <v>37</v>
      </c>
      <c r="D42" s="5" t="s">
        <v>63</v>
      </c>
      <c r="E42" s="5"/>
      <c r="F42" s="5" t="s">
        <v>14018</v>
      </c>
      <c r="G42" s="5" t="s">
        <v>14019</v>
      </c>
      <c r="H42" s="5" t="s">
        <v>287</v>
      </c>
      <c r="I42" s="5" t="s">
        <v>5774</v>
      </c>
      <c r="J42" s="5" t="s">
        <v>38</v>
      </c>
      <c r="K42" s="5" t="s">
        <v>289</v>
      </c>
      <c r="L42" s="2">
        <f t="shared" si="0"/>
        <v>247574.66209784505</v>
      </c>
      <c r="M42" s="10" t="s">
        <v>38</v>
      </c>
      <c r="N42" s="10" t="s">
        <v>14020</v>
      </c>
      <c r="P42" s="5"/>
    </row>
    <row r="43" spans="2:16" hidden="1" outlineLevel="1">
      <c r="B43" s="5" t="s">
        <v>284</v>
      </c>
      <c r="C43" s="5" t="s">
        <v>37</v>
      </c>
      <c r="D43" s="5" t="s">
        <v>46</v>
      </c>
      <c r="E43" s="5"/>
      <c r="F43" s="5" t="s">
        <v>14021</v>
      </c>
      <c r="G43" s="5" t="s">
        <v>14022</v>
      </c>
      <c r="H43" s="5" t="s">
        <v>287</v>
      </c>
      <c r="I43" s="5" t="s">
        <v>2366</v>
      </c>
      <c r="J43" s="5" t="s">
        <v>38</v>
      </c>
      <c r="K43" s="5" t="s">
        <v>711</v>
      </c>
      <c r="L43" s="2">
        <f t="shared" si="0"/>
        <v>-206312.21841487091</v>
      </c>
      <c r="M43" s="10" t="s">
        <v>38</v>
      </c>
      <c r="N43" s="10" t="s">
        <v>14023</v>
      </c>
      <c r="P43" s="5"/>
    </row>
    <row r="44" spans="2:16" hidden="1" outlineLevel="1">
      <c r="B44" s="5" t="s">
        <v>296</v>
      </c>
      <c r="C44" s="5" t="s">
        <v>37</v>
      </c>
      <c r="D44" s="5" t="s">
        <v>38</v>
      </c>
      <c r="E44" s="5"/>
      <c r="F44" s="5" t="s">
        <v>14024</v>
      </c>
      <c r="G44" s="5" t="s">
        <v>14025</v>
      </c>
      <c r="H44" s="5" t="s">
        <v>299</v>
      </c>
      <c r="I44" s="5" t="s">
        <v>6270</v>
      </c>
      <c r="J44" s="5" t="s">
        <v>51</v>
      </c>
      <c r="K44" s="5" t="s">
        <v>350</v>
      </c>
      <c r="L44" s="2">
        <f t="shared" si="0"/>
        <v>252732.46755821689</v>
      </c>
      <c r="M44" s="10" t="s">
        <v>38</v>
      </c>
      <c r="N44" s="10" t="s">
        <v>14026</v>
      </c>
      <c r="P44" s="5"/>
    </row>
    <row r="45" spans="2:16" hidden="1" outlineLevel="1">
      <c r="B45" s="5" t="s">
        <v>303</v>
      </c>
      <c r="C45" s="5" t="s">
        <v>37</v>
      </c>
      <c r="D45" s="5" t="s">
        <v>38</v>
      </c>
      <c r="E45" s="5" t="s">
        <v>120</v>
      </c>
      <c r="F45" s="5" t="s">
        <v>14027</v>
      </c>
      <c r="G45" s="5" t="s">
        <v>14028</v>
      </c>
      <c r="H45" s="5" t="s">
        <v>306</v>
      </c>
      <c r="I45" s="5" t="s">
        <v>2775</v>
      </c>
      <c r="J45" s="5" t="s">
        <v>51</v>
      </c>
      <c r="K45" s="5" t="s">
        <v>208</v>
      </c>
      <c r="L45" s="2">
        <f t="shared" si="0"/>
        <v>263048.07847896038</v>
      </c>
      <c r="M45" s="10" t="s">
        <v>38</v>
      </c>
      <c r="N45" s="10" t="s">
        <v>14029</v>
      </c>
      <c r="P45" s="5"/>
    </row>
    <row r="46" spans="2:16" hidden="1" outlineLevel="1">
      <c r="B46" s="5" t="s">
        <v>308</v>
      </c>
      <c r="C46" s="5" t="s">
        <v>37</v>
      </c>
      <c r="D46" s="5" t="s">
        <v>55</v>
      </c>
      <c r="E46" s="5"/>
      <c r="F46" s="5" t="s">
        <v>14030</v>
      </c>
      <c r="G46" s="5" t="s">
        <v>14031</v>
      </c>
      <c r="H46" s="5" t="s">
        <v>311</v>
      </c>
      <c r="I46" s="5" t="s">
        <v>421</v>
      </c>
      <c r="J46" s="5" t="s">
        <v>55</v>
      </c>
      <c r="K46" s="5" t="s">
        <v>1209</v>
      </c>
      <c r="L46" s="2">
        <f t="shared" si="0"/>
        <v>268205.88393933215</v>
      </c>
      <c r="M46" s="10" t="s">
        <v>38</v>
      </c>
      <c r="N46" s="10" t="s">
        <v>14032</v>
      </c>
      <c r="P46" s="5"/>
    </row>
    <row r="47" spans="2:16" hidden="1" outlineLevel="1">
      <c r="B47" s="5" t="s">
        <v>308</v>
      </c>
      <c r="C47" s="5" t="s">
        <v>37</v>
      </c>
      <c r="D47" s="5" t="s">
        <v>46</v>
      </c>
      <c r="E47" s="5"/>
      <c r="F47" s="5" t="s">
        <v>14033</v>
      </c>
      <c r="G47" s="5" t="s">
        <v>14034</v>
      </c>
      <c r="H47" s="5" t="s">
        <v>311</v>
      </c>
      <c r="I47" s="5" t="s">
        <v>2048</v>
      </c>
      <c r="J47" s="5" t="s">
        <v>55</v>
      </c>
      <c r="K47" s="5" t="s">
        <v>317</v>
      </c>
      <c r="L47" s="2">
        <f t="shared" si="0"/>
        <v>-175365.38565264028</v>
      </c>
      <c r="M47" s="10" t="s">
        <v>38</v>
      </c>
      <c r="N47" s="10" t="s">
        <v>4915</v>
      </c>
      <c r="P47" s="5"/>
    </row>
    <row r="48" spans="2:16" hidden="1" outlineLevel="1">
      <c r="B48" s="5" t="s">
        <v>319</v>
      </c>
      <c r="C48" s="5" t="s">
        <v>37</v>
      </c>
      <c r="D48" s="5" t="s">
        <v>46</v>
      </c>
      <c r="E48" s="5"/>
      <c r="F48" s="5" t="s">
        <v>14035</v>
      </c>
      <c r="G48" s="5" t="s">
        <v>14036</v>
      </c>
      <c r="H48" s="5" t="s">
        <v>322</v>
      </c>
      <c r="I48" s="5" t="s">
        <v>2308</v>
      </c>
      <c r="J48" s="5" t="s">
        <v>51</v>
      </c>
      <c r="K48" s="5" t="s">
        <v>324</v>
      </c>
      <c r="L48" s="2">
        <f t="shared" si="0"/>
        <v>216627.82933561443</v>
      </c>
      <c r="M48" s="10" t="s">
        <v>38</v>
      </c>
      <c r="N48" s="10" t="s">
        <v>14037</v>
      </c>
      <c r="P48" s="5"/>
    </row>
    <row r="49" spans="2:16" hidden="1" outlineLevel="1">
      <c r="B49" s="5" t="s">
        <v>326</v>
      </c>
      <c r="C49" s="5" t="s">
        <v>37</v>
      </c>
      <c r="D49" s="5" t="s">
        <v>46</v>
      </c>
      <c r="E49" s="5"/>
      <c r="F49" s="5" t="s">
        <v>14038</v>
      </c>
      <c r="G49" s="5" t="s">
        <v>14039</v>
      </c>
      <c r="H49" s="5" t="s">
        <v>329</v>
      </c>
      <c r="I49" s="5" t="s">
        <v>859</v>
      </c>
      <c r="J49" s="5" t="s">
        <v>51</v>
      </c>
      <c r="K49" s="5" t="s">
        <v>68</v>
      </c>
      <c r="L49" s="2">
        <f t="shared" si="0"/>
        <v>293994.91124119103</v>
      </c>
      <c r="M49" s="10" t="s">
        <v>38</v>
      </c>
      <c r="N49" s="10" t="s">
        <v>14040</v>
      </c>
      <c r="P49" s="5"/>
    </row>
    <row r="50" spans="2:16" hidden="1" outlineLevel="1">
      <c r="B50" s="5" t="s">
        <v>338</v>
      </c>
      <c r="C50" s="5" t="s">
        <v>37</v>
      </c>
      <c r="D50" s="5" t="s">
        <v>46</v>
      </c>
      <c r="E50" s="5" t="s">
        <v>162</v>
      </c>
      <c r="F50" s="5" t="s">
        <v>14041</v>
      </c>
      <c r="G50" s="5" t="s">
        <v>14042</v>
      </c>
      <c r="H50" s="5" t="s">
        <v>341</v>
      </c>
      <c r="I50" s="5" t="s">
        <v>3513</v>
      </c>
      <c r="J50" s="5" t="s">
        <v>51</v>
      </c>
      <c r="K50" s="5" t="s">
        <v>1008</v>
      </c>
      <c r="L50" s="2">
        <f t="shared" si="0"/>
        <v>-226943.44025635801</v>
      </c>
      <c r="M50" s="10" t="s">
        <v>38</v>
      </c>
      <c r="N50" s="10" t="s">
        <v>14043</v>
      </c>
      <c r="P50" s="5"/>
    </row>
    <row r="51" spans="2:16" hidden="1" outlineLevel="1">
      <c r="B51" s="5" t="s">
        <v>345</v>
      </c>
      <c r="C51" s="5" t="s">
        <v>37</v>
      </c>
      <c r="D51" s="5" t="s">
        <v>55</v>
      </c>
      <c r="E51" s="5"/>
      <c r="F51" s="5" t="s">
        <v>346</v>
      </c>
      <c r="G51" s="5" t="s">
        <v>347</v>
      </c>
      <c r="H51" s="5" t="s">
        <v>348</v>
      </c>
      <c r="I51" s="5" t="s">
        <v>349</v>
      </c>
      <c r="J51" s="5" t="s">
        <v>51</v>
      </c>
      <c r="K51" s="5" t="s">
        <v>1013</v>
      </c>
      <c r="L51" s="2">
        <f t="shared" si="0"/>
        <v>257890.27301858863</v>
      </c>
      <c r="M51" s="10" t="s">
        <v>38</v>
      </c>
      <c r="N51" s="10" t="s">
        <v>12025</v>
      </c>
      <c r="P51" s="5"/>
    </row>
    <row r="52" spans="2:16" hidden="1" outlineLevel="1">
      <c r="B52" s="5" t="s">
        <v>345</v>
      </c>
      <c r="C52" s="5" t="s">
        <v>37</v>
      </c>
      <c r="D52" s="5" t="s">
        <v>55</v>
      </c>
      <c r="E52" s="5"/>
      <c r="F52" s="5" t="s">
        <v>14044</v>
      </c>
      <c r="G52" s="5" t="s">
        <v>14045</v>
      </c>
      <c r="H52" s="5" t="s">
        <v>348</v>
      </c>
      <c r="I52" s="5" t="s">
        <v>4443</v>
      </c>
      <c r="J52" s="5" t="s">
        <v>51</v>
      </c>
      <c r="K52" s="5" t="s">
        <v>956</v>
      </c>
      <c r="L52" s="2">
        <f t="shared" si="0"/>
        <v>-103156.10920743545</v>
      </c>
      <c r="M52" s="10" t="s">
        <v>38</v>
      </c>
      <c r="N52" s="10" t="s">
        <v>14046</v>
      </c>
      <c r="P52" s="5"/>
    </row>
    <row r="53" spans="2:16" hidden="1" outlineLevel="1">
      <c r="B53" s="5" t="s">
        <v>357</v>
      </c>
      <c r="C53" s="5" t="s">
        <v>37</v>
      </c>
      <c r="D53" s="5" t="s">
        <v>38</v>
      </c>
      <c r="E53" s="5"/>
      <c r="F53" s="5" t="s">
        <v>5520</v>
      </c>
      <c r="G53" s="5" t="s">
        <v>14047</v>
      </c>
      <c r="H53" s="5" t="s">
        <v>360</v>
      </c>
      <c r="I53" s="5" t="s">
        <v>3342</v>
      </c>
      <c r="J53" s="5" t="s">
        <v>38</v>
      </c>
      <c r="K53" s="5" t="s">
        <v>799</v>
      </c>
      <c r="L53" s="2">
        <f t="shared" si="0"/>
        <v>-128945.13650929432</v>
      </c>
      <c r="M53" s="10" t="s">
        <v>38</v>
      </c>
      <c r="N53" s="10" t="s">
        <v>14048</v>
      </c>
      <c r="P53" s="5"/>
    </row>
    <row r="54" spans="2:16" hidden="1" outlineLevel="1">
      <c r="B54" s="5" t="s">
        <v>357</v>
      </c>
      <c r="C54" s="5" t="s">
        <v>37</v>
      </c>
      <c r="D54" s="5" t="s">
        <v>55</v>
      </c>
      <c r="E54" s="5"/>
      <c r="F54" s="5" t="s">
        <v>14049</v>
      </c>
      <c r="G54" s="5" t="s">
        <v>14047</v>
      </c>
      <c r="H54" s="5" t="s">
        <v>360</v>
      </c>
      <c r="I54" s="5" t="s">
        <v>3342</v>
      </c>
      <c r="J54" s="5" t="s">
        <v>38</v>
      </c>
      <c r="K54" s="5" t="s">
        <v>1620</v>
      </c>
      <c r="L54" s="2">
        <f t="shared" si="0"/>
        <v>226943.44025635801</v>
      </c>
      <c r="M54" s="10" t="s">
        <v>38</v>
      </c>
      <c r="N54" s="10" t="s">
        <v>14050</v>
      </c>
      <c r="P54" s="5"/>
    </row>
    <row r="55" spans="2:16" hidden="1" outlineLevel="1">
      <c r="B55" s="5" t="s">
        <v>367</v>
      </c>
      <c r="C55" s="5" t="s">
        <v>37</v>
      </c>
      <c r="D55" s="5" t="s">
        <v>38</v>
      </c>
      <c r="E55" s="5"/>
      <c r="F55" s="5" t="s">
        <v>368</v>
      </c>
      <c r="G55" s="5" t="s">
        <v>14051</v>
      </c>
      <c r="H55" s="5" t="s">
        <v>370</v>
      </c>
      <c r="I55" s="5" t="s">
        <v>14052</v>
      </c>
      <c r="J55" s="5" t="s">
        <v>38</v>
      </c>
      <c r="K55" s="5" t="s">
        <v>409</v>
      </c>
      <c r="L55" s="2">
        <f t="shared" si="0"/>
        <v>-108313.91466780721</v>
      </c>
      <c r="M55" s="10" t="s">
        <v>38</v>
      </c>
      <c r="N55" s="10" t="s">
        <v>14053</v>
      </c>
      <c r="P55" s="5"/>
    </row>
    <row r="56" spans="2:16" hidden="1" outlineLevel="1">
      <c r="B56" s="5" t="s">
        <v>367</v>
      </c>
      <c r="C56" s="5" t="s">
        <v>37</v>
      </c>
      <c r="D56" s="5" t="s">
        <v>38</v>
      </c>
      <c r="E56" s="5"/>
      <c r="F56" s="5" t="s">
        <v>14054</v>
      </c>
      <c r="G56" s="5" t="s">
        <v>14055</v>
      </c>
      <c r="H56" s="5" t="s">
        <v>370</v>
      </c>
      <c r="I56" s="5" t="s">
        <v>14056</v>
      </c>
      <c r="J56" s="5" t="s">
        <v>38</v>
      </c>
      <c r="K56" s="5" t="s">
        <v>301</v>
      </c>
      <c r="L56" s="2">
        <f t="shared" si="0"/>
        <v>165049.77473189673</v>
      </c>
      <c r="M56" s="10" t="s">
        <v>38</v>
      </c>
      <c r="N56" s="10" t="s">
        <v>14057</v>
      </c>
      <c r="P56" s="5"/>
    </row>
    <row r="57" spans="2:16" hidden="1" outlineLevel="1">
      <c r="B57" s="5" t="s">
        <v>373</v>
      </c>
      <c r="C57" s="5" t="s">
        <v>37</v>
      </c>
      <c r="D57" s="5" t="s">
        <v>46</v>
      </c>
      <c r="E57" s="5"/>
      <c r="F57" s="5" t="s">
        <v>14058</v>
      </c>
      <c r="G57" s="5" t="s">
        <v>14059</v>
      </c>
      <c r="H57" s="5" t="s">
        <v>377</v>
      </c>
      <c r="I57" s="5" t="s">
        <v>7318</v>
      </c>
      <c r="J57" s="5" t="s">
        <v>51</v>
      </c>
      <c r="K57" s="5" t="s">
        <v>167</v>
      </c>
      <c r="L57" s="2">
        <f t="shared" si="0"/>
        <v>278521.49486007576</v>
      </c>
      <c r="M57" s="10" t="s">
        <v>38</v>
      </c>
      <c r="N57" s="10" t="s">
        <v>356</v>
      </c>
      <c r="P57" s="5"/>
    </row>
    <row r="58" spans="2:16" hidden="1" outlineLevel="1">
      <c r="B58" s="5" t="s">
        <v>5535</v>
      </c>
      <c r="C58" s="5" t="s">
        <v>37</v>
      </c>
      <c r="D58" s="5" t="s">
        <v>38</v>
      </c>
      <c r="E58" s="5"/>
      <c r="F58" s="5" t="s">
        <v>14060</v>
      </c>
      <c r="G58" s="5" t="s">
        <v>14061</v>
      </c>
      <c r="H58" s="5" t="s">
        <v>5538</v>
      </c>
      <c r="I58" s="5" t="s">
        <v>2801</v>
      </c>
      <c r="J58" s="5" t="s">
        <v>38</v>
      </c>
      <c r="K58" s="5" t="s">
        <v>239</v>
      </c>
      <c r="L58" s="2">
        <f t="shared" si="0"/>
        <v>108313.91466780721</v>
      </c>
      <c r="M58" s="10" t="s">
        <v>38</v>
      </c>
      <c r="N58" s="10" t="s">
        <v>14062</v>
      </c>
      <c r="P58" s="5"/>
    </row>
    <row r="59" spans="2:16" hidden="1" outlineLevel="1">
      <c r="B59" s="5" t="s">
        <v>381</v>
      </c>
      <c r="C59" s="5" t="s">
        <v>37</v>
      </c>
      <c r="D59" s="5" t="s">
        <v>55</v>
      </c>
      <c r="E59" s="5"/>
      <c r="F59" s="5" t="s">
        <v>12015</v>
      </c>
      <c r="G59" s="5" t="s">
        <v>12016</v>
      </c>
      <c r="H59" s="5" t="s">
        <v>384</v>
      </c>
      <c r="I59" s="5" t="s">
        <v>767</v>
      </c>
      <c r="J59" s="5" t="s">
        <v>38</v>
      </c>
      <c r="K59" s="5" t="s">
        <v>746</v>
      </c>
      <c r="L59" s="2">
        <f t="shared" si="0"/>
        <v>51578.054603717726</v>
      </c>
      <c r="M59" s="10" t="s">
        <v>38</v>
      </c>
      <c r="N59" s="10" t="s">
        <v>10451</v>
      </c>
      <c r="P59" s="5"/>
    </row>
    <row r="60" spans="2:16" hidden="1" outlineLevel="1">
      <c r="B60" s="5" t="s">
        <v>12018</v>
      </c>
      <c r="C60" s="5" t="s">
        <v>37</v>
      </c>
      <c r="D60" s="5" t="s">
        <v>38</v>
      </c>
      <c r="E60" s="5" t="s">
        <v>120</v>
      </c>
      <c r="F60" s="5" t="s">
        <v>14063</v>
      </c>
      <c r="G60" s="5" t="s">
        <v>14064</v>
      </c>
      <c r="H60" s="5" t="s">
        <v>12021</v>
      </c>
      <c r="I60" s="5" t="s">
        <v>3342</v>
      </c>
      <c r="J60" s="5" t="s">
        <v>38</v>
      </c>
      <c r="K60" s="5" t="s">
        <v>941</v>
      </c>
      <c r="L60" s="2">
        <f t="shared" si="0"/>
        <v>-77367.08190557659</v>
      </c>
      <c r="M60" s="10" t="s">
        <v>38</v>
      </c>
      <c r="N60" s="10" t="s">
        <v>14065</v>
      </c>
      <c r="P60" s="5"/>
    </row>
    <row r="61" spans="2:16" hidden="1" outlineLevel="1">
      <c r="B61" s="5" t="s">
        <v>387</v>
      </c>
      <c r="C61" s="5" t="s">
        <v>37</v>
      </c>
      <c r="D61" s="5" t="s">
        <v>55</v>
      </c>
      <c r="E61" s="5"/>
      <c r="F61" s="5" t="s">
        <v>5548</v>
      </c>
      <c r="G61" s="5" t="s">
        <v>14066</v>
      </c>
      <c r="H61" s="5" t="s">
        <v>390</v>
      </c>
      <c r="I61" s="5" t="s">
        <v>2218</v>
      </c>
      <c r="J61" s="5" t="s">
        <v>51</v>
      </c>
      <c r="K61" s="5" t="s">
        <v>438</v>
      </c>
      <c r="L61" s="2">
        <f t="shared" si="0"/>
        <v>391993.21498825471</v>
      </c>
      <c r="M61" s="10" t="s">
        <v>38</v>
      </c>
      <c r="N61" s="10" t="s">
        <v>14067</v>
      </c>
      <c r="P61" s="5"/>
    </row>
    <row r="62" spans="2:16" hidden="1" outlineLevel="1">
      <c r="B62" s="5" t="s">
        <v>387</v>
      </c>
      <c r="C62" s="5" t="s">
        <v>37</v>
      </c>
      <c r="D62" s="5" t="s">
        <v>46</v>
      </c>
      <c r="E62" s="5"/>
      <c r="F62" s="5" t="s">
        <v>12026</v>
      </c>
      <c r="G62" s="5" t="s">
        <v>14068</v>
      </c>
      <c r="H62" s="5" t="s">
        <v>390</v>
      </c>
      <c r="I62" s="5" t="s">
        <v>2327</v>
      </c>
      <c r="J62" s="5" t="s">
        <v>51</v>
      </c>
      <c r="K62" s="5" t="s">
        <v>396</v>
      </c>
      <c r="L62" s="2">
        <f t="shared" si="0"/>
        <v>-201154.41295449913</v>
      </c>
      <c r="M62" s="10" t="s">
        <v>38</v>
      </c>
      <c r="N62" s="10" t="s">
        <v>14069</v>
      </c>
      <c r="P62" s="5"/>
    </row>
    <row r="63" spans="2:16" hidden="1" outlineLevel="1">
      <c r="B63" s="5" t="s">
        <v>404</v>
      </c>
      <c r="C63" s="5" t="s">
        <v>37</v>
      </c>
      <c r="D63" s="5" t="s">
        <v>38</v>
      </c>
      <c r="E63" s="5" t="s">
        <v>120</v>
      </c>
      <c r="F63" s="5" t="s">
        <v>14070</v>
      </c>
      <c r="G63" s="5" t="s">
        <v>14071</v>
      </c>
      <c r="H63" s="5" t="s">
        <v>407</v>
      </c>
      <c r="I63" s="5" t="s">
        <v>3748</v>
      </c>
      <c r="J63" s="5" t="s">
        <v>51</v>
      </c>
      <c r="K63" s="5" t="s">
        <v>63</v>
      </c>
      <c r="L63" s="2">
        <f t="shared" si="0"/>
        <v>20631.221841487091</v>
      </c>
      <c r="M63" s="10" t="s">
        <v>38</v>
      </c>
      <c r="N63" s="10" t="s">
        <v>14072</v>
      </c>
      <c r="P63" s="5"/>
    </row>
    <row r="64" spans="2:16" hidden="1" outlineLevel="1">
      <c r="B64" s="5" t="s">
        <v>411</v>
      </c>
      <c r="C64" s="5" t="s">
        <v>37</v>
      </c>
      <c r="D64" s="5" t="s">
        <v>63</v>
      </c>
      <c r="E64" s="5"/>
      <c r="F64" s="5" t="s">
        <v>412</v>
      </c>
      <c r="G64" s="5" t="s">
        <v>14073</v>
      </c>
      <c r="H64" s="5" t="s">
        <v>414</v>
      </c>
      <c r="I64" s="5" t="s">
        <v>803</v>
      </c>
      <c r="J64" s="5" t="s">
        <v>55</v>
      </c>
      <c r="K64" s="5" t="s">
        <v>1620</v>
      </c>
      <c r="L64" s="2">
        <f t="shared" si="0"/>
        <v>226943.44025635801</v>
      </c>
      <c r="M64" s="10" t="s">
        <v>38</v>
      </c>
      <c r="N64" s="10" t="s">
        <v>14074</v>
      </c>
      <c r="P64" s="5"/>
    </row>
    <row r="65" spans="2:16" hidden="1" outlineLevel="1">
      <c r="B65" s="5" t="s">
        <v>417</v>
      </c>
      <c r="C65" s="5" t="s">
        <v>37</v>
      </c>
      <c r="D65" s="5" t="s">
        <v>46</v>
      </c>
      <c r="E65" s="5"/>
      <c r="F65" s="5" t="s">
        <v>14075</v>
      </c>
      <c r="G65" s="5" t="s">
        <v>14076</v>
      </c>
      <c r="H65" s="5" t="s">
        <v>420</v>
      </c>
      <c r="I65" s="5" t="s">
        <v>2771</v>
      </c>
      <c r="J65" s="5" t="s">
        <v>38</v>
      </c>
      <c r="K65" s="5" t="s">
        <v>484</v>
      </c>
      <c r="L65" s="2">
        <f t="shared" si="0"/>
        <v>309468.32762230636</v>
      </c>
      <c r="M65" s="10" t="s">
        <v>38</v>
      </c>
      <c r="N65" s="10" t="s">
        <v>14077</v>
      </c>
      <c r="P65" s="5"/>
    </row>
    <row r="66" spans="2:16" hidden="1" outlineLevel="1">
      <c r="B66" s="5" t="s">
        <v>417</v>
      </c>
      <c r="C66" s="5" t="s">
        <v>37</v>
      </c>
      <c r="D66" s="5" t="s">
        <v>55</v>
      </c>
      <c r="E66" s="5"/>
      <c r="F66" s="5" t="s">
        <v>14078</v>
      </c>
      <c r="G66" s="5" t="s">
        <v>14079</v>
      </c>
      <c r="H66" s="5" t="s">
        <v>420</v>
      </c>
      <c r="I66" s="5" t="s">
        <v>899</v>
      </c>
      <c r="J66" s="5" t="s">
        <v>38</v>
      </c>
      <c r="K66" s="5" t="s">
        <v>995</v>
      </c>
      <c r="L66" s="2">
        <f t="shared" si="0"/>
        <v>-195996.60749412735</v>
      </c>
      <c r="M66" s="10" t="s">
        <v>38</v>
      </c>
      <c r="N66" s="10" t="s">
        <v>3375</v>
      </c>
      <c r="P66" s="5"/>
    </row>
    <row r="67" spans="2:16" hidden="1" outlineLevel="1">
      <c r="B67" s="5" t="s">
        <v>428</v>
      </c>
      <c r="C67" s="5" t="s">
        <v>37</v>
      </c>
      <c r="D67" s="5" t="s">
        <v>55</v>
      </c>
      <c r="E67" s="5"/>
      <c r="F67" s="5" t="s">
        <v>14080</v>
      </c>
      <c r="G67" s="5" t="s">
        <v>14081</v>
      </c>
      <c r="H67" s="5" t="s">
        <v>431</v>
      </c>
      <c r="I67" s="5" t="s">
        <v>187</v>
      </c>
      <c r="J67" s="5" t="s">
        <v>51</v>
      </c>
      <c r="K67" s="5" t="s">
        <v>1423</v>
      </c>
      <c r="L67" s="2">
        <f t="shared" ref="L67:L130" si="1">K67/$K$944*100</f>
        <v>206312.21841487091</v>
      </c>
      <c r="M67" s="10" t="s">
        <v>38</v>
      </c>
      <c r="N67" s="10" t="s">
        <v>14082</v>
      </c>
      <c r="P67" s="5"/>
    </row>
    <row r="68" spans="2:16" hidden="1" outlineLevel="1">
      <c r="B68" s="5" t="s">
        <v>434</v>
      </c>
      <c r="C68" s="5" t="s">
        <v>37</v>
      </c>
      <c r="D68" s="5" t="s">
        <v>63</v>
      </c>
      <c r="E68" s="5"/>
      <c r="F68" s="5" t="s">
        <v>14083</v>
      </c>
      <c r="G68" s="5" t="s">
        <v>14084</v>
      </c>
      <c r="H68" s="5" t="s">
        <v>437</v>
      </c>
      <c r="I68" s="5" t="s">
        <v>1599</v>
      </c>
      <c r="J68" s="5" t="s">
        <v>51</v>
      </c>
      <c r="K68" s="5" t="s">
        <v>733</v>
      </c>
      <c r="L68" s="2">
        <f t="shared" si="1"/>
        <v>459044.68597308779</v>
      </c>
      <c r="M68" s="10" t="s">
        <v>38</v>
      </c>
      <c r="N68" s="10" t="s">
        <v>14085</v>
      </c>
      <c r="P68" s="5"/>
    </row>
    <row r="69" spans="2:16" hidden="1" outlineLevel="1">
      <c r="B69" s="5" t="s">
        <v>440</v>
      </c>
      <c r="C69" s="5" t="s">
        <v>37</v>
      </c>
      <c r="D69" s="5" t="s">
        <v>374</v>
      </c>
      <c r="E69" s="5"/>
      <c r="F69" s="5" t="s">
        <v>14086</v>
      </c>
      <c r="G69" s="5" t="s">
        <v>14087</v>
      </c>
      <c r="H69" s="5" t="s">
        <v>443</v>
      </c>
      <c r="I69" s="5" t="s">
        <v>1503</v>
      </c>
      <c r="J69" s="5" t="s">
        <v>51</v>
      </c>
      <c r="K69" s="5" t="s">
        <v>195</v>
      </c>
      <c r="L69" s="2">
        <f t="shared" si="1"/>
        <v>288837.10578081926</v>
      </c>
      <c r="M69" s="10" t="s">
        <v>38</v>
      </c>
      <c r="N69" s="10" t="s">
        <v>14088</v>
      </c>
      <c r="P69" s="5"/>
    </row>
    <row r="70" spans="2:16" hidden="1" outlineLevel="1">
      <c r="B70" s="5" t="s">
        <v>446</v>
      </c>
      <c r="C70" s="5" t="s">
        <v>37</v>
      </c>
      <c r="D70" s="5" t="s">
        <v>181</v>
      </c>
      <c r="E70" s="5"/>
      <c r="F70" s="5" t="s">
        <v>14089</v>
      </c>
      <c r="G70" s="5" t="s">
        <v>14090</v>
      </c>
      <c r="H70" s="5" t="s">
        <v>450</v>
      </c>
      <c r="I70" s="5" t="s">
        <v>173</v>
      </c>
      <c r="J70" s="5" t="s">
        <v>51</v>
      </c>
      <c r="K70" s="5" t="s">
        <v>1613</v>
      </c>
      <c r="L70" s="2">
        <f t="shared" si="1"/>
        <v>381677.60406751116</v>
      </c>
      <c r="M70" s="10" t="s">
        <v>38</v>
      </c>
      <c r="N70" s="10" t="s">
        <v>14091</v>
      </c>
      <c r="P70" s="5"/>
    </row>
    <row r="71" spans="2:16" hidden="1" outlineLevel="1">
      <c r="B71" s="5" t="s">
        <v>454</v>
      </c>
      <c r="C71" s="5" t="s">
        <v>37</v>
      </c>
      <c r="D71" s="5" t="s">
        <v>55</v>
      </c>
      <c r="E71" s="5"/>
      <c r="F71" s="5" t="s">
        <v>14092</v>
      </c>
      <c r="G71" s="5" t="s">
        <v>14093</v>
      </c>
      <c r="H71" s="5" t="s">
        <v>457</v>
      </c>
      <c r="I71" s="5" t="s">
        <v>2893</v>
      </c>
      <c r="J71" s="5" t="s">
        <v>51</v>
      </c>
      <c r="K71" s="5" t="s">
        <v>512</v>
      </c>
      <c r="L71" s="2">
        <f t="shared" si="1"/>
        <v>371361.99314676767</v>
      </c>
      <c r="M71" s="10" t="s">
        <v>38</v>
      </c>
      <c r="N71" s="10" t="s">
        <v>14094</v>
      </c>
      <c r="P71" s="5"/>
    </row>
    <row r="72" spans="2:16" hidden="1" outlineLevel="1">
      <c r="B72" s="5" t="s">
        <v>461</v>
      </c>
      <c r="C72" s="5" t="s">
        <v>37</v>
      </c>
      <c r="D72" s="5" t="s">
        <v>38</v>
      </c>
      <c r="E72" s="5"/>
      <c r="F72" s="5" t="s">
        <v>462</v>
      </c>
      <c r="G72" s="5" t="s">
        <v>14095</v>
      </c>
      <c r="H72" s="5" t="s">
        <v>464</v>
      </c>
      <c r="I72" s="5" t="s">
        <v>1921</v>
      </c>
      <c r="J72" s="5" t="s">
        <v>38</v>
      </c>
      <c r="K72" s="5" t="s">
        <v>466</v>
      </c>
      <c r="L72" s="2">
        <f t="shared" si="1"/>
        <v>-257890.27301858863</v>
      </c>
      <c r="M72" s="10" t="s">
        <v>38</v>
      </c>
      <c r="N72" s="10" t="s">
        <v>14096</v>
      </c>
      <c r="P72" s="5"/>
    </row>
    <row r="73" spans="2:16" hidden="1" outlineLevel="1">
      <c r="B73" s="5" t="s">
        <v>461</v>
      </c>
      <c r="C73" s="5" t="s">
        <v>37</v>
      </c>
      <c r="D73" s="5" t="s">
        <v>38</v>
      </c>
      <c r="E73" s="5"/>
      <c r="F73" s="5" t="s">
        <v>14097</v>
      </c>
      <c r="G73" s="5" t="s">
        <v>14098</v>
      </c>
      <c r="H73" s="5" t="s">
        <v>464</v>
      </c>
      <c r="I73" s="5" t="s">
        <v>722</v>
      </c>
      <c r="J73" s="5" t="s">
        <v>38</v>
      </c>
      <c r="K73" s="5" t="s">
        <v>8353</v>
      </c>
      <c r="L73" s="2">
        <f t="shared" si="1"/>
        <v>443571.26959197246</v>
      </c>
      <c r="M73" s="10" t="s">
        <v>38</v>
      </c>
      <c r="N73" s="10" t="s">
        <v>14099</v>
      </c>
      <c r="P73" s="5"/>
    </row>
    <row r="74" spans="2:16" hidden="1" outlineLevel="1">
      <c r="B74" s="5" t="s">
        <v>492</v>
      </c>
      <c r="C74" s="5" t="s">
        <v>37</v>
      </c>
      <c r="D74" s="5" t="s">
        <v>55</v>
      </c>
      <c r="E74" s="5"/>
      <c r="F74" s="5" t="s">
        <v>14100</v>
      </c>
      <c r="G74" s="5" t="s">
        <v>14101</v>
      </c>
      <c r="H74" s="5" t="s">
        <v>495</v>
      </c>
      <c r="I74" s="5" t="s">
        <v>391</v>
      </c>
      <c r="J74" s="5" t="s">
        <v>51</v>
      </c>
      <c r="K74" s="5" t="s">
        <v>1620</v>
      </c>
      <c r="L74" s="2">
        <f t="shared" si="1"/>
        <v>226943.44025635801</v>
      </c>
      <c r="M74" s="10" t="s">
        <v>38</v>
      </c>
      <c r="N74" s="10" t="s">
        <v>14102</v>
      </c>
      <c r="P74" s="5"/>
    </row>
    <row r="75" spans="2:16" hidden="1" outlineLevel="1">
      <c r="B75" s="5" t="s">
        <v>504</v>
      </c>
      <c r="C75" s="5" t="s">
        <v>37</v>
      </c>
      <c r="D75" s="5" t="s">
        <v>38</v>
      </c>
      <c r="E75" s="5"/>
      <c r="F75" s="5" t="s">
        <v>14103</v>
      </c>
      <c r="G75" s="5" t="s">
        <v>14104</v>
      </c>
      <c r="H75" s="5" t="s">
        <v>507</v>
      </c>
      <c r="I75" s="5" t="s">
        <v>9688</v>
      </c>
      <c r="J75" s="5" t="s">
        <v>51</v>
      </c>
      <c r="K75" s="5" t="s">
        <v>799</v>
      </c>
      <c r="L75" s="2">
        <f t="shared" si="1"/>
        <v>-128945.13650929432</v>
      </c>
      <c r="M75" s="10" t="s">
        <v>38</v>
      </c>
      <c r="N75" s="10" t="s">
        <v>14105</v>
      </c>
      <c r="P75" s="5"/>
    </row>
    <row r="76" spans="2:16" hidden="1" outlineLevel="1">
      <c r="B76" s="5" t="s">
        <v>504</v>
      </c>
      <c r="C76" s="5" t="s">
        <v>37</v>
      </c>
      <c r="D76" s="5" t="s">
        <v>55</v>
      </c>
      <c r="E76" s="5"/>
      <c r="F76" s="5" t="s">
        <v>14106</v>
      </c>
      <c r="G76" s="5" t="s">
        <v>14107</v>
      </c>
      <c r="H76" s="5" t="s">
        <v>507</v>
      </c>
      <c r="I76" s="5" t="s">
        <v>2054</v>
      </c>
      <c r="J76" s="5" t="s">
        <v>51</v>
      </c>
      <c r="K76" s="5" t="s">
        <v>301</v>
      </c>
      <c r="L76" s="2">
        <f t="shared" si="1"/>
        <v>165049.77473189673</v>
      </c>
      <c r="M76" s="10" t="s">
        <v>38</v>
      </c>
      <c r="N76" s="10" t="s">
        <v>6611</v>
      </c>
      <c r="P76" s="5"/>
    </row>
    <row r="77" spans="2:16" hidden="1" outlineLevel="1">
      <c r="B77" s="5" t="s">
        <v>514</v>
      </c>
      <c r="C77" s="5" t="s">
        <v>37</v>
      </c>
      <c r="D77" s="5" t="s">
        <v>38</v>
      </c>
      <c r="E77" s="5"/>
      <c r="F77" s="5" t="s">
        <v>14108</v>
      </c>
      <c r="G77" s="5" t="s">
        <v>14109</v>
      </c>
      <c r="H77" s="5" t="s">
        <v>517</v>
      </c>
      <c r="I77" s="5" t="s">
        <v>391</v>
      </c>
      <c r="J77" s="5" t="s">
        <v>55</v>
      </c>
      <c r="K77" s="5" t="s">
        <v>4796</v>
      </c>
      <c r="L77" s="2">
        <f t="shared" si="1"/>
        <v>67051.470984833039</v>
      </c>
      <c r="M77" s="10" t="s">
        <v>38</v>
      </c>
      <c r="N77" s="10" t="s">
        <v>14110</v>
      </c>
      <c r="P77" s="5"/>
    </row>
    <row r="78" spans="2:16" hidden="1" outlineLevel="1">
      <c r="B78" s="5" t="s">
        <v>514</v>
      </c>
      <c r="C78" s="5" t="s">
        <v>37</v>
      </c>
      <c r="D78" s="5" t="s">
        <v>38</v>
      </c>
      <c r="E78" s="5"/>
      <c r="F78" s="5" t="s">
        <v>515</v>
      </c>
      <c r="G78" s="5" t="s">
        <v>14111</v>
      </c>
      <c r="H78" s="5" t="s">
        <v>517</v>
      </c>
      <c r="I78" s="5" t="s">
        <v>3047</v>
      </c>
      <c r="J78" s="5" t="s">
        <v>55</v>
      </c>
      <c r="K78" s="5" t="s">
        <v>2066</v>
      </c>
      <c r="L78" s="2">
        <f t="shared" si="1"/>
        <v>-41262.443682974183</v>
      </c>
      <c r="M78" s="10" t="s">
        <v>38</v>
      </c>
      <c r="N78" s="10" t="s">
        <v>14112</v>
      </c>
      <c r="P78" s="5"/>
    </row>
    <row r="79" spans="2:16" hidden="1" outlineLevel="1">
      <c r="B79" s="5" t="s">
        <v>520</v>
      </c>
      <c r="C79" s="5" t="s">
        <v>37</v>
      </c>
      <c r="D79" s="5" t="s">
        <v>521</v>
      </c>
      <c r="E79" s="5"/>
      <c r="F79" s="5" t="s">
        <v>14113</v>
      </c>
      <c r="G79" s="5" t="s">
        <v>14114</v>
      </c>
      <c r="H79" s="5" t="s">
        <v>524</v>
      </c>
      <c r="I79" s="5" t="s">
        <v>395</v>
      </c>
      <c r="J79" s="5" t="s">
        <v>51</v>
      </c>
      <c r="K79" s="5" t="s">
        <v>2126</v>
      </c>
      <c r="L79" s="2">
        <f t="shared" si="1"/>
        <v>345572.96584490879</v>
      </c>
      <c r="M79" s="10" t="s">
        <v>38</v>
      </c>
      <c r="N79" s="10" t="s">
        <v>14115</v>
      </c>
      <c r="P79" s="5"/>
    </row>
    <row r="80" spans="2:16" hidden="1" outlineLevel="1">
      <c r="B80" s="5" t="s">
        <v>528</v>
      </c>
      <c r="C80" s="5" t="s">
        <v>37</v>
      </c>
      <c r="D80" s="5" t="s">
        <v>55</v>
      </c>
      <c r="E80" s="5"/>
      <c r="F80" s="5" t="s">
        <v>14116</v>
      </c>
      <c r="G80" s="5" t="s">
        <v>14117</v>
      </c>
      <c r="H80" s="5" t="s">
        <v>531</v>
      </c>
      <c r="I80" s="5" t="s">
        <v>124</v>
      </c>
      <c r="J80" s="5" t="s">
        <v>38</v>
      </c>
      <c r="K80" s="5" t="s">
        <v>746</v>
      </c>
      <c r="L80" s="2">
        <f t="shared" si="1"/>
        <v>51578.054603717726</v>
      </c>
      <c r="M80" s="10" t="s">
        <v>38</v>
      </c>
      <c r="N80" s="10" t="s">
        <v>14118</v>
      </c>
      <c r="P80" s="5"/>
    </row>
    <row r="81" spans="2:16" hidden="1" outlineLevel="1">
      <c r="B81" s="5" t="s">
        <v>534</v>
      </c>
      <c r="C81" s="5" t="s">
        <v>37</v>
      </c>
      <c r="D81" s="5" t="s">
        <v>63</v>
      </c>
      <c r="E81" s="5"/>
      <c r="F81" s="5" t="s">
        <v>14119</v>
      </c>
      <c r="G81" s="5" t="s">
        <v>14120</v>
      </c>
      <c r="H81" s="5" t="s">
        <v>537</v>
      </c>
      <c r="I81" s="5" t="s">
        <v>2893</v>
      </c>
      <c r="J81" s="5" t="s">
        <v>38</v>
      </c>
      <c r="K81" s="5" t="s">
        <v>2920</v>
      </c>
      <c r="L81" s="2">
        <f t="shared" si="1"/>
        <v>469360.29689383128</v>
      </c>
      <c r="M81" s="10" t="s">
        <v>38</v>
      </c>
      <c r="N81" s="10" t="s">
        <v>14121</v>
      </c>
      <c r="P81" s="5"/>
    </row>
    <row r="82" spans="2:16" hidden="1" outlineLevel="1">
      <c r="B82" s="5" t="s">
        <v>534</v>
      </c>
      <c r="C82" s="5" t="s">
        <v>37</v>
      </c>
      <c r="D82" s="5" t="s">
        <v>63</v>
      </c>
      <c r="E82" s="5"/>
      <c r="F82" s="5" t="s">
        <v>12082</v>
      </c>
      <c r="G82" s="5" t="s">
        <v>14122</v>
      </c>
      <c r="H82" s="5" t="s">
        <v>537</v>
      </c>
      <c r="I82" s="5" t="s">
        <v>1826</v>
      </c>
      <c r="J82" s="5" t="s">
        <v>38</v>
      </c>
      <c r="K82" s="5" t="s">
        <v>14123</v>
      </c>
      <c r="L82" s="2">
        <f t="shared" si="1"/>
        <v>-459044.68597308779</v>
      </c>
      <c r="M82" s="10" t="s">
        <v>38</v>
      </c>
      <c r="N82" s="10" t="s">
        <v>14124</v>
      </c>
      <c r="P82" s="5"/>
    </row>
    <row r="83" spans="2:16" hidden="1" outlineLevel="1">
      <c r="B83" s="5" t="s">
        <v>14125</v>
      </c>
      <c r="C83" s="5" t="s">
        <v>37</v>
      </c>
      <c r="D83" s="5" t="s">
        <v>38</v>
      </c>
      <c r="E83" s="5"/>
      <c r="F83" s="5" t="s">
        <v>14126</v>
      </c>
      <c r="G83" s="5" t="s">
        <v>14127</v>
      </c>
      <c r="H83" s="5" t="s">
        <v>14128</v>
      </c>
      <c r="I83" s="5" t="s">
        <v>14129</v>
      </c>
      <c r="J83" s="5" t="s">
        <v>55</v>
      </c>
      <c r="K83" s="5" t="s">
        <v>142</v>
      </c>
      <c r="L83" s="2">
        <f t="shared" si="1"/>
        <v>30946.832762230631</v>
      </c>
      <c r="M83" s="10" t="s">
        <v>38</v>
      </c>
      <c r="N83" s="10" t="s">
        <v>14130</v>
      </c>
      <c r="P83" s="5"/>
    </row>
    <row r="84" spans="2:16" hidden="1" outlineLevel="1">
      <c r="B84" s="5" t="s">
        <v>545</v>
      </c>
      <c r="C84" s="5" t="s">
        <v>37</v>
      </c>
      <c r="D84" s="5" t="s">
        <v>38</v>
      </c>
      <c r="E84" s="5"/>
      <c r="F84" s="5" t="s">
        <v>14131</v>
      </c>
      <c r="G84" s="5" t="s">
        <v>14132</v>
      </c>
      <c r="H84" s="5" t="s">
        <v>548</v>
      </c>
      <c r="I84" s="5" t="s">
        <v>3202</v>
      </c>
      <c r="J84" s="5" t="s">
        <v>51</v>
      </c>
      <c r="K84" s="5" t="s">
        <v>1780</v>
      </c>
      <c r="L84" s="2">
        <f t="shared" si="1"/>
        <v>-154734.16381115318</v>
      </c>
      <c r="M84" s="10" t="s">
        <v>38</v>
      </c>
      <c r="N84" s="10" t="s">
        <v>14133</v>
      </c>
      <c r="P84" s="5"/>
    </row>
    <row r="85" spans="2:16" hidden="1" outlineLevel="1">
      <c r="B85" s="5" t="s">
        <v>545</v>
      </c>
      <c r="C85" s="5" t="s">
        <v>37</v>
      </c>
      <c r="D85" s="5" t="s">
        <v>55</v>
      </c>
      <c r="E85" s="5"/>
      <c r="F85" s="5" t="s">
        <v>14134</v>
      </c>
      <c r="G85" s="5" t="s">
        <v>14135</v>
      </c>
      <c r="H85" s="5" t="s">
        <v>548</v>
      </c>
      <c r="I85" s="5" t="s">
        <v>173</v>
      </c>
      <c r="J85" s="5" t="s">
        <v>51</v>
      </c>
      <c r="K85" s="5" t="s">
        <v>350</v>
      </c>
      <c r="L85" s="2">
        <f t="shared" si="1"/>
        <v>252732.46755821689</v>
      </c>
      <c r="M85" s="10" t="s">
        <v>38</v>
      </c>
      <c r="N85" s="10" t="s">
        <v>14136</v>
      </c>
      <c r="P85" s="5"/>
    </row>
    <row r="86" spans="2:16" hidden="1" outlineLevel="1">
      <c r="B86" s="5" t="s">
        <v>556</v>
      </c>
      <c r="C86" s="5" t="s">
        <v>37</v>
      </c>
      <c r="D86" s="5" t="s">
        <v>55</v>
      </c>
      <c r="E86" s="5"/>
      <c r="F86" s="5" t="s">
        <v>12091</v>
      </c>
      <c r="G86" s="5" t="s">
        <v>12092</v>
      </c>
      <c r="H86" s="5" t="s">
        <v>559</v>
      </c>
      <c r="I86" s="5" t="s">
        <v>5774</v>
      </c>
      <c r="J86" s="5" t="s">
        <v>38</v>
      </c>
      <c r="K86" s="5" t="s">
        <v>799</v>
      </c>
      <c r="L86" s="2">
        <f t="shared" si="1"/>
        <v>-128945.13650929432</v>
      </c>
      <c r="M86" s="10" t="s">
        <v>38</v>
      </c>
      <c r="N86" s="10" t="s">
        <v>14137</v>
      </c>
      <c r="P86" s="5"/>
    </row>
    <row r="87" spans="2:16" hidden="1" outlineLevel="1">
      <c r="B87" s="5" t="s">
        <v>556</v>
      </c>
      <c r="C87" s="5" t="s">
        <v>37</v>
      </c>
      <c r="D87" s="5" t="s">
        <v>55</v>
      </c>
      <c r="E87" s="5"/>
      <c r="F87" s="5" t="s">
        <v>14138</v>
      </c>
      <c r="G87" s="5" t="s">
        <v>14139</v>
      </c>
      <c r="H87" s="5" t="s">
        <v>559</v>
      </c>
      <c r="I87" s="5" t="s">
        <v>2733</v>
      </c>
      <c r="J87" s="5" t="s">
        <v>38</v>
      </c>
      <c r="K87" s="5" t="s">
        <v>379</v>
      </c>
      <c r="L87" s="2">
        <f t="shared" si="1"/>
        <v>299152.71670156281</v>
      </c>
      <c r="M87" s="10" t="s">
        <v>38</v>
      </c>
      <c r="N87" s="10" t="s">
        <v>14140</v>
      </c>
      <c r="P87" s="5"/>
    </row>
    <row r="88" spans="2:16" hidden="1" outlineLevel="1">
      <c r="B88" s="5" t="s">
        <v>567</v>
      </c>
      <c r="C88" s="5" t="s">
        <v>37</v>
      </c>
      <c r="D88" s="5" t="s">
        <v>55</v>
      </c>
      <c r="E88" s="5"/>
      <c r="F88" s="5" t="s">
        <v>14141</v>
      </c>
      <c r="G88" s="5" t="s">
        <v>14142</v>
      </c>
      <c r="H88" s="5" t="s">
        <v>570</v>
      </c>
      <c r="I88" s="5" t="s">
        <v>6503</v>
      </c>
      <c r="J88" s="5" t="s">
        <v>38</v>
      </c>
      <c r="K88" s="5" t="s">
        <v>1780</v>
      </c>
      <c r="L88" s="2">
        <f t="shared" si="1"/>
        <v>-154734.16381115318</v>
      </c>
      <c r="M88" s="10" t="s">
        <v>38</v>
      </c>
      <c r="N88" s="10" t="s">
        <v>9875</v>
      </c>
      <c r="P88" s="5"/>
    </row>
    <row r="89" spans="2:16" hidden="1" outlineLevel="1">
      <c r="B89" s="5" t="s">
        <v>567</v>
      </c>
      <c r="C89" s="5" t="s">
        <v>37</v>
      </c>
      <c r="D89" s="5" t="s">
        <v>46</v>
      </c>
      <c r="E89" s="5"/>
      <c r="F89" s="5" t="s">
        <v>14143</v>
      </c>
      <c r="G89" s="5" t="s">
        <v>14144</v>
      </c>
      <c r="H89" s="5" t="s">
        <v>570</v>
      </c>
      <c r="I89" s="5" t="s">
        <v>915</v>
      </c>
      <c r="J89" s="5" t="s">
        <v>38</v>
      </c>
      <c r="K89" s="5" t="s">
        <v>932</v>
      </c>
      <c r="L89" s="2">
        <f t="shared" si="1"/>
        <v>273363.68939970393</v>
      </c>
      <c r="M89" s="10" t="s">
        <v>38</v>
      </c>
      <c r="N89" s="10" t="s">
        <v>14145</v>
      </c>
      <c r="P89" s="5" t="s">
        <v>38</v>
      </c>
    </row>
    <row r="90" spans="2:16" hidden="1" outlineLevel="1">
      <c r="B90" s="5" t="s">
        <v>578</v>
      </c>
      <c r="C90" s="5" t="s">
        <v>37</v>
      </c>
      <c r="D90" s="5" t="s">
        <v>38</v>
      </c>
      <c r="E90" s="5"/>
      <c r="F90" s="5" t="s">
        <v>14146</v>
      </c>
      <c r="G90" s="5" t="s">
        <v>14147</v>
      </c>
      <c r="H90" s="5" t="s">
        <v>581</v>
      </c>
      <c r="I90" s="5" t="s">
        <v>1152</v>
      </c>
      <c r="J90" s="5" t="s">
        <v>55</v>
      </c>
      <c r="K90" s="5" t="s">
        <v>46</v>
      </c>
      <c r="L90" s="2">
        <f t="shared" si="1"/>
        <v>15473.416381115316</v>
      </c>
      <c r="M90" s="10" t="s">
        <v>38</v>
      </c>
      <c r="N90" s="10" t="s">
        <v>14148</v>
      </c>
      <c r="P90" s="5" t="s">
        <v>38</v>
      </c>
    </row>
    <row r="91" spans="2:16" hidden="1" outlineLevel="1">
      <c r="B91" s="5" t="s">
        <v>5724</v>
      </c>
      <c r="C91" s="5" t="s">
        <v>37</v>
      </c>
      <c r="D91" s="5" t="s">
        <v>38</v>
      </c>
      <c r="E91" s="5"/>
      <c r="F91" s="5" t="s">
        <v>14149</v>
      </c>
      <c r="G91" s="5" t="s">
        <v>14150</v>
      </c>
      <c r="H91" s="5" t="s">
        <v>5727</v>
      </c>
      <c r="I91" s="5" t="s">
        <v>6532</v>
      </c>
      <c r="J91" s="5" t="s">
        <v>38</v>
      </c>
      <c r="K91" s="5" t="s">
        <v>887</v>
      </c>
      <c r="L91" s="2">
        <f t="shared" si="1"/>
        <v>77367.08190557659</v>
      </c>
      <c r="M91" s="10" t="s">
        <v>38</v>
      </c>
      <c r="N91" s="10" t="s">
        <v>14151</v>
      </c>
      <c r="P91" s="5" t="s">
        <v>38</v>
      </c>
    </row>
    <row r="92" spans="2:16" hidden="1" outlineLevel="1">
      <c r="B92" s="5" t="s">
        <v>595</v>
      </c>
      <c r="C92" s="5" t="s">
        <v>37</v>
      </c>
      <c r="D92" s="5" t="s">
        <v>38</v>
      </c>
      <c r="E92" s="5"/>
      <c r="F92" s="5" t="s">
        <v>596</v>
      </c>
      <c r="G92" s="5" t="s">
        <v>14152</v>
      </c>
      <c r="H92" s="5" t="s">
        <v>598</v>
      </c>
      <c r="I92" s="5" t="s">
        <v>655</v>
      </c>
      <c r="J92" s="5" t="s">
        <v>51</v>
      </c>
      <c r="K92" s="5" t="s">
        <v>4796</v>
      </c>
      <c r="L92" s="2">
        <f t="shared" si="1"/>
        <v>67051.470984833039</v>
      </c>
      <c r="M92" s="10" t="s">
        <v>38</v>
      </c>
      <c r="N92" s="10" t="s">
        <v>14153</v>
      </c>
      <c r="P92" s="5" t="s">
        <v>38</v>
      </c>
    </row>
    <row r="93" spans="2:16" hidden="1" outlineLevel="1">
      <c r="B93" s="5" t="s">
        <v>5732</v>
      </c>
      <c r="C93" s="5" t="s">
        <v>37</v>
      </c>
      <c r="D93" s="5" t="s">
        <v>38</v>
      </c>
      <c r="E93" s="5"/>
      <c r="F93" s="5" t="s">
        <v>14154</v>
      </c>
      <c r="G93" s="5" t="s">
        <v>14155</v>
      </c>
      <c r="H93" s="5" t="s">
        <v>5735</v>
      </c>
      <c r="I93" s="5" t="s">
        <v>323</v>
      </c>
      <c r="J93" s="5" t="s">
        <v>51</v>
      </c>
      <c r="K93" s="5" t="s">
        <v>583</v>
      </c>
      <c r="L93" s="2">
        <f t="shared" si="1"/>
        <v>61893.665524461263</v>
      </c>
      <c r="M93" s="10" t="s">
        <v>38</v>
      </c>
      <c r="N93" s="10" t="s">
        <v>14156</v>
      </c>
      <c r="P93" s="5" t="s">
        <v>38</v>
      </c>
    </row>
    <row r="94" spans="2:16" hidden="1" outlineLevel="1">
      <c r="B94" s="5" t="s">
        <v>602</v>
      </c>
      <c r="C94" s="5" t="s">
        <v>37</v>
      </c>
      <c r="D94" s="5" t="s">
        <v>46</v>
      </c>
      <c r="E94" s="5"/>
      <c r="F94" s="5" t="s">
        <v>12117</v>
      </c>
      <c r="G94" s="5" t="s">
        <v>14157</v>
      </c>
      <c r="H94" s="5" t="s">
        <v>605</v>
      </c>
      <c r="I94" s="5" t="s">
        <v>538</v>
      </c>
      <c r="J94" s="5" t="s">
        <v>51</v>
      </c>
      <c r="K94" s="5" t="s">
        <v>733</v>
      </c>
      <c r="L94" s="2">
        <f t="shared" si="1"/>
        <v>459044.68597308779</v>
      </c>
      <c r="M94" s="10" t="s">
        <v>38</v>
      </c>
      <c r="N94" s="10" t="s">
        <v>14158</v>
      </c>
      <c r="P94" s="5" t="s">
        <v>38</v>
      </c>
    </row>
    <row r="95" spans="2:16" hidden="1" outlineLevel="1">
      <c r="B95" s="5" t="s">
        <v>602</v>
      </c>
      <c r="C95" s="5" t="s">
        <v>37</v>
      </c>
      <c r="D95" s="5" t="s">
        <v>38</v>
      </c>
      <c r="E95" s="5"/>
      <c r="F95" s="5" t="s">
        <v>609</v>
      </c>
      <c r="G95" s="5" t="s">
        <v>14159</v>
      </c>
      <c r="H95" s="5" t="s">
        <v>605</v>
      </c>
      <c r="I95" s="5" t="s">
        <v>2482</v>
      </c>
      <c r="J95" s="5" t="s">
        <v>51</v>
      </c>
      <c r="K95" s="5" t="s">
        <v>593</v>
      </c>
      <c r="L95" s="2">
        <f t="shared" si="1"/>
        <v>-56735.860064089502</v>
      </c>
      <c r="M95" s="10" t="s">
        <v>38</v>
      </c>
      <c r="N95" s="10" t="s">
        <v>7449</v>
      </c>
      <c r="P95" s="5" t="s">
        <v>38</v>
      </c>
    </row>
    <row r="96" spans="2:16" hidden="1" outlineLevel="1">
      <c r="B96" s="5" t="s">
        <v>620</v>
      </c>
      <c r="C96" s="5" t="s">
        <v>37</v>
      </c>
      <c r="D96" s="5" t="s">
        <v>38</v>
      </c>
      <c r="E96" s="5"/>
      <c r="F96" s="5" t="s">
        <v>14160</v>
      </c>
      <c r="G96" s="5" t="s">
        <v>14161</v>
      </c>
      <c r="H96" s="5" t="s">
        <v>623</v>
      </c>
      <c r="I96" s="5" t="s">
        <v>14162</v>
      </c>
      <c r="J96" s="5" t="s">
        <v>51</v>
      </c>
      <c r="K96" s="5" t="s">
        <v>1013</v>
      </c>
      <c r="L96" s="2">
        <f t="shared" si="1"/>
        <v>257890.27301858863</v>
      </c>
      <c r="M96" s="10" t="s">
        <v>38</v>
      </c>
      <c r="N96" s="10" t="s">
        <v>14163</v>
      </c>
      <c r="P96" s="5" t="s">
        <v>38</v>
      </c>
    </row>
    <row r="97" spans="2:16" hidden="1" outlineLevel="1">
      <c r="B97" s="5" t="s">
        <v>633</v>
      </c>
      <c r="C97" s="5" t="s">
        <v>37</v>
      </c>
      <c r="D97" s="5" t="s">
        <v>55</v>
      </c>
      <c r="E97" s="5"/>
      <c r="F97" s="5" t="s">
        <v>14164</v>
      </c>
      <c r="G97" s="5" t="s">
        <v>14165</v>
      </c>
      <c r="H97" s="5" t="s">
        <v>636</v>
      </c>
      <c r="I97" s="5" t="s">
        <v>6052</v>
      </c>
      <c r="J97" s="5" t="s">
        <v>51</v>
      </c>
      <c r="K97" s="5" t="s">
        <v>1215</v>
      </c>
      <c r="L97" s="2">
        <f t="shared" si="1"/>
        <v>-273363.68939970393</v>
      </c>
      <c r="M97" s="10" t="s">
        <v>38</v>
      </c>
      <c r="N97" s="10" t="s">
        <v>14166</v>
      </c>
      <c r="P97" s="5" t="s">
        <v>38</v>
      </c>
    </row>
    <row r="98" spans="2:16" hidden="1" outlineLevel="1">
      <c r="B98" s="5" t="s">
        <v>633</v>
      </c>
      <c r="C98" s="5" t="s">
        <v>37</v>
      </c>
      <c r="D98" s="5" t="s">
        <v>583</v>
      </c>
      <c r="E98" s="5"/>
      <c r="F98" s="5" t="s">
        <v>14167</v>
      </c>
      <c r="G98" s="5" t="s">
        <v>14168</v>
      </c>
      <c r="H98" s="5" t="s">
        <v>636</v>
      </c>
      <c r="I98" s="5" t="s">
        <v>131</v>
      </c>
      <c r="J98" s="5" t="s">
        <v>51</v>
      </c>
      <c r="K98" s="5" t="s">
        <v>607</v>
      </c>
      <c r="L98" s="2">
        <f t="shared" si="1"/>
        <v>433255.65867122886</v>
      </c>
      <c r="M98" s="10" t="s">
        <v>38</v>
      </c>
      <c r="N98" s="10" t="s">
        <v>14169</v>
      </c>
      <c r="P98" s="5" t="s">
        <v>38</v>
      </c>
    </row>
    <row r="99" spans="2:16" hidden="1" outlineLevel="1">
      <c r="B99" s="5" t="s">
        <v>645</v>
      </c>
      <c r="C99" s="5" t="s">
        <v>37</v>
      </c>
      <c r="D99" s="5" t="s">
        <v>38</v>
      </c>
      <c r="E99" s="5"/>
      <c r="F99" s="5" t="s">
        <v>14170</v>
      </c>
      <c r="G99" s="5" t="s">
        <v>14171</v>
      </c>
      <c r="H99" s="5" t="s">
        <v>648</v>
      </c>
      <c r="I99" s="5" t="s">
        <v>3166</v>
      </c>
      <c r="J99" s="5" t="s">
        <v>38</v>
      </c>
      <c r="K99" s="5" t="s">
        <v>2580</v>
      </c>
      <c r="L99" s="2">
        <f t="shared" si="1"/>
        <v>-340415.16038453701</v>
      </c>
      <c r="M99" s="10" t="s">
        <v>38</v>
      </c>
      <c r="N99" s="10" t="s">
        <v>14172</v>
      </c>
      <c r="P99" s="5" t="s">
        <v>38</v>
      </c>
    </row>
    <row r="100" spans="2:16" hidden="1" outlineLevel="1">
      <c r="B100" s="5" t="s">
        <v>645</v>
      </c>
      <c r="C100" s="5" t="s">
        <v>37</v>
      </c>
      <c r="D100" s="5" t="s">
        <v>38</v>
      </c>
      <c r="E100" s="5"/>
      <c r="F100" s="5" t="s">
        <v>14173</v>
      </c>
      <c r="G100" s="5" t="s">
        <v>14174</v>
      </c>
      <c r="H100" s="5" t="s">
        <v>648</v>
      </c>
      <c r="I100" s="5" t="s">
        <v>2449</v>
      </c>
      <c r="J100" s="5" t="s">
        <v>38</v>
      </c>
      <c r="K100" s="5" t="s">
        <v>8353</v>
      </c>
      <c r="L100" s="2">
        <f t="shared" si="1"/>
        <v>443571.26959197246</v>
      </c>
      <c r="M100" s="10" t="s">
        <v>38</v>
      </c>
      <c r="N100" s="10" t="s">
        <v>14175</v>
      </c>
      <c r="P100" s="5" t="s">
        <v>38</v>
      </c>
    </row>
    <row r="101" spans="2:16" hidden="1" outlineLevel="1">
      <c r="B101" s="5" t="s">
        <v>651</v>
      </c>
      <c r="C101" s="5" t="s">
        <v>37</v>
      </c>
      <c r="D101" s="5" t="s">
        <v>63</v>
      </c>
      <c r="E101" s="5"/>
      <c r="F101" s="5" t="s">
        <v>12135</v>
      </c>
      <c r="G101" s="5" t="s">
        <v>12136</v>
      </c>
      <c r="H101" s="5" t="s">
        <v>654</v>
      </c>
      <c r="I101" s="5" t="s">
        <v>1729</v>
      </c>
      <c r="J101" s="5" t="s">
        <v>51</v>
      </c>
      <c r="K101" s="5" t="s">
        <v>4060</v>
      </c>
      <c r="L101" s="2">
        <f t="shared" si="1"/>
        <v>350730.77130528056</v>
      </c>
      <c r="M101" s="10" t="s">
        <v>38</v>
      </c>
      <c r="N101" s="10" t="s">
        <v>14176</v>
      </c>
      <c r="P101" s="5" t="s">
        <v>38</v>
      </c>
    </row>
    <row r="102" spans="2:16" hidden="1" outlineLevel="1">
      <c r="B102" s="5" t="s">
        <v>651</v>
      </c>
      <c r="C102" s="5" t="s">
        <v>37</v>
      </c>
      <c r="D102" s="5" t="s">
        <v>55</v>
      </c>
      <c r="E102" s="5"/>
      <c r="F102" s="5" t="s">
        <v>14177</v>
      </c>
      <c r="G102" s="5" t="s">
        <v>14178</v>
      </c>
      <c r="H102" s="5" t="s">
        <v>654</v>
      </c>
      <c r="I102" s="5" t="s">
        <v>881</v>
      </c>
      <c r="J102" s="5" t="s">
        <v>51</v>
      </c>
      <c r="K102" s="5" t="s">
        <v>1780</v>
      </c>
      <c r="L102" s="2">
        <f t="shared" si="1"/>
        <v>-154734.16381115318</v>
      </c>
      <c r="M102" s="10" t="s">
        <v>38</v>
      </c>
      <c r="N102" s="10" t="s">
        <v>14179</v>
      </c>
      <c r="P102" s="5" t="s">
        <v>38</v>
      </c>
    </row>
    <row r="103" spans="2:16" hidden="1" outlineLevel="1">
      <c r="B103" s="5" t="s">
        <v>678</v>
      </c>
      <c r="C103" s="5" t="s">
        <v>37</v>
      </c>
      <c r="D103" s="5" t="s">
        <v>46</v>
      </c>
      <c r="E103" s="5"/>
      <c r="F103" s="5" t="s">
        <v>14180</v>
      </c>
      <c r="G103" s="5" t="s">
        <v>14181</v>
      </c>
      <c r="H103" s="5" t="s">
        <v>681</v>
      </c>
      <c r="I103" s="5" t="s">
        <v>3003</v>
      </c>
      <c r="J103" s="5" t="s">
        <v>51</v>
      </c>
      <c r="K103" s="5" t="s">
        <v>271</v>
      </c>
      <c r="L103" s="2">
        <f t="shared" si="1"/>
        <v>-113471.720128179</v>
      </c>
      <c r="M103" s="10" t="s">
        <v>38</v>
      </c>
      <c r="N103" s="10" t="s">
        <v>14182</v>
      </c>
      <c r="P103" s="5" t="s">
        <v>38</v>
      </c>
    </row>
    <row r="104" spans="2:16" hidden="1" outlineLevel="1">
      <c r="B104" s="5" t="s">
        <v>678</v>
      </c>
      <c r="C104" s="5" t="s">
        <v>37</v>
      </c>
      <c r="D104" s="5" t="s">
        <v>374</v>
      </c>
      <c r="E104" s="5"/>
      <c r="F104" s="5" t="s">
        <v>14183</v>
      </c>
      <c r="G104" s="5" t="s">
        <v>14184</v>
      </c>
      <c r="H104" s="5" t="s">
        <v>681</v>
      </c>
      <c r="I104" s="5" t="s">
        <v>2366</v>
      </c>
      <c r="J104" s="5" t="s">
        <v>51</v>
      </c>
      <c r="K104" s="5" t="s">
        <v>643</v>
      </c>
      <c r="L104" s="2">
        <f t="shared" si="1"/>
        <v>428097.85321085708</v>
      </c>
      <c r="M104" s="10" t="s">
        <v>38</v>
      </c>
      <c r="N104" s="10" t="s">
        <v>9196</v>
      </c>
      <c r="P104" s="5" t="s">
        <v>38</v>
      </c>
    </row>
    <row r="105" spans="2:16" hidden="1" outlineLevel="1">
      <c r="B105" s="5" t="s">
        <v>689</v>
      </c>
      <c r="C105" s="5" t="s">
        <v>37</v>
      </c>
      <c r="D105" s="5" t="s">
        <v>46</v>
      </c>
      <c r="E105" s="5"/>
      <c r="F105" s="5" t="s">
        <v>14185</v>
      </c>
      <c r="G105" s="5" t="s">
        <v>691</v>
      </c>
      <c r="H105" s="5" t="s">
        <v>692</v>
      </c>
      <c r="I105" s="5" t="s">
        <v>1293</v>
      </c>
      <c r="J105" s="5" t="s">
        <v>51</v>
      </c>
      <c r="K105" s="5" t="s">
        <v>3078</v>
      </c>
      <c r="L105" s="2">
        <f t="shared" si="1"/>
        <v>546727.37879940786</v>
      </c>
      <c r="M105" s="10" t="s">
        <v>38</v>
      </c>
      <c r="N105" s="10" t="s">
        <v>14186</v>
      </c>
      <c r="P105" s="5" t="s">
        <v>38</v>
      </c>
    </row>
    <row r="106" spans="2:16" hidden="1" outlineLevel="1">
      <c r="B106" s="5" t="s">
        <v>689</v>
      </c>
      <c r="C106" s="5" t="s">
        <v>37</v>
      </c>
      <c r="D106" s="5" t="s">
        <v>46</v>
      </c>
      <c r="E106" s="5"/>
      <c r="F106" s="5" t="s">
        <v>14187</v>
      </c>
      <c r="G106" s="5" t="s">
        <v>14188</v>
      </c>
      <c r="H106" s="5" t="s">
        <v>692</v>
      </c>
      <c r="I106" s="5" t="s">
        <v>3700</v>
      </c>
      <c r="J106" s="5" t="s">
        <v>51</v>
      </c>
      <c r="K106" s="5" t="s">
        <v>6314</v>
      </c>
      <c r="L106" s="2">
        <f t="shared" si="1"/>
        <v>-484833.71327494661</v>
      </c>
      <c r="M106" s="10" t="s">
        <v>38</v>
      </c>
      <c r="N106" s="10" t="s">
        <v>14189</v>
      </c>
      <c r="P106" s="5" t="s">
        <v>38</v>
      </c>
    </row>
    <row r="107" spans="2:16" hidden="1" outlineLevel="1">
      <c r="B107" s="5" t="s">
        <v>701</v>
      </c>
      <c r="C107" s="5" t="s">
        <v>37</v>
      </c>
      <c r="D107" s="5" t="s">
        <v>63</v>
      </c>
      <c r="E107" s="5"/>
      <c r="F107" s="5" t="s">
        <v>14190</v>
      </c>
      <c r="G107" s="5" t="s">
        <v>14191</v>
      </c>
      <c r="H107" s="5" t="s">
        <v>704</v>
      </c>
      <c r="I107" s="5" t="s">
        <v>13920</v>
      </c>
      <c r="J107" s="5" t="s">
        <v>51</v>
      </c>
      <c r="K107" s="5" t="s">
        <v>5242</v>
      </c>
      <c r="L107" s="2">
        <f t="shared" si="1"/>
        <v>515780.54603717726</v>
      </c>
      <c r="M107" s="10" t="s">
        <v>38</v>
      </c>
      <c r="N107" s="10" t="s">
        <v>14192</v>
      </c>
      <c r="P107" s="5" t="s">
        <v>38</v>
      </c>
    </row>
    <row r="108" spans="2:16" hidden="1" outlineLevel="1">
      <c r="B108" s="5" t="s">
        <v>701</v>
      </c>
      <c r="C108" s="5" t="s">
        <v>37</v>
      </c>
      <c r="D108" s="5" t="s">
        <v>46</v>
      </c>
      <c r="E108" s="5"/>
      <c r="F108" s="5" t="s">
        <v>5862</v>
      </c>
      <c r="G108" s="5" t="s">
        <v>5863</v>
      </c>
      <c r="H108" s="5" t="s">
        <v>704</v>
      </c>
      <c r="I108" s="5" t="s">
        <v>1514</v>
      </c>
      <c r="J108" s="5" t="s">
        <v>51</v>
      </c>
      <c r="K108" s="5" t="s">
        <v>1870</v>
      </c>
      <c r="L108" s="2">
        <f t="shared" si="1"/>
        <v>-237259.05117710153</v>
      </c>
      <c r="M108" s="10" t="s">
        <v>38</v>
      </c>
      <c r="N108" s="10" t="s">
        <v>14193</v>
      </c>
      <c r="P108" s="5" t="s">
        <v>38</v>
      </c>
    </row>
    <row r="109" spans="2:16" hidden="1" outlineLevel="1">
      <c r="B109" s="5" t="s">
        <v>713</v>
      </c>
      <c r="C109" s="5" t="s">
        <v>37</v>
      </c>
      <c r="D109" s="5" t="s">
        <v>46</v>
      </c>
      <c r="E109" s="5" t="s">
        <v>120</v>
      </c>
      <c r="F109" s="5" t="s">
        <v>14194</v>
      </c>
      <c r="G109" s="5" t="s">
        <v>14195</v>
      </c>
      <c r="H109" s="5" t="s">
        <v>716</v>
      </c>
      <c r="I109" s="5" t="s">
        <v>4054</v>
      </c>
      <c r="J109" s="5" t="s">
        <v>51</v>
      </c>
      <c r="K109" s="5" t="s">
        <v>6233</v>
      </c>
      <c r="L109" s="2">
        <f t="shared" si="1"/>
        <v>-345572.96584490879</v>
      </c>
      <c r="M109" s="10" t="s">
        <v>38</v>
      </c>
      <c r="N109" s="10" t="s">
        <v>12844</v>
      </c>
      <c r="P109" s="5" t="s">
        <v>38</v>
      </c>
    </row>
    <row r="110" spans="2:16" hidden="1" outlineLevel="1">
      <c r="B110" s="5" t="s">
        <v>713</v>
      </c>
      <c r="C110" s="5" t="s">
        <v>37</v>
      </c>
      <c r="D110" s="5" t="s">
        <v>46</v>
      </c>
      <c r="E110" s="5" t="s">
        <v>120</v>
      </c>
      <c r="F110" s="5" t="s">
        <v>14196</v>
      </c>
      <c r="G110" s="5" t="s">
        <v>14197</v>
      </c>
      <c r="H110" s="5" t="s">
        <v>716</v>
      </c>
      <c r="I110" s="5" t="s">
        <v>354</v>
      </c>
      <c r="J110" s="5" t="s">
        <v>51</v>
      </c>
      <c r="K110" s="5" t="s">
        <v>2580</v>
      </c>
      <c r="L110" s="2">
        <f t="shared" si="1"/>
        <v>-340415.16038453701</v>
      </c>
      <c r="M110" s="10" t="s">
        <v>38</v>
      </c>
      <c r="N110" s="10" t="s">
        <v>14198</v>
      </c>
      <c r="P110" s="5" t="s">
        <v>38</v>
      </c>
    </row>
    <row r="111" spans="2:16" hidden="1" outlineLevel="1">
      <c r="B111" s="5" t="s">
        <v>724</v>
      </c>
      <c r="C111" s="5" t="s">
        <v>37</v>
      </c>
      <c r="D111" s="5" t="s">
        <v>46</v>
      </c>
      <c r="E111" s="5"/>
      <c r="F111" s="5" t="s">
        <v>14199</v>
      </c>
      <c r="G111" s="5" t="s">
        <v>14200</v>
      </c>
      <c r="H111" s="5" t="s">
        <v>727</v>
      </c>
      <c r="I111" s="5" t="s">
        <v>870</v>
      </c>
      <c r="J111" s="5" t="s">
        <v>51</v>
      </c>
      <c r="K111" s="5" t="s">
        <v>68</v>
      </c>
      <c r="L111" s="2">
        <f t="shared" si="1"/>
        <v>293994.91124119103</v>
      </c>
      <c r="M111" s="10" t="s">
        <v>38</v>
      </c>
      <c r="N111" s="10" t="s">
        <v>14201</v>
      </c>
      <c r="P111" s="5" t="s">
        <v>38</v>
      </c>
    </row>
    <row r="112" spans="2:16" hidden="1" outlineLevel="1">
      <c r="B112" s="5" t="s">
        <v>724</v>
      </c>
      <c r="C112" s="5" t="s">
        <v>37</v>
      </c>
      <c r="D112" s="5" t="s">
        <v>38</v>
      </c>
      <c r="E112" s="5"/>
      <c r="F112" s="5" t="s">
        <v>14202</v>
      </c>
      <c r="G112" s="5" t="s">
        <v>14203</v>
      </c>
      <c r="H112" s="5" t="s">
        <v>727</v>
      </c>
      <c r="I112" s="5" t="s">
        <v>5157</v>
      </c>
      <c r="J112" s="5" t="s">
        <v>51</v>
      </c>
      <c r="K112" s="5" t="s">
        <v>1159</v>
      </c>
      <c r="L112" s="2">
        <f t="shared" si="1"/>
        <v>-25789.027301858863</v>
      </c>
      <c r="M112" s="10" t="s">
        <v>38</v>
      </c>
      <c r="N112" s="10" t="s">
        <v>14204</v>
      </c>
      <c r="P112" s="5" t="s">
        <v>38</v>
      </c>
    </row>
    <row r="113" spans="1:19" hidden="1" outlineLevel="1">
      <c r="B113" s="5" t="s">
        <v>748</v>
      </c>
      <c r="C113" s="5" t="s">
        <v>37</v>
      </c>
      <c r="D113" s="5" t="s">
        <v>38</v>
      </c>
      <c r="E113" s="5"/>
      <c r="F113" s="5" t="s">
        <v>14205</v>
      </c>
      <c r="G113" s="5" t="s">
        <v>14206</v>
      </c>
      <c r="H113" s="5" t="s">
        <v>751</v>
      </c>
      <c r="I113" s="5" t="s">
        <v>565</v>
      </c>
      <c r="J113" s="5" t="s">
        <v>38</v>
      </c>
      <c r="K113" s="5" t="s">
        <v>2315</v>
      </c>
      <c r="L113" s="2">
        <f t="shared" si="1"/>
        <v>-46420.249143345958</v>
      </c>
      <c r="M113" s="10" t="s">
        <v>38</v>
      </c>
      <c r="N113" s="10" t="s">
        <v>14207</v>
      </c>
      <c r="P113" s="5" t="s">
        <v>38</v>
      </c>
    </row>
    <row r="114" spans="1:19" hidden="1" outlineLevel="1">
      <c r="B114" s="5" t="s">
        <v>748</v>
      </c>
      <c r="C114" s="5" t="s">
        <v>37</v>
      </c>
      <c r="D114" s="5" t="s">
        <v>55</v>
      </c>
      <c r="E114" s="5"/>
      <c r="F114" s="5" t="s">
        <v>14208</v>
      </c>
      <c r="G114" s="5" t="s">
        <v>5940</v>
      </c>
      <c r="H114" s="5" t="s">
        <v>751</v>
      </c>
      <c r="I114" s="5" t="s">
        <v>3717</v>
      </c>
      <c r="J114" s="5" t="s">
        <v>38</v>
      </c>
      <c r="K114" s="5" t="s">
        <v>324</v>
      </c>
      <c r="L114" s="2">
        <f t="shared" si="1"/>
        <v>216627.82933561443</v>
      </c>
      <c r="M114" s="10" t="s">
        <v>38</v>
      </c>
      <c r="N114" s="10" t="s">
        <v>14209</v>
      </c>
      <c r="P114" s="5" t="s">
        <v>38</v>
      </c>
    </row>
    <row r="115" spans="1:19" hidden="1" outlineLevel="1">
      <c r="B115" s="5" t="s">
        <v>5949</v>
      </c>
      <c r="C115" s="5" t="s">
        <v>37</v>
      </c>
      <c r="D115" s="5" t="s">
        <v>38</v>
      </c>
      <c r="E115" s="5"/>
      <c r="F115" s="5" t="s">
        <v>5950</v>
      </c>
      <c r="G115" s="5" t="s">
        <v>14210</v>
      </c>
      <c r="H115" s="5" t="s">
        <v>5952</v>
      </c>
      <c r="I115" s="5" t="s">
        <v>4978</v>
      </c>
      <c r="J115" s="5" t="s">
        <v>51</v>
      </c>
      <c r="K115" s="5" t="s">
        <v>55</v>
      </c>
      <c r="L115" s="2">
        <f t="shared" si="1"/>
        <v>10315.610920743546</v>
      </c>
      <c r="M115" s="10" t="s">
        <v>38</v>
      </c>
      <c r="N115" s="10" t="s">
        <v>14211</v>
      </c>
      <c r="P115" s="5" t="s">
        <v>38</v>
      </c>
    </row>
    <row r="116" spans="1:19" hidden="1" outlineLevel="1">
      <c r="B116" s="5" t="s">
        <v>5962</v>
      </c>
      <c r="C116" s="5" t="s">
        <v>37</v>
      </c>
      <c r="D116" s="5" t="s">
        <v>38</v>
      </c>
      <c r="E116" s="5"/>
      <c r="F116" s="5" t="s">
        <v>14212</v>
      </c>
      <c r="G116" s="5" t="s">
        <v>14213</v>
      </c>
      <c r="H116" s="5" t="s">
        <v>5965</v>
      </c>
      <c r="I116" s="5" t="s">
        <v>9017</v>
      </c>
      <c r="J116" s="5" t="s">
        <v>38</v>
      </c>
      <c r="K116" s="5" t="s">
        <v>952</v>
      </c>
      <c r="L116" s="2">
        <f t="shared" si="1"/>
        <v>113471.720128179</v>
      </c>
      <c r="M116" s="10" t="s">
        <v>38</v>
      </c>
      <c r="N116" s="10" t="s">
        <v>14214</v>
      </c>
      <c r="P116" s="5" t="s">
        <v>38</v>
      </c>
    </row>
    <row r="117" spans="1:19" hidden="1" outlineLevel="1">
      <c r="B117" s="5" t="s">
        <v>770</v>
      </c>
      <c r="C117" s="5" t="s">
        <v>37</v>
      </c>
      <c r="D117" s="5" t="s">
        <v>38</v>
      </c>
      <c r="E117" s="5"/>
      <c r="F117" s="5" t="s">
        <v>780</v>
      </c>
      <c r="G117" s="5" t="s">
        <v>781</v>
      </c>
      <c r="H117" s="5" t="s">
        <v>773</v>
      </c>
      <c r="I117" s="5" t="s">
        <v>782</v>
      </c>
      <c r="J117" s="5" t="s">
        <v>38</v>
      </c>
      <c r="K117" s="5" t="s">
        <v>526</v>
      </c>
      <c r="L117" s="2">
        <f t="shared" si="1"/>
        <v>330099.54946379346</v>
      </c>
      <c r="M117" s="10" t="s">
        <v>38</v>
      </c>
      <c r="N117" s="10" t="s">
        <v>14215</v>
      </c>
      <c r="P117" s="5" t="s">
        <v>38</v>
      </c>
    </row>
    <row r="118" spans="1:19" hidden="1" outlineLevel="1">
      <c r="B118" s="5" t="s">
        <v>790</v>
      </c>
      <c r="C118" s="5" t="s">
        <v>37</v>
      </c>
      <c r="D118" s="5" t="s">
        <v>55</v>
      </c>
      <c r="E118" s="5"/>
      <c r="F118" s="5" t="s">
        <v>14216</v>
      </c>
      <c r="G118" s="5" t="s">
        <v>14217</v>
      </c>
      <c r="H118" s="5" t="s">
        <v>793</v>
      </c>
      <c r="I118" s="5" t="s">
        <v>951</v>
      </c>
      <c r="J118" s="5" t="s">
        <v>38</v>
      </c>
      <c r="K118" s="5" t="s">
        <v>82</v>
      </c>
      <c r="L118" s="2">
        <f t="shared" si="1"/>
        <v>175365.38565264028</v>
      </c>
      <c r="M118" s="10" t="s">
        <v>38</v>
      </c>
      <c r="N118" s="10" t="s">
        <v>14218</v>
      </c>
      <c r="P118" s="5" t="s">
        <v>38</v>
      </c>
    </row>
    <row r="119" spans="1:19" hidden="1" outlineLevel="1">
      <c r="B119" s="5" t="s">
        <v>790</v>
      </c>
      <c r="C119" s="5" t="s">
        <v>37</v>
      </c>
      <c r="D119" s="5" t="s">
        <v>55</v>
      </c>
      <c r="E119" s="5"/>
      <c r="F119" s="5" t="s">
        <v>14219</v>
      </c>
      <c r="G119" s="5" t="s">
        <v>14220</v>
      </c>
      <c r="H119" s="5" t="s">
        <v>793</v>
      </c>
      <c r="I119" s="5" t="s">
        <v>2775</v>
      </c>
      <c r="J119" s="5" t="s">
        <v>38</v>
      </c>
      <c r="K119" s="5" t="s">
        <v>1856</v>
      </c>
      <c r="L119" s="2">
        <f t="shared" si="1"/>
        <v>-134102.94196966608</v>
      </c>
      <c r="M119" s="10" t="s">
        <v>38</v>
      </c>
      <c r="N119" s="10" t="s">
        <v>14221</v>
      </c>
      <c r="P119" s="11">
        <v>-0.42899999999999999</v>
      </c>
    </row>
    <row r="120" spans="1:19" collapsed="1">
      <c r="A120" s="3" t="s">
        <v>14222</v>
      </c>
      <c r="B120" s="2" t="s">
        <v>806</v>
      </c>
      <c r="C120" s="2" t="s">
        <v>807</v>
      </c>
      <c r="D120" s="2" t="s">
        <v>2637</v>
      </c>
      <c r="E120" s="2" t="s">
        <v>14223</v>
      </c>
      <c r="F120" s="2" t="s">
        <v>14224</v>
      </c>
      <c r="G120" s="2" t="s">
        <v>14225</v>
      </c>
      <c r="H120" s="2" t="s">
        <v>14226</v>
      </c>
      <c r="I120" s="3" t="s">
        <v>813</v>
      </c>
      <c r="K120" s="2">
        <f>242/71244</f>
        <v>3.3967772724720676E-3</v>
      </c>
      <c r="L120" s="2">
        <f t="shared" si="1"/>
        <v>17.519916363623167</v>
      </c>
      <c r="M120" s="10">
        <v>-0.42899999999999999</v>
      </c>
      <c r="N120" s="10">
        <v>5.82</v>
      </c>
      <c r="R120" s="12"/>
      <c r="S120" s="12"/>
    </row>
    <row r="121" spans="1:19" hidden="1" outlineLevel="1">
      <c r="B121" s="1" t="s">
        <v>26</v>
      </c>
      <c r="C121" s="1" t="s">
        <v>27</v>
      </c>
      <c r="D121" s="1" t="s">
        <v>4</v>
      </c>
      <c r="E121" s="1" t="s">
        <v>28</v>
      </c>
      <c r="F121" s="1" t="s">
        <v>29</v>
      </c>
      <c r="G121" s="1" t="s">
        <v>30</v>
      </c>
      <c r="H121" s="1" t="s">
        <v>31</v>
      </c>
      <c r="I121" s="1" t="s">
        <v>32</v>
      </c>
      <c r="J121" s="1" t="s">
        <v>33</v>
      </c>
      <c r="K121" s="1" t="s">
        <v>3</v>
      </c>
      <c r="L121" s="2" t="e">
        <f t="shared" si="1"/>
        <v>#VALUE!</v>
      </c>
      <c r="M121" s="13" t="s">
        <v>34</v>
      </c>
      <c r="N121" s="13" t="s">
        <v>35</v>
      </c>
    </row>
    <row r="122" spans="1:19" hidden="1" outlineLevel="1">
      <c r="B122" s="5" t="s">
        <v>814</v>
      </c>
      <c r="C122" s="5" t="s">
        <v>24</v>
      </c>
      <c r="D122" s="5" t="s">
        <v>374</v>
      </c>
      <c r="E122" s="5"/>
      <c r="F122" s="5" t="s">
        <v>14227</v>
      </c>
      <c r="G122" s="5" t="s">
        <v>14228</v>
      </c>
      <c r="H122" s="5" t="s">
        <v>817</v>
      </c>
      <c r="I122" s="5" t="s">
        <v>767</v>
      </c>
      <c r="J122" s="5" t="s">
        <v>51</v>
      </c>
      <c r="K122" s="5" t="s">
        <v>117</v>
      </c>
      <c r="L122" s="2">
        <f t="shared" si="1"/>
        <v>180523.19111301203</v>
      </c>
      <c r="M122" s="14" t="s">
        <v>38</v>
      </c>
      <c r="N122" s="14" t="s">
        <v>6043</v>
      </c>
      <c r="Q122" s="1"/>
    </row>
    <row r="123" spans="1:19" hidden="1" outlineLevel="1">
      <c r="B123" s="5" t="s">
        <v>820</v>
      </c>
      <c r="C123" s="5" t="s">
        <v>24</v>
      </c>
      <c r="D123" s="5" t="s">
        <v>374</v>
      </c>
      <c r="E123" s="5"/>
      <c r="F123" s="5" t="s">
        <v>14229</v>
      </c>
      <c r="G123" s="5" t="s">
        <v>14230</v>
      </c>
      <c r="H123" s="5" t="s">
        <v>823</v>
      </c>
      <c r="I123" s="5" t="s">
        <v>5539</v>
      </c>
      <c r="J123" s="5" t="s">
        <v>51</v>
      </c>
      <c r="K123" s="5" t="s">
        <v>60</v>
      </c>
      <c r="L123" s="2">
        <f t="shared" si="1"/>
        <v>211470.02387524268</v>
      </c>
      <c r="M123" s="14" t="s">
        <v>38</v>
      </c>
      <c r="N123" s="14" t="s">
        <v>14231</v>
      </c>
      <c r="Q123" s="5"/>
    </row>
    <row r="124" spans="1:19" hidden="1" outlineLevel="1">
      <c r="B124" s="5" t="s">
        <v>825</v>
      </c>
      <c r="C124" s="5" t="s">
        <v>24</v>
      </c>
      <c r="D124" s="5" t="s">
        <v>63</v>
      </c>
      <c r="E124" s="5"/>
      <c r="F124" s="5" t="s">
        <v>14232</v>
      </c>
      <c r="G124" s="5" t="s">
        <v>14233</v>
      </c>
      <c r="H124" s="5" t="s">
        <v>828</v>
      </c>
      <c r="I124" s="5" t="s">
        <v>1799</v>
      </c>
      <c r="J124" s="5" t="s">
        <v>38</v>
      </c>
      <c r="K124" s="5" t="s">
        <v>139</v>
      </c>
      <c r="L124" s="2">
        <f t="shared" si="1"/>
        <v>195996.60749412735</v>
      </c>
      <c r="M124" s="14" t="s">
        <v>38</v>
      </c>
      <c r="N124" s="14" t="s">
        <v>13082</v>
      </c>
      <c r="Q124" s="5"/>
    </row>
    <row r="125" spans="1:19" hidden="1" outlineLevel="1">
      <c r="B125" s="5" t="s">
        <v>831</v>
      </c>
      <c r="C125" s="5" t="s">
        <v>24</v>
      </c>
      <c r="D125" s="5" t="s">
        <v>55</v>
      </c>
      <c r="E125" s="5"/>
      <c r="F125" s="5" t="s">
        <v>14234</v>
      </c>
      <c r="G125" s="5" t="s">
        <v>14235</v>
      </c>
      <c r="H125" s="5" t="s">
        <v>834</v>
      </c>
      <c r="I125" s="5" t="s">
        <v>14236</v>
      </c>
      <c r="J125" s="5" t="s">
        <v>51</v>
      </c>
      <c r="K125" s="5" t="s">
        <v>82</v>
      </c>
      <c r="L125" s="2">
        <f t="shared" si="1"/>
        <v>175365.38565264028</v>
      </c>
      <c r="M125" s="14" t="s">
        <v>38</v>
      </c>
      <c r="N125" s="14" t="s">
        <v>14237</v>
      </c>
      <c r="Q125" s="5"/>
    </row>
    <row r="126" spans="1:19" hidden="1" outlineLevel="1">
      <c r="B126" s="5" t="s">
        <v>837</v>
      </c>
      <c r="C126" s="5" t="s">
        <v>24</v>
      </c>
      <c r="D126" s="5" t="s">
        <v>46</v>
      </c>
      <c r="E126" s="5"/>
      <c r="F126" s="5" t="s">
        <v>6054</v>
      </c>
      <c r="G126" s="5" t="s">
        <v>14238</v>
      </c>
      <c r="H126" s="5" t="s">
        <v>840</v>
      </c>
      <c r="I126" s="5" t="s">
        <v>6503</v>
      </c>
      <c r="J126" s="5" t="s">
        <v>51</v>
      </c>
      <c r="K126" s="5" t="s">
        <v>60</v>
      </c>
      <c r="L126" s="2">
        <f t="shared" si="1"/>
        <v>211470.02387524268</v>
      </c>
      <c r="M126" s="14" t="s">
        <v>38</v>
      </c>
      <c r="N126" s="14" t="s">
        <v>14239</v>
      </c>
      <c r="Q126" s="5"/>
    </row>
    <row r="127" spans="1:19" hidden="1" outlineLevel="1">
      <c r="B127" s="5" t="s">
        <v>843</v>
      </c>
      <c r="C127" s="5" t="s">
        <v>24</v>
      </c>
      <c r="D127" s="5" t="s">
        <v>63</v>
      </c>
      <c r="E127" s="5"/>
      <c r="F127" s="5" t="s">
        <v>14240</v>
      </c>
      <c r="G127" s="5" t="s">
        <v>14241</v>
      </c>
      <c r="H127" s="5" t="s">
        <v>846</v>
      </c>
      <c r="I127" s="5" t="s">
        <v>1055</v>
      </c>
      <c r="J127" s="5" t="s">
        <v>51</v>
      </c>
      <c r="K127" s="5" t="s">
        <v>1393</v>
      </c>
      <c r="L127" s="2">
        <f t="shared" si="1"/>
        <v>123787.33104892253</v>
      </c>
      <c r="M127" s="14" t="s">
        <v>38</v>
      </c>
      <c r="N127" s="14" t="s">
        <v>14242</v>
      </c>
      <c r="Q127" s="5"/>
    </row>
    <row r="128" spans="1:19" hidden="1" outlineLevel="1">
      <c r="B128" s="5" t="s">
        <v>849</v>
      </c>
      <c r="C128" s="5" t="s">
        <v>24</v>
      </c>
      <c r="D128" s="5" t="s">
        <v>55</v>
      </c>
      <c r="E128" s="5"/>
      <c r="F128" s="5" t="s">
        <v>12225</v>
      </c>
      <c r="G128" s="5" t="s">
        <v>12226</v>
      </c>
      <c r="H128" s="5" t="s">
        <v>852</v>
      </c>
      <c r="I128" s="5" t="s">
        <v>50</v>
      </c>
      <c r="J128" s="5" t="s">
        <v>51</v>
      </c>
      <c r="K128" s="5" t="s">
        <v>447</v>
      </c>
      <c r="L128" s="2">
        <f t="shared" si="1"/>
        <v>149576.3583507814</v>
      </c>
      <c r="M128" s="14" t="s">
        <v>38</v>
      </c>
      <c r="N128" s="14" t="s">
        <v>14243</v>
      </c>
      <c r="Q128" s="5"/>
    </row>
    <row r="129" spans="2:17" hidden="1" outlineLevel="1">
      <c r="B129" s="5" t="s">
        <v>855</v>
      </c>
      <c r="C129" s="5" t="s">
        <v>24</v>
      </c>
      <c r="D129" s="5" t="s">
        <v>38</v>
      </c>
      <c r="E129" s="5" t="s">
        <v>162</v>
      </c>
      <c r="F129" s="5" t="s">
        <v>14244</v>
      </c>
      <c r="G129" s="5" t="s">
        <v>14245</v>
      </c>
      <c r="H129" s="5" t="s">
        <v>858</v>
      </c>
      <c r="I129" s="5" t="s">
        <v>642</v>
      </c>
      <c r="J129" s="5" t="s">
        <v>51</v>
      </c>
      <c r="K129" s="5" t="s">
        <v>294</v>
      </c>
      <c r="L129" s="2">
        <f t="shared" si="1"/>
        <v>-211470.02387524268</v>
      </c>
      <c r="M129" s="14" t="s">
        <v>38</v>
      </c>
      <c r="N129" s="14" t="s">
        <v>14246</v>
      </c>
      <c r="Q129" s="5"/>
    </row>
    <row r="130" spans="2:17" hidden="1" outlineLevel="1">
      <c r="B130" s="5" t="s">
        <v>861</v>
      </c>
      <c r="C130" s="5" t="s">
        <v>24</v>
      </c>
      <c r="D130" s="5" t="s">
        <v>477</v>
      </c>
      <c r="E130" s="5"/>
      <c r="F130" s="5" t="s">
        <v>14247</v>
      </c>
      <c r="G130" s="5" t="s">
        <v>14248</v>
      </c>
      <c r="H130" s="5" t="s">
        <v>864</v>
      </c>
      <c r="I130" s="5" t="s">
        <v>4886</v>
      </c>
      <c r="J130" s="5" t="s">
        <v>51</v>
      </c>
      <c r="K130" s="5" t="s">
        <v>631</v>
      </c>
      <c r="L130" s="2">
        <f t="shared" si="1"/>
        <v>103156.10920743545</v>
      </c>
      <c r="M130" s="14" t="s">
        <v>38</v>
      </c>
      <c r="N130" s="14" t="s">
        <v>14249</v>
      </c>
      <c r="Q130" s="5"/>
    </row>
    <row r="131" spans="2:17" hidden="1" outlineLevel="1">
      <c r="B131" s="5" t="s">
        <v>866</v>
      </c>
      <c r="C131" s="5" t="s">
        <v>24</v>
      </c>
      <c r="D131" s="5" t="s">
        <v>374</v>
      </c>
      <c r="E131" s="5"/>
      <c r="F131" s="5" t="s">
        <v>14250</v>
      </c>
      <c r="G131" s="5" t="s">
        <v>14251</v>
      </c>
      <c r="H131" s="5" t="s">
        <v>869</v>
      </c>
      <c r="I131" s="5" t="s">
        <v>50</v>
      </c>
      <c r="J131" s="5" t="s">
        <v>51</v>
      </c>
      <c r="K131" s="5" t="s">
        <v>68</v>
      </c>
      <c r="L131" s="2">
        <f t="shared" ref="L131:L194" si="2">K131/$K$944*100</f>
        <v>293994.91124119103</v>
      </c>
      <c r="M131" s="14" t="s">
        <v>38</v>
      </c>
      <c r="N131" s="14" t="s">
        <v>12704</v>
      </c>
      <c r="Q131" s="5"/>
    </row>
    <row r="132" spans="2:17" hidden="1" outlineLevel="1">
      <c r="B132" s="5" t="s">
        <v>873</v>
      </c>
      <c r="C132" s="5" t="s">
        <v>24</v>
      </c>
      <c r="D132" s="5" t="s">
        <v>38</v>
      </c>
      <c r="E132" s="5"/>
      <c r="F132" s="5" t="s">
        <v>874</v>
      </c>
      <c r="G132" s="5" t="s">
        <v>14252</v>
      </c>
      <c r="H132" s="5" t="s">
        <v>876</v>
      </c>
      <c r="I132" s="5" t="s">
        <v>1293</v>
      </c>
      <c r="J132" s="5" t="s">
        <v>51</v>
      </c>
      <c r="K132" s="5" t="s">
        <v>1579</v>
      </c>
      <c r="L132" s="2">
        <f t="shared" si="2"/>
        <v>-159891.96927152495</v>
      </c>
      <c r="M132" s="14" t="s">
        <v>38</v>
      </c>
      <c r="N132" s="14" t="s">
        <v>14253</v>
      </c>
      <c r="Q132" s="5"/>
    </row>
    <row r="133" spans="2:17" hidden="1" outlineLevel="1">
      <c r="B133" s="5" t="s">
        <v>873</v>
      </c>
      <c r="C133" s="5" t="s">
        <v>24</v>
      </c>
      <c r="D133" s="5" t="s">
        <v>38</v>
      </c>
      <c r="E133" s="5"/>
      <c r="F133" s="5" t="s">
        <v>14254</v>
      </c>
      <c r="G133" s="5" t="s">
        <v>14255</v>
      </c>
      <c r="H133" s="5" t="s">
        <v>876</v>
      </c>
      <c r="I133" s="5" t="s">
        <v>5092</v>
      </c>
      <c r="J133" s="5" t="s">
        <v>51</v>
      </c>
      <c r="K133" s="5" t="s">
        <v>139</v>
      </c>
      <c r="L133" s="2">
        <f t="shared" si="2"/>
        <v>195996.60749412735</v>
      </c>
      <c r="M133" s="14" t="s">
        <v>38</v>
      </c>
      <c r="N133" s="14" t="s">
        <v>14256</v>
      </c>
      <c r="Q133" s="5"/>
    </row>
    <row r="134" spans="2:17" hidden="1" outlineLevel="1">
      <c r="B134" s="5" t="s">
        <v>883</v>
      </c>
      <c r="C134" s="5" t="s">
        <v>24</v>
      </c>
      <c r="D134" s="5" t="s">
        <v>38</v>
      </c>
      <c r="E134" s="5"/>
      <c r="F134" s="5" t="s">
        <v>14257</v>
      </c>
      <c r="G134" s="5" t="s">
        <v>14258</v>
      </c>
      <c r="H134" s="5" t="s">
        <v>886</v>
      </c>
      <c r="I134" s="5" t="s">
        <v>1717</v>
      </c>
      <c r="J134" s="5" t="s">
        <v>38</v>
      </c>
      <c r="K134" s="5" t="s">
        <v>2315</v>
      </c>
      <c r="L134" s="2">
        <f t="shared" si="2"/>
        <v>-46420.249143345958</v>
      </c>
      <c r="M134" s="14" t="s">
        <v>38</v>
      </c>
      <c r="N134" s="14" t="s">
        <v>13452</v>
      </c>
      <c r="Q134" s="5"/>
    </row>
    <row r="135" spans="2:17" hidden="1" outlineLevel="1">
      <c r="B135" s="5" t="s">
        <v>883</v>
      </c>
      <c r="C135" s="5" t="s">
        <v>24</v>
      </c>
      <c r="D135" s="5" t="s">
        <v>38</v>
      </c>
      <c r="E135" s="5"/>
      <c r="F135" s="5" t="s">
        <v>14259</v>
      </c>
      <c r="G135" s="5" t="s">
        <v>14260</v>
      </c>
      <c r="H135" s="5" t="s">
        <v>886</v>
      </c>
      <c r="I135" s="5" t="s">
        <v>1758</v>
      </c>
      <c r="J135" s="5" t="s">
        <v>38</v>
      </c>
      <c r="K135" s="5" t="s">
        <v>746</v>
      </c>
      <c r="L135" s="2">
        <f t="shared" si="2"/>
        <v>51578.054603717726</v>
      </c>
      <c r="M135" s="14" t="s">
        <v>38</v>
      </c>
      <c r="N135" s="14" t="s">
        <v>14261</v>
      </c>
      <c r="Q135" s="5"/>
    </row>
    <row r="136" spans="2:17" hidden="1" outlineLevel="1">
      <c r="B136" s="5" t="s">
        <v>889</v>
      </c>
      <c r="C136" s="5" t="s">
        <v>24</v>
      </c>
      <c r="D136" s="5" t="s">
        <v>63</v>
      </c>
      <c r="E136" s="5"/>
      <c r="F136" s="5" t="s">
        <v>14262</v>
      </c>
      <c r="G136" s="5" t="s">
        <v>14263</v>
      </c>
      <c r="H136" s="5" t="s">
        <v>892</v>
      </c>
      <c r="I136" s="5" t="s">
        <v>95</v>
      </c>
      <c r="J136" s="5" t="s">
        <v>51</v>
      </c>
      <c r="K136" s="5" t="s">
        <v>208</v>
      </c>
      <c r="L136" s="2">
        <f t="shared" si="2"/>
        <v>263048.07847896038</v>
      </c>
      <c r="M136" s="14" t="s">
        <v>38</v>
      </c>
      <c r="N136" s="14" t="s">
        <v>14264</v>
      </c>
      <c r="Q136" s="5"/>
    </row>
    <row r="137" spans="2:17" hidden="1" outlineLevel="1">
      <c r="B137" s="5" t="s">
        <v>895</v>
      </c>
      <c r="C137" s="5" t="s">
        <v>24</v>
      </c>
      <c r="D137" s="5" t="s">
        <v>46</v>
      </c>
      <c r="E137" s="5"/>
      <c r="F137" s="5" t="s">
        <v>14265</v>
      </c>
      <c r="G137" s="5" t="s">
        <v>14266</v>
      </c>
      <c r="H137" s="5" t="s">
        <v>898</v>
      </c>
      <c r="I137" s="5" t="s">
        <v>1583</v>
      </c>
      <c r="J137" s="5" t="s">
        <v>51</v>
      </c>
      <c r="K137" s="5" t="s">
        <v>526</v>
      </c>
      <c r="L137" s="2">
        <f t="shared" si="2"/>
        <v>330099.54946379346</v>
      </c>
      <c r="M137" s="14" t="s">
        <v>38</v>
      </c>
      <c r="N137" s="14" t="s">
        <v>14267</v>
      </c>
      <c r="Q137" s="5"/>
    </row>
    <row r="138" spans="2:17" hidden="1" outlineLevel="1">
      <c r="B138" s="5" t="s">
        <v>901</v>
      </c>
      <c r="C138" s="5" t="s">
        <v>24</v>
      </c>
      <c r="D138" s="5" t="s">
        <v>63</v>
      </c>
      <c r="E138" s="5"/>
      <c r="F138" s="5" t="s">
        <v>14268</v>
      </c>
      <c r="G138" s="5" t="s">
        <v>14269</v>
      </c>
      <c r="H138" s="5" t="s">
        <v>904</v>
      </c>
      <c r="I138" s="5" t="s">
        <v>4379</v>
      </c>
      <c r="J138" s="5" t="s">
        <v>38</v>
      </c>
      <c r="K138" s="5" t="s">
        <v>711</v>
      </c>
      <c r="L138" s="2">
        <f t="shared" si="2"/>
        <v>-206312.21841487091</v>
      </c>
      <c r="M138" s="14" t="s">
        <v>38</v>
      </c>
      <c r="N138" s="14" t="s">
        <v>14270</v>
      </c>
      <c r="Q138" s="5"/>
    </row>
    <row r="139" spans="2:17" hidden="1" outlineLevel="1">
      <c r="B139" s="5" t="s">
        <v>901</v>
      </c>
      <c r="C139" s="5" t="s">
        <v>24</v>
      </c>
      <c r="D139" s="5" t="s">
        <v>63</v>
      </c>
      <c r="E139" s="5"/>
      <c r="F139" s="5" t="s">
        <v>6094</v>
      </c>
      <c r="G139" s="5" t="s">
        <v>6095</v>
      </c>
      <c r="H139" s="5" t="s">
        <v>904</v>
      </c>
      <c r="I139" s="5" t="s">
        <v>1267</v>
      </c>
      <c r="J139" s="5" t="s">
        <v>38</v>
      </c>
      <c r="K139" s="5" t="s">
        <v>659</v>
      </c>
      <c r="L139" s="2">
        <f t="shared" si="2"/>
        <v>366204.18768639589</v>
      </c>
      <c r="M139" s="14" t="s">
        <v>38</v>
      </c>
      <c r="N139" s="14" t="s">
        <v>14271</v>
      </c>
      <c r="Q139" s="5"/>
    </row>
    <row r="140" spans="2:17" hidden="1" outlineLevel="1">
      <c r="B140" s="5" t="s">
        <v>911</v>
      </c>
      <c r="C140" s="5" t="s">
        <v>24</v>
      </c>
      <c r="D140" s="5" t="s">
        <v>142</v>
      </c>
      <c r="E140" s="5"/>
      <c r="F140" s="5" t="s">
        <v>14272</v>
      </c>
      <c r="G140" s="5" t="s">
        <v>14273</v>
      </c>
      <c r="H140" s="5" t="s">
        <v>914</v>
      </c>
      <c r="I140" s="5" t="s">
        <v>415</v>
      </c>
      <c r="J140" s="5" t="s">
        <v>51</v>
      </c>
      <c r="K140" s="5" t="s">
        <v>659</v>
      </c>
      <c r="L140" s="2">
        <f t="shared" si="2"/>
        <v>366204.18768639589</v>
      </c>
      <c r="M140" s="14" t="s">
        <v>38</v>
      </c>
      <c r="N140" s="14" t="s">
        <v>5477</v>
      </c>
      <c r="Q140" s="5"/>
    </row>
    <row r="141" spans="2:17" hidden="1" outlineLevel="1">
      <c r="B141" s="5" t="s">
        <v>917</v>
      </c>
      <c r="C141" s="5" t="s">
        <v>37</v>
      </c>
      <c r="D141" s="5" t="s">
        <v>46</v>
      </c>
      <c r="E141" s="5"/>
      <c r="F141" s="5" t="s">
        <v>14274</v>
      </c>
      <c r="G141" s="5" t="s">
        <v>14275</v>
      </c>
      <c r="H141" s="5" t="s">
        <v>920</v>
      </c>
      <c r="I141" s="5" t="s">
        <v>14276</v>
      </c>
      <c r="J141" s="5" t="s">
        <v>38</v>
      </c>
      <c r="K141" s="5" t="s">
        <v>222</v>
      </c>
      <c r="L141" s="2">
        <f t="shared" si="2"/>
        <v>-185680.99657338383</v>
      </c>
      <c r="M141" s="14" t="s">
        <v>38</v>
      </c>
      <c r="N141" s="14" t="s">
        <v>12646</v>
      </c>
      <c r="Q141" s="5"/>
    </row>
    <row r="142" spans="2:17" hidden="1" outlineLevel="1">
      <c r="B142" s="5" t="s">
        <v>917</v>
      </c>
      <c r="C142" s="5" t="s">
        <v>37</v>
      </c>
      <c r="D142" s="5" t="s">
        <v>477</v>
      </c>
      <c r="E142" s="5"/>
      <c r="F142" s="5" t="s">
        <v>14277</v>
      </c>
      <c r="G142" s="5" t="s">
        <v>14278</v>
      </c>
      <c r="H142" s="5" t="s">
        <v>920</v>
      </c>
      <c r="I142" s="5" t="s">
        <v>4460</v>
      </c>
      <c r="J142" s="5" t="s">
        <v>38</v>
      </c>
      <c r="K142" s="5" t="s">
        <v>1013</v>
      </c>
      <c r="L142" s="2">
        <f t="shared" si="2"/>
        <v>257890.27301858863</v>
      </c>
      <c r="M142" s="14" t="s">
        <v>38</v>
      </c>
      <c r="N142" s="14" t="s">
        <v>14279</v>
      </c>
      <c r="Q142" s="5"/>
    </row>
    <row r="143" spans="2:17" hidden="1" outlineLevel="1">
      <c r="B143" s="5" t="s">
        <v>927</v>
      </c>
      <c r="C143" s="5" t="s">
        <v>24</v>
      </c>
      <c r="D143" s="5" t="s">
        <v>374</v>
      </c>
      <c r="E143" s="5"/>
      <c r="F143" s="5" t="s">
        <v>14280</v>
      </c>
      <c r="G143" s="5" t="s">
        <v>14281</v>
      </c>
      <c r="H143" s="5" t="s">
        <v>930</v>
      </c>
      <c r="I143" s="5" t="s">
        <v>6052</v>
      </c>
      <c r="J143" s="5" t="s">
        <v>38</v>
      </c>
      <c r="K143" s="5" t="s">
        <v>1209</v>
      </c>
      <c r="L143" s="2">
        <f t="shared" si="2"/>
        <v>268205.88393933215</v>
      </c>
      <c r="M143" s="14" t="s">
        <v>38</v>
      </c>
      <c r="N143" s="14" t="s">
        <v>14282</v>
      </c>
      <c r="Q143" s="5"/>
    </row>
    <row r="144" spans="2:17" hidden="1" outlineLevel="1">
      <c r="B144" s="5" t="s">
        <v>927</v>
      </c>
      <c r="C144" s="5" t="s">
        <v>24</v>
      </c>
      <c r="D144" s="5" t="s">
        <v>374</v>
      </c>
      <c r="E144" s="5"/>
      <c r="F144" s="5" t="s">
        <v>14283</v>
      </c>
      <c r="G144" s="5" t="s">
        <v>14284</v>
      </c>
      <c r="H144" s="5" t="s">
        <v>930</v>
      </c>
      <c r="I144" s="5" t="s">
        <v>1933</v>
      </c>
      <c r="J144" s="5" t="s">
        <v>38</v>
      </c>
      <c r="K144" s="5" t="s">
        <v>711</v>
      </c>
      <c r="L144" s="2">
        <f t="shared" si="2"/>
        <v>-206312.21841487091</v>
      </c>
      <c r="M144" s="14" t="s">
        <v>38</v>
      </c>
      <c r="N144" s="14" t="s">
        <v>13134</v>
      </c>
      <c r="Q144" s="5"/>
    </row>
    <row r="145" spans="2:17" hidden="1" outlineLevel="1">
      <c r="B145" s="5" t="s">
        <v>937</v>
      </c>
      <c r="C145" s="5" t="s">
        <v>24</v>
      </c>
      <c r="D145" s="5" t="s">
        <v>38</v>
      </c>
      <c r="E145" s="5"/>
      <c r="F145" s="5" t="s">
        <v>14285</v>
      </c>
      <c r="G145" s="5" t="s">
        <v>14286</v>
      </c>
      <c r="H145" s="5" t="s">
        <v>940</v>
      </c>
      <c r="I145" s="5" t="s">
        <v>4978</v>
      </c>
      <c r="J145" s="5" t="s">
        <v>51</v>
      </c>
      <c r="K145" s="5" t="s">
        <v>1620</v>
      </c>
      <c r="L145" s="2">
        <f t="shared" si="2"/>
        <v>226943.44025635801</v>
      </c>
      <c r="M145" s="14" t="s">
        <v>38</v>
      </c>
      <c r="N145" s="14" t="s">
        <v>14287</v>
      </c>
      <c r="Q145" s="5"/>
    </row>
    <row r="146" spans="2:17" hidden="1" outlineLevel="1">
      <c r="B146" s="5" t="s">
        <v>937</v>
      </c>
      <c r="C146" s="5" t="s">
        <v>24</v>
      </c>
      <c r="D146" s="5" t="s">
        <v>38</v>
      </c>
      <c r="E146" s="5"/>
      <c r="F146" s="5" t="s">
        <v>14288</v>
      </c>
      <c r="G146" s="5" t="s">
        <v>14289</v>
      </c>
      <c r="H146" s="5" t="s">
        <v>940</v>
      </c>
      <c r="I146" s="5" t="s">
        <v>4437</v>
      </c>
      <c r="J146" s="5" t="s">
        <v>51</v>
      </c>
      <c r="K146" s="5" t="s">
        <v>768</v>
      </c>
      <c r="L146" s="2">
        <f t="shared" si="2"/>
        <v>-20631.221841487091</v>
      </c>
      <c r="M146" s="14" t="s">
        <v>38</v>
      </c>
      <c r="N146" s="14" t="s">
        <v>14290</v>
      </c>
      <c r="Q146" s="5"/>
    </row>
    <row r="147" spans="2:17" hidden="1" outlineLevel="1">
      <c r="B147" s="5" t="s">
        <v>947</v>
      </c>
      <c r="C147" s="5" t="s">
        <v>24</v>
      </c>
      <c r="D147" s="5" t="s">
        <v>38</v>
      </c>
      <c r="E147" s="5"/>
      <c r="F147" s="5" t="s">
        <v>14291</v>
      </c>
      <c r="G147" s="5" t="s">
        <v>14292</v>
      </c>
      <c r="H147" s="5" t="s">
        <v>950</v>
      </c>
      <c r="I147" s="5" t="s">
        <v>5494</v>
      </c>
      <c r="J147" s="5" t="s">
        <v>38</v>
      </c>
      <c r="K147" s="5" t="s">
        <v>1393</v>
      </c>
      <c r="L147" s="2">
        <f t="shared" si="2"/>
        <v>123787.33104892253</v>
      </c>
      <c r="M147" s="14" t="s">
        <v>38</v>
      </c>
      <c r="N147" s="14" t="s">
        <v>14293</v>
      </c>
      <c r="Q147" s="5"/>
    </row>
    <row r="148" spans="2:17" hidden="1" outlineLevel="1">
      <c r="B148" s="5" t="s">
        <v>947</v>
      </c>
      <c r="C148" s="5" t="s">
        <v>24</v>
      </c>
      <c r="D148" s="5" t="s">
        <v>38</v>
      </c>
      <c r="E148" s="5"/>
      <c r="F148" s="5" t="s">
        <v>14294</v>
      </c>
      <c r="G148" s="5" t="s">
        <v>14295</v>
      </c>
      <c r="H148" s="5" t="s">
        <v>950</v>
      </c>
      <c r="I148" s="5" t="s">
        <v>4379</v>
      </c>
      <c r="J148" s="5" t="s">
        <v>38</v>
      </c>
      <c r="K148" s="5" t="s">
        <v>2315</v>
      </c>
      <c r="L148" s="2">
        <f t="shared" si="2"/>
        <v>-46420.249143345958</v>
      </c>
      <c r="M148" s="14" t="s">
        <v>38</v>
      </c>
      <c r="N148" s="14" t="s">
        <v>14296</v>
      </c>
      <c r="Q148" s="5"/>
    </row>
    <row r="149" spans="2:17" hidden="1" outlineLevel="1">
      <c r="B149" s="5" t="s">
        <v>958</v>
      </c>
      <c r="C149" s="5" t="s">
        <v>24</v>
      </c>
      <c r="D149" s="5" t="s">
        <v>55</v>
      </c>
      <c r="E149" s="5"/>
      <c r="F149" s="5" t="s">
        <v>959</v>
      </c>
      <c r="G149" s="5" t="s">
        <v>14297</v>
      </c>
      <c r="H149" s="5" t="s">
        <v>961</v>
      </c>
      <c r="I149" s="5" t="s">
        <v>4882</v>
      </c>
      <c r="J149" s="5" t="s">
        <v>51</v>
      </c>
      <c r="K149" s="5" t="s">
        <v>1075</v>
      </c>
      <c r="L149" s="2">
        <f t="shared" si="2"/>
        <v>-232101.24571672978</v>
      </c>
      <c r="M149" s="14" t="s">
        <v>38</v>
      </c>
      <c r="N149" s="14" t="s">
        <v>14298</v>
      </c>
      <c r="Q149" s="5"/>
    </row>
    <row r="150" spans="2:17" hidden="1" outlineLevel="1">
      <c r="B150" s="5" t="s">
        <v>958</v>
      </c>
      <c r="C150" s="5" t="s">
        <v>24</v>
      </c>
      <c r="D150" s="5" t="s">
        <v>477</v>
      </c>
      <c r="E150" s="5"/>
      <c r="F150" s="5" t="s">
        <v>14299</v>
      </c>
      <c r="G150" s="5" t="s">
        <v>14300</v>
      </c>
      <c r="H150" s="5" t="s">
        <v>961</v>
      </c>
      <c r="I150" s="5" t="s">
        <v>3087</v>
      </c>
      <c r="J150" s="5" t="s">
        <v>51</v>
      </c>
      <c r="K150" s="5" t="s">
        <v>659</v>
      </c>
      <c r="L150" s="2">
        <f t="shared" si="2"/>
        <v>366204.18768639589</v>
      </c>
      <c r="M150" s="14" t="s">
        <v>38</v>
      </c>
      <c r="N150" s="14" t="s">
        <v>14301</v>
      </c>
      <c r="Q150" s="5"/>
    </row>
    <row r="151" spans="2:17" hidden="1" outlineLevel="1">
      <c r="B151" s="5" t="s">
        <v>969</v>
      </c>
      <c r="C151" s="5" t="s">
        <v>37</v>
      </c>
      <c r="D151" s="5" t="s">
        <v>38</v>
      </c>
      <c r="E151" s="5"/>
      <c r="F151" s="5" t="s">
        <v>673</v>
      </c>
      <c r="G151" s="5" t="s">
        <v>14302</v>
      </c>
      <c r="H151" s="5" t="s">
        <v>972</v>
      </c>
      <c r="I151" s="5" t="s">
        <v>1050</v>
      </c>
      <c r="J151" s="5" t="s">
        <v>51</v>
      </c>
      <c r="K151" s="5" t="s">
        <v>871</v>
      </c>
      <c r="L151" s="2">
        <f t="shared" si="2"/>
        <v>-293994.91124119103</v>
      </c>
      <c r="M151" s="14" t="s">
        <v>38</v>
      </c>
      <c r="N151" s="14" t="s">
        <v>14303</v>
      </c>
      <c r="Q151" s="5"/>
    </row>
    <row r="152" spans="2:17" hidden="1" outlineLevel="1">
      <c r="B152" s="5" t="s">
        <v>980</v>
      </c>
      <c r="C152" s="5" t="s">
        <v>37</v>
      </c>
      <c r="D152" s="5" t="s">
        <v>63</v>
      </c>
      <c r="E152" s="5" t="s">
        <v>120</v>
      </c>
      <c r="F152" s="5" t="s">
        <v>14304</v>
      </c>
      <c r="G152" s="5" t="s">
        <v>14305</v>
      </c>
      <c r="H152" s="5" t="s">
        <v>983</v>
      </c>
      <c r="I152" s="5" t="s">
        <v>2222</v>
      </c>
      <c r="J152" s="5" t="s">
        <v>51</v>
      </c>
      <c r="K152" s="5" t="s">
        <v>1146</v>
      </c>
      <c r="L152" s="2">
        <f t="shared" si="2"/>
        <v>448729.07505234424</v>
      </c>
      <c r="M152" s="14" t="s">
        <v>38</v>
      </c>
      <c r="N152" s="14" t="s">
        <v>8036</v>
      </c>
      <c r="Q152" s="5"/>
    </row>
    <row r="153" spans="2:17" hidden="1" outlineLevel="1">
      <c r="B153" s="5" t="s">
        <v>987</v>
      </c>
      <c r="C153" s="5" t="s">
        <v>24</v>
      </c>
      <c r="D153" s="5" t="s">
        <v>142</v>
      </c>
      <c r="E153" s="5"/>
      <c r="F153" s="5" t="s">
        <v>14306</v>
      </c>
      <c r="G153" s="5" t="s">
        <v>14307</v>
      </c>
      <c r="H153" s="5" t="s">
        <v>990</v>
      </c>
      <c r="I153" s="5" t="s">
        <v>2048</v>
      </c>
      <c r="J153" s="5" t="s">
        <v>51</v>
      </c>
      <c r="K153" s="5" t="s">
        <v>995</v>
      </c>
      <c r="L153" s="2">
        <f t="shared" si="2"/>
        <v>-195996.60749412735</v>
      </c>
      <c r="M153" s="14" t="s">
        <v>38</v>
      </c>
      <c r="N153" s="14" t="s">
        <v>14308</v>
      </c>
      <c r="Q153" s="5"/>
    </row>
    <row r="154" spans="2:17" hidden="1" outlineLevel="1">
      <c r="B154" s="5" t="s">
        <v>987</v>
      </c>
      <c r="C154" s="5" t="s">
        <v>24</v>
      </c>
      <c r="D154" s="5" t="s">
        <v>63</v>
      </c>
      <c r="E154" s="5"/>
      <c r="F154" s="5" t="s">
        <v>14309</v>
      </c>
      <c r="G154" s="5" t="s">
        <v>14310</v>
      </c>
      <c r="H154" s="5" t="s">
        <v>990</v>
      </c>
      <c r="I154" s="5" t="s">
        <v>1733</v>
      </c>
      <c r="J154" s="5" t="s">
        <v>51</v>
      </c>
      <c r="K154" s="5" t="s">
        <v>893</v>
      </c>
      <c r="L154" s="2">
        <f t="shared" si="2"/>
        <v>283679.30032044754</v>
      </c>
      <c r="M154" s="14" t="s">
        <v>38</v>
      </c>
      <c r="N154" s="14" t="s">
        <v>14311</v>
      </c>
      <c r="Q154" s="5"/>
    </row>
    <row r="155" spans="2:17" hidden="1" outlineLevel="1">
      <c r="B155" s="5" t="s">
        <v>997</v>
      </c>
      <c r="C155" s="5" t="s">
        <v>24</v>
      </c>
      <c r="D155" s="5" t="s">
        <v>521</v>
      </c>
      <c r="E155" s="5"/>
      <c r="F155" s="5" t="s">
        <v>14312</v>
      </c>
      <c r="G155" s="5" t="s">
        <v>14313</v>
      </c>
      <c r="H155" s="5" t="s">
        <v>1000</v>
      </c>
      <c r="I155" s="5" t="s">
        <v>7751</v>
      </c>
      <c r="J155" s="5" t="s">
        <v>51</v>
      </c>
      <c r="K155" s="5" t="s">
        <v>3236</v>
      </c>
      <c r="L155" s="2">
        <f t="shared" si="2"/>
        <v>520938.35149754904</v>
      </c>
      <c r="M155" s="14" t="s">
        <v>38</v>
      </c>
      <c r="N155" s="14" t="s">
        <v>12075</v>
      </c>
      <c r="Q155" s="5"/>
    </row>
    <row r="156" spans="2:17" hidden="1" outlineLevel="1">
      <c r="B156" s="5" t="s">
        <v>1003</v>
      </c>
      <c r="C156" s="5" t="s">
        <v>24</v>
      </c>
      <c r="D156" s="5" t="s">
        <v>38</v>
      </c>
      <c r="E156" s="5"/>
      <c r="F156" s="5" t="s">
        <v>14314</v>
      </c>
      <c r="G156" s="5" t="s">
        <v>14315</v>
      </c>
      <c r="H156" s="5" t="s">
        <v>1006</v>
      </c>
      <c r="I156" s="5" t="s">
        <v>966</v>
      </c>
      <c r="J156" s="5" t="s">
        <v>51</v>
      </c>
      <c r="K156" s="5" t="s">
        <v>1620</v>
      </c>
      <c r="L156" s="2">
        <f t="shared" si="2"/>
        <v>226943.44025635801</v>
      </c>
      <c r="M156" s="14" t="s">
        <v>38</v>
      </c>
      <c r="N156" s="14" t="s">
        <v>14316</v>
      </c>
      <c r="Q156" s="5"/>
    </row>
    <row r="157" spans="2:17" hidden="1" outlineLevel="1">
      <c r="B157" s="5" t="s">
        <v>1015</v>
      </c>
      <c r="C157" s="5" t="s">
        <v>37</v>
      </c>
      <c r="D157" s="5" t="s">
        <v>55</v>
      </c>
      <c r="E157" s="5"/>
      <c r="F157" s="5" t="s">
        <v>14317</v>
      </c>
      <c r="G157" s="5" t="s">
        <v>14318</v>
      </c>
      <c r="H157" s="5" t="s">
        <v>1018</v>
      </c>
      <c r="I157" s="5" t="s">
        <v>538</v>
      </c>
      <c r="J157" s="5" t="s">
        <v>51</v>
      </c>
      <c r="K157" s="5" t="s">
        <v>1013</v>
      </c>
      <c r="L157" s="2">
        <f t="shared" si="2"/>
        <v>257890.27301858863</v>
      </c>
      <c r="M157" s="14" t="s">
        <v>38</v>
      </c>
      <c r="N157" s="14" t="s">
        <v>7028</v>
      </c>
      <c r="Q157" s="5"/>
    </row>
    <row r="158" spans="2:17" hidden="1" outlineLevel="1">
      <c r="B158" s="5" t="s">
        <v>1020</v>
      </c>
      <c r="C158" s="5" t="s">
        <v>37</v>
      </c>
      <c r="D158" s="5" t="s">
        <v>46</v>
      </c>
      <c r="E158" s="5"/>
      <c r="F158" s="5" t="s">
        <v>14319</v>
      </c>
      <c r="G158" s="5" t="s">
        <v>14320</v>
      </c>
      <c r="H158" s="5" t="s">
        <v>1023</v>
      </c>
      <c r="I158" s="5" t="s">
        <v>4725</v>
      </c>
      <c r="J158" s="5" t="s">
        <v>51</v>
      </c>
      <c r="K158" s="5" t="s">
        <v>1029</v>
      </c>
      <c r="L158" s="2">
        <f t="shared" si="2"/>
        <v>505464.93511643377</v>
      </c>
      <c r="M158" s="14" t="s">
        <v>38</v>
      </c>
      <c r="N158" s="14" t="s">
        <v>14321</v>
      </c>
      <c r="Q158" s="5"/>
    </row>
    <row r="159" spans="2:17" hidden="1" outlineLevel="1">
      <c r="B159" s="5" t="s">
        <v>1031</v>
      </c>
      <c r="C159" s="5" t="s">
        <v>24</v>
      </c>
      <c r="D159" s="5" t="s">
        <v>46</v>
      </c>
      <c r="E159" s="5"/>
      <c r="F159" s="5" t="s">
        <v>14322</v>
      </c>
      <c r="G159" s="5" t="s">
        <v>14323</v>
      </c>
      <c r="H159" s="5" t="s">
        <v>1034</v>
      </c>
      <c r="I159" s="5" t="s">
        <v>6111</v>
      </c>
      <c r="J159" s="5" t="s">
        <v>51</v>
      </c>
      <c r="K159" s="5" t="s">
        <v>96</v>
      </c>
      <c r="L159" s="2">
        <f t="shared" si="2"/>
        <v>237259.05117710153</v>
      </c>
      <c r="M159" s="14" t="s">
        <v>38</v>
      </c>
      <c r="N159" s="14" t="s">
        <v>14324</v>
      </c>
      <c r="Q159" s="5"/>
    </row>
    <row r="160" spans="2:17" hidden="1" outlineLevel="1">
      <c r="B160" s="5" t="s">
        <v>1036</v>
      </c>
      <c r="C160" s="5" t="s">
        <v>24</v>
      </c>
      <c r="D160" s="5" t="s">
        <v>55</v>
      </c>
      <c r="E160" s="5"/>
      <c r="F160" s="5" t="s">
        <v>14325</v>
      </c>
      <c r="G160" s="5" t="s">
        <v>14326</v>
      </c>
      <c r="H160" s="5" t="s">
        <v>1039</v>
      </c>
      <c r="I160" s="5" t="s">
        <v>1416</v>
      </c>
      <c r="J160" s="5" t="s">
        <v>51</v>
      </c>
      <c r="K160" s="5" t="s">
        <v>967</v>
      </c>
      <c r="L160" s="2">
        <f t="shared" si="2"/>
        <v>376519.79860713938</v>
      </c>
      <c r="M160" s="14" t="s">
        <v>38</v>
      </c>
      <c r="N160" s="14" t="s">
        <v>5629</v>
      </c>
      <c r="Q160" s="5"/>
    </row>
    <row r="161" spans="2:17" hidden="1" outlineLevel="1">
      <c r="B161" s="5" t="s">
        <v>1046</v>
      </c>
      <c r="C161" s="5" t="s">
        <v>24</v>
      </c>
      <c r="D161" s="5" t="s">
        <v>55</v>
      </c>
      <c r="E161" s="5"/>
      <c r="F161" s="5" t="s">
        <v>14327</v>
      </c>
      <c r="G161" s="5" t="s">
        <v>14328</v>
      </c>
      <c r="H161" s="5" t="s">
        <v>1049</v>
      </c>
      <c r="I161" s="5" t="s">
        <v>1896</v>
      </c>
      <c r="J161" s="5" t="s">
        <v>38</v>
      </c>
      <c r="K161" s="5" t="s">
        <v>1227</v>
      </c>
      <c r="L161" s="2">
        <f t="shared" si="2"/>
        <v>340415.16038453701</v>
      </c>
      <c r="M161" s="14" t="s">
        <v>38</v>
      </c>
      <c r="N161" s="14" t="s">
        <v>14329</v>
      </c>
      <c r="Q161" s="5"/>
    </row>
    <row r="162" spans="2:17" hidden="1" outlineLevel="1">
      <c r="B162" s="5" t="s">
        <v>1046</v>
      </c>
      <c r="C162" s="5" t="s">
        <v>24</v>
      </c>
      <c r="D162" s="5" t="s">
        <v>46</v>
      </c>
      <c r="E162" s="5"/>
      <c r="F162" s="5" t="s">
        <v>14330</v>
      </c>
      <c r="G162" s="5" t="s">
        <v>12309</v>
      </c>
      <c r="H162" s="5" t="s">
        <v>1049</v>
      </c>
      <c r="I162" s="5" t="s">
        <v>3717</v>
      </c>
      <c r="J162" s="5" t="s">
        <v>38</v>
      </c>
      <c r="K162" s="5" t="s">
        <v>637</v>
      </c>
      <c r="L162" s="2">
        <f t="shared" si="2"/>
        <v>-278521.49486007576</v>
      </c>
      <c r="M162" s="14" t="s">
        <v>38</v>
      </c>
      <c r="N162" s="14" t="s">
        <v>14331</v>
      </c>
      <c r="Q162" s="5"/>
    </row>
    <row r="163" spans="2:17" hidden="1" outlineLevel="1">
      <c r="B163" s="5" t="s">
        <v>1046</v>
      </c>
      <c r="C163" s="5" t="s">
        <v>24</v>
      </c>
      <c r="D163" s="5" t="s">
        <v>55</v>
      </c>
      <c r="E163" s="5"/>
      <c r="F163" s="5" t="s">
        <v>1058</v>
      </c>
      <c r="G163" s="5" t="s">
        <v>14332</v>
      </c>
      <c r="H163" s="5" t="s">
        <v>1049</v>
      </c>
      <c r="I163" s="5" t="s">
        <v>798</v>
      </c>
      <c r="J163" s="5" t="s">
        <v>38</v>
      </c>
      <c r="K163" s="5" t="s">
        <v>1060</v>
      </c>
      <c r="L163" s="2">
        <f t="shared" si="2"/>
        <v>-51578.054603717726</v>
      </c>
      <c r="M163" s="14" t="s">
        <v>38</v>
      </c>
      <c r="N163" s="14" t="s">
        <v>8700</v>
      </c>
      <c r="Q163" s="5"/>
    </row>
    <row r="164" spans="2:17" hidden="1" outlineLevel="1">
      <c r="B164" s="5" t="s">
        <v>1062</v>
      </c>
      <c r="C164" s="5" t="s">
        <v>24</v>
      </c>
      <c r="D164" s="5" t="s">
        <v>38</v>
      </c>
      <c r="E164" s="5"/>
      <c r="F164" s="5" t="s">
        <v>14333</v>
      </c>
      <c r="G164" s="5" t="s">
        <v>14334</v>
      </c>
      <c r="H164" s="5" t="s">
        <v>1065</v>
      </c>
      <c r="I164" s="5" t="s">
        <v>2218</v>
      </c>
      <c r="J164" s="5" t="s">
        <v>38</v>
      </c>
      <c r="K164" s="5" t="s">
        <v>294</v>
      </c>
      <c r="L164" s="2">
        <f t="shared" si="2"/>
        <v>-211470.02387524268</v>
      </c>
      <c r="M164" s="14" t="s">
        <v>38</v>
      </c>
      <c r="N164" s="14" t="s">
        <v>11292</v>
      </c>
      <c r="Q164" s="5"/>
    </row>
    <row r="165" spans="2:17" hidden="1" outlineLevel="1">
      <c r="B165" s="5" t="s">
        <v>1062</v>
      </c>
      <c r="C165" s="5" t="s">
        <v>24</v>
      </c>
      <c r="D165" s="5" t="s">
        <v>55</v>
      </c>
      <c r="E165" s="5"/>
      <c r="F165" s="5" t="s">
        <v>14335</v>
      </c>
      <c r="G165" s="5" t="s">
        <v>14336</v>
      </c>
      <c r="H165" s="5" t="s">
        <v>1065</v>
      </c>
      <c r="I165" s="5" t="s">
        <v>124</v>
      </c>
      <c r="J165" s="5" t="s">
        <v>38</v>
      </c>
      <c r="K165" s="5" t="s">
        <v>893</v>
      </c>
      <c r="L165" s="2">
        <f t="shared" si="2"/>
        <v>283679.30032044754</v>
      </c>
      <c r="M165" s="14" t="s">
        <v>38</v>
      </c>
      <c r="N165" s="14" t="s">
        <v>533</v>
      </c>
      <c r="Q165" s="5"/>
    </row>
    <row r="166" spans="2:17" hidden="1" outlineLevel="1">
      <c r="B166" s="5" t="s">
        <v>1062</v>
      </c>
      <c r="C166" s="5" t="s">
        <v>24</v>
      </c>
      <c r="D166" s="5" t="s">
        <v>55</v>
      </c>
      <c r="E166" s="5"/>
      <c r="F166" s="5" t="s">
        <v>14337</v>
      </c>
      <c r="G166" s="5" t="s">
        <v>14338</v>
      </c>
      <c r="H166" s="5" t="s">
        <v>1065</v>
      </c>
      <c r="I166" s="5" t="s">
        <v>3087</v>
      </c>
      <c r="J166" s="5" t="s">
        <v>38</v>
      </c>
      <c r="K166" s="5" t="s">
        <v>1008</v>
      </c>
      <c r="L166" s="2">
        <f t="shared" si="2"/>
        <v>-226943.44025635801</v>
      </c>
      <c r="M166" s="14" t="s">
        <v>38</v>
      </c>
      <c r="N166" s="14" t="s">
        <v>11238</v>
      </c>
      <c r="Q166" s="5"/>
    </row>
    <row r="167" spans="2:17" hidden="1" outlineLevel="1">
      <c r="B167" s="5" t="s">
        <v>1077</v>
      </c>
      <c r="C167" s="5" t="s">
        <v>24</v>
      </c>
      <c r="D167" s="5" t="s">
        <v>38</v>
      </c>
      <c r="E167" s="5"/>
      <c r="F167" s="5" t="s">
        <v>1078</v>
      </c>
      <c r="G167" s="5" t="s">
        <v>1079</v>
      </c>
      <c r="H167" s="5" t="s">
        <v>1080</v>
      </c>
      <c r="I167" s="5" t="s">
        <v>1081</v>
      </c>
      <c r="J167" s="5" t="s">
        <v>38</v>
      </c>
      <c r="K167" s="5" t="s">
        <v>1294</v>
      </c>
      <c r="L167" s="2">
        <f t="shared" si="2"/>
        <v>-97998.303747063677</v>
      </c>
      <c r="M167" s="14" t="s">
        <v>38</v>
      </c>
      <c r="N167" s="14" t="s">
        <v>12338</v>
      </c>
      <c r="Q167" s="5"/>
    </row>
    <row r="168" spans="2:17" hidden="1" outlineLevel="1">
      <c r="B168" s="5" t="s">
        <v>1077</v>
      </c>
      <c r="C168" s="5" t="s">
        <v>24</v>
      </c>
      <c r="D168" s="5" t="s">
        <v>55</v>
      </c>
      <c r="E168" s="5"/>
      <c r="F168" s="5" t="s">
        <v>14339</v>
      </c>
      <c r="G168" s="5" t="s">
        <v>14340</v>
      </c>
      <c r="H168" s="5" t="s">
        <v>1080</v>
      </c>
      <c r="I168" s="5" t="s">
        <v>1514</v>
      </c>
      <c r="J168" s="5" t="s">
        <v>38</v>
      </c>
      <c r="K168" s="5" t="s">
        <v>139</v>
      </c>
      <c r="L168" s="2">
        <f t="shared" si="2"/>
        <v>195996.60749412735</v>
      </c>
      <c r="M168" s="14" t="s">
        <v>38</v>
      </c>
      <c r="N168" s="14" t="s">
        <v>13374</v>
      </c>
      <c r="Q168" s="5"/>
    </row>
    <row r="169" spans="2:17" hidden="1" outlineLevel="1">
      <c r="B169" s="5" t="s">
        <v>1087</v>
      </c>
      <c r="C169" s="5" t="s">
        <v>37</v>
      </c>
      <c r="D169" s="5" t="s">
        <v>46</v>
      </c>
      <c r="E169" s="5"/>
      <c r="F169" s="5" t="s">
        <v>14341</v>
      </c>
      <c r="G169" s="5" t="s">
        <v>14342</v>
      </c>
      <c r="H169" s="5" t="s">
        <v>1090</v>
      </c>
      <c r="I169" s="5" t="s">
        <v>207</v>
      </c>
      <c r="J169" s="5" t="s">
        <v>51</v>
      </c>
      <c r="K169" s="5" t="s">
        <v>1620</v>
      </c>
      <c r="L169" s="2">
        <f t="shared" si="2"/>
        <v>226943.44025635801</v>
      </c>
      <c r="M169" s="14" t="s">
        <v>38</v>
      </c>
      <c r="N169" s="14" t="s">
        <v>14343</v>
      </c>
      <c r="Q169" s="5"/>
    </row>
    <row r="170" spans="2:17" hidden="1" outlineLevel="1">
      <c r="B170" s="5" t="s">
        <v>1097</v>
      </c>
      <c r="C170" s="5" t="s">
        <v>24</v>
      </c>
      <c r="D170" s="5" t="s">
        <v>46</v>
      </c>
      <c r="E170" s="5"/>
      <c r="F170" s="5" t="s">
        <v>14344</v>
      </c>
      <c r="G170" s="5" t="s">
        <v>14345</v>
      </c>
      <c r="H170" s="5" t="s">
        <v>1100</v>
      </c>
      <c r="I170" s="5" t="s">
        <v>158</v>
      </c>
      <c r="J170" s="5" t="s">
        <v>51</v>
      </c>
      <c r="K170" s="5" t="s">
        <v>2126</v>
      </c>
      <c r="L170" s="2">
        <f t="shared" si="2"/>
        <v>345572.96584490879</v>
      </c>
      <c r="M170" s="14" t="s">
        <v>38</v>
      </c>
      <c r="N170" s="14" t="s">
        <v>14346</v>
      </c>
      <c r="Q170" s="5"/>
    </row>
    <row r="171" spans="2:17" hidden="1" outlineLevel="1">
      <c r="B171" s="5" t="s">
        <v>1097</v>
      </c>
      <c r="C171" s="5" t="s">
        <v>24</v>
      </c>
      <c r="D171" s="5" t="s">
        <v>38</v>
      </c>
      <c r="E171" s="5"/>
      <c r="F171" s="5" t="s">
        <v>14347</v>
      </c>
      <c r="G171" s="5" t="s">
        <v>14345</v>
      </c>
      <c r="H171" s="5" t="s">
        <v>1100</v>
      </c>
      <c r="I171" s="5" t="s">
        <v>5660</v>
      </c>
      <c r="J171" s="5" t="s">
        <v>51</v>
      </c>
      <c r="K171" s="5" t="s">
        <v>331</v>
      </c>
      <c r="L171" s="2">
        <f t="shared" si="2"/>
        <v>-170207.58019226851</v>
      </c>
      <c r="M171" s="14" t="s">
        <v>38</v>
      </c>
      <c r="N171" s="14" t="s">
        <v>14348</v>
      </c>
      <c r="Q171" s="5"/>
    </row>
    <row r="172" spans="2:17" hidden="1" outlineLevel="1">
      <c r="B172" s="5" t="s">
        <v>1106</v>
      </c>
      <c r="C172" s="5" t="s">
        <v>24</v>
      </c>
      <c r="D172" s="5" t="s">
        <v>63</v>
      </c>
      <c r="E172" s="5"/>
      <c r="F172" s="5" t="s">
        <v>14349</v>
      </c>
      <c r="G172" s="5" t="s">
        <v>14350</v>
      </c>
      <c r="H172" s="5" t="s">
        <v>1109</v>
      </c>
      <c r="I172" s="5" t="s">
        <v>138</v>
      </c>
      <c r="J172" s="5" t="s">
        <v>51</v>
      </c>
      <c r="K172" s="5" t="s">
        <v>484</v>
      </c>
      <c r="L172" s="2">
        <f t="shared" si="2"/>
        <v>309468.32762230636</v>
      </c>
      <c r="M172" s="14" t="s">
        <v>38</v>
      </c>
      <c r="N172" s="14" t="s">
        <v>6155</v>
      </c>
      <c r="Q172" s="5"/>
    </row>
    <row r="173" spans="2:17" hidden="1" outlineLevel="1">
      <c r="B173" s="5" t="s">
        <v>1106</v>
      </c>
      <c r="C173" s="5" t="s">
        <v>24</v>
      </c>
      <c r="D173" s="5" t="s">
        <v>63</v>
      </c>
      <c r="E173" s="5"/>
      <c r="F173" s="5" t="s">
        <v>14351</v>
      </c>
      <c r="G173" s="5" t="s">
        <v>14352</v>
      </c>
      <c r="H173" s="5" t="s">
        <v>1109</v>
      </c>
      <c r="I173" s="5" t="s">
        <v>859</v>
      </c>
      <c r="J173" s="5" t="s">
        <v>51</v>
      </c>
      <c r="K173" s="5" t="s">
        <v>1075</v>
      </c>
      <c r="L173" s="2">
        <f t="shared" si="2"/>
        <v>-232101.24571672978</v>
      </c>
      <c r="M173" s="14" t="s">
        <v>38</v>
      </c>
      <c r="N173" s="14" t="s">
        <v>6158</v>
      </c>
      <c r="Q173" s="5"/>
    </row>
    <row r="174" spans="2:17" hidden="1" outlineLevel="1">
      <c r="B174" s="5" t="s">
        <v>1116</v>
      </c>
      <c r="C174" s="5" t="s">
        <v>24</v>
      </c>
      <c r="D174" s="5" t="s">
        <v>55</v>
      </c>
      <c r="E174" s="5"/>
      <c r="F174" s="5" t="s">
        <v>14353</v>
      </c>
      <c r="G174" s="5" t="s">
        <v>14354</v>
      </c>
      <c r="H174" s="5" t="s">
        <v>1119</v>
      </c>
      <c r="I174" s="5" t="s">
        <v>3077</v>
      </c>
      <c r="J174" s="5" t="s">
        <v>38</v>
      </c>
      <c r="K174" s="5" t="s">
        <v>5123</v>
      </c>
      <c r="L174" s="2">
        <f t="shared" si="2"/>
        <v>-314626.13308267813</v>
      </c>
      <c r="M174" s="14" t="s">
        <v>38</v>
      </c>
      <c r="N174" s="14" t="s">
        <v>14355</v>
      </c>
      <c r="Q174" s="5"/>
    </row>
    <row r="175" spans="2:17" hidden="1" outlineLevel="1">
      <c r="B175" s="5" t="s">
        <v>1116</v>
      </c>
      <c r="C175" s="5" t="s">
        <v>24</v>
      </c>
      <c r="D175" s="5" t="s">
        <v>46</v>
      </c>
      <c r="E175" s="5"/>
      <c r="F175" s="5" t="s">
        <v>14356</v>
      </c>
      <c r="G175" s="5" t="s">
        <v>14357</v>
      </c>
      <c r="H175" s="5" t="s">
        <v>1119</v>
      </c>
      <c r="I175" s="5" t="s">
        <v>2458</v>
      </c>
      <c r="J175" s="5" t="s">
        <v>38</v>
      </c>
      <c r="K175" s="5" t="s">
        <v>1405</v>
      </c>
      <c r="L175" s="2">
        <f t="shared" si="2"/>
        <v>355888.57676565228</v>
      </c>
      <c r="M175" s="14" t="s">
        <v>38</v>
      </c>
      <c r="N175" s="14" t="s">
        <v>12119</v>
      </c>
      <c r="Q175" s="5"/>
    </row>
    <row r="176" spans="2:17" hidden="1" outlineLevel="1">
      <c r="B176" s="5" t="s">
        <v>1131</v>
      </c>
      <c r="C176" s="5" t="s">
        <v>37</v>
      </c>
      <c r="D176" s="5" t="s">
        <v>38</v>
      </c>
      <c r="E176" s="5"/>
      <c r="F176" s="5" t="s">
        <v>14358</v>
      </c>
      <c r="G176" s="5" t="s">
        <v>14359</v>
      </c>
      <c r="H176" s="5" t="s">
        <v>1134</v>
      </c>
      <c r="I176" s="5" t="s">
        <v>152</v>
      </c>
      <c r="J176" s="5" t="s">
        <v>51</v>
      </c>
      <c r="K176" s="5" t="s">
        <v>2286</v>
      </c>
      <c r="L176" s="2">
        <f t="shared" si="2"/>
        <v>97998.303747063677</v>
      </c>
      <c r="M176" s="14" t="s">
        <v>38</v>
      </c>
      <c r="N176" s="14" t="s">
        <v>14360</v>
      </c>
      <c r="Q176" s="5"/>
    </row>
    <row r="177" spans="2:17" hidden="1" outlineLevel="1">
      <c r="B177" s="5" t="s">
        <v>1148</v>
      </c>
      <c r="C177" s="5" t="s">
        <v>24</v>
      </c>
      <c r="D177" s="5" t="s">
        <v>142</v>
      </c>
      <c r="E177" s="5"/>
      <c r="F177" s="5" t="s">
        <v>14361</v>
      </c>
      <c r="G177" s="5" t="s">
        <v>14362</v>
      </c>
      <c r="H177" s="5" t="s">
        <v>1151</v>
      </c>
      <c r="I177" s="5" t="s">
        <v>13026</v>
      </c>
      <c r="J177" s="5" t="s">
        <v>51</v>
      </c>
      <c r="K177" s="5" t="s">
        <v>643</v>
      </c>
      <c r="L177" s="2">
        <f t="shared" si="2"/>
        <v>428097.85321085708</v>
      </c>
      <c r="M177" s="14" t="s">
        <v>38</v>
      </c>
      <c r="N177" s="14" t="s">
        <v>6219</v>
      </c>
      <c r="Q177" s="5"/>
    </row>
    <row r="178" spans="2:17" hidden="1" outlineLevel="1">
      <c r="B178" s="5" t="s">
        <v>1154</v>
      </c>
      <c r="C178" s="5" t="s">
        <v>24</v>
      </c>
      <c r="D178" s="5" t="s">
        <v>55</v>
      </c>
      <c r="E178" s="5"/>
      <c r="F178" s="5" t="s">
        <v>14363</v>
      </c>
      <c r="G178" s="5" t="s">
        <v>14364</v>
      </c>
      <c r="H178" s="5" t="s">
        <v>1157</v>
      </c>
      <c r="I178" s="5" t="s">
        <v>1277</v>
      </c>
      <c r="J178" s="5" t="s">
        <v>51</v>
      </c>
      <c r="K178" s="5" t="s">
        <v>132</v>
      </c>
      <c r="L178" s="2">
        <f t="shared" si="2"/>
        <v>170207.58019226851</v>
      </c>
      <c r="M178" s="14" t="s">
        <v>38</v>
      </c>
      <c r="N178" s="14" t="s">
        <v>14365</v>
      </c>
      <c r="Q178" s="5"/>
    </row>
    <row r="179" spans="2:17" hidden="1" outlineLevel="1">
      <c r="B179" s="5" t="s">
        <v>1154</v>
      </c>
      <c r="C179" s="5" t="s">
        <v>24</v>
      </c>
      <c r="D179" s="5" t="s">
        <v>38</v>
      </c>
      <c r="E179" s="5"/>
      <c r="F179" s="5" t="s">
        <v>14366</v>
      </c>
      <c r="G179" s="5" t="s">
        <v>14367</v>
      </c>
      <c r="H179" s="5" t="s">
        <v>1157</v>
      </c>
      <c r="I179" s="5" t="s">
        <v>3166</v>
      </c>
      <c r="J179" s="5" t="s">
        <v>51</v>
      </c>
      <c r="K179" s="5" t="s">
        <v>768</v>
      </c>
      <c r="L179" s="2">
        <f t="shared" si="2"/>
        <v>-20631.221841487091</v>
      </c>
      <c r="M179" s="14" t="s">
        <v>38</v>
      </c>
      <c r="N179" s="14" t="s">
        <v>14368</v>
      </c>
      <c r="Q179" s="5"/>
    </row>
    <row r="180" spans="2:17" hidden="1" outlineLevel="1">
      <c r="B180" s="5" t="s">
        <v>1166</v>
      </c>
      <c r="C180" s="5" t="s">
        <v>37</v>
      </c>
      <c r="D180" s="5" t="s">
        <v>38</v>
      </c>
      <c r="E180" s="5"/>
      <c r="F180" s="5" t="s">
        <v>14369</v>
      </c>
      <c r="G180" s="5" t="s">
        <v>14370</v>
      </c>
      <c r="H180" s="5" t="s">
        <v>1169</v>
      </c>
      <c r="I180" s="5" t="s">
        <v>1263</v>
      </c>
      <c r="J180" s="5" t="s">
        <v>38</v>
      </c>
      <c r="K180" s="5" t="s">
        <v>583</v>
      </c>
      <c r="L180" s="2">
        <f t="shared" si="2"/>
        <v>61893.665524461263</v>
      </c>
      <c r="M180" s="14" t="s">
        <v>38</v>
      </c>
      <c r="N180" s="14" t="s">
        <v>14371</v>
      </c>
      <c r="Q180" s="5"/>
    </row>
    <row r="181" spans="2:17" hidden="1" outlineLevel="1">
      <c r="B181" s="5" t="s">
        <v>1176</v>
      </c>
      <c r="C181" s="5" t="s">
        <v>24</v>
      </c>
      <c r="D181" s="5" t="s">
        <v>38</v>
      </c>
      <c r="E181" s="5"/>
      <c r="F181" s="5" t="s">
        <v>14372</v>
      </c>
      <c r="G181" s="5" t="s">
        <v>14373</v>
      </c>
      <c r="H181" s="5" t="s">
        <v>1179</v>
      </c>
      <c r="I181" s="5" t="s">
        <v>3177</v>
      </c>
      <c r="J181" s="5" t="s">
        <v>38</v>
      </c>
      <c r="K181" s="5" t="s">
        <v>2259</v>
      </c>
      <c r="L181" s="2">
        <f t="shared" si="2"/>
        <v>464202.49143345957</v>
      </c>
      <c r="M181" s="14" t="s">
        <v>38</v>
      </c>
      <c r="N181" s="14" t="s">
        <v>14374</v>
      </c>
      <c r="Q181" s="5"/>
    </row>
    <row r="182" spans="2:17" hidden="1" outlineLevel="1">
      <c r="B182" s="5" t="s">
        <v>1176</v>
      </c>
      <c r="C182" s="5" t="s">
        <v>24</v>
      </c>
      <c r="D182" s="5" t="s">
        <v>38</v>
      </c>
      <c r="E182" s="5"/>
      <c r="F182" s="5" t="s">
        <v>14375</v>
      </c>
      <c r="G182" s="5" t="s">
        <v>14376</v>
      </c>
      <c r="H182" s="5" t="s">
        <v>1179</v>
      </c>
      <c r="I182" s="5" t="s">
        <v>88</v>
      </c>
      <c r="J182" s="5" t="s">
        <v>38</v>
      </c>
      <c r="K182" s="5" t="s">
        <v>355</v>
      </c>
      <c r="L182" s="2">
        <f t="shared" si="2"/>
        <v>-67051.470984833039</v>
      </c>
      <c r="M182" s="14" t="s">
        <v>38</v>
      </c>
      <c r="N182" s="14" t="s">
        <v>14377</v>
      </c>
      <c r="Q182" s="5"/>
    </row>
    <row r="183" spans="2:17" hidden="1" outlineLevel="1">
      <c r="B183" s="5" t="s">
        <v>1186</v>
      </c>
      <c r="C183" s="5" t="s">
        <v>24</v>
      </c>
      <c r="D183" s="5" t="s">
        <v>55</v>
      </c>
      <c r="E183" s="5"/>
      <c r="F183" s="5" t="s">
        <v>14378</v>
      </c>
      <c r="G183" s="5" t="s">
        <v>14379</v>
      </c>
      <c r="H183" s="5" t="s">
        <v>1189</v>
      </c>
      <c r="I183" s="5" t="s">
        <v>2961</v>
      </c>
      <c r="J183" s="5" t="s">
        <v>51</v>
      </c>
      <c r="K183" s="5" t="s">
        <v>3819</v>
      </c>
      <c r="L183" s="2">
        <f t="shared" si="2"/>
        <v>-118629.52558855076</v>
      </c>
      <c r="M183" s="14" t="s">
        <v>38</v>
      </c>
      <c r="N183" s="14" t="s">
        <v>5068</v>
      </c>
      <c r="Q183" s="5"/>
    </row>
    <row r="184" spans="2:17" hidden="1" outlineLevel="1">
      <c r="B184" s="5" t="s">
        <v>1186</v>
      </c>
      <c r="C184" s="5" t="s">
        <v>24</v>
      </c>
      <c r="D184" s="5" t="s">
        <v>46</v>
      </c>
      <c r="E184" s="5"/>
      <c r="F184" s="5" t="s">
        <v>14380</v>
      </c>
      <c r="G184" s="5" t="s">
        <v>14381</v>
      </c>
      <c r="H184" s="5" t="s">
        <v>1189</v>
      </c>
      <c r="I184" s="5" t="s">
        <v>245</v>
      </c>
      <c r="J184" s="5" t="s">
        <v>51</v>
      </c>
      <c r="K184" s="5" t="s">
        <v>75</v>
      </c>
      <c r="L184" s="2">
        <f t="shared" si="2"/>
        <v>139260.74743003788</v>
      </c>
      <c r="M184" s="14" t="s">
        <v>38</v>
      </c>
      <c r="N184" s="14" t="s">
        <v>7866</v>
      </c>
      <c r="Q184" s="5"/>
    </row>
    <row r="185" spans="2:17" hidden="1" outlineLevel="1">
      <c r="B185" s="5" t="s">
        <v>1196</v>
      </c>
      <c r="C185" s="5" t="s">
        <v>24</v>
      </c>
      <c r="D185" s="5" t="s">
        <v>38</v>
      </c>
      <c r="E185" s="5"/>
      <c r="F185" s="5" t="s">
        <v>6280</v>
      </c>
      <c r="G185" s="5" t="s">
        <v>6281</v>
      </c>
      <c r="H185" s="5" t="s">
        <v>1199</v>
      </c>
      <c r="I185" s="5" t="s">
        <v>465</v>
      </c>
      <c r="J185" s="5" t="s">
        <v>38</v>
      </c>
      <c r="K185" s="5" t="s">
        <v>1060</v>
      </c>
      <c r="L185" s="2">
        <f t="shared" si="2"/>
        <v>-51578.054603717726</v>
      </c>
      <c r="M185" s="14" t="s">
        <v>38</v>
      </c>
      <c r="N185" s="14" t="s">
        <v>14382</v>
      </c>
      <c r="Q185" s="5"/>
    </row>
    <row r="186" spans="2:17" hidden="1" outlineLevel="1">
      <c r="B186" s="5" t="s">
        <v>1196</v>
      </c>
      <c r="C186" s="5" t="s">
        <v>24</v>
      </c>
      <c r="D186" s="5" t="s">
        <v>38</v>
      </c>
      <c r="E186" s="5"/>
      <c r="F186" s="5" t="s">
        <v>14383</v>
      </c>
      <c r="G186" s="5" t="s">
        <v>14384</v>
      </c>
      <c r="H186" s="5" t="s">
        <v>1199</v>
      </c>
      <c r="I186" s="5" t="s">
        <v>408</v>
      </c>
      <c r="J186" s="5" t="s">
        <v>38</v>
      </c>
      <c r="K186" s="5" t="s">
        <v>1209</v>
      </c>
      <c r="L186" s="2">
        <f t="shared" si="2"/>
        <v>268205.88393933215</v>
      </c>
      <c r="M186" s="14" t="s">
        <v>38</v>
      </c>
      <c r="N186" s="14" t="s">
        <v>14385</v>
      </c>
      <c r="Q186" s="5"/>
    </row>
    <row r="187" spans="2:17" hidden="1" outlineLevel="1">
      <c r="B187" s="5" t="s">
        <v>1196</v>
      </c>
      <c r="C187" s="5" t="s">
        <v>24</v>
      </c>
      <c r="D187" s="5" t="s">
        <v>55</v>
      </c>
      <c r="E187" s="5"/>
      <c r="F187" s="5" t="s">
        <v>14386</v>
      </c>
      <c r="G187" s="5" t="s">
        <v>14387</v>
      </c>
      <c r="H187" s="5" t="s">
        <v>1199</v>
      </c>
      <c r="I187" s="5" t="s">
        <v>767</v>
      </c>
      <c r="J187" s="5" t="s">
        <v>38</v>
      </c>
      <c r="K187" s="5" t="s">
        <v>1374</v>
      </c>
      <c r="L187" s="2">
        <f t="shared" si="2"/>
        <v>-30946.832762230631</v>
      </c>
      <c r="M187" s="14" t="s">
        <v>38</v>
      </c>
      <c r="N187" s="14" t="s">
        <v>14388</v>
      </c>
      <c r="Q187" s="5"/>
    </row>
    <row r="188" spans="2:17" hidden="1" outlineLevel="1">
      <c r="B188" s="5" t="s">
        <v>6286</v>
      </c>
      <c r="C188" s="5" t="s">
        <v>24</v>
      </c>
      <c r="D188" s="5" t="s">
        <v>38</v>
      </c>
      <c r="E188" s="5"/>
      <c r="F188" s="5" t="s">
        <v>8809</v>
      </c>
      <c r="G188" s="5" t="s">
        <v>14389</v>
      </c>
      <c r="H188" s="5" t="s">
        <v>6289</v>
      </c>
      <c r="I188" s="5" t="s">
        <v>9688</v>
      </c>
      <c r="J188" s="5" t="s">
        <v>51</v>
      </c>
      <c r="K188" s="5" t="s">
        <v>46</v>
      </c>
      <c r="L188" s="2">
        <f t="shared" si="2"/>
        <v>15473.416381115316</v>
      </c>
      <c r="M188" s="14" t="s">
        <v>38</v>
      </c>
      <c r="N188" s="14" t="s">
        <v>14390</v>
      </c>
      <c r="Q188" s="5"/>
    </row>
    <row r="189" spans="2:17" hidden="1" outlineLevel="1">
      <c r="B189" s="5" t="s">
        <v>1211</v>
      </c>
      <c r="C189" s="5" t="s">
        <v>24</v>
      </c>
      <c r="D189" s="5" t="s">
        <v>55</v>
      </c>
      <c r="E189" s="5"/>
      <c r="F189" s="5" t="s">
        <v>14391</v>
      </c>
      <c r="G189" s="5" t="s">
        <v>14392</v>
      </c>
      <c r="H189" s="5" t="s">
        <v>1214</v>
      </c>
      <c r="I189" s="5" t="s">
        <v>5127</v>
      </c>
      <c r="J189" s="5" t="s">
        <v>38</v>
      </c>
      <c r="K189" s="5" t="s">
        <v>5242</v>
      </c>
      <c r="L189" s="2">
        <f t="shared" si="2"/>
        <v>515780.54603717726</v>
      </c>
      <c r="M189" s="14" t="s">
        <v>38</v>
      </c>
      <c r="N189" s="14" t="s">
        <v>14393</v>
      </c>
      <c r="Q189" s="5"/>
    </row>
    <row r="190" spans="2:17" hidden="1" outlineLevel="1">
      <c r="B190" s="5" t="s">
        <v>1211</v>
      </c>
      <c r="C190" s="5" t="s">
        <v>24</v>
      </c>
      <c r="D190" s="5" t="s">
        <v>46</v>
      </c>
      <c r="E190" s="5"/>
      <c r="F190" s="5" t="s">
        <v>14394</v>
      </c>
      <c r="G190" s="5" t="s">
        <v>14395</v>
      </c>
      <c r="H190" s="5" t="s">
        <v>1214</v>
      </c>
      <c r="I190" s="5" t="s">
        <v>2357</v>
      </c>
      <c r="J190" s="5" t="s">
        <v>38</v>
      </c>
      <c r="K190" s="5" t="s">
        <v>1215</v>
      </c>
      <c r="L190" s="2">
        <f t="shared" si="2"/>
        <v>-273363.68939970393</v>
      </c>
      <c r="M190" s="14" t="s">
        <v>38</v>
      </c>
      <c r="N190" s="14" t="s">
        <v>14396</v>
      </c>
      <c r="Q190" s="5"/>
    </row>
    <row r="191" spans="2:17" hidden="1" outlineLevel="1">
      <c r="B191" s="5" t="s">
        <v>1222</v>
      </c>
      <c r="C191" s="5" t="s">
        <v>24</v>
      </c>
      <c r="D191" s="5" t="s">
        <v>46</v>
      </c>
      <c r="E191" s="5"/>
      <c r="F191" s="5" t="s">
        <v>14397</v>
      </c>
      <c r="G191" s="5" t="s">
        <v>14398</v>
      </c>
      <c r="H191" s="5" t="s">
        <v>1225</v>
      </c>
      <c r="I191" s="5" t="s">
        <v>50</v>
      </c>
      <c r="J191" s="5" t="s">
        <v>51</v>
      </c>
      <c r="K191" s="5" t="s">
        <v>379</v>
      </c>
      <c r="L191" s="2">
        <f t="shared" si="2"/>
        <v>299152.71670156281</v>
      </c>
      <c r="M191" s="14" t="s">
        <v>38</v>
      </c>
      <c r="N191" s="14" t="s">
        <v>8130</v>
      </c>
      <c r="Q191" s="5"/>
    </row>
    <row r="192" spans="2:17" hidden="1" outlineLevel="1">
      <c r="B192" s="5" t="s">
        <v>1222</v>
      </c>
      <c r="C192" s="5" t="s">
        <v>24</v>
      </c>
      <c r="D192" s="5" t="s">
        <v>55</v>
      </c>
      <c r="E192" s="5"/>
      <c r="F192" s="5" t="s">
        <v>12379</v>
      </c>
      <c r="G192" s="5" t="s">
        <v>12380</v>
      </c>
      <c r="H192" s="5" t="s">
        <v>1225</v>
      </c>
      <c r="I192" s="5" t="s">
        <v>1921</v>
      </c>
      <c r="J192" s="5" t="s">
        <v>51</v>
      </c>
      <c r="K192" s="5" t="s">
        <v>497</v>
      </c>
      <c r="L192" s="2">
        <f t="shared" si="2"/>
        <v>-247574.66209784505</v>
      </c>
      <c r="M192" s="14" t="s">
        <v>38</v>
      </c>
      <c r="N192" s="14" t="s">
        <v>14399</v>
      </c>
      <c r="Q192" s="5"/>
    </row>
    <row r="193" spans="1:17" hidden="1" outlineLevel="1">
      <c r="B193" s="5" t="s">
        <v>1233</v>
      </c>
      <c r="C193" s="5" t="s">
        <v>24</v>
      </c>
      <c r="D193" s="5" t="s">
        <v>142</v>
      </c>
      <c r="E193" s="5"/>
      <c r="F193" s="5" t="s">
        <v>14400</v>
      </c>
      <c r="G193" s="5" t="s">
        <v>14401</v>
      </c>
      <c r="H193" s="5" t="s">
        <v>1236</v>
      </c>
      <c r="I193" s="5" t="s">
        <v>1404</v>
      </c>
      <c r="J193" s="5" t="s">
        <v>38</v>
      </c>
      <c r="K193" s="5" t="s">
        <v>607</v>
      </c>
      <c r="L193" s="2">
        <f t="shared" si="2"/>
        <v>433255.65867122886</v>
      </c>
      <c r="M193" s="14" t="s">
        <v>38</v>
      </c>
      <c r="N193" s="14" t="s">
        <v>12393</v>
      </c>
      <c r="Q193" s="5"/>
    </row>
    <row r="194" spans="1:17" hidden="1" outlineLevel="1">
      <c r="B194" s="5" t="s">
        <v>1233</v>
      </c>
      <c r="C194" s="5" t="s">
        <v>24</v>
      </c>
      <c r="D194" s="5" t="s">
        <v>142</v>
      </c>
      <c r="E194" s="5"/>
      <c r="F194" s="5" t="s">
        <v>14402</v>
      </c>
      <c r="G194" s="5" t="s">
        <v>14403</v>
      </c>
      <c r="H194" s="5" t="s">
        <v>1236</v>
      </c>
      <c r="I194" s="5" t="s">
        <v>3202</v>
      </c>
      <c r="J194" s="5" t="s">
        <v>38</v>
      </c>
      <c r="K194" s="5" t="s">
        <v>1840</v>
      </c>
      <c r="L194" s="2">
        <f t="shared" si="2"/>
        <v>-335257.35492416518</v>
      </c>
      <c r="M194" s="14" t="s">
        <v>38</v>
      </c>
      <c r="N194" s="14" t="s">
        <v>4363</v>
      </c>
      <c r="Q194" s="5"/>
    </row>
    <row r="195" spans="1:17" hidden="1" outlineLevel="1">
      <c r="B195" s="5" t="s">
        <v>1233</v>
      </c>
      <c r="C195" s="5" t="s">
        <v>24</v>
      </c>
      <c r="D195" s="5" t="s">
        <v>374</v>
      </c>
      <c r="E195" s="5"/>
      <c r="F195" s="5" t="s">
        <v>14404</v>
      </c>
      <c r="G195" s="5" t="s">
        <v>14405</v>
      </c>
      <c r="H195" s="5" t="s">
        <v>1236</v>
      </c>
      <c r="I195" s="5" t="s">
        <v>131</v>
      </c>
      <c r="J195" s="5" t="s">
        <v>38</v>
      </c>
      <c r="K195" s="5" t="s">
        <v>1579</v>
      </c>
      <c r="L195" s="2">
        <f t="shared" ref="L195:L258" si="3">K195/$K$944*100</f>
        <v>-159891.96927152495</v>
      </c>
      <c r="M195" s="14" t="s">
        <v>38</v>
      </c>
      <c r="N195" s="14" t="s">
        <v>1190</v>
      </c>
      <c r="Q195" s="5"/>
    </row>
    <row r="196" spans="1:17" hidden="1" outlineLevel="1">
      <c r="B196" s="5" t="s">
        <v>1245</v>
      </c>
      <c r="C196" s="5" t="s">
        <v>24</v>
      </c>
      <c r="D196" s="5" t="s">
        <v>55</v>
      </c>
      <c r="E196" s="5"/>
      <c r="F196" s="5" t="s">
        <v>14406</v>
      </c>
      <c r="G196" s="5" t="s">
        <v>14407</v>
      </c>
      <c r="H196" s="5" t="s">
        <v>1248</v>
      </c>
      <c r="I196" s="5" t="s">
        <v>2167</v>
      </c>
      <c r="J196" s="5" t="s">
        <v>38</v>
      </c>
      <c r="K196" s="5" t="s">
        <v>82</v>
      </c>
      <c r="L196" s="2">
        <f t="shared" si="3"/>
        <v>175365.38565264028</v>
      </c>
      <c r="M196" s="14" t="s">
        <v>38</v>
      </c>
      <c r="N196" s="14" t="s">
        <v>14408</v>
      </c>
      <c r="Q196" s="5"/>
    </row>
    <row r="197" spans="1:17" hidden="1" outlineLevel="1">
      <c r="B197" s="5" t="s">
        <v>1254</v>
      </c>
      <c r="C197" s="5" t="s">
        <v>24</v>
      </c>
      <c r="D197" s="5" t="s">
        <v>63</v>
      </c>
      <c r="E197" s="5"/>
      <c r="F197" s="5" t="s">
        <v>14409</v>
      </c>
      <c r="G197" s="5" t="s">
        <v>14410</v>
      </c>
      <c r="H197" s="5" t="s">
        <v>1257</v>
      </c>
      <c r="I197" s="5" t="s">
        <v>316</v>
      </c>
      <c r="J197" s="5" t="s">
        <v>55</v>
      </c>
      <c r="K197" s="5" t="s">
        <v>952</v>
      </c>
      <c r="L197" s="2">
        <f t="shared" si="3"/>
        <v>113471.720128179</v>
      </c>
      <c r="M197" s="14" t="s">
        <v>38</v>
      </c>
      <c r="N197" s="14" t="s">
        <v>14411</v>
      </c>
      <c r="Q197" s="5"/>
    </row>
    <row r="198" spans="1:17" hidden="1" outlineLevel="1">
      <c r="B198" s="5" t="s">
        <v>1269</v>
      </c>
      <c r="C198" s="5" t="s">
        <v>24</v>
      </c>
      <c r="D198" s="5" t="s">
        <v>55</v>
      </c>
      <c r="E198" s="5"/>
      <c r="F198" s="5" t="s">
        <v>14412</v>
      </c>
      <c r="G198" s="5" t="s">
        <v>14413</v>
      </c>
      <c r="H198" s="5" t="s">
        <v>1272</v>
      </c>
      <c r="I198" s="5" t="s">
        <v>421</v>
      </c>
      <c r="J198" s="5" t="s">
        <v>38</v>
      </c>
      <c r="K198" s="5" t="s">
        <v>952</v>
      </c>
      <c r="L198" s="2">
        <f t="shared" si="3"/>
        <v>113471.720128179</v>
      </c>
      <c r="M198" s="14" t="s">
        <v>38</v>
      </c>
      <c r="N198" s="14" t="s">
        <v>14414</v>
      </c>
      <c r="Q198" s="5"/>
    </row>
    <row r="199" spans="1:17" hidden="1" outlineLevel="1">
      <c r="B199" s="5" t="s">
        <v>1269</v>
      </c>
      <c r="C199" s="5" t="s">
        <v>24</v>
      </c>
      <c r="D199" s="5" t="s">
        <v>38</v>
      </c>
      <c r="E199" s="5"/>
      <c r="F199" s="5" t="s">
        <v>14415</v>
      </c>
      <c r="G199" s="5" t="s">
        <v>14416</v>
      </c>
      <c r="H199" s="5" t="s">
        <v>1272</v>
      </c>
      <c r="I199" s="5" t="s">
        <v>1348</v>
      </c>
      <c r="J199" s="5" t="s">
        <v>38</v>
      </c>
      <c r="K199" s="5" t="s">
        <v>593</v>
      </c>
      <c r="L199" s="2">
        <f t="shared" si="3"/>
        <v>-56735.860064089502</v>
      </c>
      <c r="M199" s="14" t="s">
        <v>38</v>
      </c>
      <c r="N199" s="14" t="s">
        <v>9075</v>
      </c>
      <c r="Q199" s="5"/>
    </row>
    <row r="200" spans="1:17" hidden="1" outlineLevel="1">
      <c r="B200" s="5" t="s">
        <v>1289</v>
      </c>
      <c r="C200" s="5" t="s">
        <v>24</v>
      </c>
      <c r="D200" s="5" t="s">
        <v>38</v>
      </c>
      <c r="E200" s="5"/>
      <c r="F200" s="5" t="s">
        <v>14417</v>
      </c>
      <c r="G200" s="5" t="s">
        <v>14418</v>
      </c>
      <c r="H200" s="5" t="s">
        <v>1292</v>
      </c>
      <c r="I200" s="5" t="s">
        <v>7152</v>
      </c>
      <c r="J200" s="5" t="s">
        <v>38</v>
      </c>
      <c r="K200" s="5" t="s">
        <v>676</v>
      </c>
      <c r="L200" s="2">
        <f t="shared" si="3"/>
        <v>-5157.8054603717728</v>
      </c>
      <c r="M200" s="14" t="s">
        <v>38</v>
      </c>
      <c r="N200" s="14" t="s">
        <v>14419</v>
      </c>
      <c r="Q200" s="5"/>
    </row>
    <row r="201" spans="1:17" hidden="1" outlineLevel="1">
      <c r="B201" s="5" t="s">
        <v>1289</v>
      </c>
      <c r="C201" s="5" t="s">
        <v>24</v>
      </c>
      <c r="D201" s="5" t="s">
        <v>63</v>
      </c>
      <c r="E201" s="5"/>
      <c r="F201" s="5" t="s">
        <v>14420</v>
      </c>
      <c r="G201" s="5" t="s">
        <v>14421</v>
      </c>
      <c r="H201" s="5" t="s">
        <v>1292</v>
      </c>
      <c r="I201" s="5" t="s">
        <v>6417</v>
      </c>
      <c r="J201" s="5" t="s">
        <v>38</v>
      </c>
      <c r="K201" s="5" t="s">
        <v>438</v>
      </c>
      <c r="L201" s="2">
        <f t="shared" si="3"/>
        <v>391993.21498825471</v>
      </c>
      <c r="M201" s="14" t="s">
        <v>38</v>
      </c>
      <c r="N201" s="14" t="s">
        <v>5807</v>
      </c>
      <c r="Q201" s="5"/>
    </row>
    <row r="202" spans="1:17" hidden="1" outlineLevel="1">
      <c r="B202" s="5" t="s">
        <v>6386</v>
      </c>
      <c r="C202" s="5" t="s">
        <v>24</v>
      </c>
      <c r="D202" s="5" t="s">
        <v>38</v>
      </c>
      <c r="E202" s="5" t="s">
        <v>162</v>
      </c>
      <c r="F202" s="5" t="s">
        <v>14422</v>
      </c>
      <c r="G202" s="5" t="s">
        <v>14423</v>
      </c>
      <c r="H202" s="5" t="s">
        <v>6389</v>
      </c>
      <c r="I202" s="5" t="s">
        <v>207</v>
      </c>
      <c r="J202" s="5" t="s">
        <v>55</v>
      </c>
      <c r="K202" s="5" t="s">
        <v>676</v>
      </c>
      <c r="L202" s="2">
        <f t="shared" si="3"/>
        <v>-5157.8054603717728</v>
      </c>
      <c r="M202" s="14" t="s">
        <v>38</v>
      </c>
      <c r="N202" s="14" t="s">
        <v>14424</v>
      </c>
      <c r="Q202" s="5"/>
    </row>
    <row r="203" spans="1:17" hidden="1" outlineLevel="1">
      <c r="B203" s="5" t="s">
        <v>1312</v>
      </c>
      <c r="C203" s="5" t="s">
        <v>24</v>
      </c>
      <c r="D203" s="5" t="s">
        <v>38</v>
      </c>
      <c r="E203" s="5"/>
      <c r="F203" s="5" t="s">
        <v>12413</v>
      </c>
      <c r="G203" s="5" t="s">
        <v>14425</v>
      </c>
      <c r="H203" s="5" t="s">
        <v>1315</v>
      </c>
      <c r="I203" s="5" t="s">
        <v>6574</v>
      </c>
      <c r="J203" s="5" t="s">
        <v>55</v>
      </c>
      <c r="K203" s="5" t="s">
        <v>1337</v>
      </c>
      <c r="L203" s="2">
        <f t="shared" si="3"/>
        <v>-36104.638222602407</v>
      </c>
      <c r="M203" s="14" t="s">
        <v>38</v>
      </c>
      <c r="N203" s="14" t="s">
        <v>14426</v>
      </c>
      <c r="Q203" s="5"/>
    </row>
    <row r="204" spans="1:17" hidden="1" outlineLevel="1">
      <c r="B204" s="5" t="s">
        <v>1312</v>
      </c>
      <c r="C204" s="5" t="s">
        <v>24</v>
      </c>
      <c r="D204" s="5" t="s">
        <v>55</v>
      </c>
      <c r="E204" s="5"/>
      <c r="F204" s="5" t="s">
        <v>6400</v>
      </c>
      <c r="G204" s="5" t="s">
        <v>6401</v>
      </c>
      <c r="H204" s="5" t="s">
        <v>1315</v>
      </c>
      <c r="I204" s="5" t="s">
        <v>5114</v>
      </c>
      <c r="J204" s="5" t="s">
        <v>55</v>
      </c>
      <c r="K204" s="5" t="s">
        <v>2286</v>
      </c>
      <c r="L204" s="2">
        <f t="shared" si="3"/>
        <v>97998.303747063677</v>
      </c>
      <c r="M204" s="14" t="s">
        <v>38</v>
      </c>
      <c r="N204" s="14" t="s">
        <v>14427</v>
      </c>
      <c r="Q204" s="5"/>
    </row>
    <row r="205" spans="1:17" hidden="1" outlineLevel="1">
      <c r="B205" s="5" t="s">
        <v>1312</v>
      </c>
      <c r="C205" s="5" t="s">
        <v>24</v>
      </c>
      <c r="D205" s="5" t="s">
        <v>55</v>
      </c>
      <c r="E205" s="5"/>
      <c r="F205" s="5" t="s">
        <v>14428</v>
      </c>
      <c r="G205" s="5" t="s">
        <v>14429</v>
      </c>
      <c r="H205" s="5" t="s">
        <v>1315</v>
      </c>
      <c r="I205" s="5" t="s">
        <v>994</v>
      </c>
      <c r="J205" s="5" t="s">
        <v>55</v>
      </c>
      <c r="K205" s="5" t="s">
        <v>355</v>
      </c>
      <c r="L205" s="2">
        <f t="shared" si="3"/>
        <v>-67051.470984833039</v>
      </c>
      <c r="M205" s="14" t="s">
        <v>38</v>
      </c>
      <c r="N205" s="14" t="s">
        <v>14430</v>
      </c>
      <c r="Q205" s="5"/>
    </row>
    <row r="206" spans="1:17" hidden="1" outlineLevel="1">
      <c r="B206" s="5" t="s">
        <v>1344</v>
      </c>
      <c r="C206" s="5" t="s">
        <v>37</v>
      </c>
      <c r="D206" s="5" t="s">
        <v>38</v>
      </c>
      <c r="E206" s="5"/>
      <c r="F206" s="5" t="s">
        <v>14431</v>
      </c>
      <c r="G206" s="5" t="s">
        <v>14432</v>
      </c>
      <c r="H206" s="5" t="s">
        <v>1347</v>
      </c>
      <c r="I206" s="5" t="s">
        <v>7156</v>
      </c>
      <c r="J206" s="5" t="s">
        <v>38</v>
      </c>
      <c r="K206" s="5" t="s">
        <v>55</v>
      </c>
      <c r="L206" s="2">
        <f t="shared" si="3"/>
        <v>10315.610920743546</v>
      </c>
      <c r="M206" s="14" t="s">
        <v>38</v>
      </c>
      <c r="N206" s="14" t="s">
        <v>14433</v>
      </c>
      <c r="Q206" s="5"/>
    </row>
    <row r="207" spans="1:17" collapsed="1">
      <c r="A207" s="3" t="s">
        <v>14434</v>
      </c>
      <c r="B207" s="2" t="s">
        <v>2247</v>
      </c>
      <c r="C207" s="2" t="s">
        <v>2248</v>
      </c>
      <c r="D207" s="2" t="s">
        <v>14435</v>
      </c>
      <c r="E207" s="2" t="s">
        <v>14436</v>
      </c>
      <c r="F207" s="2" t="s">
        <v>14437</v>
      </c>
      <c r="G207" s="2" t="s">
        <v>5286</v>
      </c>
      <c r="H207" s="2" t="s">
        <v>2253</v>
      </c>
      <c r="I207" s="3" t="s">
        <v>2254</v>
      </c>
      <c r="K207" s="2">
        <f>136/79783</f>
        <v>1.7046237920358973E-3</v>
      </c>
      <c r="L207" s="2">
        <f t="shared" si="3"/>
        <v>8.7921179024423886</v>
      </c>
      <c r="M207" s="10">
        <v>-0.45100000000000001</v>
      </c>
      <c r="N207" s="10">
        <v>7.13</v>
      </c>
      <c r="Q207" s="5"/>
    </row>
    <row r="208" spans="1:17" hidden="1" outlineLevel="1">
      <c r="B208" s="1" t="s">
        <v>26</v>
      </c>
      <c r="C208" s="1" t="s">
        <v>27</v>
      </c>
      <c r="D208" s="1" t="s">
        <v>4</v>
      </c>
      <c r="E208" s="1" t="s">
        <v>28</v>
      </c>
      <c r="F208" s="1" t="s">
        <v>29</v>
      </c>
      <c r="G208" s="1" t="s">
        <v>30</v>
      </c>
      <c r="H208" s="1" t="s">
        <v>31</v>
      </c>
      <c r="I208" s="1" t="s">
        <v>32</v>
      </c>
      <c r="J208" s="1" t="s">
        <v>33</v>
      </c>
      <c r="K208" s="1" t="s">
        <v>3</v>
      </c>
      <c r="L208" s="2" t="e">
        <f t="shared" si="3"/>
        <v>#VALUE!</v>
      </c>
      <c r="M208" s="13" t="s">
        <v>34</v>
      </c>
      <c r="N208" s="13" t="s">
        <v>35</v>
      </c>
      <c r="Q208" s="5" t="s">
        <v>14148</v>
      </c>
    </row>
    <row r="209" spans="2:17" hidden="1" outlineLevel="1">
      <c r="B209" s="5" t="s">
        <v>2255</v>
      </c>
      <c r="C209" s="5" t="s">
        <v>24</v>
      </c>
      <c r="D209" s="5" t="s">
        <v>46</v>
      </c>
      <c r="E209" s="5"/>
      <c r="F209" s="5" t="s">
        <v>14438</v>
      </c>
      <c r="G209" s="5" t="s">
        <v>14439</v>
      </c>
      <c r="H209" s="5" t="s">
        <v>2258</v>
      </c>
      <c r="I209" s="5" t="s">
        <v>8166</v>
      </c>
      <c r="J209" s="5" t="s">
        <v>51</v>
      </c>
      <c r="K209" s="5" t="s">
        <v>89</v>
      </c>
      <c r="L209" s="2">
        <f t="shared" si="3"/>
        <v>144418.55289040963</v>
      </c>
      <c r="M209" s="14" t="s">
        <v>38</v>
      </c>
      <c r="N209" s="14" t="s">
        <v>1388</v>
      </c>
      <c r="Q209" s="5" t="s">
        <v>14151</v>
      </c>
    </row>
    <row r="210" spans="2:17" hidden="1" outlineLevel="1">
      <c r="B210" s="5" t="s">
        <v>2260</v>
      </c>
      <c r="C210" s="5" t="s">
        <v>24</v>
      </c>
      <c r="D210" s="5" t="s">
        <v>55</v>
      </c>
      <c r="E210" s="5"/>
      <c r="F210" s="5" t="s">
        <v>14440</v>
      </c>
      <c r="G210" s="5" t="s">
        <v>14441</v>
      </c>
      <c r="H210" s="5" t="s">
        <v>2263</v>
      </c>
      <c r="I210" s="5" t="s">
        <v>686</v>
      </c>
      <c r="J210" s="5" t="s">
        <v>51</v>
      </c>
      <c r="K210" s="5" t="s">
        <v>60</v>
      </c>
      <c r="L210" s="2">
        <f t="shared" si="3"/>
        <v>211470.02387524268</v>
      </c>
      <c r="M210" s="14" t="s">
        <v>38</v>
      </c>
      <c r="N210" s="14" t="s">
        <v>6928</v>
      </c>
      <c r="Q210" s="5" t="s">
        <v>14153</v>
      </c>
    </row>
    <row r="211" spans="2:17" hidden="1" outlineLevel="1">
      <c r="B211" s="5" t="s">
        <v>2266</v>
      </c>
      <c r="C211" s="5" t="s">
        <v>24</v>
      </c>
      <c r="D211" s="5" t="s">
        <v>55</v>
      </c>
      <c r="E211" s="5"/>
      <c r="F211" s="5" t="s">
        <v>14442</v>
      </c>
      <c r="G211" s="5" t="s">
        <v>14443</v>
      </c>
      <c r="H211" s="5" t="s">
        <v>2269</v>
      </c>
      <c r="I211" s="5" t="s">
        <v>2495</v>
      </c>
      <c r="J211" s="5" t="s">
        <v>51</v>
      </c>
      <c r="K211" s="5" t="s">
        <v>215</v>
      </c>
      <c r="L211" s="2">
        <f t="shared" si="3"/>
        <v>190838.80203375558</v>
      </c>
      <c r="M211" s="14" t="s">
        <v>38</v>
      </c>
      <c r="N211" s="14" t="s">
        <v>4871</v>
      </c>
      <c r="Q211" s="5" t="s">
        <v>14156</v>
      </c>
    </row>
    <row r="212" spans="2:17" hidden="1" outlineLevel="1">
      <c r="B212" s="5" t="s">
        <v>2271</v>
      </c>
      <c r="C212" s="5" t="s">
        <v>24</v>
      </c>
      <c r="D212" s="5" t="s">
        <v>38</v>
      </c>
      <c r="E212" s="5"/>
      <c r="F212" s="5" t="s">
        <v>14444</v>
      </c>
      <c r="G212" s="5" t="s">
        <v>14445</v>
      </c>
      <c r="H212" s="5" t="s">
        <v>2274</v>
      </c>
      <c r="I212" s="5" t="s">
        <v>518</v>
      </c>
      <c r="J212" s="5" t="s">
        <v>51</v>
      </c>
      <c r="K212" s="5" t="s">
        <v>639</v>
      </c>
      <c r="L212" s="2">
        <f t="shared" si="3"/>
        <v>72209.276445204814</v>
      </c>
      <c r="M212" s="14" t="s">
        <v>38</v>
      </c>
      <c r="N212" s="14" t="s">
        <v>14446</v>
      </c>
      <c r="Q212" s="5" t="s">
        <v>14158</v>
      </c>
    </row>
    <row r="213" spans="2:17" hidden="1" outlineLevel="1">
      <c r="B213" s="5" t="s">
        <v>2276</v>
      </c>
      <c r="C213" s="5" t="s">
        <v>24</v>
      </c>
      <c r="D213" s="5" t="s">
        <v>55</v>
      </c>
      <c r="E213" s="5"/>
      <c r="F213" s="5" t="s">
        <v>14447</v>
      </c>
      <c r="G213" s="5" t="s">
        <v>14448</v>
      </c>
      <c r="H213" s="5" t="s">
        <v>2279</v>
      </c>
      <c r="I213" s="5" t="s">
        <v>3177</v>
      </c>
      <c r="J213" s="5" t="s">
        <v>51</v>
      </c>
      <c r="K213" s="5" t="s">
        <v>289</v>
      </c>
      <c r="L213" s="2">
        <f t="shared" si="3"/>
        <v>247574.66209784505</v>
      </c>
      <c r="M213" s="14" t="s">
        <v>38</v>
      </c>
      <c r="N213" s="14" t="s">
        <v>14449</v>
      </c>
      <c r="Q213" s="5" t="s">
        <v>7449</v>
      </c>
    </row>
    <row r="214" spans="2:17" hidden="1" outlineLevel="1">
      <c r="B214" s="5" t="s">
        <v>2282</v>
      </c>
      <c r="C214" s="5" t="s">
        <v>24</v>
      </c>
      <c r="D214" s="5" t="s">
        <v>38</v>
      </c>
      <c r="E214" s="5"/>
      <c r="F214" s="5" t="s">
        <v>14450</v>
      </c>
      <c r="G214" s="5" t="s">
        <v>14451</v>
      </c>
      <c r="H214" s="5" t="s">
        <v>2285</v>
      </c>
      <c r="I214" s="5" t="s">
        <v>5660</v>
      </c>
      <c r="J214" s="5" t="s">
        <v>51</v>
      </c>
      <c r="K214" s="5" t="s">
        <v>887</v>
      </c>
      <c r="L214" s="2">
        <f t="shared" si="3"/>
        <v>77367.08190557659</v>
      </c>
      <c r="M214" s="14" t="s">
        <v>38</v>
      </c>
      <c r="N214" s="14" t="s">
        <v>14452</v>
      </c>
      <c r="Q214" s="5" t="s">
        <v>14163</v>
      </c>
    </row>
    <row r="215" spans="2:17" hidden="1" outlineLevel="1">
      <c r="B215" s="5" t="s">
        <v>2288</v>
      </c>
      <c r="C215" s="5" t="s">
        <v>24</v>
      </c>
      <c r="D215" s="5" t="s">
        <v>55</v>
      </c>
      <c r="E215" s="5"/>
      <c r="F215" s="5" t="s">
        <v>14453</v>
      </c>
      <c r="G215" s="5" t="s">
        <v>14454</v>
      </c>
      <c r="H215" s="5" t="s">
        <v>2291</v>
      </c>
      <c r="I215" s="5" t="s">
        <v>2042</v>
      </c>
      <c r="J215" s="5" t="s">
        <v>51</v>
      </c>
      <c r="K215" s="5" t="s">
        <v>82</v>
      </c>
      <c r="L215" s="2">
        <f t="shared" si="3"/>
        <v>175365.38565264028</v>
      </c>
      <c r="M215" s="14" t="s">
        <v>38</v>
      </c>
      <c r="N215" s="14" t="s">
        <v>14455</v>
      </c>
      <c r="Q215" s="5" t="s">
        <v>14166</v>
      </c>
    </row>
    <row r="216" spans="2:17" hidden="1" outlineLevel="1">
      <c r="B216" s="5" t="s">
        <v>2293</v>
      </c>
      <c r="C216" s="5" t="s">
        <v>37</v>
      </c>
      <c r="D216" s="5" t="s">
        <v>63</v>
      </c>
      <c r="E216" s="5"/>
      <c r="F216" s="5" t="s">
        <v>14456</v>
      </c>
      <c r="G216" s="5" t="s">
        <v>14457</v>
      </c>
      <c r="H216" s="5" t="s">
        <v>2296</v>
      </c>
      <c r="I216" s="5" t="s">
        <v>270</v>
      </c>
      <c r="J216" s="5" t="s">
        <v>51</v>
      </c>
      <c r="K216" s="5" t="s">
        <v>379</v>
      </c>
      <c r="L216" s="2">
        <f t="shared" si="3"/>
        <v>299152.71670156281</v>
      </c>
      <c r="M216" s="14" t="s">
        <v>38</v>
      </c>
      <c r="N216" s="14" t="s">
        <v>14458</v>
      </c>
      <c r="Q216" s="5" t="s">
        <v>14169</v>
      </c>
    </row>
    <row r="217" spans="2:17" hidden="1" outlineLevel="1">
      <c r="B217" s="5" t="s">
        <v>2298</v>
      </c>
      <c r="C217" s="5" t="s">
        <v>37</v>
      </c>
      <c r="D217" s="5" t="s">
        <v>38</v>
      </c>
      <c r="E217" s="5" t="s">
        <v>120</v>
      </c>
      <c r="F217" s="5" t="s">
        <v>14459</v>
      </c>
      <c r="G217" s="5" t="s">
        <v>14460</v>
      </c>
      <c r="H217" s="5" t="s">
        <v>2301</v>
      </c>
      <c r="I217" s="5" t="s">
        <v>1263</v>
      </c>
      <c r="J217" s="5" t="s">
        <v>51</v>
      </c>
      <c r="K217" s="5" t="s">
        <v>676</v>
      </c>
      <c r="L217" s="2">
        <f t="shared" si="3"/>
        <v>-5157.8054603717728</v>
      </c>
      <c r="M217" s="14" t="s">
        <v>38</v>
      </c>
      <c r="N217" s="14" t="s">
        <v>14461</v>
      </c>
      <c r="Q217" s="5" t="s">
        <v>14172</v>
      </c>
    </row>
    <row r="218" spans="2:17" hidden="1" outlineLevel="1">
      <c r="B218" s="5" t="s">
        <v>2304</v>
      </c>
      <c r="C218" s="5" t="s">
        <v>24</v>
      </c>
      <c r="D218" s="5" t="s">
        <v>46</v>
      </c>
      <c r="E218" s="5"/>
      <c r="F218" s="5" t="s">
        <v>14462</v>
      </c>
      <c r="G218" s="5" t="s">
        <v>14463</v>
      </c>
      <c r="H218" s="5" t="s">
        <v>2307</v>
      </c>
      <c r="I218" s="5" t="s">
        <v>4393</v>
      </c>
      <c r="J218" s="5" t="s">
        <v>51</v>
      </c>
      <c r="K218" s="5" t="s">
        <v>52</v>
      </c>
      <c r="L218" s="2">
        <f t="shared" si="3"/>
        <v>185680.99657338383</v>
      </c>
      <c r="M218" s="14" t="s">
        <v>38</v>
      </c>
      <c r="N218" s="14" t="s">
        <v>14464</v>
      </c>
      <c r="Q218" s="5" t="s">
        <v>14175</v>
      </c>
    </row>
    <row r="219" spans="2:17" hidden="1" outlineLevel="1">
      <c r="B219" s="5" t="s">
        <v>6962</v>
      </c>
      <c r="C219" s="5" t="s">
        <v>24</v>
      </c>
      <c r="D219" s="5" t="s">
        <v>38</v>
      </c>
      <c r="E219" s="5"/>
      <c r="F219" s="5" t="s">
        <v>14465</v>
      </c>
      <c r="G219" s="5" t="s">
        <v>14466</v>
      </c>
      <c r="H219" s="5" t="s">
        <v>6965</v>
      </c>
      <c r="I219" s="5" t="s">
        <v>1869</v>
      </c>
      <c r="J219" s="5" t="s">
        <v>38</v>
      </c>
      <c r="K219" s="5" t="s">
        <v>215</v>
      </c>
      <c r="L219" s="2">
        <f t="shared" si="3"/>
        <v>190838.80203375558</v>
      </c>
      <c r="M219" s="14" t="s">
        <v>38</v>
      </c>
      <c r="N219" s="14" t="s">
        <v>14467</v>
      </c>
      <c r="Q219" s="5" t="s">
        <v>14176</v>
      </c>
    </row>
    <row r="220" spans="2:17" hidden="1" outlineLevel="1">
      <c r="B220" s="5" t="s">
        <v>2310</v>
      </c>
      <c r="C220" s="5" t="s">
        <v>24</v>
      </c>
      <c r="D220" s="5" t="s">
        <v>46</v>
      </c>
      <c r="E220" s="5"/>
      <c r="F220" s="5" t="s">
        <v>14468</v>
      </c>
      <c r="G220" s="5" t="s">
        <v>14469</v>
      </c>
      <c r="H220" s="5" t="s">
        <v>2313</v>
      </c>
      <c r="I220" s="5" t="s">
        <v>4882</v>
      </c>
      <c r="J220" s="5" t="s">
        <v>38</v>
      </c>
      <c r="K220" s="5" t="s">
        <v>1410</v>
      </c>
      <c r="L220" s="2">
        <f t="shared" si="3"/>
        <v>221785.63479598623</v>
      </c>
      <c r="M220" s="14" t="s">
        <v>38</v>
      </c>
      <c r="N220" s="14" t="s">
        <v>14470</v>
      </c>
      <c r="Q220" s="5" t="s">
        <v>14179</v>
      </c>
    </row>
    <row r="221" spans="2:17" hidden="1" outlineLevel="1">
      <c r="B221" s="5" t="s">
        <v>2310</v>
      </c>
      <c r="C221" s="5" t="s">
        <v>24</v>
      </c>
      <c r="D221" s="5" t="s">
        <v>55</v>
      </c>
      <c r="E221" s="5"/>
      <c r="F221" s="5" t="s">
        <v>14471</v>
      </c>
      <c r="G221" s="5" t="s">
        <v>14472</v>
      </c>
      <c r="H221" s="5" t="s">
        <v>2313</v>
      </c>
      <c r="I221" s="5" t="s">
        <v>1170</v>
      </c>
      <c r="J221" s="5" t="s">
        <v>38</v>
      </c>
      <c r="K221" s="5" t="s">
        <v>2066</v>
      </c>
      <c r="L221" s="2">
        <f t="shared" si="3"/>
        <v>-41262.443682974183</v>
      </c>
      <c r="M221" s="14" t="s">
        <v>38</v>
      </c>
      <c r="N221" s="14" t="s">
        <v>14473</v>
      </c>
      <c r="Q221" s="5" t="s">
        <v>14182</v>
      </c>
    </row>
    <row r="222" spans="2:17" hidden="1" outlineLevel="1">
      <c r="B222" s="5" t="s">
        <v>2320</v>
      </c>
      <c r="C222" s="5" t="s">
        <v>24</v>
      </c>
      <c r="D222" s="5" t="s">
        <v>38</v>
      </c>
      <c r="E222" s="5"/>
      <c r="F222" s="5" t="s">
        <v>14474</v>
      </c>
      <c r="G222" s="5" t="s">
        <v>6975</v>
      </c>
      <c r="H222" s="5" t="s">
        <v>2323</v>
      </c>
      <c r="I222" s="5" t="s">
        <v>2417</v>
      </c>
      <c r="J222" s="5" t="s">
        <v>51</v>
      </c>
      <c r="K222" s="5" t="s">
        <v>52</v>
      </c>
      <c r="L222" s="2">
        <f t="shared" si="3"/>
        <v>185680.99657338383</v>
      </c>
      <c r="M222" s="14" t="s">
        <v>38</v>
      </c>
      <c r="N222" s="14" t="s">
        <v>14475</v>
      </c>
      <c r="Q222" s="5" t="s">
        <v>9196</v>
      </c>
    </row>
    <row r="223" spans="2:17" hidden="1" outlineLevel="1">
      <c r="B223" s="5" t="s">
        <v>2329</v>
      </c>
      <c r="C223" s="5" t="s">
        <v>24</v>
      </c>
      <c r="D223" s="5" t="s">
        <v>38</v>
      </c>
      <c r="E223" s="5"/>
      <c r="F223" s="5" t="s">
        <v>14476</v>
      </c>
      <c r="G223" s="5" t="s">
        <v>14477</v>
      </c>
      <c r="H223" s="5" t="s">
        <v>2332</v>
      </c>
      <c r="I223" s="5" t="s">
        <v>3077</v>
      </c>
      <c r="J223" s="5" t="s">
        <v>38</v>
      </c>
      <c r="K223" s="5" t="s">
        <v>239</v>
      </c>
      <c r="L223" s="2">
        <f t="shared" si="3"/>
        <v>108313.91466780721</v>
      </c>
      <c r="M223" s="14" t="s">
        <v>38</v>
      </c>
      <c r="N223" s="14" t="s">
        <v>14478</v>
      </c>
      <c r="Q223" s="5" t="s">
        <v>14186</v>
      </c>
    </row>
    <row r="224" spans="2:17" hidden="1" outlineLevel="1">
      <c r="B224" s="5" t="s">
        <v>2340</v>
      </c>
      <c r="C224" s="5" t="s">
        <v>24</v>
      </c>
      <c r="D224" s="5" t="s">
        <v>46</v>
      </c>
      <c r="E224" s="5"/>
      <c r="F224" s="5" t="s">
        <v>14479</v>
      </c>
      <c r="G224" s="5" t="s">
        <v>14480</v>
      </c>
      <c r="H224" s="5" t="s">
        <v>2343</v>
      </c>
      <c r="I224" s="5" t="s">
        <v>496</v>
      </c>
      <c r="J224" s="5" t="s">
        <v>38</v>
      </c>
      <c r="K224" s="5" t="s">
        <v>68</v>
      </c>
      <c r="L224" s="2">
        <f t="shared" si="3"/>
        <v>293994.91124119103</v>
      </c>
      <c r="M224" s="14" t="s">
        <v>38</v>
      </c>
      <c r="N224" s="14" t="s">
        <v>7813</v>
      </c>
      <c r="Q224" s="5" t="s">
        <v>14189</v>
      </c>
    </row>
    <row r="225" spans="2:17" hidden="1" outlineLevel="1">
      <c r="B225" s="5" t="s">
        <v>2340</v>
      </c>
      <c r="C225" s="5" t="s">
        <v>24</v>
      </c>
      <c r="D225" s="5" t="s">
        <v>55</v>
      </c>
      <c r="E225" s="5"/>
      <c r="F225" s="5" t="s">
        <v>12479</v>
      </c>
      <c r="G225" s="5" t="s">
        <v>2342</v>
      </c>
      <c r="H225" s="5" t="s">
        <v>2343</v>
      </c>
      <c r="I225" s="5" t="s">
        <v>2218</v>
      </c>
      <c r="J225" s="5" t="s">
        <v>38</v>
      </c>
      <c r="K225" s="5" t="s">
        <v>125</v>
      </c>
      <c r="L225" s="2">
        <f t="shared" si="3"/>
        <v>-144418.55289040963</v>
      </c>
      <c r="M225" s="14" t="s">
        <v>38</v>
      </c>
      <c r="N225" s="14" t="s">
        <v>7817</v>
      </c>
      <c r="Q225" s="5" t="s">
        <v>14192</v>
      </c>
    </row>
    <row r="226" spans="2:17" hidden="1" outlineLevel="1">
      <c r="B226" s="5" t="s">
        <v>2349</v>
      </c>
      <c r="C226" s="5" t="s">
        <v>24</v>
      </c>
      <c r="D226" s="5" t="s">
        <v>55</v>
      </c>
      <c r="E226" s="5"/>
      <c r="F226" s="5" t="s">
        <v>14481</v>
      </c>
      <c r="G226" s="5" t="s">
        <v>14482</v>
      </c>
      <c r="H226" s="5" t="s">
        <v>2352</v>
      </c>
      <c r="I226" s="5" t="s">
        <v>1055</v>
      </c>
      <c r="J226" s="5" t="s">
        <v>38</v>
      </c>
      <c r="K226" s="5" t="s">
        <v>447</v>
      </c>
      <c r="L226" s="2">
        <f t="shared" si="3"/>
        <v>149576.3583507814</v>
      </c>
      <c r="M226" s="14" t="s">
        <v>38</v>
      </c>
      <c r="N226" s="14" t="s">
        <v>14483</v>
      </c>
      <c r="Q226" s="5" t="s">
        <v>14193</v>
      </c>
    </row>
    <row r="227" spans="2:17" hidden="1" outlineLevel="1">
      <c r="B227" s="5" t="s">
        <v>2349</v>
      </c>
      <c r="C227" s="5" t="s">
        <v>24</v>
      </c>
      <c r="D227" s="5" t="s">
        <v>38</v>
      </c>
      <c r="E227" s="5"/>
      <c r="F227" s="5" t="s">
        <v>12484</v>
      </c>
      <c r="G227" s="5" t="s">
        <v>14484</v>
      </c>
      <c r="H227" s="5" t="s">
        <v>2352</v>
      </c>
      <c r="I227" s="5" t="s">
        <v>1012</v>
      </c>
      <c r="J227" s="5" t="s">
        <v>38</v>
      </c>
      <c r="K227" s="5" t="s">
        <v>409</v>
      </c>
      <c r="L227" s="2">
        <f t="shared" si="3"/>
        <v>-108313.91466780721</v>
      </c>
      <c r="M227" s="14" t="s">
        <v>38</v>
      </c>
      <c r="N227" s="14" t="s">
        <v>14485</v>
      </c>
      <c r="Q227" s="5" t="s">
        <v>12844</v>
      </c>
    </row>
    <row r="228" spans="2:17" hidden="1" outlineLevel="1">
      <c r="B228" s="5" t="s">
        <v>2359</v>
      </c>
      <c r="C228" s="5" t="s">
        <v>24</v>
      </c>
      <c r="D228" s="5" t="s">
        <v>38</v>
      </c>
      <c r="E228" s="5"/>
      <c r="F228" s="5" t="s">
        <v>14486</v>
      </c>
      <c r="G228" s="5" t="s">
        <v>14487</v>
      </c>
      <c r="H228" s="5" t="s">
        <v>2362</v>
      </c>
      <c r="I228" s="5" t="s">
        <v>1733</v>
      </c>
      <c r="J228" s="5" t="s">
        <v>38</v>
      </c>
      <c r="K228" s="5" t="s">
        <v>167</v>
      </c>
      <c r="L228" s="2">
        <f t="shared" si="3"/>
        <v>278521.49486007576</v>
      </c>
      <c r="M228" s="14" t="s">
        <v>38</v>
      </c>
      <c r="N228" s="14" t="s">
        <v>14488</v>
      </c>
      <c r="Q228" s="5" t="s">
        <v>14198</v>
      </c>
    </row>
    <row r="229" spans="2:17" hidden="1" outlineLevel="1">
      <c r="B229" s="5" t="s">
        <v>2359</v>
      </c>
      <c r="C229" s="5" t="s">
        <v>24</v>
      </c>
      <c r="D229" s="5" t="s">
        <v>55</v>
      </c>
      <c r="E229" s="5"/>
      <c r="F229" s="5" t="s">
        <v>2364</v>
      </c>
      <c r="G229" s="5" t="s">
        <v>14489</v>
      </c>
      <c r="H229" s="5" t="s">
        <v>2362</v>
      </c>
      <c r="I229" s="5" t="s">
        <v>2706</v>
      </c>
      <c r="J229" s="5" t="s">
        <v>38</v>
      </c>
      <c r="K229" s="5" t="s">
        <v>2878</v>
      </c>
      <c r="L229" s="2">
        <f t="shared" si="3"/>
        <v>-263048.07847896038</v>
      </c>
      <c r="M229" s="14" t="s">
        <v>38</v>
      </c>
      <c r="N229" s="14" t="s">
        <v>14490</v>
      </c>
      <c r="Q229" s="5" t="s">
        <v>14201</v>
      </c>
    </row>
    <row r="230" spans="2:17" hidden="1" outlineLevel="1">
      <c r="B230" s="5" t="s">
        <v>2368</v>
      </c>
      <c r="C230" s="5" t="s">
        <v>24</v>
      </c>
      <c r="D230" s="5" t="s">
        <v>374</v>
      </c>
      <c r="E230" s="5"/>
      <c r="F230" s="5" t="s">
        <v>6998</v>
      </c>
      <c r="G230" s="5" t="s">
        <v>6999</v>
      </c>
      <c r="H230" s="5" t="s">
        <v>2371</v>
      </c>
      <c r="I230" s="5" t="s">
        <v>2604</v>
      </c>
      <c r="J230" s="5" t="s">
        <v>51</v>
      </c>
      <c r="K230" s="5" t="s">
        <v>484</v>
      </c>
      <c r="L230" s="2">
        <f t="shared" si="3"/>
        <v>309468.32762230636</v>
      </c>
      <c r="M230" s="14" t="s">
        <v>38</v>
      </c>
      <c r="N230" s="14" t="s">
        <v>14491</v>
      </c>
      <c r="Q230" s="5" t="s">
        <v>14204</v>
      </c>
    </row>
    <row r="231" spans="2:17" hidden="1" outlineLevel="1">
      <c r="B231" s="5" t="s">
        <v>2377</v>
      </c>
      <c r="C231" s="5" t="s">
        <v>24</v>
      </c>
      <c r="D231" s="5" t="s">
        <v>46</v>
      </c>
      <c r="E231" s="5"/>
      <c r="F231" s="5" t="s">
        <v>7001</v>
      </c>
      <c r="G231" s="5" t="s">
        <v>7002</v>
      </c>
      <c r="H231" s="5" t="s">
        <v>2380</v>
      </c>
      <c r="I231" s="5" t="s">
        <v>109</v>
      </c>
      <c r="J231" s="5" t="s">
        <v>51</v>
      </c>
      <c r="K231" s="5" t="s">
        <v>1040</v>
      </c>
      <c r="L231" s="2">
        <f t="shared" si="3"/>
        <v>407466.63136937004</v>
      </c>
      <c r="M231" s="14" t="s">
        <v>38</v>
      </c>
      <c r="N231" s="14" t="s">
        <v>14492</v>
      </c>
      <c r="Q231" s="5" t="s">
        <v>14207</v>
      </c>
    </row>
    <row r="232" spans="2:17" hidden="1" outlineLevel="1">
      <c r="B232" s="5" t="s">
        <v>2382</v>
      </c>
      <c r="C232" s="5" t="s">
        <v>24</v>
      </c>
      <c r="D232" s="5" t="s">
        <v>55</v>
      </c>
      <c r="E232" s="5"/>
      <c r="F232" s="5" t="s">
        <v>14493</v>
      </c>
      <c r="G232" s="5" t="s">
        <v>14494</v>
      </c>
      <c r="H232" s="5" t="s">
        <v>2385</v>
      </c>
      <c r="I232" s="5" t="s">
        <v>1416</v>
      </c>
      <c r="J232" s="5" t="s">
        <v>51</v>
      </c>
      <c r="K232" s="5" t="s">
        <v>317</v>
      </c>
      <c r="L232" s="2">
        <f t="shared" si="3"/>
        <v>-175365.38565264028</v>
      </c>
      <c r="M232" s="14" t="s">
        <v>38</v>
      </c>
      <c r="N232" s="14" t="s">
        <v>14495</v>
      </c>
      <c r="Q232" s="5" t="s">
        <v>14209</v>
      </c>
    </row>
    <row r="233" spans="2:17" hidden="1" outlineLevel="1">
      <c r="B233" s="5" t="s">
        <v>2382</v>
      </c>
      <c r="C233" s="5" t="s">
        <v>24</v>
      </c>
      <c r="D233" s="5" t="s">
        <v>55</v>
      </c>
      <c r="E233" s="5"/>
      <c r="F233" s="5" t="s">
        <v>14496</v>
      </c>
      <c r="G233" s="5" t="s">
        <v>14497</v>
      </c>
      <c r="H233" s="5" t="s">
        <v>2385</v>
      </c>
      <c r="I233" s="5" t="s">
        <v>1921</v>
      </c>
      <c r="J233" s="5" t="s">
        <v>51</v>
      </c>
      <c r="K233" s="5" t="s">
        <v>932</v>
      </c>
      <c r="L233" s="2">
        <f t="shared" si="3"/>
        <v>273363.68939970393</v>
      </c>
      <c r="M233" s="14" t="s">
        <v>38</v>
      </c>
      <c r="N233" s="14" t="s">
        <v>7672</v>
      </c>
      <c r="Q233" s="5" t="s">
        <v>14211</v>
      </c>
    </row>
    <row r="234" spans="2:17" hidden="1" outlineLevel="1">
      <c r="B234" s="5" t="s">
        <v>2391</v>
      </c>
      <c r="C234" s="5" t="s">
        <v>24</v>
      </c>
      <c r="D234" s="5" t="s">
        <v>55</v>
      </c>
      <c r="E234" s="5"/>
      <c r="F234" s="5" t="s">
        <v>14498</v>
      </c>
      <c r="G234" s="5" t="s">
        <v>14499</v>
      </c>
      <c r="H234" s="5" t="s">
        <v>2394</v>
      </c>
      <c r="I234" s="5" t="s">
        <v>13077</v>
      </c>
      <c r="J234" s="5" t="s">
        <v>51</v>
      </c>
      <c r="K234" s="5" t="s">
        <v>132</v>
      </c>
      <c r="L234" s="2">
        <f t="shared" si="3"/>
        <v>170207.58019226851</v>
      </c>
      <c r="M234" s="14" t="s">
        <v>38</v>
      </c>
      <c r="N234" s="14" t="s">
        <v>10359</v>
      </c>
      <c r="Q234" s="5" t="s">
        <v>14214</v>
      </c>
    </row>
    <row r="235" spans="2:17" hidden="1" outlineLevel="1">
      <c r="B235" s="5" t="s">
        <v>2397</v>
      </c>
      <c r="C235" s="5" t="s">
        <v>24</v>
      </c>
      <c r="D235" s="5" t="s">
        <v>46</v>
      </c>
      <c r="E235" s="5"/>
      <c r="F235" s="5" t="s">
        <v>14500</v>
      </c>
      <c r="G235" s="5" t="s">
        <v>14501</v>
      </c>
      <c r="H235" s="5" t="s">
        <v>2400</v>
      </c>
      <c r="I235" s="5" t="s">
        <v>915</v>
      </c>
      <c r="J235" s="5" t="s">
        <v>51</v>
      </c>
      <c r="K235" s="5" t="s">
        <v>2126</v>
      </c>
      <c r="L235" s="2">
        <f t="shared" si="3"/>
        <v>345572.96584490879</v>
      </c>
      <c r="M235" s="14" t="s">
        <v>38</v>
      </c>
      <c r="N235" s="14" t="s">
        <v>14502</v>
      </c>
      <c r="Q235" s="5" t="s">
        <v>14215</v>
      </c>
    </row>
    <row r="236" spans="2:17" hidden="1" outlineLevel="1">
      <c r="B236" s="5" t="s">
        <v>2403</v>
      </c>
      <c r="C236" s="5" t="s">
        <v>24</v>
      </c>
      <c r="D236" s="5" t="s">
        <v>55</v>
      </c>
      <c r="E236" s="5"/>
      <c r="F236" s="5" t="s">
        <v>2404</v>
      </c>
      <c r="G236" s="5" t="s">
        <v>14503</v>
      </c>
      <c r="H236" s="5" t="s">
        <v>2406</v>
      </c>
      <c r="I236" s="5" t="s">
        <v>5179</v>
      </c>
      <c r="J236" s="5" t="s">
        <v>38</v>
      </c>
      <c r="K236" s="5" t="s">
        <v>447</v>
      </c>
      <c r="L236" s="2">
        <f t="shared" si="3"/>
        <v>149576.3583507814</v>
      </c>
      <c r="M236" s="14" t="s">
        <v>38</v>
      </c>
      <c r="N236" s="14" t="s">
        <v>13827</v>
      </c>
      <c r="Q236" s="5" t="s">
        <v>14218</v>
      </c>
    </row>
    <row r="237" spans="2:17" hidden="1" outlineLevel="1">
      <c r="B237" s="5" t="s">
        <v>2408</v>
      </c>
      <c r="C237" s="5" t="s">
        <v>24</v>
      </c>
      <c r="D237" s="5" t="s">
        <v>55</v>
      </c>
      <c r="E237" s="5"/>
      <c r="F237" s="5" t="s">
        <v>14504</v>
      </c>
      <c r="G237" s="5" t="s">
        <v>14505</v>
      </c>
      <c r="H237" s="5" t="s">
        <v>2411</v>
      </c>
      <c r="I237" s="5" t="s">
        <v>1896</v>
      </c>
      <c r="J237" s="5" t="s">
        <v>55</v>
      </c>
      <c r="K237" s="5" t="s">
        <v>452</v>
      </c>
      <c r="L237" s="2">
        <f t="shared" si="3"/>
        <v>361046.38222602406</v>
      </c>
      <c r="M237" s="14" t="s">
        <v>38</v>
      </c>
      <c r="N237" s="14" t="s">
        <v>14506</v>
      </c>
      <c r="Q237" s="5" t="s">
        <v>14221</v>
      </c>
    </row>
    <row r="238" spans="2:17" hidden="1" outlineLevel="1">
      <c r="B238" s="5" t="s">
        <v>2413</v>
      </c>
      <c r="C238" s="5" t="s">
        <v>24</v>
      </c>
      <c r="D238" s="5" t="s">
        <v>46</v>
      </c>
      <c r="E238" s="5"/>
      <c r="F238" s="5" t="s">
        <v>14507</v>
      </c>
      <c r="G238" s="5" t="s">
        <v>14508</v>
      </c>
      <c r="H238" s="5" t="s">
        <v>2416</v>
      </c>
      <c r="I238" s="5" t="s">
        <v>81</v>
      </c>
      <c r="J238" s="5" t="s">
        <v>51</v>
      </c>
      <c r="K238" s="5" t="s">
        <v>512</v>
      </c>
      <c r="L238" s="2">
        <f t="shared" si="3"/>
        <v>371361.99314676767</v>
      </c>
      <c r="M238" s="14" t="s">
        <v>38</v>
      </c>
      <c r="N238" s="14" t="s">
        <v>14509</v>
      </c>
      <c r="Q238" s="11">
        <v>5.82</v>
      </c>
    </row>
    <row r="239" spans="2:17" hidden="1" outlineLevel="1">
      <c r="B239" s="5" t="s">
        <v>2419</v>
      </c>
      <c r="C239" s="5" t="s">
        <v>24</v>
      </c>
      <c r="D239" s="5" t="s">
        <v>46</v>
      </c>
      <c r="E239" s="5"/>
      <c r="F239" s="5" t="s">
        <v>14510</v>
      </c>
      <c r="G239" s="5" t="s">
        <v>14511</v>
      </c>
      <c r="H239" s="5" t="s">
        <v>2422</v>
      </c>
      <c r="I239" s="5" t="s">
        <v>881</v>
      </c>
      <c r="J239" s="5" t="s">
        <v>51</v>
      </c>
      <c r="K239" s="5" t="s">
        <v>6233</v>
      </c>
      <c r="L239" s="2">
        <f t="shared" si="3"/>
        <v>-345572.96584490879</v>
      </c>
      <c r="M239" s="14" t="s">
        <v>38</v>
      </c>
      <c r="N239" s="14" t="s">
        <v>6902</v>
      </c>
    </row>
    <row r="240" spans="2:17" hidden="1" outlineLevel="1">
      <c r="B240" s="5" t="s">
        <v>2425</v>
      </c>
      <c r="C240" s="5" t="s">
        <v>24</v>
      </c>
      <c r="D240" s="5" t="s">
        <v>55</v>
      </c>
      <c r="E240" s="5" t="s">
        <v>120</v>
      </c>
      <c r="F240" s="5" t="s">
        <v>14512</v>
      </c>
      <c r="G240" s="5" t="s">
        <v>14513</v>
      </c>
      <c r="H240" s="5" t="s">
        <v>2428</v>
      </c>
      <c r="I240" s="5" t="s">
        <v>5736</v>
      </c>
      <c r="J240" s="5" t="s">
        <v>51</v>
      </c>
      <c r="K240" s="5" t="s">
        <v>2956</v>
      </c>
      <c r="L240" s="2">
        <f t="shared" si="3"/>
        <v>526096.15695792076</v>
      </c>
      <c r="M240" s="14" t="s">
        <v>38</v>
      </c>
      <c r="N240" s="14" t="s">
        <v>14514</v>
      </c>
    </row>
    <row r="241" spans="2:14" hidden="1" outlineLevel="1">
      <c r="B241" s="5" t="s">
        <v>2431</v>
      </c>
      <c r="C241" s="5" t="s">
        <v>24</v>
      </c>
      <c r="D241" s="5" t="s">
        <v>38</v>
      </c>
      <c r="E241" s="5"/>
      <c r="F241" s="5" t="s">
        <v>14515</v>
      </c>
      <c r="G241" s="5" t="s">
        <v>14516</v>
      </c>
      <c r="H241" s="5" t="s">
        <v>2434</v>
      </c>
      <c r="I241" s="5" t="s">
        <v>5774</v>
      </c>
      <c r="J241" s="5" t="s">
        <v>38</v>
      </c>
      <c r="K241" s="5" t="s">
        <v>956</v>
      </c>
      <c r="L241" s="2">
        <f t="shared" si="3"/>
        <v>-103156.10920743545</v>
      </c>
      <c r="M241" s="14" t="s">
        <v>38</v>
      </c>
      <c r="N241" s="14" t="s">
        <v>7017</v>
      </c>
    </row>
    <row r="242" spans="2:14" hidden="1" outlineLevel="1">
      <c r="B242" s="5" t="s">
        <v>2431</v>
      </c>
      <c r="C242" s="5" t="s">
        <v>24</v>
      </c>
      <c r="D242" s="5" t="s">
        <v>38</v>
      </c>
      <c r="E242" s="5"/>
      <c r="F242" s="5" t="s">
        <v>12528</v>
      </c>
      <c r="G242" s="5" t="s">
        <v>12529</v>
      </c>
      <c r="H242" s="5" t="s">
        <v>2434</v>
      </c>
      <c r="I242" s="5" t="s">
        <v>152</v>
      </c>
      <c r="J242" s="5" t="s">
        <v>38</v>
      </c>
      <c r="K242" s="5" t="s">
        <v>952</v>
      </c>
      <c r="L242" s="2">
        <f t="shared" si="3"/>
        <v>113471.720128179</v>
      </c>
      <c r="M242" s="14" t="s">
        <v>38</v>
      </c>
      <c r="N242" s="14" t="s">
        <v>14517</v>
      </c>
    </row>
    <row r="243" spans="2:14" hidden="1" outlineLevel="1">
      <c r="B243" s="5" t="s">
        <v>2440</v>
      </c>
      <c r="C243" s="5" t="s">
        <v>24</v>
      </c>
      <c r="D243" s="5" t="s">
        <v>142</v>
      </c>
      <c r="E243" s="5"/>
      <c r="F243" s="5" t="s">
        <v>14518</v>
      </c>
      <c r="G243" s="5" t="s">
        <v>14519</v>
      </c>
      <c r="H243" s="5" t="s">
        <v>2443</v>
      </c>
      <c r="I243" s="5" t="s">
        <v>2079</v>
      </c>
      <c r="J243" s="5" t="s">
        <v>51</v>
      </c>
      <c r="K243" s="5" t="s">
        <v>1146</v>
      </c>
      <c r="L243" s="2">
        <f t="shared" si="3"/>
        <v>448729.07505234424</v>
      </c>
      <c r="M243" s="14" t="s">
        <v>38</v>
      </c>
      <c r="N243" s="14" t="s">
        <v>14520</v>
      </c>
    </row>
    <row r="244" spans="2:14" hidden="1" outlineLevel="1">
      <c r="B244" s="5" t="s">
        <v>2445</v>
      </c>
      <c r="C244" s="5" t="s">
        <v>24</v>
      </c>
      <c r="D244" s="5" t="s">
        <v>38</v>
      </c>
      <c r="E244" s="5"/>
      <c r="F244" s="5" t="s">
        <v>14521</v>
      </c>
      <c r="G244" s="5" t="s">
        <v>14522</v>
      </c>
      <c r="H244" s="5" t="s">
        <v>2448</v>
      </c>
      <c r="I244" s="5" t="s">
        <v>6218</v>
      </c>
      <c r="J244" s="5" t="s">
        <v>38</v>
      </c>
      <c r="K244" s="5" t="s">
        <v>55</v>
      </c>
      <c r="L244" s="2">
        <f t="shared" si="3"/>
        <v>10315.610920743546</v>
      </c>
      <c r="M244" s="14" t="s">
        <v>38</v>
      </c>
      <c r="N244" s="14" t="s">
        <v>14523</v>
      </c>
    </row>
    <row r="245" spans="2:14" hidden="1" outlineLevel="1">
      <c r="B245" s="5" t="s">
        <v>2451</v>
      </c>
      <c r="C245" s="5" t="s">
        <v>24</v>
      </c>
      <c r="D245" s="5" t="s">
        <v>38</v>
      </c>
      <c r="E245" s="5"/>
      <c r="F245" s="5" t="s">
        <v>14524</v>
      </c>
      <c r="G245" s="5" t="s">
        <v>14525</v>
      </c>
      <c r="H245" s="5" t="s">
        <v>2454</v>
      </c>
      <c r="I245" s="5" t="s">
        <v>2302</v>
      </c>
      <c r="J245" s="5" t="s">
        <v>38</v>
      </c>
      <c r="K245" s="5" t="s">
        <v>117</v>
      </c>
      <c r="L245" s="2">
        <f t="shared" si="3"/>
        <v>180523.19111301203</v>
      </c>
      <c r="M245" s="14" t="s">
        <v>38</v>
      </c>
      <c r="N245" s="14" t="s">
        <v>6643</v>
      </c>
    </row>
    <row r="246" spans="2:14" hidden="1" outlineLevel="1">
      <c r="B246" s="5" t="s">
        <v>2469</v>
      </c>
      <c r="C246" s="5" t="s">
        <v>24</v>
      </c>
      <c r="D246" s="5" t="s">
        <v>55</v>
      </c>
      <c r="E246" s="5"/>
      <c r="F246" s="5" t="s">
        <v>7056</v>
      </c>
      <c r="G246" s="5" t="s">
        <v>14526</v>
      </c>
      <c r="H246" s="5" t="s">
        <v>2464</v>
      </c>
      <c r="I246" s="5" t="s">
        <v>5660</v>
      </c>
      <c r="J246" s="5" t="s">
        <v>38</v>
      </c>
      <c r="K246" s="5" t="s">
        <v>466</v>
      </c>
      <c r="L246" s="2">
        <f t="shared" si="3"/>
        <v>-257890.27301858863</v>
      </c>
      <c r="M246" s="14" t="s">
        <v>38</v>
      </c>
      <c r="N246" s="14" t="s">
        <v>12564</v>
      </c>
    </row>
    <row r="247" spans="2:14" hidden="1" outlineLevel="1">
      <c r="B247" s="5" t="s">
        <v>2469</v>
      </c>
      <c r="C247" s="5" t="s">
        <v>24</v>
      </c>
      <c r="D247" s="5" t="s">
        <v>38</v>
      </c>
      <c r="E247" s="5"/>
      <c r="F247" s="5" t="s">
        <v>7058</v>
      </c>
      <c r="G247" s="5" t="s">
        <v>7059</v>
      </c>
      <c r="H247" s="5" t="s">
        <v>2464</v>
      </c>
      <c r="I247" s="5" t="s">
        <v>2222</v>
      </c>
      <c r="J247" s="5" t="s">
        <v>38</v>
      </c>
      <c r="K247" s="5" t="s">
        <v>484</v>
      </c>
      <c r="L247" s="2">
        <f t="shared" si="3"/>
        <v>309468.32762230636</v>
      </c>
      <c r="M247" s="14" t="s">
        <v>38</v>
      </c>
      <c r="N247" s="14" t="s">
        <v>12568</v>
      </c>
    </row>
    <row r="248" spans="2:14" hidden="1" outlineLevel="1">
      <c r="B248" s="5" t="s">
        <v>2461</v>
      </c>
      <c r="C248" s="5" t="s">
        <v>24</v>
      </c>
      <c r="D248" s="5" t="s">
        <v>38</v>
      </c>
      <c r="E248" s="5"/>
      <c r="F248" s="5" t="s">
        <v>12555</v>
      </c>
      <c r="G248" s="5" t="s">
        <v>12556</v>
      </c>
      <c r="H248" s="5" t="s">
        <v>2464</v>
      </c>
      <c r="I248" s="5" t="s">
        <v>1457</v>
      </c>
      <c r="J248" s="5" t="s">
        <v>38</v>
      </c>
      <c r="K248" s="5" t="s">
        <v>1294</v>
      </c>
      <c r="L248" s="2">
        <f t="shared" si="3"/>
        <v>-97998.303747063677</v>
      </c>
      <c r="M248" s="14" t="s">
        <v>38</v>
      </c>
      <c r="N248" s="14" t="s">
        <v>14527</v>
      </c>
    </row>
    <row r="249" spans="2:14" hidden="1" outlineLevel="1">
      <c r="B249" s="5" t="s">
        <v>2461</v>
      </c>
      <c r="C249" s="5" t="s">
        <v>24</v>
      </c>
      <c r="D249" s="5" t="s">
        <v>38</v>
      </c>
      <c r="E249" s="5"/>
      <c r="F249" s="5" t="s">
        <v>14528</v>
      </c>
      <c r="G249" s="5" t="s">
        <v>14529</v>
      </c>
      <c r="H249" s="5" t="s">
        <v>2464</v>
      </c>
      <c r="I249" s="5" t="s">
        <v>1298</v>
      </c>
      <c r="J249" s="5" t="s">
        <v>38</v>
      </c>
      <c r="K249" s="5" t="s">
        <v>259</v>
      </c>
      <c r="L249" s="2">
        <f t="shared" si="3"/>
        <v>232101.24571672978</v>
      </c>
      <c r="M249" s="14" t="s">
        <v>38</v>
      </c>
      <c r="N249" s="14" t="s">
        <v>12304</v>
      </c>
    </row>
    <row r="250" spans="2:14" hidden="1" outlineLevel="1">
      <c r="B250" s="5" t="s">
        <v>2475</v>
      </c>
      <c r="C250" s="5" t="s">
        <v>24</v>
      </c>
      <c r="D250" s="5" t="s">
        <v>38</v>
      </c>
      <c r="E250" s="5"/>
      <c r="F250" s="5" t="s">
        <v>14530</v>
      </c>
      <c r="G250" s="5" t="s">
        <v>14531</v>
      </c>
      <c r="H250" s="5" t="s">
        <v>2478</v>
      </c>
      <c r="I250" s="5" t="s">
        <v>232</v>
      </c>
      <c r="J250" s="5" t="s">
        <v>38</v>
      </c>
      <c r="K250" s="5" t="s">
        <v>2097</v>
      </c>
      <c r="L250" s="2">
        <f t="shared" si="3"/>
        <v>92840.498286691916</v>
      </c>
      <c r="M250" s="14" t="s">
        <v>38</v>
      </c>
      <c r="N250" s="14" t="s">
        <v>14532</v>
      </c>
    </row>
    <row r="251" spans="2:14" hidden="1" outlineLevel="1">
      <c r="B251" s="5" t="s">
        <v>2475</v>
      </c>
      <c r="C251" s="5" t="s">
        <v>24</v>
      </c>
      <c r="D251" s="5" t="s">
        <v>38</v>
      </c>
      <c r="E251" s="5"/>
      <c r="F251" s="5" t="s">
        <v>12558</v>
      </c>
      <c r="G251" s="5" t="s">
        <v>12559</v>
      </c>
      <c r="H251" s="5" t="s">
        <v>2478</v>
      </c>
      <c r="I251" s="5" t="s">
        <v>554</v>
      </c>
      <c r="J251" s="5" t="s">
        <v>38</v>
      </c>
      <c r="K251" s="5" t="s">
        <v>1060</v>
      </c>
      <c r="L251" s="2">
        <f t="shared" si="3"/>
        <v>-51578.054603717726</v>
      </c>
      <c r="M251" s="14" t="s">
        <v>38</v>
      </c>
      <c r="N251" s="14" t="s">
        <v>14533</v>
      </c>
    </row>
    <row r="252" spans="2:14" hidden="1" outlineLevel="1">
      <c r="B252" s="5" t="s">
        <v>2484</v>
      </c>
      <c r="C252" s="5" t="s">
        <v>24</v>
      </c>
      <c r="D252" s="5" t="s">
        <v>38</v>
      </c>
      <c r="E252" s="5"/>
      <c r="F252" s="5" t="s">
        <v>7076</v>
      </c>
      <c r="G252" s="5" t="s">
        <v>14534</v>
      </c>
      <c r="H252" s="5" t="s">
        <v>2487</v>
      </c>
      <c r="I252" s="5" t="s">
        <v>1316</v>
      </c>
      <c r="J252" s="5" t="s">
        <v>51</v>
      </c>
      <c r="K252" s="5" t="s">
        <v>3088</v>
      </c>
      <c r="L252" s="2">
        <f t="shared" si="3"/>
        <v>-330099.54946379346</v>
      </c>
      <c r="M252" s="14" t="s">
        <v>38</v>
      </c>
      <c r="N252" s="14" t="s">
        <v>14535</v>
      </c>
    </row>
    <row r="253" spans="2:14" hidden="1" outlineLevel="1">
      <c r="B253" s="5" t="s">
        <v>2484</v>
      </c>
      <c r="C253" s="5" t="s">
        <v>24</v>
      </c>
      <c r="D253" s="5" t="s">
        <v>38</v>
      </c>
      <c r="E253" s="5"/>
      <c r="F253" s="5" t="s">
        <v>14536</v>
      </c>
      <c r="G253" s="5" t="s">
        <v>14537</v>
      </c>
      <c r="H253" s="5" t="s">
        <v>2487</v>
      </c>
      <c r="I253" s="5" t="s">
        <v>1503</v>
      </c>
      <c r="J253" s="5" t="s">
        <v>51</v>
      </c>
      <c r="K253" s="5" t="s">
        <v>4060</v>
      </c>
      <c r="L253" s="2">
        <f t="shared" si="3"/>
        <v>350730.77130528056</v>
      </c>
      <c r="M253" s="14" t="s">
        <v>38</v>
      </c>
      <c r="N253" s="14" t="s">
        <v>14538</v>
      </c>
    </row>
    <row r="254" spans="2:14" hidden="1" outlineLevel="1">
      <c r="B254" s="5" t="s">
        <v>2484</v>
      </c>
      <c r="C254" s="5" t="s">
        <v>24</v>
      </c>
      <c r="D254" s="5" t="s">
        <v>38</v>
      </c>
      <c r="E254" s="5"/>
      <c r="F254" s="5" t="s">
        <v>14539</v>
      </c>
      <c r="G254" s="5" t="s">
        <v>14540</v>
      </c>
      <c r="H254" s="5" t="s">
        <v>2487</v>
      </c>
      <c r="I254" s="5" t="s">
        <v>3272</v>
      </c>
      <c r="J254" s="5" t="s">
        <v>51</v>
      </c>
      <c r="K254" s="5" t="s">
        <v>2580</v>
      </c>
      <c r="L254" s="2">
        <f t="shared" si="3"/>
        <v>-340415.16038453701</v>
      </c>
      <c r="M254" s="14" t="s">
        <v>38</v>
      </c>
      <c r="N254" s="14" t="s">
        <v>2444</v>
      </c>
    </row>
    <row r="255" spans="2:14" hidden="1" outlineLevel="1">
      <c r="B255" s="5" t="s">
        <v>2503</v>
      </c>
      <c r="C255" s="5" t="s">
        <v>24</v>
      </c>
      <c r="D255" s="5" t="s">
        <v>46</v>
      </c>
      <c r="E255" s="5"/>
      <c r="F255" s="5" t="s">
        <v>14541</v>
      </c>
      <c r="G255" s="5" t="s">
        <v>14542</v>
      </c>
      <c r="H255" s="5" t="s">
        <v>2506</v>
      </c>
      <c r="I255" s="5" t="s">
        <v>2375</v>
      </c>
      <c r="J255" s="5" t="s">
        <v>38</v>
      </c>
      <c r="K255" s="5" t="s">
        <v>985</v>
      </c>
      <c r="L255" s="2">
        <f t="shared" si="3"/>
        <v>438413.46413160063</v>
      </c>
      <c r="M255" s="14" t="s">
        <v>38</v>
      </c>
      <c r="N255" s="14" t="s">
        <v>11833</v>
      </c>
    </row>
    <row r="256" spans="2:14" hidden="1" outlineLevel="1">
      <c r="B256" s="5" t="s">
        <v>2503</v>
      </c>
      <c r="C256" s="5" t="s">
        <v>24</v>
      </c>
      <c r="D256" s="5" t="s">
        <v>55</v>
      </c>
      <c r="E256" s="5"/>
      <c r="F256" s="5" t="s">
        <v>14543</v>
      </c>
      <c r="G256" s="5" t="s">
        <v>14544</v>
      </c>
      <c r="H256" s="5" t="s">
        <v>2506</v>
      </c>
      <c r="I256" s="5" t="s">
        <v>1933</v>
      </c>
      <c r="J256" s="5" t="s">
        <v>38</v>
      </c>
      <c r="K256" s="5" t="s">
        <v>2878</v>
      </c>
      <c r="L256" s="2">
        <f t="shared" si="3"/>
        <v>-263048.07847896038</v>
      </c>
      <c r="M256" s="14" t="s">
        <v>38</v>
      </c>
      <c r="N256" s="14" t="s">
        <v>14545</v>
      </c>
    </row>
    <row r="257" spans="2:14" hidden="1" outlineLevel="1">
      <c r="B257" s="5" t="s">
        <v>2512</v>
      </c>
      <c r="C257" s="5" t="s">
        <v>24</v>
      </c>
      <c r="D257" s="5" t="s">
        <v>38</v>
      </c>
      <c r="E257" s="5"/>
      <c r="F257" s="5" t="s">
        <v>14546</v>
      </c>
      <c r="G257" s="5" t="s">
        <v>14547</v>
      </c>
      <c r="H257" s="5" t="s">
        <v>2515</v>
      </c>
      <c r="I257" s="5" t="s">
        <v>1091</v>
      </c>
      <c r="J257" s="5" t="s">
        <v>51</v>
      </c>
      <c r="K257" s="5" t="s">
        <v>1410</v>
      </c>
      <c r="L257" s="2">
        <f t="shared" si="3"/>
        <v>221785.63479598623</v>
      </c>
      <c r="M257" s="14" t="s">
        <v>38</v>
      </c>
      <c r="N257" s="14" t="s">
        <v>12962</v>
      </c>
    </row>
    <row r="258" spans="2:14" hidden="1" outlineLevel="1">
      <c r="B258" s="5" t="s">
        <v>2518</v>
      </c>
      <c r="C258" s="5" t="s">
        <v>24</v>
      </c>
      <c r="D258" s="5" t="s">
        <v>63</v>
      </c>
      <c r="E258" s="5"/>
      <c r="F258" s="5" t="s">
        <v>14548</v>
      </c>
      <c r="G258" s="5" t="s">
        <v>14549</v>
      </c>
      <c r="H258" s="5" t="s">
        <v>2521</v>
      </c>
      <c r="I258" s="5" t="s">
        <v>881</v>
      </c>
      <c r="J258" s="5" t="s">
        <v>51</v>
      </c>
      <c r="K258" s="5" t="s">
        <v>2522</v>
      </c>
      <c r="L258" s="2">
        <f t="shared" si="3"/>
        <v>531253.96241829253</v>
      </c>
      <c r="M258" s="14" t="s">
        <v>38</v>
      </c>
      <c r="N258" s="14" t="s">
        <v>14550</v>
      </c>
    </row>
    <row r="259" spans="2:14" hidden="1" outlineLevel="1">
      <c r="B259" s="5" t="s">
        <v>2518</v>
      </c>
      <c r="C259" s="5" t="s">
        <v>24</v>
      </c>
      <c r="D259" s="5" t="s">
        <v>63</v>
      </c>
      <c r="E259" s="5"/>
      <c r="F259" s="5" t="s">
        <v>14551</v>
      </c>
      <c r="G259" s="5" t="s">
        <v>2520</v>
      </c>
      <c r="H259" s="5" t="s">
        <v>2521</v>
      </c>
      <c r="I259" s="5" t="s">
        <v>2775</v>
      </c>
      <c r="J259" s="5" t="s">
        <v>51</v>
      </c>
      <c r="K259" s="5" t="s">
        <v>871</v>
      </c>
      <c r="L259" s="2">
        <f t="shared" ref="L259:L322" si="4">K259/$K$944*100</f>
        <v>-293994.91124119103</v>
      </c>
      <c r="M259" s="14" t="s">
        <v>38</v>
      </c>
      <c r="N259" s="14" t="s">
        <v>14552</v>
      </c>
    </row>
    <row r="260" spans="2:14" hidden="1" outlineLevel="1">
      <c r="B260" s="5" t="s">
        <v>2528</v>
      </c>
      <c r="C260" s="5" t="s">
        <v>24</v>
      </c>
      <c r="D260" s="5" t="s">
        <v>55</v>
      </c>
      <c r="E260" s="5"/>
      <c r="F260" s="5" t="s">
        <v>14553</v>
      </c>
      <c r="G260" s="5" t="s">
        <v>14554</v>
      </c>
      <c r="H260" s="5" t="s">
        <v>2531</v>
      </c>
      <c r="I260" s="5" t="s">
        <v>2733</v>
      </c>
      <c r="J260" s="5" t="s">
        <v>51</v>
      </c>
      <c r="K260" s="5" t="s">
        <v>932</v>
      </c>
      <c r="L260" s="2">
        <f t="shared" si="4"/>
        <v>273363.68939970393</v>
      </c>
      <c r="M260" s="14" t="s">
        <v>38</v>
      </c>
      <c r="N260" s="14" t="s">
        <v>14555</v>
      </c>
    </row>
    <row r="261" spans="2:14" hidden="1" outlineLevel="1">
      <c r="B261" s="5" t="s">
        <v>2534</v>
      </c>
      <c r="C261" s="5" t="s">
        <v>24</v>
      </c>
      <c r="D261" s="5" t="s">
        <v>46</v>
      </c>
      <c r="E261" s="5"/>
      <c r="F261" s="5" t="s">
        <v>14556</v>
      </c>
      <c r="G261" s="5" t="s">
        <v>14557</v>
      </c>
      <c r="H261" s="5" t="s">
        <v>2537</v>
      </c>
      <c r="I261" s="5" t="s">
        <v>238</v>
      </c>
      <c r="J261" s="5" t="s">
        <v>38</v>
      </c>
      <c r="K261" s="5" t="s">
        <v>1194</v>
      </c>
      <c r="L261" s="2">
        <f t="shared" si="4"/>
        <v>-149576.3583507814</v>
      </c>
      <c r="M261" s="14" t="s">
        <v>38</v>
      </c>
      <c r="N261" s="14" t="s">
        <v>14558</v>
      </c>
    </row>
    <row r="262" spans="2:14" hidden="1" outlineLevel="1">
      <c r="B262" s="5" t="s">
        <v>2534</v>
      </c>
      <c r="C262" s="5" t="s">
        <v>24</v>
      </c>
      <c r="D262" s="5" t="s">
        <v>46</v>
      </c>
      <c r="E262" s="5"/>
      <c r="F262" s="5" t="s">
        <v>14559</v>
      </c>
      <c r="G262" s="5" t="s">
        <v>14560</v>
      </c>
      <c r="H262" s="5" t="s">
        <v>2537</v>
      </c>
      <c r="I262" s="5" t="s">
        <v>4437</v>
      </c>
      <c r="J262" s="5" t="s">
        <v>38</v>
      </c>
      <c r="K262" s="5" t="s">
        <v>60</v>
      </c>
      <c r="L262" s="2">
        <f t="shared" si="4"/>
        <v>211470.02387524268</v>
      </c>
      <c r="M262" s="14" t="s">
        <v>38</v>
      </c>
      <c r="N262" s="14" t="s">
        <v>14561</v>
      </c>
    </row>
    <row r="263" spans="2:14" hidden="1" outlineLevel="1">
      <c r="B263" s="5" t="s">
        <v>2542</v>
      </c>
      <c r="C263" s="5" t="s">
        <v>24</v>
      </c>
      <c r="D263" s="5" t="s">
        <v>38</v>
      </c>
      <c r="E263" s="5"/>
      <c r="F263" s="5" t="s">
        <v>14562</v>
      </c>
      <c r="G263" s="5" t="s">
        <v>14563</v>
      </c>
      <c r="H263" s="5" t="s">
        <v>2545</v>
      </c>
      <c r="I263" s="5" t="s">
        <v>187</v>
      </c>
      <c r="J263" s="5" t="s">
        <v>38</v>
      </c>
      <c r="K263" s="5" t="s">
        <v>447</v>
      </c>
      <c r="L263" s="2">
        <f t="shared" si="4"/>
        <v>149576.3583507814</v>
      </c>
      <c r="M263" s="14" t="s">
        <v>38</v>
      </c>
      <c r="N263" s="14" t="s">
        <v>14564</v>
      </c>
    </row>
    <row r="264" spans="2:14" hidden="1" outlineLevel="1">
      <c r="B264" s="5" t="s">
        <v>2542</v>
      </c>
      <c r="C264" s="5" t="s">
        <v>24</v>
      </c>
      <c r="D264" s="5" t="s">
        <v>38</v>
      </c>
      <c r="E264" s="5"/>
      <c r="F264" s="5" t="s">
        <v>14565</v>
      </c>
      <c r="G264" s="5" t="s">
        <v>14566</v>
      </c>
      <c r="H264" s="5" t="s">
        <v>2545</v>
      </c>
      <c r="I264" s="5" t="s">
        <v>803</v>
      </c>
      <c r="J264" s="5" t="s">
        <v>38</v>
      </c>
      <c r="K264" s="5" t="s">
        <v>956</v>
      </c>
      <c r="L264" s="2">
        <f t="shared" si="4"/>
        <v>-103156.10920743545</v>
      </c>
      <c r="M264" s="14" t="s">
        <v>38</v>
      </c>
      <c r="N264" s="14" t="s">
        <v>8088</v>
      </c>
    </row>
    <row r="265" spans="2:14" hidden="1" outlineLevel="1">
      <c r="B265" s="5" t="s">
        <v>2550</v>
      </c>
      <c r="C265" s="5" t="s">
        <v>24</v>
      </c>
      <c r="D265" s="5" t="s">
        <v>55</v>
      </c>
      <c r="E265" s="5"/>
      <c r="F265" s="5" t="s">
        <v>14567</v>
      </c>
      <c r="G265" s="5" t="s">
        <v>14568</v>
      </c>
      <c r="H265" s="5" t="s">
        <v>2553</v>
      </c>
      <c r="I265" s="5" t="s">
        <v>630</v>
      </c>
      <c r="J265" s="5" t="s">
        <v>51</v>
      </c>
      <c r="K265" s="5" t="s">
        <v>282</v>
      </c>
      <c r="L265" s="2">
        <f t="shared" si="4"/>
        <v>-165049.77473189673</v>
      </c>
      <c r="M265" s="14" t="s">
        <v>38</v>
      </c>
      <c r="N265" s="14" t="s">
        <v>14569</v>
      </c>
    </row>
    <row r="266" spans="2:14" hidden="1" outlineLevel="1">
      <c r="B266" s="5" t="s">
        <v>2550</v>
      </c>
      <c r="C266" s="5" t="s">
        <v>24</v>
      </c>
      <c r="D266" s="5" t="s">
        <v>38</v>
      </c>
      <c r="E266" s="5"/>
      <c r="F266" s="5" t="s">
        <v>12600</v>
      </c>
      <c r="G266" s="5" t="s">
        <v>14570</v>
      </c>
      <c r="H266" s="5" t="s">
        <v>2553</v>
      </c>
      <c r="I266" s="5" t="s">
        <v>3590</v>
      </c>
      <c r="J266" s="5" t="s">
        <v>51</v>
      </c>
      <c r="K266" s="5" t="s">
        <v>139</v>
      </c>
      <c r="L266" s="2">
        <f t="shared" si="4"/>
        <v>195996.60749412735</v>
      </c>
      <c r="M266" s="14" t="s">
        <v>38</v>
      </c>
      <c r="N266" s="14" t="s">
        <v>14571</v>
      </c>
    </row>
    <row r="267" spans="2:14" hidden="1" outlineLevel="1">
      <c r="B267" s="5" t="s">
        <v>2550</v>
      </c>
      <c r="C267" s="5" t="s">
        <v>24</v>
      </c>
      <c r="D267" s="5" t="s">
        <v>38</v>
      </c>
      <c r="E267" s="5"/>
      <c r="F267" s="5" t="s">
        <v>14572</v>
      </c>
      <c r="G267" s="5" t="s">
        <v>14573</v>
      </c>
      <c r="H267" s="5" t="s">
        <v>2553</v>
      </c>
      <c r="I267" s="5" t="s">
        <v>1298</v>
      </c>
      <c r="J267" s="5" t="s">
        <v>51</v>
      </c>
      <c r="K267" s="5" t="s">
        <v>1579</v>
      </c>
      <c r="L267" s="2">
        <f t="shared" si="4"/>
        <v>-159891.96927152495</v>
      </c>
      <c r="M267" s="14" t="s">
        <v>38</v>
      </c>
      <c r="N267" s="14" t="s">
        <v>14574</v>
      </c>
    </row>
    <row r="268" spans="2:14" hidden="1" outlineLevel="1">
      <c r="B268" s="5" t="s">
        <v>2558</v>
      </c>
      <c r="C268" s="5" t="s">
        <v>24</v>
      </c>
      <c r="D268" s="5" t="s">
        <v>46</v>
      </c>
      <c r="E268" s="5"/>
      <c r="F268" s="5" t="s">
        <v>14575</v>
      </c>
      <c r="G268" s="5" t="s">
        <v>14576</v>
      </c>
      <c r="H268" s="5" t="s">
        <v>2561</v>
      </c>
      <c r="I268" s="5" t="s">
        <v>752</v>
      </c>
      <c r="J268" s="5" t="s">
        <v>38</v>
      </c>
      <c r="K268" s="5" t="s">
        <v>60</v>
      </c>
      <c r="L268" s="2">
        <f t="shared" si="4"/>
        <v>211470.02387524268</v>
      </c>
      <c r="M268" s="14" t="s">
        <v>38</v>
      </c>
      <c r="N268" s="14" t="s">
        <v>14577</v>
      </c>
    </row>
    <row r="269" spans="2:14" hidden="1" outlineLevel="1">
      <c r="B269" s="5" t="s">
        <v>2558</v>
      </c>
      <c r="C269" s="5" t="s">
        <v>24</v>
      </c>
      <c r="D269" s="5" t="s">
        <v>38</v>
      </c>
      <c r="E269" s="5"/>
      <c r="F269" s="5" t="s">
        <v>14578</v>
      </c>
      <c r="G269" s="5" t="s">
        <v>14579</v>
      </c>
      <c r="H269" s="5" t="s">
        <v>2561</v>
      </c>
      <c r="I269" s="5" t="s">
        <v>245</v>
      </c>
      <c r="J269" s="5" t="s">
        <v>38</v>
      </c>
      <c r="K269" s="5" t="s">
        <v>1374</v>
      </c>
      <c r="L269" s="2">
        <f t="shared" si="4"/>
        <v>-30946.832762230631</v>
      </c>
      <c r="M269" s="14" t="s">
        <v>38</v>
      </c>
      <c r="N269" s="14" t="s">
        <v>14580</v>
      </c>
    </row>
    <row r="270" spans="2:14" hidden="1" outlineLevel="1">
      <c r="B270" s="5" t="s">
        <v>2566</v>
      </c>
      <c r="C270" s="5" t="s">
        <v>24</v>
      </c>
      <c r="D270" s="5" t="s">
        <v>46</v>
      </c>
      <c r="E270" s="5"/>
      <c r="F270" s="5" t="s">
        <v>14581</v>
      </c>
      <c r="G270" s="5" t="s">
        <v>14582</v>
      </c>
      <c r="H270" s="5" t="s">
        <v>2569</v>
      </c>
      <c r="I270" s="5" t="s">
        <v>2353</v>
      </c>
      <c r="J270" s="5" t="s">
        <v>51</v>
      </c>
      <c r="K270" s="5" t="s">
        <v>512</v>
      </c>
      <c r="L270" s="2">
        <f t="shared" si="4"/>
        <v>371361.99314676767</v>
      </c>
      <c r="M270" s="14" t="s">
        <v>38</v>
      </c>
      <c r="N270" s="14" t="s">
        <v>14583</v>
      </c>
    </row>
    <row r="271" spans="2:14" hidden="1" outlineLevel="1">
      <c r="B271" s="5" t="s">
        <v>12614</v>
      </c>
      <c r="C271" s="5" t="s">
        <v>24</v>
      </c>
      <c r="D271" s="5" t="s">
        <v>38</v>
      </c>
      <c r="E271" s="5" t="s">
        <v>120</v>
      </c>
      <c r="F271" s="5" t="s">
        <v>14584</v>
      </c>
      <c r="G271" s="5" t="s">
        <v>14585</v>
      </c>
      <c r="H271" s="5" t="s">
        <v>12617</v>
      </c>
      <c r="I271" s="5" t="s">
        <v>10830</v>
      </c>
      <c r="J271" s="5" t="s">
        <v>51</v>
      </c>
      <c r="K271" s="5" t="s">
        <v>1159</v>
      </c>
      <c r="L271" s="2">
        <f t="shared" si="4"/>
        <v>-25789.027301858863</v>
      </c>
      <c r="M271" s="14" t="s">
        <v>38</v>
      </c>
      <c r="N271" s="14" t="s">
        <v>9173</v>
      </c>
    </row>
    <row r="272" spans="2:14" hidden="1" outlineLevel="1">
      <c r="B272" s="5" t="s">
        <v>2572</v>
      </c>
      <c r="C272" s="5" t="s">
        <v>24</v>
      </c>
      <c r="D272" s="5" t="s">
        <v>38</v>
      </c>
      <c r="E272" s="5"/>
      <c r="F272" s="5" t="s">
        <v>14586</v>
      </c>
      <c r="G272" s="5" t="s">
        <v>14587</v>
      </c>
      <c r="H272" s="5" t="s">
        <v>2575</v>
      </c>
      <c r="I272" s="5" t="s">
        <v>14588</v>
      </c>
      <c r="J272" s="5" t="s">
        <v>38</v>
      </c>
      <c r="K272" s="5" t="s">
        <v>3088</v>
      </c>
      <c r="L272" s="2">
        <f t="shared" si="4"/>
        <v>-330099.54946379346</v>
      </c>
      <c r="M272" s="14" t="s">
        <v>38</v>
      </c>
      <c r="N272" s="14" t="s">
        <v>14589</v>
      </c>
    </row>
    <row r="273" spans="2:14" hidden="1" outlineLevel="1">
      <c r="B273" s="5" t="s">
        <v>2572</v>
      </c>
      <c r="C273" s="5" t="s">
        <v>24</v>
      </c>
      <c r="D273" s="5" t="s">
        <v>38</v>
      </c>
      <c r="E273" s="5"/>
      <c r="F273" s="5" t="s">
        <v>12622</v>
      </c>
      <c r="G273" s="5" t="s">
        <v>12623</v>
      </c>
      <c r="H273" s="5" t="s">
        <v>2575</v>
      </c>
      <c r="I273" s="5" t="s">
        <v>4725</v>
      </c>
      <c r="J273" s="5" t="s">
        <v>38</v>
      </c>
      <c r="K273" s="5" t="s">
        <v>2522</v>
      </c>
      <c r="L273" s="2">
        <f t="shared" si="4"/>
        <v>531253.96241829253</v>
      </c>
      <c r="M273" s="14" t="s">
        <v>38</v>
      </c>
      <c r="N273" s="14" t="s">
        <v>14590</v>
      </c>
    </row>
    <row r="274" spans="2:14" hidden="1" outlineLevel="1">
      <c r="B274" s="5" t="s">
        <v>2587</v>
      </c>
      <c r="C274" s="5" t="s">
        <v>24</v>
      </c>
      <c r="D274" s="5" t="s">
        <v>46</v>
      </c>
      <c r="E274" s="5"/>
      <c r="F274" s="5" t="s">
        <v>14591</v>
      </c>
      <c r="G274" s="5" t="s">
        <v>14592</v>
      </c>
      <c r="H274" s="5" t="s">
        <v>2590</v>
      </c>
      <c r="I274" s="5" t="s">
        <v>909</v>
      </c>
      <c r="J274" s="5" t="s">
        <v>51</v>
      </c>
      <c r="K274" s="5" t="s">
        <v>733</v>
      </c>
      <c r="L274" s="2">
        <f t="shared" si="4"/>
        <v>459044.68597308779</v>
      </c>
      <c r="M274" s="14" t="s">
        <v>38</v>
      </c>
      <c r="N274" s="14" t="s">
        <v>5087</v>
      </c>
    </row>
    <row r="275" spans="2:14" hidden="1" outlineLevel="1">
      <c r="B275" s="5" t="s">
        <v>2587</v>
      </c>
      <c r="C275" s="5" t="s">
        <v>24</v>
      </c>
      <c r="D275" s="5" t="s">
        <v>55</v>
      </c>
      <c r="E275" s="5"/>
      <c r="F275" s="5" t="s">
        <v>14593</v>
      </c>
      <c r="G275" s="5" t="s">
        <v>14594</v>
      </c>
      <c r="H275" s="5" t="s">
        <v>2590</v>
      </c>
      <c r="I275" s="5" t="s">
        <v>166</v>
      </c>
      <c r="J275" s="5" t="s">
        <v>51</v>
      </c>
      <c r="K275" s="5" t="s">
        <v>1120</v>
      </c>
      <c r="L275" s="2">
        <f t="shared" si="4"/>
        <v>-304310.52216193458</v>
      </c>
      <c r="M275" s="14" t="s">
        <v>38</v>
      </c>
      <c r="N275" s="14" t="s">
        <v>14595</v>
      </c>
    </row>
    <row r="276" spans="2:14" hidden="1" outlineLevel="1">
      <c r="B276" s="5" t="s">
        <v>2595</v>
      </c>
      <c r="C276" s="5" t="s">
        <v>37</v>
      </c>
      <c r="D276" s="5" t="s">
        <v>38</v>
      </c>
      <c r="E276" s="5"/>
      <c r="F276" s="5" t="s">
        <v>14596</v>
      </c>
      <c r="G276" s="5" t="s">
        <v>14597</v>
      </c>
      <c r="H276" s="5" t="s">
        <v>2598</v>
      </c>
      <c r="I276" s="5" t="s">
        <v>3162</v>
      </c>
      <c r="J276" s="5" t="s">
        <v>38</v>
      </c>
      <c r="K276" s="5" t="s">
        <v>63</v>
      </c>
      <c r="L276" s="2">
        <f t="shared" si="4"/>
        <v>20631.221841487091</v>
      </c>
      <c r="M276" s="14" t="s">
        <v>38</v>
      </c>
      <c r="N276" s="14" t="s">
        <v>6264</v>
      </c>
    </row>
    <row r="277" spans="2:14" hidden="1" outlineLevel="1">
      <c r="B277" s="5" t="s">
        <v>7179</v>
      </c>
      <c r="C277" s="5" t="s">
        <v>24</v>
      </c>
      <c r="D277" s="5" t="s">
        <v>38</v>
      </c>
      <c r="E277" s="5"/>
      <c r="F277" s="5" t="s">
        <v>14598</v>
      </c>
      <c r="G277" s="5" t="s">
        <v>14599</v>
      </c>
      <c r="H277" s="5" t="s">
        <v>7182</v>
      </c>
      <c r="I277" s="5" t="s">
        <v>1441</v>
      </c>
      <c r="J277" s="5" t="s">
        <v>38</v>
      </c>
      <c r="K277" s="5" t="s">
        <v>1164</v>
      </c>
      <c r="L277" s="2">
        <f t="shared" si="4"/>
        <v>118629.52558855076</v>
      </c>
      <c r="M277" s="14" t="s">
        <v>38</v>
      </c>
      <c r="N277" s="14" t="s">
        <v>14600</v>
      </c>
    </row>
    <row r="278" spans="2:14" hidden="1" outlineLevel="1">
      <c r="B278" s="5" t="s">
        <v>7221</v>
      </c>
      <c r="C278" s="5" t="s">
        <v>24</v>
      </c>
      <c r="D278" s="5" t="s">
        <v>38</v>
      </c>
      <c r="E278" s="5"/>
      <c r="F278" s="5" t="s">
        <v>14601</v>
      </c>
      <c r="G278" s="5" t="s">
        <v>14602</v>
      </c>
      <c r="H278" s="5" t="s">
        <v>7224</v>
      </c>
      <c r="I278" s="5" t="s">
        <v>12003</v>
      </c>
      <c r="J278" s="5" t="s">
        <v>51</v>
      </c>
      <c r="K278" s="5" t="s">
        <v>89</v>
      </c>
      <c r="L278" s="2">
        <f t="shared" si="4"/>
        <v>144418.55289040963</v>
      </c>
      <c r="M278" s="14" t="s">
        <v>38</v>
      </c>
      <c r="N278" s="14" t="s">
        <v>14603</v>
      </c>
    </row>
    <row r="279" spans="2:14" hidden="1" outlineLevel="1">
      <c r="B279" s="5" t="s">
        <v>2600</v>
      </c>
      <c r="C279" s="5" t="s">
        <v>24</v>
      </c>
      <c r="D279" s="5" t="s">
        <v>38</v>
      </c>
      <c r="E279" s="5"/>
      <c r="F279" s="5" t="s">
        <v>14604</v>
      </c>
      <c r="G279" s="5" t="s">
        <v>14605</v>
      </c>
      <c r="H279" s="5" t="s">
        <v>2603</v>
      </c>
      <c r="I279" s="5" t="s">
        <v>1110</v>
      </c>
      <c r="J279" s="5" t="s">
        <v>38</v>
      </c>
      <c r="K279" s="5" t="s">
        <v>985</v>
      </c>
      <c r="L279" s="2">
        <f t="shared" si="4"/>
        <v>438413.46413160063</v>
      </c>
      <c r="M279" s="14" t="s">
        <v>38</v>
      </c>
      <c r="N279" s="14" t="s">
        <v>14606</v>
      </c>
    </row>
    <row r="280" spans="2:14" hidden="1" outlineLevel="1">
      <c r="B280" s="1" t="s">
        <v>26</v>
      </c>
      <c r="C280" s="1" t="s">
        <v>27</v>
      </c>
      <c r="D280" s="1" t="s">
        <v>4</v>
      </c>
      <c r="E280" s="1" t="s">
        <v>28</v>
      </c>
      <c r="F280" s="1" t="s">
        <v>29</v>
      </c>
      <c r="G280" s="1" t="s">
        <v>30</v>
      </c>
      <c r="H280" s="1" t="s">
        <v>31</v>
      </c>
      <c r="I280" s="1" t="s">
        <v>32</v>
      </c>
      <c r="J280" s="1" t="s">
        <v>33</v>
      </c>
      <c r="K280" s="1" t="s">
        <v>3</v>
      </c>
      <c r="L280" s="2" t="e">
        <f t="shared" si="4"/>
        <v>#VALUE!</v>
      </c>
      <c r="M280" s="13" t="s">
        <v>34</v>
      </c>
      <c r="N280" s="13" t="s">
        <v>35</v>
      </c>
    </row>
    <row r="281" spans="2:14" hidden="1" outlineLevel="1">
      <c r="B281" s="5" t="s">
        <v>1406</v>
      </c>
      <c r="C281" s="5" t="s">
        <v>24</v>
      </c>
      <c r="D281" s="5" t="s">
        <v>55</v>
      </c>
      <c r="E281" s="5"/>
      <c r="F281" s="5" t="s">
        <v>14607</v>
      </c>
      <c r="G281" s="5" t="s">
        <v>14608</v>
      </c>
      <c r="H281" s="5" t="s">
        <v>1409</v>
      </c>
      <c r="I281" s="5" t="s">
        <v>5552</v>
      </c>
      <c r="J281" s="5" t="s">
        <v>51</v>
      </c>
      <c r="K281" s="5" t="s">
        <v>139</v>
      </c>
      <c r="L281" s="2">
        <f t="shared" si="4"/>
        <v>195996.60749412735</v>
      </c>
      <c r="M281" s="14" t="s">
        <v>38</v>
      </c>
      <c r="N281" s="14" t="s">
        <v>14609</v>
      </c>
    </row>
    <row r="282" spans="2:14" hidden="1" outlineLevel="1">
      <c r="B282" s="5" t="s">
        <v>1419</v>
      </c>
      <c r="C282" s="5" t="s">
        <v>37</v>
      </c>
      <c r="D282" s="5" t="s">
        <v>46</v>
      </c>
      <c r="E282" s="5"/>
      <c r="F282" s="5" t="s">
        <v>14610</v>
      </c>
      <c r="G282" s="5" t="s">
        <v>14611</v>
      </c>
      <c r="H282" s="5" t="s">
        <v>1422</v>
      </c>
      <c r="I282" s="5" t="s">
        <v>251</v>
      </c>
      <c r="J282" s="5" t="s">
        <v>51</v>
      </c>
      <c r="K282" s="5" t="s">
        <v>1423</v>
      </c>
      <c r="L282" s="2">
        <f t="shared" si="4"/>
        <v>206312.21841487091</v>
      </c>
      <c r="M282" s="14" t="s">
        <v>38</v>
      </c>
      <c r="N282" s="14" t="s">
        <v>14612</v>
      </c>
    </row>
    <row r="283" spans="2:14" hidden="1" outlineLevel="1">
      <c r="B283" s="5" t="s">
        <v>1425</v>
      </c>
      <c r="C283" s="5" t="s">
        <v>37</v>
      </c>
      <c r="D283" s="5" t="s">
        <v>46</v>
      </c>
      <c r="E283" s="5"/>
      <c r="F283" s="5" t="s">
        <v>6476</v>
      </c>
      <c r="G283" s="5" t="s">
        <v>14613</v>
      </c>
      <c r="H283" s="5" t="s">
        <v>1428</v>
      </c>
      <c r="I283" s="5" t="s">
        <v>5660</v>
      </c>
      <c r="J283" s="5" t="s">
        <v>51</v>
      </c>
      <c r="K283" s="5" t="s">
        <v>208</v>
      </c>
      <c r="L283" s="2">
        <f t="shared" si="4"/>
        <v>263048.07847896038</v>
      </c>
      <c r="M283" s="14" t="s">
        <v>38</v>
      </c>
      <c r="N283" s="14" t="s">
        <v>2676</v>
      </c>
    </row>
    <row r="284" spans="2:14" hidden="1" outlineLevel="1">
      <c r="B284" s="5" t="s">
        <v>1431</v>
      </c>
      <c r="C284" s="5" t="s">
        <v>37</v>
      </c>
      <c r="D284" s="5" t="s">
        <v>38</v>
      </c>
      <c r="E284" s="5"/>
      <c r="F284" s="5" t="s">
        <v>6479</v>
      </c>
      <c r="G284" s="5" t="s">
        <v>14614</v>
      </c>
      <c r="H284" s="5" t="s">
        <v>1434</v>
      </c>
      <c r="I284" s="5" t="s">
        <v>14615</v>
      </c>
      <c r="J284" s="5" t="s">
        <v>51</v>
      </c>
      <c r="K284" s="5" t="s">
        <v>82</v>
      </c>
      <c r="L284" s="2">
        <f t="shared" si="4"/>
        <v>175365.38565264028</v>
      </c>
      <c r="M284" s="14" t="s">
        <v>38</v>
      </c>
      <c r="N284" s="14" t="s">
        <v>14616</v>
      </c>
    </row>
    <row r="285" spans="2:14" hidden="1" outlineLevel="1">
      <c r="B285" s="5" t="s">
        <v>1437</v>
      </c>
      <c r="C285" s="5" t="s">
        <v>37</v>
      </c>
      <c r="D285" s="5" t="s">
        <v>38</v>
      </c>
      <c r="E285" s="5"/>
      <c r="F285" s="5" t="s">
        <v>14617</v>
      </c>
      <c r="G285" s="5" t="s">
        <v>14618</v>
      </c>
      <c r="H285" s="5" t="s">
        <v>1440</v>
      </c>
      <c r="I285" s="5" t="s">
        <v>2122</v>
      </c>
      <c r="J285" s="5" t="s">
        <v>51</v>
      </c>
      <c r="K285" s="5" t="s">
        <v>853</v>
      </c>
      <c r="L285" s="2">
        <f t="shared" si="4"/>
        <v>134102.94196966608</v>
      </c>
      <c r="M285" s="14" t="s">
        <v>38</v>
      </c>
      <c r="N285" s="14" t="s">
        <v>14619</v>
      </c>
    </row>
    <row r="286" spans="2:14" hidden="1" outlineLevel="1">
      <c r="B286" s="5" t="s">
        <v>1443</v>
      </c>
      <c r="C286" s="5" t="s">
        <v>37</v>
      </c>
      <c r="D286" s="5" t="s">
        <v>55</v>
      </c>
      <c r="E286" s="5"/>
      <c r="F286" s="5" t="s">
        <v>14620</v>
      </c>
      <c r="G286" s="5" t="s">
        <v>14621</v>
      </c>
      <c r="H286" s="5" t="s">
        <v>1446</v>
      </c>
      <c r="I286" s="5" t="s">
        <v>1743</v>
      </c>
      <c r="J286" s="5" t="s">
        <v>51</v>
      </c>
      <c r="K286" s="5" t="s">
        <v>82</v>
      </c>
      <c r="L286" s="2">
        <f t="shared" si="4"/>
        <v>175365.38565264028</v>
      </c>
      <c r="M286" s="14" t="s">
        <v>38</v>
      </c>
      <c r="N286" s="14" t="s">
        <v>14622</v>
      </c>
    </row>
    <row r="287" spans="2:14" hidden="1" outlineLevel="1">
      <c r="B287" s="5" t="s">
        <v>1448</v>
      </c>
      <c r="C287" s="5" t="s">
        <v>24</v>
      </c>
      <c r="D287" s="5" t="s">
        <v>38</v>
      </c>
      <c r="E287" s="5"/>
      <c r="F287" s="5" t="s">
        <v>6488</v>
      </c>
      <c r="G287" s="5" t="s">
        <v>14623</v>
      </c>
      <c r="H287" s="5" t="s">
        <v>1451</v>
      </c>
      <c r="I287" s="5" t="s">
        <v>1900</v>
      </c>
      <c r="J287" s="5" t="s">
        <v>38</v>
      </c>
      <c r="K287" s="5" t="s">
        <v>75</v>
      </c>
      <c r="L287" s="2">
        <f t="shared" si="4"/>
        <v>139260.74743003788</v>
      </c>
      <c r="M287" s="14" t="s">
        <v>38</v>
      </c>
      <c r="N287" s="14" t="s">
        <v>14624</v>
      </c>
    </row>
    <row r="288" spans="2:14" hidden="1" outlineLevel="1">
      <c r="B288" s="5" t="s">
        <v>1453</v>
      </c>
      <c r="C288" s="5" t="s">
        <v>37</v>
      </c>
      <c r="D288" s="5" t="s">
        <v>38</v>
      </c>
      <c r="E288" s="5"/>
      <c r="F288" s="5" t="s">
        <v>12679</v>
      </c>
      <c r="G288" s="5" t="s">
        <v>14625</v>
      </c>
      <c r="H288" s="5" t="s">
        <v>1456</v>
      </c>
      <c r="I288" s="5" t="s">
        <v>2375</v>
      </c>
      <c r="J288" s="5" t="s">
        <v>51</v>
      </c>
      <c r="K288" s="5" t="s">
        <v>1393</v>
      </c>
      <c r="L288" s="2">
        <f t="shared" si="4"/>
        <v>123787.33104892253</v>
      </c>
      <c r="M288" s="14" t="s">
        <v>38</v>
      </c>
      <c r="N288" s="14" t="s">
        <v>14626</v>
      </c>
    </row>
    <row r="289" spans="2:14" hidden="1" outlineLevel="1">
      <c r="B289" s="5" t="s">
        <v>1459</v>
      </c>
      <c r="C289" s="5" t="s">
        <v>37</v>
      </c>
      <c r="D289" s="5" t="s">
        <v>38</v>
      </c>
      <c r="E289" s="5"/>
      <c r="F289" s="5" t="s">
        <v>14627</v>
      </c>
      <c r="G289" s="5" t="s">
        <v>14628</v>
      </c>
      <c r="H289" s="5" t="s">
        <v>1462</v>
      </c>
      <c r="I289" s="5" t="s">
        <v>3717</v>
      </c>
      <c r="J289" s="5" t="s">
        <v>38</v>
      </c>
      <c r="K289" s="5" t="s">
        <v>4796</v>
      </c>
      <c r="L289" s="2">
        <f t="shared" si="4"/>
        <v>67051.470984833039</v>
      </c>
      <c r="M289" s="14" t="s">
        <v>38</v>
      </c>
      <c r="N289" s="14" t="s">
        <v>14629</v>
      </c>
    </row>
    <row r="290" spans="2:14" hidden="1" outlineLevel="1">
      <c r="B290" s="5" t="s">
        <v>1465</v>
      </c>
      <c r="C290" s="5" t="s">
        <v>24</v>
      </c>
      <c r="D290" s="5" t="s">
        <v>55</v>
      </c>
      <c r="E290" s="5"/>
      <c r="F290" s="5" t="s">
        <v>14630</v>
      </c>
      <c r="G290" s="5" t="s">
        <v>14631</v>
      </c>
      <c r="H290" s="5" t="s">
        <v>1468</v>
      </c>
      <c r="I290" s="5" t="s">
        <v>2079</v>
      </c>
      <c r="J290" s="5" t="s">
        <v>38</v>
      </c>
      <c r="K290" s="5" t="s">
        <v>289</v>
      </c>
      <c r="L290" s="2">
        <f t="shared" si="4"/>
        <v>247574.66209784505</v>
      </c>
      <c r="M290" s="14" t="s">
        <v>38</v>
      </c>
      <c r="N290" s="14" t="s">
        <v>14632</v>
      </c>
    </row>
    <row r="291" spans="2:14" hidden="1" outlineLevel="1">
      <c r="B291" s="5" t="s">
        <v>1471</v>
      </c>
      <c r="C291" s="5" t="s">
        <v>24</v>
      </c>
      <c r="D291" s="5" t="s">
        <v>55</v>
      </c>
      <c r="E291" s="5" t="s">
        <v>162</v>
      </c>
      <c r="F291" s="5" t="s">
        <v>14633</v>
      </c>
      <c r="G291" s="5" t="s">
        <v>14634</v>
      </c>
      <c r="H291" s="5" t="s">
        <v>1474</v>
      </c>
      <c r="I291" s="5" t="s">
        <v>984</v>
      </c>
      <c r="J291" s="5" t="s">
        <v>51</v>
      </c>
      <c r="K291" s="5" t="s">
        <v>1294</v>
      </c>
      <c r="L291" s="2">
        <f t="shared" si="4"/>
        <v>-97998.303747063677</v>
      </c>
      <c r="M291" s="14" t="s">
        <v>38</v>
      </c>
      <c r="N291" s="14" t="s">
        <v>11349</v>
      </c>
    </row>
    <row r="292" spans="2:14" hidden="1" outlineLevel="1">
      <c r="B292" s="5" t="s">
        <v>1482</v>
      </c>
      <c r="C292" s="5" t="s">
        <v>37</v>
      </c>
      <c r="D292" s="5" t="s">
        <v>46</v>
      </c>
      <c r="E292" s="5"/>
      <c r="F292" s="5" t="s">
        <v>14635</v>
      </c>
      <c r="G292" s="5" t="s">
        <v>14636</v>
      </c>
      <c r="H292" s="5" t="s">
        <v>1485</v>
      </c>
      <c r="I292" s="5" t="s">
        <v>1710</v>
      </c>
      <c r="J292" s="5" t="s">
        <v>51</v>
      </c>
      <c r="K292" s="5" t="s">
        <v>484</v>
      </c>
      <c r="L292" s="2">
        <f t="shared" si="4"/>
        <v>309468.32762230636</v>
      </c>
      <c r="M292" s="14" t="s">
        <v>38</v>
      </c>
      <c r="N292" s="14" t="s">
        <v>14637</v>
      </c>
    </row>
    <row r="293" spans="2:14" hidden="1" outlineLevel="1">
      <c r="B293" s="5" t="s">
        <v>1488</v>
      </c>
      <c r="C293" s="5" t="s">
        <v>24</v>
      </c>
      <c r="D293" s="5" t="s">
        <v>46</v>
      </c>
      <c r="E293" s="5"/>
      <c r="F293" s="5" t="s">
        <v>14638</v>
      </c>
      <c r="G293" s="5" t="s">
        <v>14639</v>
      </c>
      <c r="H293" s="5" t="s">
        <v>1491</v>
      </c>
      <c r="I293" s="5" t="s">
        <v>312</v>
      </c>
      <c r="J293" s="5" t="s">
        <v>51</v>
      </c>
      <c r="K293" s="5" t="s">
        <v>167</v>
      </c>
      <c r="L293" s="2">
        <f t="shared" si="4"/>
        <v>278521.49486007576</v>
      </c>
      <c r="M293" s="14" t="s">
        <v>38</v>
      </c>
      <c r="N293" s="14" t="s">
        <v>11914</v>
      </c>
    </row>
    <row r="294" spans="2:14" hidden="1" outlineLevel="1">
      <c r="B294" s="5" t="s">
        <v>1494</v>
      </c>
      <c r="C294" s="5" t="s">
        <v>24</v>
      </c>
      <c r="D294" s="5" t="s">
        <v>55</v>
      </c>
      <c r="E294" s="5"/>
      <c r="F294" s="5" t="s">
        <v>6510</v>
      </c>
      <c r="G294" s="5" t="s">
        <v>14640</v>
      </c>
      <c r="H294" s="5" t="s">
        <v>1497</v>
      </c>
      <c r="I294" s="5" t="s">
        <v>5774</v>
      </c>
      <c r="J294" s="5" t="s">
        <v>51</v>
      </c>
      <c r="K294" s="5" t="s">
        <v>1695</v>
      </c>
      <c r="L294" s="2">
        <f t="shared" si="4"/>
        <v>335257.35492416518</v>
      </c>
      <c r="M294" s="14" t="s">
        <v>38</v>
      </c>
      <c r="N294" s="14" t="s">
        <v>14641</v>
      </c>
    </row>
    <row r="295" spans="2:14" hidden="1" outlineLevel="1">
      <c r="B295" s="5" t="s">
        <v>1499</v>
      </c>
      <c r="C295" s="5" t="s">
        <v>24</v>
      </c>
      <c r="D295" s="5" t="s">
        <v>55</v>
      </c>
      <c r="E295" s="5"/>
      <c r="F295" s="5" t="s">
        <v>14642</v>
      </c>
      <c r="G295" s="5" t="s">
        <v>14643</v>
      </c>
      <c r="H295" s="5" t="s">
        <v>1502</v>
      </c>
      <c r="I295" s="5" t="s">
        <v>758</v>
      </c>
      <c r="J295" s="5" t="s">
        <v>51</v>
      </c>
      <c r="K295" s="5" t="s">
        <v>301</v>
      </c>
      <c r="L295" s="2">
        <f t="shared" si="4"/>
        <v>165049.77473189673</v>
      </c>
      <c r="M295" s="14" t="s">
        <v>38</v>
      </c>
      <c r="N295" s="14" t="s">
        <v>14644</v>
      </c>
    </row>
    <row r="296" spans="2:14" hidden="1" outlineLevel="1">
      <c r="B296" s="5" t="s">
        <v>1505</v>
      </c>
      <c r="C296" s="5" t="s">
        <v>24</v>
      </c>
      <c r="D296" s="5" t="s">
        <v>55</v>
      </c>
      <c r="E296" s="5"/>
      <c r="F296" s="5" t="s">
        <v>14645</v>
      </c>
      <c r="G296" s="5" t="s">
        <v>14646</v>
      </c>
      <c r="H296" s="5" t="s">
        <v>1508</v>
      </c>
      <c r="I296" s="5" t="s">
        <v>1492</v>
      </c>
      <c r="J296" s="5" t="s">
        <v>51</v>
      </c>
      <c r="K296" s="5" t="s">
        <v>188</v>
      </c>
      <c r="L296" s="2">
        <f t="shared" si="4"/>
        <v>242416.85663747331</v>
      </c>
      <c r="M296" s="14" t="s">
        <v>38</v>
      </c>
      <c r="N296" s="14" t="s">
        <v>13106</v>
      </c>
    </row>
    <row r="297" spans="2:14" hidden="1" outlineLevel="1">
      <c r="B297" s="5" t="s">
        <v>1510</v>
      </c>
      <c r="C297" s="5" t="s">
        <v>24</v>
      </c>
      <c r="D297" s="5" t="s">
        <v>46</v>
      </c>
      <c r="E297" s="5"/>
      <c r="F297" s="5" t="s">
        <v>14647</v>
      </c>
      <c r="G297" s="5" t="s">
        <v>14648</v>
      </c>
      <c r="H297" s="5" t="s">
        <v>1513</v>
      </c>
      <c r="I297" s="5" t="s">
        <v>6900</v>
      </c>
      <c r="J297" s="5" t="s">
        <v>51</v>
      </c>
      <c r="K297" s="5" t="s">
        <v>68</v>
      </c>
      <c r="L297" s="2">
        <f t="shared" si="4"/>
        <v>293994.91124119103</v>
      </c>
      <c r="M297" s="14" t="s">
        <v>38</v>
      </c>
      <c r="N297" s="14" t="s">
        <v>14649</v>
      </c>
    </row>
    <row r="298" spans="2:14" hidden="1" outlineLevel="1">
      <c r="B298" s="5" t="s">
        <v>1516</v>
      </c>
      <c r="C298" s="5" t="s">
        <v>24</v>
      </c>
      <c r="D298" s="5" t="s">
        <v>55</v>
      </c>
      <c r="E298" s="5"/>
      <c r="F298" s="5" t="s">
        <v>14650</v>
      </c>
      <c r="G298" s="5" t="s">
        <v>14651</v>
      </c>
      <c r="H298" s="5" t="s">
        <v>1519</v>
      </c>
      <c r="I298" s="5" t="s">
        <v>14652</v>
      </c>
      <c r="J298" s="5" t="s">
        <v>51</v>
      </c>
      <c r="K298" s="5" t="s">
        <v>132</v>
      </c>
      <c r="L298" s="2">
        <f t="shared" si="4"/>
        <v>170207.58019226851</v>
      </c>
      <c r="M298" s="14" t="s">
        <v>38</v>
      </c>
      <c r="N298" s="14" t="s">
        <v>14653</v>
      </c>
    </row>
    <row r="299" spans="2:14" hidden="1" outlineLevel="1">
      <c r="B299" s="5" t="s">
        <v>1516</v>
      </c>
      <c r="C299" s="5" t="s">
        <v>24</v>
      </c>
      <c r="D299" s="5" t="s">
        <v>38</v>
      </c>
      <c r="E299" s="5"/>
      <c r="F299" s="5" t="s">
        <v>14654</v>
      </c>
      <c r="G299" s="5" t="s">
        <v>14655</v>
      </c>
      <c r="H299" s="5" t="s">
        <v>1519</v>
      </c>
      <c r="I299" s="5" t="s">
        <v>1091</v>
      </c>
      <c r="J299" s="5" t="s">
        <v>51</v>
      </c>
      <c r="K299" s="5" t="s">
        <v>4542</v>
      </c>
      <c r="L299" s="2">
        <f t="shared" si="4"/>
        <v>-61893.665524461263</v>
      </c>
      <c r="M299" s="14" t="s">
        <v>38</v>
      </c>
      <c r="N299" s="14" t="s">
        <v>14656</v>
      </c>
    </row>
    <row r="300" spans="2:14" hidden="1" outlineLevel="1">
      <c r="B300" s="5" t="s">
        <v>1527</v>
      </c>
      <c r="C300" s="5" t="s">
        <v>37</v>
      </c>
      <c r="D300" s="5" t="s">
        <v>38</v>
      </c>
      <c r="E300" s="5"/>
      <c r="F300" s="5" t="s">
        <v>14657</v>
      </c>
      <c r="G300" s="5" t="s">
        <v>14658</v>
      </c>
      <c r="H300" s="5" t="s">
        <v>1530</v>
      </c>
      <c r="I300" s="5" t="s">
        <v>6111</v>
      </c>
      <c r="J300" s="5" t="s">
        <v>51</v>
      </c>
      <c r="K300" s="5" t="s">
        <v>75</v>
      </c>
      <c r="L300" s="2">
        <f t="shared" si="4"/>
        <v>139260.74743003788</v>
      </c>
      <c r="M300" s="14" t="s">
        <v>38</v>
      </c>
      <c r="N300" s="14" t="s">
        <v>14659</v>
      </c>
    </row>
    <row r="301" spans="2:14" hidden="1" outlineLevel="1">
      <c r="B301" s="5" t="s">
        <v>1537</v>
      </c>
      <c r="C301" s="5" t="s">
        <v>24</v>
      </c>
      <c r="D301" s="5" t="s">
        <v>55</v>
      </c>
      <c r="E301" s="5"/>
      <c r="F301" s="5" t="s">
        <v>14660</v>
      </c>
      <c r="G301" s="5" t="s">
        <v>14661</v>
      </c>
      <c r="H301" s="5" t="s">
        <v>1540</v>
      </c>
      <c r="I301" s="5" t="s">
        <v>2570</v>
      </c>
      <c r="J301" s="5" t="s">
        <v>51</v>
      </c>
      <c r="K301" s="5" t="s">
        <v>379</v>
      </c>
      <c r="L301" s="2">
        <f t="shared" si="4"/>
        <v>299152.71670156281</v>
      </c>
      <c r="M301" s="14" t="s">
        <v>38</v>
      </c>
      <c r="N301" s="14" t="s">
        <v>14662</v>
      </c>
    </row>
    <row r="302" spans="2:14" hidden="1" outlineLevel="1">
      <c r="B302" s="5" t="s">
        <v>1543</v>
      </c>
      <c r="C302" s="5" t="s">
        <v>24</v>
      </c>
      <c r="D302" s="5" t="s">
        <v>374</v>
      </c>
      <c r="E302" s="5"/>
      <c r="F302" s="5" t="s">
        <v>14663</v>
      </c>
      <c r="G302" s="5" t="s">
        <v>14664</v>
      </c>
      <c r="H302" s="5" t="s">
        <v>1546</v>
      </c>
      <c r="I302" s="5" t="s">
        <v>470</v>
      </c>
      <c r="J302" s="5" t="s">
        <v>51</v>
      </c>
      <c r="K302" s="5" t="s">
        <v>452</v>
      </c>
      <c r="L302" s="2">
        <f t="shared" si="4"/>
        <v>361046.38222602406</v>
      </c>
      <c r="M302" s="14" t="s">
        <v>38</v>
      </c>
      <c r="N302" s="14" t="s">
        <v>14665</v>
      </c>
    </row>
    <row r="303" spans="2:14" hidden="1" outlineLevel="1">
      <c r="B303" s="5" t="s">
        <v>1548</v>
      </c>
      <c r="C303" s="5" t="s">
        <v>37</v>
      </c>
      <c r="D303" s="5" t="s">
        <v>55</v>
      </c>
      <c r="E303" s="5"/>
      <c r="F303" s="5" t="s">
        <v>14666</v>
      </c>
      <c r="G303" s="5" t="s">
        <v>14667</v>
      </c>
      <c r="H303" s="5" t="s">
        <v>1551</v>
      </c>
      <c r="I303" s="5" t="s">
        <v>2090</v>
      </c>
      <c r="J303" s="5" t="s">
        <v>51</v>
      </c>
      <c r="K303" s="5" t="s">
        <v>103</v>
      </c>
      <c r="L303" s="2">
        <f t="shared" si="4"/>
        <v>201154.41295449913</v>
      </c>
      <c r="M303" s="14" t="s">
        <v>38</v>
      </c>
      <c r="N303" s="14" t="s">
        <v>14668</v>
      </c>
    </row>
    <row r="304" spans="2:14" hidden="1" outlineLevel="1">
      <c r="B304" s="5" t="s">
        <v>1564</v>
      </c>
      <c r="C304" s="5" t="s">
        <v>24</v>
      </c>
      <c r="D304" s="5" t="s">
        <v>63</v>
      </c>
      <c r="E304" s="5"/>
      <c r="F304" s="5" t="s">
        <v>1565</v>
      </c>
      <c r="G304" s="5" t="s">
        <v>1566</v>
      </c>
      <c r="H304" s="5" t="s">
        <v>1567</v>
      </c>
      <c r="I304" s="5" t="s">
        <v>1568</v>
      </c>
      <c r="J304" s="5" t="s">
        <v>51</v>
      </c>
      <c r="K304" s="5" t="s">
        <v>289</v>
      </c>
      <c r="L304" s="2">
        <f t="shared" si="4"/>
        <v>247574.66209784505</v>
      </c>
      <c r="M304" s="14" t="s">
        <v>38</v>
      </c>
      <c r="N304" s="14" t="s">
        <v>14669</v>
      </c>
    </row>
    <row r="305" spans="2:14" hidden="1" outlineLevel="1">
      <c r="B305" s="5" t="s">
        <v>1570</v>
      </c>
      <c r="C305" s="5" t="s">
        <v>24</v>
      </c>
      <c r="D305" s="5" t="s">
        <v>46</v>
      </c>
      <c r="E305" s="5"/>
      <c r="F305" s="5" t="s">
        <v>1571</v>
      </c>
      <c r="G305" s="5" t="s">
        <v>14670</v>
      </c>
      <c r="H305" s="5" t="s">
        <v>1573</v>
      </c>
      <c r="I305" s="5" t="s">
        <v>3590</v>
      </c>
      <c r="J305" s="5" t="s">
        <v>51</v>
      </c>
      <c r="K305" s="5" t="s">
        <v>324</v>
      </c>
      <c r="L305" s="2">
        <f t="shared" si="4"/>
        <v>216627.82933561443</v>
      </c>
      <c r="M305" s="14" t="s">
        <v>38</v>
      </c>
      <c r="N305" s="14" t="s">
        <v>14671</v>
      </c>
    </row>
    <row r="306" spans="2:14" hidden="1" outlineLevel="1">
      <c r="B306" s="5" t="s">
        <v>1575</v>
      </c>
      <c r="C306" s="5" t="s">
        <v>24</v>
      </c>
      <c r="D306" s="5" t="s">
        <v>46</v>
      </c>
      <c r="E306" s="5"/>
      <c r="F306" s="5" t="s">
        <v>14672</v>
      </c>
      <c r="G306" s="5" t="s">
        <v>14673</v>
      </c>
      <c r="H306" s="5" t="s">
        <v>1578</v>
      </c>
      <c r="I306" s="5" t="s">
        <v>11227</v>
      </c>
      <c r="J306" s="5" t="s">
        <v>38</v>
      </c>
      <c r="K306" s="5" t="s">
        <v>2459</v>
      </c>
      <c r="L306" s="2">
        <f t="shared" si="4"/>
        <v>-180523.19111301203</v>
      </c>
      <c r="M306" s="14" t="s">
        <v>38</v>
      </c>
      <c r="N306" s="14" t="s">
        <v>14674</v>
      </c>
    </row>
    <row r="307" spans="2:14" hidden="1" outlineLevel="1">
      <c r="B307" s="5" t="s">
        <v>1575</v>
      </c>
      <c r="C307" s="5" t="s">
        <v>24</v>
      </c>
      <c r="D307" s="5" t="s">
        <v>55</v>
      </c>
      <c r="E307" s="5"/>
      <c r="F307" s="5" t="s">
        <v>14675</v>
      </c>
      <c r="G307" s="5" t="s">
        <v>14676</v>
      </c>
      <c r="H307" s="5" t="s">
        <v>1578</v>
      </c>
      <c r="I307" s="5" t="s">
        <v>42</v>
      </c>
      <c r="J307" s="5" t="s">
        <v>38</v>
      </c>
      <c r="K307" s="5" t="s">
        <v>1423</v>
      </c>
      <c r="L307" s="2">
        <f t="shared" si="4"/>
        <v>206312.21841487091</v>
      </c>
      <c r="M307" s="14" t="s">
        <v>38</v>
      </c>
      <c r="N307" s="14" t="s">
        <v>14677</v>
      </c>
    </row>
    <row r="308" spans="2:14" hidden="1" outlineLevel="1">
      <c r="B308" s="5" t="s">
        <v>1585</v>
      </c>
      <c r="C308" s="5" t="s">
        <v>24</v>
      </c>
      <c r="D308" s="5" t="s">
        <v>55</v>
      </c>
      <c r="E308" s="5"/>
      <c r="F308" s="5" t="s">
        <v>6563</v>
      </c>
      <c r="G308" s="5" t="s">
        <v>6564</v>
      </c>
      <c r="H308" s="5" t="s">
        <v>1588</v>
      </c>
      <c r="I308" s="5" t="s">
        <v>3226</v>
      </c>
      <c r="J308" s="5" t="s">
        <v>51</v>
      </c>
      <c r="K308" s="5" t="s">
        <v>932</v>
      </c>
      <c r="L308" s="2">
        <f t="shared" si="4"/>
        <v>273363.68939970393</v>
      </c>
      <c r="M308" s="14" t="s">
        <v>38</v>
      </c>
      <c r="N308" s="14" t="s">
        <v>14678</v>
      </c>
    </row>
    <row r="309" spans="2:14" hidden="1" outlineLevel="1">
      <c r="B309" s="5" t="s">
        <v>1590</v>
      </c>
      <c r="C309" s="5" t="s">
        <v>37</v>
      </c>
      <c r="D309" s="5" t="s">
        <v>55</v>
      </c>
      <c r="E309" s="5"/>
      <c r="F309" s="5" t="s">
        <v>14679</v>
      </c>
      <c r="G309" s="5" t="s">
        <v>14680</v>
      </c>
      <c r="H309" s="5" t="s">
        <v>1593</v>
      </c>
      <c r="I309" s="5" t="s">
        <v>14681</v>
      </c>
      <c r="J309" s="5" t="s">
        <v>51</v>
      </c>
      <c r="K309" s="5" t="s">
        <v>893</v>
      </c>
      <c r="L309" s="2">
        <f t="shared" si="4"/>
        <v>283679.30032044754</v>
      </c>
      <c r="M309" s="14" t="s">
        <v>38</v>
      </c>
      <c r="N309" s="14" t="s">
        <v>14682</v>
      </c>
    </row>
    <row r="310" spans="2:14" hidden="1" outlineLevel="1">
      <c r="B310" s="5" t="s">
        <v>1595</v>
      </c>
      <c r="C310" s="5" t="s">
        <v>37</v>
      </c>
      <c r="D310" s="5" t="s">
        <v>55</v>
      </c>
      <c r="E310" s="5"/>
      <c r="F310" s="5" t="s">
        <v>14683</v>
      </c>
      <c r="G310" s="5" t="s">
        <v>14684</v>
      </c>
      <c r="H310" s="5" t="s">
        <v>1598</v>
      </c>
      <c r="I310" s="5" t="s">
        <v>2357</v>
      </c>
      <c r="J310" s="5" t="s">
        <v>51</v>
      </c>
      <c r="K310" s="5" t="s">
        <v>1695</v>
      </c>
      <c r="L310" s="2">
        <f t="shared" si="4"/>
        <v>335257.35492416518</v>
      </c>
      <c r="M310" s="14" t="s">
        <v>38</v>
      </c>
      <c r="N310" s="14" t="s">
        <v>14685</v>
      </c>
    </row>
    <row r="311" spans="2:14" hidden="1" outlineLevel="1">
      <c r="B311" s="5" t="s">
        <v>1606</v>
      </c>
      <c r="C311" s="5" t="s">
        <v>24</v>
      </c>
      <c r="D311" s="5" t="s">
        <v>38</v>
      </c>
      <c r="E311" s="5"/>
      <c r="F311" s="5" t="s">
        <v>14686</v>
      </c>
      <c r="G311" s="5" t="s">
        <v>14687</v>
      </c>
      <c r="H311" s="5" t="s">
        <v>1609</v>
      </c>
      <c r="I311" s="5" t="s">
        <v>2236</v>
      </c>
      <c r="J311" s="5" t="s">
        <v>51</v>
      </c>
      <c r="K311" s="5" t="s">
        <v>1613</v>
      </c>
      <c r="L311" s="2">
        <f t="shared" si="4"/>
        <v>381677.60406751116</v>
      </c>
      <c r="M311" s="14" t="s">
        <v>38</v>
      </c>
      <c r="N311" s="14" t="s">
        <v>14688</v>
      </c>
    </row>
    <row r="312" spans="2:14" hidden="1" outlineLevel="1">
      <c r="B312" s="5" t="s">
        <v>1606</v>
      </c>
      <c r="C312" s="5" t="s">
        <v>24</v>
      </c>
      <c r="D312" s="5" t="s">
        <v>46</v>
      </c>
      <c r="E312" s="5"/>
      <c r="F312" s="5" t="s">
        <v>14689</v>
      </c>
      <c r="G312" s="5" t="s">
        <v>14690</v>
      </c>
      <c r="H312" s="5" t="s">
        <v>1609</v>
      </c>
      <c r="I312" s="5" t="s">
        <v>1723</v>
      </c>
      <c r="J312" s="5" t="s">
        <v>51</v>
      </c>
      <c r="K312" s="5" t="s">
        <v>466</v>
      </c>
      <c r="L312" s="2">
        <f t="shared" si="4"/>
        <v>-257890.27301858863</v>
      </c>
      <c r="M312" s="14" t="s">
        <v>38</v>
      </c>
      <c r="N312" s="14" t="s">
        <v>2766</v>
      </c>
    </row>
    <row r="313" spans="2:14" hidden="1" outlineLevel="1">
      <c r="B313" s="5" t="s">
        <v>1615</v>
      </c>
      <c r="C313" s="5" t="s">
        <v>24</v>
      </c>
      <c r="D313" s="5" t="s">
        <v>55</v>
      </c>
      <c r="E313" s="5"/>
      <c r="F313" s="5" t="s">
        <v>14691</v>
      </c>
      <c r="G313" s="5" t="s">
        <v>14692</v>
      </c>
      <c r="H313" s="5" t="s">
        <v>1618</v>
      </c>
      <c r="I313" s="5" t="s">
        <v>1635</v>
      </c>
      <c r="J313" s="5" t="s">
        <v>38</v>
      </c>
      <c r="K313" s="5" t="s">
        <v>82</v>
      </c>
      <c r="L313" s="2">
        <f t="shared" si="4"/>
        <v>175365.38565264028</v>
      </c>
      <c r="M313" s="14" t="s">
        <v>38</v>
      </c>
      <c r="N313" s="14" t="s">
        <v>14693</v>
      </c>
    </row>
    <row r="314" spans="2:14" hidden="1" outlineLevel="1">
      <c r="B314" s="5" t="s">
        <v>1622</v>
      </c>
      <c r="C314" s="5" t="s">
        <v>37</v>
      </c>
      <c r="D314" s="5" t="s">
        <v>46</v>
      </c>
      <c r="E314" s="5"/>
      <c r="F314" s="5" t="s">
        <v>14694</v>
      </c>
      <c r="G314" s="5" t="s">
        <v>14695</v>
      </c>
      <c r="H314" s="5" t="s">
        <v>1625</v>
      </c>
      <c r="I314" s="5" t="s">
        <v>1348</v>
      </c>
      <c r="J314" s="5" t="s">
        <v>51</v>
      </c>
      <c r="K314" s="5" t="s">
        <v>1227</v>
      </c>
      <c r="L314" s="2">
        <f t="shared" si="4"/>
        <v>340415.16038453701</v>
      </c>
      <c r="M314" s="14" t="s">
        <v>38</v>
      </c>
      <c r="N314" s="14" t="s">
        <v>4088</v>
      </c>
    </row>
    <row r="315" spans="2:14" hidden="1" outlineLevel="1">
      <c r="B315" s="5" t="s">
        <v>1628</v>
      </c>
      <c r="C315" s="5" t="s">
        <v>37</v>
      </c>
      <c r="D315" s="5" t="s">
        <v>55</v>
      </c>
      <c r="E315" s="5"/>
      <c r="F315" s="5" t="s">
        <v>14696</v>
      </c>
      <c r="G315" s="5" t="s">
        <v>1634</v>
      </c>
      <c r="H315" s="5" t="s">
        <v>1631</v>
      </c>
      <c r="I315" s="5" t="s">
        <v>4169</v>
      </c>
      <c r="J315" s="5" t="s">
        <v>38</v>
      </c>
      <c r="K315" s="5" t="s">
        <v>75</v>
      </c>
      <c r="L315" s="2">
        <f t="shared" si="4"/>
        <v>139260.74743003788</v>
      </c>
      <c r="M315" s="14" t="s">
        <v>38</v>
      </c>
      <c r="N315" s="14" t="s">
        <v>14697</v>
      </c>
    </row>
    <row r="316" spans="2:14" hidden="1" outlineLevel="1">
      <c r="B316" s="5" t="s">
        <v>1628</v>
      </c>
      <c r="C316" s="5" t="s">
        <v>37</v>
      </c>
      <c r="D316" s="5" t="s">
        <v>46</v>
      </c>
      <c r="E316" s="5"/>
      <c r="F316" s="5" t="s">
        <v>14698</v>
      </c>
      <c r="G316" s="5" t="s">
        <v>14699</v>
      </c>
      <c r="H316" s="5" t="s">
        <v>1631</v>
      </c>
      <c r="I316" s="5" t="s">
        <v>1896</v>
      </c>
      <c r="J316" s="5" t="s">
        <v>38</v>
      </c>
      <c r="K316" s="5" t="s">
        <v>1294</v>
      </c>
      <c r="L316" s="2">
        <f t="shared" si="4"/>
        <v>-97998.303747063677</v>
      </c>
      <c r="M316" s="14" t="s">
        <v>38</v>
      </c>
      <c r="N316" s="14" t="s">
        <v>9373</v>
      </c>
    </row>
    <row r="317" spans="2:14" hidden="1" outlineLevel="1">
      <c r="B317" s="5" t="s">
        <v>1637</v>
      </c>
      <c r="C317" s="5" t="s">
        <v>37</v>
      </c>
      <c r="D317" s="5" t="s">
        <v>374</v>
      </c>
      <c r="E317" s="5" t="s">
        <v>120</v>
      </c>
      <c r="F317" s="5" t="s">
        <v>14700</v>
      </c>
      <c r="G317" s="5" t="s">
        <v>14701</v>
      </c>
      <c r="H317" s="5" t="s">
        <v>1640</v>
      </c>
      <c r="I317" s="5" t="s">
        <v>4147</v>
      </c>
      <c r="J317" s="5" t="s">
        <v>51</v>
      </c>
      <c r="K317" s="5" t="s">
        <v>271</v>
      </c>
      <c r="L317" s="2">
        <f t="shared" si="4"/>
        <v>-113471.720128179</v>
      </c>
      <c r="M317" s="14" t="s">
        <v>38</v>
      </c>
      <c r="N317" s="14" t="s">
        <v>14702</v>
      </c>
    </row>
    <row r="318" spans="2:14" hidden="1" outlineLevel="1">
      <c r="B318" s="5" t="s">
        <v>1659</v>
      </c>
      <c r="C318" s="5" t="s">
        <v>37</v>
      </c>
      <c r="D318" s="5" t="s">
        <v>55</v>
      </c>
      <c r="E318" s="5"/>
      <c r="F318" s="5" t="s">
        <v>14703</v>
      </c>
      <c r="G318" s="5" t="s">
        <v>14704</v>
      </c>
      <c r="H318" s="5" t="s">
        <v>1662</v>
      </c>
      <c r="I318" s="5" t="s">
        <v>1486</v>
      </c>
      <c r="J318" s="5" t="s">
        <v>51</v>
      </c>
      <c r="K318" s="5" t="s">
        <v>103</v>
      </c>
      <c r="L318" s="2">
        <f t="shared" si="4"/>
        <v>201154.41295449913</v>
      </c>
      <c r="M318" s="14" t="s">
        <v>38</v>
      </c>
      <c r="N318" s="14" t="s">
        <v>14705</v>
      </c>
    </row>
    <row r="319" spans="2:14" hidden="1" outlineLevel="1">
      <c r="B319" s="5" t="s">
        <v>1682</v>
      </c>
      <c r="C319" s="5" t="s">
        <v>24</v>
      </c>
      <c r="D319" s="5" t="s">
        <v>55</v>
      </c>
      <c r="E319" s="5"/>
      <c r="F319" s="5" t="s">
        <v>14706</v>
      </c>
      <c r="G319" s="5" t="s">
        <v>14707</v>
      </c>
      <c r="H319" s="5" t="s">
        <v>1685</v>
      </c>
      <c r="I319" s="5" t="s">
        <v>1729</v>
      </c>
      <c r="J319" s="5" t="s">
        <v>38</v>
      </c>
      <c r="K319" s="5" t="s">
        <v>1393</v>
      </c>
      <c r="L319" s="2">
        <f t="shared" si="4"/>
        <v>123787.33104892253</v>
      </c>
      <c r="M319" s="14" t="s">
        <v>38</v>
      </c>
      <c r="N319" s="14" t="s">
        <v>14708</v>
      </c>
    </row>
    <row r="320" spans="2:14" hidden="1" outlineLevel="1">
      <c r="B320" s="5" t="s">
        <v>1682</v>
      </c>
      <c r="C320" s="5" t="s">
        <v>24</v>
      </c>
      <c r="D320" s="5" t="s">
        <v>55</v>
      </c>
      <c r="E320" s="5"/>
      <c r="F320" s="5" t="s">
        <v>14709</v>
      </c>
      <c r="G320" s="5" t="s">
        <v>14710</v>
      </c>
      <c r="H320" s="5" t="s">
        <v>1685</v>
      </c>
      <c r="I320" s="5" t="s">
        <v>13696</v>
      </c>
      <c r="J320" s="5" t="s">
        <v>38</v>
      </c>
      <c r="K320" s="5" t="s">
        <v>1521</v>
      </c>
      <c r="L320" s="2">
        <f t="shared" si="4"/>
        <v>-92840.498286691916</v>
      </c>
      <c r="M320" s="14" t="s">
        <v>38</v>
      </c>
      <c r="N320" s="14" t="s">
        <v>14711</v>
      </c>
    </row>
    <row r="321" spans="2:14" hidden="1" outlineLevel="1">
      <c r="B321" s="5" t="s">
        <v>1690</v>
      </c>
      <c r="C321" s="5" t="s">
        <v>24</v>
      </c>
      <c r="D321" s="5" t="s">
        <v>55</v>
      </c>
      <c r="E321" s="5"/>
      <c r="F321" s="5" t="s">
        <v>14712</v>
      </c>
      <c r="G321" s="5" t="s">
        <v>6636</v>
      </c>
      <c r="H321" s="5" t="s">
        <v>1693</v>
      </c>
      <c r="I321" s="5" t="s">
        <v>1520</v>
      </c>
      <c r="J321" s="5" t="s">
        <v>51</v>
      </c>
      <c r="K321" s="5" t="s">
        <v>1075</v>
      </c>
      <c r="L321" s="2">
        <f t="shared" si="4"/>
        <v>-232101.24571672978</v>
      </c>
      <c r="M321" s="14" t="s">
        <v>38</v>
      </c>
      <c r="N321" s="14" t="s">
        <v>14713</v>
      </c>
    </row>
    <row r="322" spans="2:14" hidden="1" outlineLevel="1">
      <c r="B322" s="5" t="s">
        <v>1690</v>
      </c>
      <c r="C322" s="5" t="s">
        <v>24</v>
      </c>
      <c r="D322" s="5" t="s">
        <v>55</v>
      </c>
      <c r="E322" s="5"/>
      <c r="F322" s="5" t="s">
        <v>14714</v>
      </c>
      <c r="G322" s="5" t="s">
        <v>14715</v>
      </c>
      <c r="H322" s="5" t="s">
        <v>1693</v>
      </c>
      <c r="I322" s="5" t="s">
        <v>782</v>
      </c>
      <c r="J322" s="5" t="s">
        <v>51</v>
      </c>
      <c r="K322" s="5" t="s">
        <v>1040</v>
      </c>
      <c r="L322" s="2">
        <f t="shared" si="4"/>
        <v>407466.63136937004</v>
      </c>
      <c r="M322" s="14" t="s">
        <v>38</v>
      </c>
      <c r="N322" s="14" t="s">
        <v>14716</v>
      </c>
    </row>
    <row r="323" spans="2:14" hidden="1" outlineLevel="1">
      <c r="B323" s="5" t="s">
        <v>1701</v>
      </c>
      <c r="C323" s="5" t="s">
        <v>24</v>
      </c>
      <c r="D323" s="5" t="s">
        <v>63</v>
      </c>
      <c r="E323" s="5"/>
      <c r="F323" s="5" t="s">
        <v>14717</v>
      </c>
      <c r="G323" s="5" t="s">
        <v>14718</v>
      </c>
      <c r="H323" s="5" t="s">
        <v>1704</v>
      </c>
      <c r="I323" s="5" t="s">
        <v>2176</v>
      </c>
      <c r="J323" s="5" t="s">
        <v>51</v>
      </c>
      <c r="K323" s="5" t="s">
        <v>985</v>
      </c>
      <c r="L323" s="2">
        <f t="shared" ref="L323:L386" si="5">K323/$K$944*100</f>
        <v>438413.46413160063</v>
      </c>
      <c r="M323" s="14" t="s">
        <v>38</v>
      </c>
      <c r="N323" s="14" t="s">
        <v>14719</v>
      </c>
    </row>
    <row r="324" spans="2:14" hidden="1" outlineLevel="1">
      <c r="B324" s="5" t="s">
        <v>1706</v>
      </c>
      <c r="C324" s="5" t="s">
        <v>24</v>
      </c>
      <c r="D324" s="5" t="s">
        <v>38</v>
      </c>
      <c r="E324" s="5"/>
      <c r="F324" s="5" t="s">
        <v>12784</v>
      </c>
      <c r="G324" s="5" t="s">
        <v>12785</v>
      </c>
      <c r="H324" s="5" t="s">
        <v>1709</v>
      </c>
      <c r="I324" s="5" t="s">
        <v>1416</v>
      </c>
      <c r="J324" s="5" t="s">
        <v>51</v>
      </c>
      <c r="K324" s="5" t="s">
        <v>1405</v>
      </c>
      <c r="L324" s="2">
        <f t="shared" si="5"/>
        <v>355888.57676565228</v>
      </c>
      <c r="M324" s="14" t="s">
        <v>38</v>
      </c>
      <c r="N324" s="14" t="s">
        <v>14720</v>
      </c>
    </row>
    <row r="325" spans="2:14" hidden="1" outlineLevel="1">
      <c r="B325" s="5" t="s">
        <v>1719</v>
      </c>
      <c r="C325" s="5" t="s">
        <v>24</v>
      </c>
      <c r="D325" s="5" t="s">
        <v>38</v>
      </c>
      <c r="E325" s="5" t="s">
        <v>162</v>
      </c>
      <c r="F325" s="5" t="s">
        <v>14721</v>
      </c>
      <c r="G325" s="5" t="s">
        <v>14722</v>
      </c>
      <c r="H325" s="5" t="s">
        <v>1722</v>
      </c>
      <c r="I325" s="5" t="s">
        <v>877</v>
      </c>
      <c r="J325" s="5" t="s">
        <v>51</v>
      </c>
      <c r="K325" s="5" t="s">
        <v>1374</v>
      </c>
      <c r="L325" s="2">
        <f t="shared" si="5"/>
        <v>-30946.832762230631</v>
      </c>
      <c r="M325" s="14" t="s">
        <v>38</v>
      </c>
      <c r="N325" s="14" t="s">
        <v>14723</v>
      </c>
    </row>
    <row r="326" spans="2:14" hidden="1" outlineLevel="1">
      <c r="B326" s="5" t="s">
        <v>1725</v>
      </c>
      <c r="C326" s="5" t="s">
        <v>24</v>
      </c>
      <c r="D326" s="5" t="s">
        <v>46</v>
      </c>
      <c r="E326" s="5"/>
      <c r="F326" s="5" t="s">
        <v>14724</v>
      </c>
      <c r="G326" s="5" t="s">
        <v>14725</v>
      </c>
      <c r="H326" s="5" t="s">
        <v>1728</v>
      </c>
      <c r="I326" s="5" t="s">
        <v>4665</v>
      </c>
      <c r="J326" s="5" t="s">
        <v>38</v>
      </c>
      <c r="K326" s="5" t="s">
        <v>1739</v>
      </c>
      <c r="L326" s="2">
        <f t="shared" si="5"/>
        <v>-407466.63136937004</v>
      </c>
      <c r="M326" s="14" t="s">
        <v>38</v>
      </c>
      <c r="N326" s="14" t="s">
        <v>14726</v>
      </c>
    </row>
    <row r="327" spans="2:14" hidden="1" outlineLevel="1">
      <c r="B327" s="5" t="s">
        <v>1725</v>
      </c>
      <c r="C327" s="5" t="s">
        <v>24</v>
      </c>
      <c r="D327" s="5" t="s">
        <v>63</v>
      </c>
      <c r="E327" s="5"/>
      <c r="F327" s="5" t="s">
        <v>14727</v>
      </c>
      <c r="G327" s="5" t="s">
        <v>14728</v>
      </c>
      <c r="H327" s="5" t="s">
        <v>1728</v>
      </c>
      <c r="I327" s="5" t="s">
        <v>95</v>
      </c>
      <c r="J327" s="5" t="s">
        <v>38</v>
      </c>
      <c r="K327" s="5" t="s">
        <v>1040</v>
      </c>
      <c r="L327" s="2">
        <f t="shared" si="5"/>
        <v>407466.63136937004</v>
      </c>
      <c r="M327" s="14" t="s">
        <v>38</v>
      </c>
      <c r="N327" s="14" t="s">
        <v>14729</v>
      </c>
    </row>
    <row r="328" spans="2:14" hidden="1" outlineLevel="1">
      <c r="B328" s="5" t="s">
        <v>1735</v>
      </c>
      <c r="C328" s="5" t="s">
        <v>24</v>
      </c>
      <c r="D328" s="5" t="s">
        <v>46</v>
      </c>
      <c r="E328" s="5"/>
      <c r="F328" s="5" t="s">
        <v>14730</v>
      </c>
      <c r="G328" s="5" t="s">
        <v>14731</v>
      </c>
      <c r="H328" s="5" t="s">
        <v>1738</v>
      </c>
      <c r="I328" s="5" t="s">
        <v>630</v>
      </c>
      <c r="J328" s="5" t="s">
        <v>51</v>
      </c>
      <c r="K328" s="5" t="s">
        <v>733</v>
      </c>
      <c r="L328" s="2">
        <f t="shared" si="5"/>
        <v>459044.68597308779</v>
      </c>
      <c r="M328" s="14" t="s">
        <v>38</v>
      </c>
      <c r="N328" s="14" t="s">
        <v>14732</v>
      </c>
    </row>
    <row r="329" spans="2:14" hidden="1" outlineLevel="1">
      <c r="B329" s="5" t="s">
        <v>1735</v>
      </c>
      <c r="C329" s="5" t="s">
        <v>24</v>
      </c>
      <c r="D329" s="5" t="s">
        <v>55</v>
      </c>
      <c r="E329" s="5"/>
      <c r="F329" s="5" t="s">
        <v>14733</v>
      </c>
      <c r="G329" s="5" t="s">
        <v>14734</v>
      </c>
      <c r="H329" s="5" t="s">
        <v>1738</v>
      </c>
      <c r="I329" s="5" t="s">
        <v>717</v>
      </c>
      <c r="J329" s="5" t="s">
        <v>51</v>
      </c>
      <c r="K329" s="5" t="s">
        <v>271</v>
      </c>
      <c r="L329" s="2">
        <f t="shared" si="5"/>
        <v>-113471.720128179</v>
      </c>
      <c r="M329" s="14" t="s">
        <v>38</v>
      </c>
      <c r="N329" s="14" t="s">
        <v>8499</v>
      </c>
    </row>
    <row r="330" spans="2:14" hidden="1" outlineLevel="1">
      <c r="B330" s="5" t="s">
        <v>14735</v>
      </c>
      <c r="C330" s="5" t="s">
        <v>37</v>
      </c>
      <c r="D330" s="5" t="s">
        <v>38</v>
      </c>
      <c r="E330" s="5"/>
      <c r="F330" s="5" t="s">
        <v>14736</v>
      </c>
      <c r="G330" s="5" t="s">
        <v>14737</v>
      </c>
      <c r="H330" s="5" t="s">
        <v>14738</v>
      </c>
      <c r="I330" s="5" t="s">
        <v>14739</v>
      </c>
      <c r="J330" s="5" t="s">
        <v>38</v>
      </c>
      <c r="K330" s="5" t="s">
        <v>38</v>
      </c>
      <c r="L330" s="2">
        <f t="shared" si="5"/>
        <v>5157.8054603717728</v>
      </c>
      <c r="M330" s="14" t="s">
        <v>38</v>
      </c>
      <c r="N330" s="14" t="s">
        <v>14740</v>
      </c>
    </row>
    <row r="331" spans="2:14" hidden="1" outlineLevel="1">
      <c r="B331" s="5" t="s">
        <v>1745</v>
      </c>
      <c r="C331" s="5" t="s">
        <v>24</v>
      </c>
      <c r="D331" s="5" t="s">
        <v>55</v>
      </c>
      <c r="E331" s="5" t="s">
        <v>120</v>
      </c>
      <c r="F331" s="5" t="s">
        <v>14741</v>
      </c>
      <c r="G331" s="5" t="s">
        <v>14742</v>
      </c>
      <c r="H331" s="5" t="s">
        <v>1748</v>
      </c>
      <c r="I331" s="5" t="s">
        <v>275</v>
      </c>
      <c r="J331" s="5" t="s">
        <v>51</v>
      </c>
      <c r="K331" s="5" t="s">
        <v>5910</v>
      </c>
      <c r="L331" s="2">
        <f t="shared" si="5"/>
        <v>-397151.02044862648</v>
      </c>
      <c r="M331" s="14" t="s">
        <v>38</v>
      </c>
      <c r="N331" s="14" t="s">
        <v>14743</v>
      </c>
    </row>
    <row r="332" spans="2:14" hidden="1" outlineLevel="1">
      <c r="B332" s="5" t="s">
        <v>1751</v>
      </c>
      <c r="C332" s="5" t="s">
        <v>37</v>
      </c>
      <c r="D332" s="5" t="s">
        <v>55</v>
      </c>
      <c r="E332" s="5"/>
      <c r="F332" s="5" t="s">
        <v>14744</v>
      </c>
      <c r="G332" s="5" t="s">
        <v>14745</v>
      </c>
      <c r="H332" s="5" t="s">
        <v>1754</v>
      </c>
      <c r="I332" s="5" t="s">
        <v>1110</v>
      </c>
      <c r="J332" s="5" t="s">
        <v>51</v>
      </c>
      <c r="K332" s="5" t="s">
        <v>132</v>
      </c>
      <c r="L332" s="2">
        <f t="shared" si="5"/>
        <v>170207.58019226851</v>
      </c>
      <c r="M332" s="14" t="s">
        <v>38</v>
      </c>
      <c r="N332" s="14" t="s">
        <v>2507</v>
      </c>
    </row>
    <row r="333" spans="2:14" hidden="1" outlineLevel="1">
      <c r="B333" s="5" t="s">
        <v>1764</v>
      </c>
      <c r="C333" s="5" t="s">
        <v>24</v>
      </c>
      <c r="D333" s="5" t="s">
        <v>38</v>
      </c>
      <c r="E333" s="5"/>
      <c r="F333" s="5" t="s">
        <v>14746</v>
      </c>
      <c r="G333" s="5" t="s">
        <v>14747</v>
      </c>
      <c r="H333" s="5" t="s">
        <v>1767</v>
      </c>
      <c r="I333" s="5" t="s">
        <v>2884</v>
      </c>
      <c r="J333" s="5" t="s">
        <v>51</v>
      </c>
      <c r="K333" s="5" t="s">
        <v>68</v>
      </c>
      <c r="L333" s="2">
        <f t="shared" si="5"/>
        <v>293994.91124119103</v>
      </c>
      <c r="M333" s="14" t="s">
        <v>38</v>
      </c>
      <c r="N333" s="14" t="s">
        <v>14748</v>
      </c>
    </row>
    <row r="334" spans="2:14" hidden="1" outlineLevel="1">
      <c r="B334" s="5" t="s">
        <v>1776</v>
      </c>
      <c r="C334" s="5" t="s">
        <v>24</v>
      </c>
      <c r="D334" s="5" t="s">
        <v>46</v>
      </c>
      <c r="E334" s="5"/>
      <c r="F334" s="5" t="s">
        <v>14749</v>
      </c>
      <c r="G334" s="5" t="s">
        <v>14750</v>
      </c>
      <c r="H334" s="5" t="s">
        <v>1779</v>
      </c>
      <c r="I334" s="5" t="s">
        <v>618</v>
      </c>
      <c r="J334" s="5" t="s">
        <v>38</v>
      </c>
      <c r="K334" s="5" t="s">
        <v>96</v>
      </c>
      <c r="L334" s="2">
        <f t="shared" si="5"/>
        <v>237259.05117710153</v>
      </c>
      <c r="M334" s="14" t="s">
        <v>38</v>
      </c>
      <c r="N334" s="14" t="s">
        <v>14751</v>
      </c>
    </row>
    <row r="335" spans="2:14" hidden="1" outlineLevel="1">
      <c r="B335" s="5" t="s">
        <v>1776</v>
      </c>
      <c r="C335" s="5" t="s">
        <v>24</v>
      </c>
      <c r="D335" s="5" t="s">
        <v>38</v>
      </c>
      <c r="E335" s="5"/>
      <c r="F335" s="5" t="s">
        <v>14752</v>
      </c>
      <c r="G335" s="5" t="s">
        <v>14753</v>
      </c>
      <c r="H335" s="5" t="s">
        <v>1779</v>
      </c>
      <c r="I335" s="5" t="s">
        <v>2727</v>
      </c>
      <c r="J335" s="5" t="s">
        <v>38</v>
      </c>
      <c r="K335" s="5" t="s">
        <v>1780</v>
      </c>
      <c r="L335" s="2">
        <f t="shared" si="5"/>
        <v>-154734.16381115318</v>
      </c>
      <c r="M335" s="14" t="s">
        <v>38</v>
      </c>
      <c r="N335" s="14" t="s">
        <v>14754</v>
      </c>
    </row>
    <row r="336" spans="2:14" hidden="1" outlineLevel="1">
      <c r="B336" s="5" t="s">
        <v>1795</v>
      </c>
      <c r="C336" s="5" t="s">
        <v>24</v>
      </c>
      <c r="D336" s="5" t="s">
        <v>55</v>
      </c>
      <c r="E336" s="5"/>
      <c r="F336" s="5" t="s">
        <v>6742</v>
      </c>
      <c r="G336" s="5" t="s">
        <v>6743</v>
      </c>
      <c r="H336" s="5" t="s">
        <v>1798</v>
      </c>
      <c r="I336" s="5" t="s">
        <v>686</v>
      </c>
      <c r="J336" s="5" t="s">
        <v>55</v>
      </c>
      <c r="K336" s="5" t="s">
        <v>2286</v>
      </c>
      <c r="L336" s="2">
        <f t="shared" si="5"/>
        <v>97998.303747063677</v>
      </c>
      <c r="M336" s="14" t="s">
        <v>38</v>
      </c>
      <c r="N336" s="14" t="s">
        <v>14755</v>
      </c>
    </row>
    <row r="337" spans="1:14" hidden="1" outlineLevel="1">
      <c r="B337" s="5" t="s">
        <v>1814</v>
      </c>
      <c r="C337" s="5" t="s">
        <v>37</v>
      </c>
      <c r="D337" s="5" t="s">
        <v>63</v>
      </c>
      <c r="E337" s="5"/>
      <c r="F337" s="5" t="s">
        <v>14756</v>
      </c>
      <c r="G337" s="5" t="s">
        <v>14757</v>
      </c>
      <c r="H337" s="5" t="s">
        <v>1817</v>
      </c>
      <c r="I337" s="5" t="s">
        <v>4350</v>
      </c>
      <c r="J337" s="5" t="s">
        <v>51</v>
      </c>
      <c r="K337" s="5" t="s">
        <v>60</v>
      </c>
      <c r="L337" s="2">
        <f t="shared" si="5"/>
        <v>211470.02387524268</v>
      </c>
      <c r="M337" s="14" t="s">
        <v>38</v>
      </c>
      <c r="N337" s="14" t="s">
        <v>14758</v>
      </c>
    </row>
    <row r="338" spans="1:14" hidden="1" outlineLevel="1">
      <c r="B338" s="5" t="s">
        <v>6789</v>
      </c>
      <c r="C338" s="5" t="s">
        <v>37</v>
      </c>
      <c r="D338" s="5" t="s">
        <v>55</v>
      </c>
      <c r="E338" s="5"/>
      <c r="F338" s="5" t="s">
        <v>12830</v>
      </c>
      <c r="G338" s="5" t="s">
        <v>12831</v>
      </c>
      <c r="H338" s="5" t="s">
        <v>6792</v>
      </c>
      <c r="I338" s="5" t="s">
        <v>576</v>
      </c>
      <c r="J338" s="5" t="s">
        <v>51</v>
      </c>
      <c r="K338" s="5" t="s">
        <v>43</v>
      </c>
      <c r="L338" s="2">
        <f t="shared" si="5"/>
        <v>154734.16381115318</v>
      </c>
      <c r="M338" s="14" t="s">
        <v>38</v>
      </c>
      <c r="N338" s="14" t="s">
        <v>14759</v>
      </c>
    </row>
    <row r="339" spans="1:14" hidden="1" outlineLevel="1">
      <c r="B339" s="5" t="s">
        <v>1828</v>
      </c>
      <c r="C339" s="5" t="s">
        <v>24</v>
      </c>
      <c r="D339" s="5" t="s">
        <v>38</v>
      </c>
      <c r="E339" s="5"/>
      <c r="F339" s="5" t="s">
        <v>14760</v>
      </c>
      <c r="G339" s="5" t="s">
        <v>14761</v>
      </c>
      <c r="H339" s="5" t="s">
        <v>1831</v>
      </c>
      <c r="I339" s="5" t="s">
        <v>4350</v>
      </c>
      <c r="J339" s="5" t="s">
        <v>51</v>
      </c>
      <c r="K339" s="5" t="s">
        <v>728</v>
      </c>
      <c r="L339" s="2">
        <f t="shared" si="5"/>
        <v>-366204.18768639589</v>
      </c>
      <c r="M339" s="14" t="s">
        <v>38</v>
      </c>
      <c r="N339" s="14" t="s">
        <v>14762</v>
      </c>
    </row>
    <row r="340" spans="1:14" hidden="1" outlineLevel="1">
      <c r="B340" s="5" t="s">
        <v>1828</v>
      </c>
      <c r="C340" s="5" t="s">
        <v>24</v>
      </c>
      <c r="D340" s="5" t="s">
        <v>55</v>
      </c>
      <c r="E340" s="5"/>
      <c r="F340" s="5" t="s">
        <v>14763</v>
      </c>
      <c r="G340" s="5" t="s">
        <v>14764</v>
      </c>
      <c r="H340" s="5" t="s">
        <v>1831</v>
      </c>
      <c r="I340" s="5" t="s">
        <v>4460</v>
      </c>
      <c r="J340" s="5" t="s">
        <v>51</v>
      </c>
      <c r="K340" s="5" t="s">
        <v>4807</v>
      </c>
      <c r="L340" s="2">
        <f t="shared" si="5"/>
        <v>484833.71327494661</v>
      </c>
      <c r="M340" s="14" t="s">
        <v>38</v>
      </c>
      <c r="N340" s="14" t="s">
        <v>14765</v>
      </c>
    </row>
    <row r="341" spans="1:14" hidden="1" outlineLevel="1">
      <c r="B341" s="5" t="s">
        <v>1842</v>
      </c>
      <c r="C341" s="5" t="s">
        <v>24</v>
      </c>
      <c r="D341" s="5" t="s">
        <v>55</v>
      </c>
      <c r="E341" s="5" t="s">
        <v>120</v>
      </c>
      <c r="F341" s="5" t="s">
        <v>14766</v>
      </c>
      <c r="G341" s="5" t="s">
        <v>14767</v>
      </c>
      <c r="H341" s="5" t="s">
        <v>1845</v>
      </c>
      <c r="I341" s="5" t="s">
        <v>1525</v>
      </c>
      <c r="J341" s="5" t="s">
        <v>51</v>
      </c>
      <c r="K341" s="5" t="s">
        <v>2894</v>
      </c>
      <c r="L341" s="2">
        <f t="shared" si="5"/>
        <v>-402308.82590899826</v>
      </c>
      <c r="M341" s="14" t="s">
        <v>38</v>
      </c>
      <c r="N341" s="14" t="s">
        <v>13936</v>
      </c>
    </row>
    <row r="342" spans="1:14" hidden="1" outlineLevel="1">
      <c r="B342" s="5" t="s">
        <v>6825</v>
      </c>
      <c r="C342" s="5" t="s">
        <v>37</v>
      </c>
      <c r="D342" s="5" t="s">
        <v>46</v>
      </c>
      <c r="E342" s="5"/>
      <c r="F342" s="5" t="s">
        <v>14768</v>
      </c>
      <c r="G342" s="5" t="s">
        <v>14769</v>
      </c>
      <c r="H342" s="5" t="s">
        <v>6828</v>
      </c>
      <c r="I342" s="5" t="s">
        <v>187</v>
      </c>
      <c r="J342" s="5" t="s">
        <v>51</v>
      </c>
      <c r="K342" s="5" t="s">
        <v>540</v>
      </c>
      <c r="L342" s="2">
        <f t="shared" si="5"/>
        <v>36104.638222602407</v>
      </c>
      <c r="M342" s="14" t="s">
        <v>38</v>
      </c>
      <c r="N342" s="14" t="s">
        <v>14770</v>
      </c>
    </row>
    <row r="343" spans="1:14" hidden="1" outlineLevel="1">
      <c r="B343" s="5" t="s">
        <v>1851</v>
      </c>
      <c r="C343" s="5" t="s">
        <v>37</v>
      </c>
      <c r="D343" s="5" t="s">
        <v>38</v>
      </c>
      <c r="E343" s="5"/>
      <c r="F343" s="5" t="s">
        <v>14771</v>
      </c>
      <c r="G343" s="5" t="s">
        <v>14772</v>
      </c>
      <c r="H343" s="5" t="s">
        <v>1854</v>
      </c>
      <c r="I343" s="5" t="s">
        <v>14773</v>
      </c>
      <c r="J343" s="5" t="s">
        <v>51</v>
      </c>
      <c r="K343" s="5" t="s">
        <v>55</v>
      </c>
      <c r="L343" s="2">
        <f t="shared" si="5"/>
        <v>10315.610920743546</v>
      </c>
      <c r="M343" s="14" t="s">
        <v>38</v>
      </c>
      <c r="N343" s="14" t="s">
        <v>14774</v>
      </c>
    </row>
    <row r="344" spans="1:14" hidden="1" outlineLevel="1">
      <c r="B344" s="5" t="s">
        <v>6872</v>
      </c>
      <c r="C344" s="5" t="s">
        <v>37</v>
      </c>
      <c r="D344" s="5" t="s">
        <v>55</v>
      </c>
      <c r="E344" s="5"/>
      <c r="F344" s="5" t="s">
        <v>14775</v>
      </c>
      <c r="G344" s="5" t="s">
        <v>14776</v>
      </c>
      <c r="H344" s="5" t="s">
        <v>6875</v>
      </c>
      <c r="I344" s="5" t="s">
        <v>5660</v>
      </c>
      <c r="J344" s="5" t="s">
        <v>51</v>
      </c>
      <c r="K344" s="5" t="s">
        <v>252</v>
      </c>
      <c r="L344" s="2">
        <f t="shared" si="5"/>
        <v>87682.692826320141</v>
      </c>
      <c r="M344" s="14" t="s">
        <v>38</v>
      </c>
      <c r="N344" s="14" t="s">
        <v>9207</v>
      </c>
    </row>
    <row r="345" spans="1:14" collapsed="1">
      <c r="A345" s="3" t="s">
        <v>14777</v>
      </c>
      <c r="B345" s="2" t="s">
        <v>1884</v>
      </c>
      <c r="C345" s="2" t="s">
        <v>1885</v>
      </c>
      <c r="D345" s="2" t="s">
        <v>9351</v>
      </c>
      <c r="E345" s="2" t="s">
        <v>14778</v>
      </c>
      <c r="F345" s="2" t="s">
        <v>14779</v>
      </c>
      <c r="G345" s="2" t="s">
        <v>6176</v>
      </c>
      <c r="H345" s="2" t="s">
        <v>3113</v>
      </c>
      <c r="I345" s="3" t="s">
        <v>1891</v>
      </c>
      <c r="K345" s="2">
        <f>150/168953</f>
        <v>8.8782087326061095E-4</v>
      </c>
      <c r="L345" s="2">
        <f t="shared" si="5"/>
        <v>4.5792073479356148</v>
      </c>
      <c r="M345" s="10">
        <v>-0.19</v>
      </c>
      <c r="N345" s="10">
        <v>5.71</v>
      </c>
    </row>
    <row r="346" spans="1:14" hidden="1" outlineLevel="1">
      <c r="B346" s="1" t="s">
        <v>26</v>
      </c>
      <c r="C346" s="1" t="s">
        <v>27</v>
      </c>
      <c r="D346" s="1" t="s">
        <v>4</v>
      </c>
      <c r="E346" s="1" t="s">
        <v>28</v>
      </c>
      <c r="F346" s="1" t="s">
        <v>29</v>
      </c>
      <c r="G346" s="1" t="s">
        <v>30</v>
      </c>
      <c r="H346" s="1" t="s">
        <v>31</v>
      </c>
      <c r="I346" s="1" t="s">
        <v>32</v>
      </c>
      <c r="J346" s="1" t="s">
        <v>33</v>
      </c>
      <c r="K346" s="1" t="s">
        <v>3</v>
      </c>
      <c r="L346" s="2" t="e">
        <f t="shared" si="5"/>
        <v>#VALUE!</v>
      </c>
      <c r="M346" s="13" t="s">
        <v>34</v>
      </c>
      <c r="N346" s="13" t="s">
        <v>35</v>
      </c>
    </row>
    <row r="347" spans="1:14" hidden="1" outlineLevel="1">
      <c r="B347" s="5" t="s">
        <v>1892</v>
      </c>
      <c r="C347" s="5" t="s">
        <v>24</v>
      </c>
      <c r="D347" s="5" t="s">
        <v>46</v>
      </c>
      <c r="E347" s="5"/>
      <c r="F347" s="5" t="s">
        <v>14780</v>
      </c>
      <c r="G347" s="5" t="s">
        <v>14781</v>
      </c>
      <c r="H347" s="5" t="s">
        <v>1895</v>
      </c>
      <c r="I347" s="5" t="s">
        <v>1733</v>
      </c>
      <c r="J347" s="5" t="s">
        <v>51</v>
      </c>
      <c r="K347" s="5" t="s">
        <v>447</v>
      </c>
      <c r="L347" s="2">
        <f t="shared" si="5"/>
        <v>149576.3583507814</v>
      </c>
      <c r="M347" s="14" t="s">
        <v>38</v>
      </c>
      <c r="N347" s="14" t="s">
        <v>1393</v>
      </c>
    </row>
    <row r="348" spans="1:14" hidden="1" outlineLevel="1">
      <c r="B348" s="5" t="s">
        <v>1897</v>
      </c>
      <c r="C348" s="5" t="s">
        <v>24</v>
      </c>
      <c r="D348" s="5" t="s">
        <v>55</v>
      </c>
      <c r="E348" s="5"/>
      <c r="F348" s="5" t="s">
        <v>1898</v>
      </c>
      <c r="G348" s="5" t="s">
        <v>14782</v>
      </c>
      <c r="H348" s="5" t="s">
        <v>1387</v>
      </c>
      <c r="I348" s="5" t="s">
        <v>881</v>
      </c>
      <c r="J348" s="5" t="s">
        <v>51</v>
      </c>
      <c r="K348" s="5" t="s">
        <v>82</v>
      </c>
      <c r="L348" s="2">
        <f t="shared" si="5"/>
        <v>175365.38565264028</v>
      </c>
      <c r="M348" s="14" t="s">
        <v>38</v>
      </c>
      <c r="N348" s="14" t="s">
        <v>512</v>
      </c>
    </row>
    <row r="349" spans="1:14" hidden="1" outlineLevel="1">
      <c r="B349" s="5" t="s">
        <v>1901</v>
      </c>
      <c r="C349" s="5" t="s">
        <v>24</v>
      </c>
      <c r="D349" s="5" t="s">
        <v>55</v>
      </c>
      <c r="E349" s="5"/>
      <c r="F349" s="5" t="s">
        <v>4841</v>
      </c>
      <c r="G349" s="5" t="s">
        <v>14783</v>
      </c>
      <c r="H349" s="5" t="s">
        <v>1904</v>
      </c>
      <c r="I349" s="5" t="s">
        <v>3987</v>
      </c>
      <c r="J349" s="5" t="s">
        <v>51</v>
      </c>
      <c r="K349" s="5" t="s">
        <v>301</v>
      </c>
      <c r="L349" s="2">
        <f t="shared" si="5"/>
        <v>165049.77473189673</v>
      </c>
      <c r="M349" s="14" t="s">
        <v>38</v>
      </c>
      <c r="N349" s="14" t="s">
        <v>8353</v>
      </c>
    </row>
    <row r="350" spans="1:14" hidden="1" outlineLevel="1">
      <c r="B350" s="5" t="s">
        <v>1906</v>
      </c>
      <c r="C350" s="5" t="s">
        <v>24</v>
      </c>
      <c r="D350" s="5" t="s">
        <v>46</v>
      </c>
      <c r="E350" s="5"/>
      <c r="F350" s="5" t="s">
        <v>7617</v>
      </c>
      <c r="G350" s="5" t="s">
        <v>14784</v>
      </c>
      <c r="H350" s="5" t="s">
        <v>1909</v>
      </c>
      <c r="I350" s="5" t="s">
        <v>13026</v>
      </c>
      <c r="J350" s="5" t="s">
        <v>51</v>
      </c>
      <c r="K350" s="5" t="s">
        <v>159</v>
      </c>
      <c r="L350" s="2">
        <f t="shared" si="5"/>
        <v>128945.13650929432</v>
      </c>
      <c r="M350" s="14" t="s">
        <v>38</v>
      </c>
      <c r="N350" s="14" t="s">
        <v>3236</v>
      </c>
    </row>
    <row r="351" spans="1:14" hidden="1" outlineLevel="1">
      <c r="B351" s="5" t="s">
        <v>1912</v>
      </c>
      <c r="C351" s="5" t="s">
        <v>24</v>
      </c>
      <c r="D351" s="5" t="s">
        <v>46</v>
      </c>
      <c r="E351" s="5"/>
      <c r="F351" s="5" t="s">
        <v>14785</v>
      </c>
      <c r="G351" s="5" t="s">
        <v>14786</v>
      </c>
      <c r="H351" s="5" t="s">
        <v>1915</v>
      </c>
      <c r="I351" s="5" t="s">
        <v>6503</v>
      </c>
      <c r="J351" s="5" t="s">
        <v>51</v>
      </c>
      <c r="K351" s="5" t="s">
        <v>60</v>
      </c>
      <c r="L351" s="2">
        <f t="shared" si="5"/>
        <v>211470.02387524268</v>
      </c>
      <c r="M351" s="14" t="s">
        <v>38</v>
      </c>
      <c r="N351" s="14" t="s">
        <v>14787</v>
      </c>
    </row>
    <row r="352" spans="1:14" hidden="1" outlineLevel="1">
      <c r="B352" s="5" t="s">
        <v>1917</v>
      </c>
      <c r="C352" s="5" t="s">
        <v>24</v>
      </c>
      <c r="D352" s="5" t="s">
        <v>55</v>
      </c>
      <c r="E352" s="5"/>
      <c r="F352" s="5" t="s">
        <v>14788</v>
      </c>
      <c r="G352" s="5" t="s">
        <v>14789</v>
      </c>
      <c r="H352" s="5" t="s">
        <v>1920</v>
      </c>
      <c r="I352" s="5" t="s">
        <v>2023</v>
      </c>
      <c r="J352" s="5" t="s">
        <v>51</v>
      </c>
      <c r="K352" s="5" t="s">
        <v>301</v>
      </c>
      <c r="L352" s="2">
        <f t="shared" si="5"/>
        <v>165049.77473189673</v>
      </c>
      <c r="M352" s="14" t="s">
        <v>38</v>
      </c>
      <c r="N352" s="14" t="s">
        <v>14790</v>
      </c>
    </row>
    <row r="353" spans="2:14" hidden="1" outlineLevel="1">
      <c r="B353" s="5" t="s">
        <v>1929</v>
      </c>
      <c r="C353" s="5" t="s">
        <v>24</v>
      </c>
      <c r="D353" s="5" t="s">
        <v>38</v>
      </c>
      <c r="E353" s="5"/>
      <c r="F353" s="5" t="s">
        <v>14791</v>
      </c>
      <c r="G353" s="5" t="s">
        <v>14792</v>
      </c>
      <c r="H353" s="5" t="s">
        <v>1932</v>
      </c>
      <c r="I353" s="5" t="s">
        <v>1163</v>
      </c>
      <c r="J353" s="5" t="s">
        <v>51</v>
      </c>
      <c r="K353" s="5" t="s">
        <v>932</v>
      </c>
      <c r="L353" s="2">
        <f t="shared" si="5"/>
        <v>273363.68939970393</v>
      </c>
      <c r="M353" s="14" t="s">
        <v>38</v>
      </c>
      <c r="N353" s="14" t="s">
        <v>14793</v>
      </c>
    </row>
    <row r="354" spans="2:14" hidden="1" outlineLevel="1">
      <c r="B354" s="5" t="s">
        <v>1935</v>
      </c>
      <c r="C354" s="5" t="s">
        <v>37</v>
      </c>
      <c r="D354" s="5" t="s">
        <v>55</v>
      </c>
      <c r="E354" s="5"/>
      <c r="F354" s="5" t="s">
        <v>14794</v>
      </c>
      <c r="G354" s="5" t="s">
        <v>14795</v>
      </c>
      <c r="H354" s="5" t="s">
        <v>1938</v>
      </c>
      <c r="I354" s="5" t="s">
        <v>560</v>
      </c>
      <c r="J354" s="5" t="s">
        <v>51</v>
      </c>
      <c r="K354" s="5" t="s">
        <v>96</v>
      </c>
      <c r="L354" s="2">
        <f t="shared" si="5"/>
        <v>237259.05117710153</v>
      </c>
      <c r="M354" s="14" t="s">
        <v>38</v>
      </c>
      <c r="N354" s="14" t="s">
        <v>14796</v>
      </c>
    </row>
    <row r="355" spans="2:14" hidden="1" outlineLevel="1">
      <c r="B355" s="5" t="s">
        <v>4867</v>
      </c>
      <c r="C355" s="5" t="s">
        <v>24</v>
      </c>
      <c r="D355" s="5" t="s">
        <v>38</v>
      </c>
      <c r="E355" s="5"/>
      <c r="F355" s="5" t="s">
        <v>14797</v>
      </c>
      <c r="G355" s="5" t="s">
        <v>14798</v>
      </c>
      <c r="H355" s="5" t="s">
        <v>4870</v>
      </c>
      <c r="I355" s="5" t="s">
        <v>226</v>
      </c>
      <c r="J355" s="5" t="s">
        <v>38</v>
      </c>
      <c r="K355" s="5" t="s">
        <v>43</v>
      </c>
      <c r="L355" s="2">
        <f t="shared" si="5"/>
        <v>154734.16381115318</v>
      </c>
      <c r="M355" s="14" t="s">
        <v>38</v>
      </c>
      <c r="N355" s="14" t="s">
        <v>14799</v>
      </c>
    </row>
    <row r="356" spans="2:14" hidden="1" outlineLevel="1">
      <c r="B356" s="5" t="s">
        <v>1940</v>
      </c>
      <c r="C356" s="5" t="s">
        <v>24</v>
      </c>
      <c r="D356" s="5" t="s">
        <v>55</v>
      </c>
      <c r="E356" s="5"/>
      <c r="F356" s="5" t="s">
        <v>14800</v>
      </c>
      <c r="G356" s="5" t="s">
        <v>14801</v>
      </c>
      <c r="H356" s="5" t="s">
        <v>1943</v>
      </c>
      <c r="I356" s="5" t="s">
        <v>5494</v>
      </c>
      <c r="J356" s="5" t="s">
        <v>51</v>
      </c>
      <c r="K356" s="5" t="s">
        <v>117</v>
      </c>
      <c r="L356" s="2">
        <f t="shared" si="5"/>
        <v>180523.19111301203</v>
      </c>
      <c r="M356" s="14" t="s">
        <v>38</v>
      </c>
      <c r="N356" s="14" t="s">
        <v>14802</v>
      </c>
    </row>
    <row r="357" spans="2:14" hidden="1" outlineLevel="1">
      <c r="B357" s="5" t="s">
        <v>1945</v>
      </c>
      <c r="C357" s="5" t="s">
        <v>24</v>
      </c>
      <c r="D357" s="5" t="s">
        <v>38</v>
      </c>
      <c r="E357" s="5"/>
      <c r="F357" s="5" t="s">
        <v>14803</v>
      </c>
      <c r="G357" s="5" t="s">
        <v>14804</v>
      </c>
      <c r="H357" s="5" t="s">
        <v>1948</v>
      </c>
      <c r="I357" s="5" t="s">
        <v>14805</v>
      </c>
      <c r="J357" s="5" t="s">
        <v>51</v>
      </c>
      <c r="K357" s="5" t="s">
        <v>447</v>
      </c>
      <c r="L357" s="2">
        <f t="shared" si="5"/>
        <v>149576.3583507814</v>
      </c>
      <c r="M357" s="14" t="s">
        <v>38</v>
      </c>
      <c r="N357" s="14" t="s">
        <v>14806</v>
      </c>
    </row>
    <row r="358" spans="2:14" hidden="1" outlineLevel="1">
      <c r="B358" s="5" t="s">
        <v>1950</v>
      </c>
      <c r="C358" s="5" t="s">
        <v>24</v>
      </c>
      <c r="D358" s="5" t="s">
        <v>38</v>
      </c>
      <c r="E358" s="5"/>
      <c r="F358" s="5" t="s">
        <v>1951</v>
      </c>
      <c r="G358" s="5" t="s">
        <v>14807</v>
      </c>
      <c r="H358" s="5" t="s">
        <v>1953</v>
      </c>
      <c r="I358" s="5" t="s">
        <v>665</v>
      </c>
      <c r="J358" s="5" t="s">
        <v>38</v>
      </c>
      <c r="K358" s="5" t="s">
        <v>1417</v>
      </c>
      <c r="L358" s="2">
        <f t="shared" si="5"/>
        <v>56735.860064089502</v>
      </c>
      <c r="M358" s="14" t="s">
        <v>38</v>
      </c>
      <c r="N358" s="14" t="s">
        <v>14808</v>
      </c>
    </row>
    <row r="359" spans="2:14" hidden="1" outlineLevel="1">
      <c r="B359" s="5" t="s">
        <v>1955</v>
      </c>
      <c r="C359" s="5" t="s">
        <v>24</v>
      </c>
      <c r="D359" s="5" t="s">
        <v>38</v>
      </c>
      <c r="E359" s="5"/>
      <c r="F359" s="5" t="s">
        <v>14809</v>
      </c>
      <c r="G359" s="5" t="s">
        <v>14810</v>
      </c>
      <c r="H359" s="5" t="s">
        <v>1958</v>
      </c>
      <c r="I359" s="5" t="s">
        <v>2357</v>
      </c>
      <c r="J359" s="5" t="s">
        <v>38</v>
      </c>
      <c r="K359" s="5" t="s">
        <v>159</v>
      </c>
      <c r="L359" s="2">
        <f t="shared" si="5"/>
        <v>128945.13650929432</v>
      </c>
      <c r="M359" s="14" t="s">
        <v>38</v>
      </c>
      <c r="N359" s="14" t="s">
        <v>14811</v>
      </c>
    </row>
    <row r="360" spans="2:14" hidden="1" outlineLevel="1">
      <c r="B360" s="5" t="s">
        <v>1966</v>
      </c>
      <c r="C360" s="5" t="s">
        <v>24</v>
      </c>
      <c r="D360" s="5" t="s">
        <v>46</v>
      </c>
      <c r="E360" s="5"/>
      <c r="F360" s="5" t="s">
        <v>14812</v>
      </c>
      <c r="G360" s="5" t="s">
        <v>14813</v>
      </c>
      <c r="H360" s="5" t="s">
        <v>1969</v>
      </c>
      <c r="I360" s="5" t="s">
        <v>1541</v>
      </c>
      <c r="J360" s="5" t="s">
        <v>51</v>
      </c>
      <c r="K360" s="5" t="s">
        <v>1164</v>
      </c>
      <c r="L360" s="2">
        <f t="shared" si="5"/>
        <v>118629.52558855076</v>
      </c>
      <c r="M360" s="14" t="s">
        <v>38</v>
      </c>
      <c r="N360" s="14" t="s">
        <v>3499</v>
      </c>
    </row>
    <row r="361" spans="2:14" hidden="1" outlineLevel="1">
      <c r="B361" s="5" t="s">
        <v>1972</v>
      </c>
      <c r="C361" s="5" t="s">
        <v>24</v>
      </c>
      <c r="D361" s="5" t="s">
        <v>46</v>
      </c>
      <c r="E361" s="5"/>
      <c r="F361" s="5" t="s">
        <v>14814</v>
      </c>
      <c r="G361" s="5" t="s">
        <v>14815</v>
      </c>
      <c r="H361" s="5" t="s">
        <v>1975</v>
      </c>
      <c r="I361" s="5" t="s">
        <v>5660</v>
      </c>
      <c r="J361" s="5" t="s">
        <v>51</v>
      </c>
      <c r="K361" s="5" t="s">
        <v>379</v>
      </c>
      <c r="L361" s="2">
        <f t="shared" si="5"/>
        <v>299152.71670156281</v>
      </c>
      <c r="M361" s="14" t="s">
        <v>38</v>
      </c>
      <c r="N361" s="14" t="s">
        <v>14816</v>
      </c>
    </row>
    <row r="362" spans="2:14" hidden="1" outlineLevel="1">
      <c r="B362" s="5" t="s">
        <v>1977</v>
      </c>
      <c r="C362" s="5" t="s">
        <v>24</v>
      </c>
      <c r="D362" s="5" t="s">
        <v>38</v>
      </c>
      <c r="E362" s="5" t="s">
        <v>162</v>
      </c>
      <c r="F362" s="5" t="s">
        <v>14817</v>
      </c>
      <c r="G362" s="5" t="s">
        <v>14818</v>
      </c>
      <c r="H362" s="5" t="s">
        <v>1980</v>
      </c>
      <c r="I362" s="5" t="s">
        <v>2626</v>
      </c>
      <c r="J362" s="5" t="s">
        <v>51</v>
      </c>
      <c r="K362" s="5" t="s">
        <v>1856</v>
      </c>
      <c r="L362" s="2">
        <f t="shared" si="5"/>
        <v>-134102.94196966608</v>
      </c>
      <c r="M362" s="14" t="s">
        <v>38</v>
      </c>
      <c r="N362" s="14" t="s">
        <v>14819</v>
      </c>
    </row>
    <row r="363" spans="2:14" hidden="1" outlineLevel="1">
      <c r="B363" s="5" t="s">
        <v>1983</v>
      </c>
      <c r="C363" s="5" t="s">
        <v>24</v>
      </c>
      <c r="D363" s="5" t="s">
        <v>46</v>
      </c>
      <c r="E363" s="5"/>
      <c r="F363" s="5" t="s">
        <v>14820</v>
      </c>
      <c r="G363" s="5" t="s">
        <v>14821</v>
      </c>
      <c r="H363" s="5" t="s">
        <v>1986</v>
      </c>
      <c r="I363" s="5" t="s">
        <v>1277</v>
      </c>
      <c r="J363" s="5" t="s">
        <v>51</v>
      </c>
      <c r="K363" s="5" t="s">
        <v>526</v>
      </c>
      <c r="L363" s="2">
        <f t="shared" si="5"/>
        <v>330099.54946379346</v>
      </c>
      <c r="M363" s="14" t="s">
        <v>38</v>
      </c>
      <c r="N363" s="14" t="s">
        <v>1563</v>
      </c>
    </row>
    <row r="364" spans="2:14" hidden="1" outlineLevel="1">
      <c r="B364" s="5" t="s">
        <v>1988</v>
      </c>
      <c r="C364" s="5" t="s">
        <v>24</v>
      </c>
      <c r="D364" s="5" t="s">
        <v>142</v>
      </c>
      <c r="E364" s="5"/>
      <c r="F364" s="5" t="s">
        <v>14822</v>
      </c>
      <c r="G364" s="5" t="s">
        <v>14823</v>
      </c>
      <c r="H364" s="5" t="s">
        <v>1991</v>
      </c>
      <c r="I364" s="5" t="s">
        <v>1348</v>
      </c>
      <c r="J364" s="5" t="s">
        <v>51</v>
      </c>
      <c r="K364" s="5" t="s">
        <v>1051</v>
      </c>
      <c r="L364" s="2">
        <f t="shared" si="5"/>
        <v>324941.74400342169</v>
      </c>
      <c r="M364" s="14" t="s">
        <v>38</v>
      </c>
      <c r="N364" s="14" t="s">
        <v>14824</v>
      </c>
    </row>
    <row r="365" spans="2:14" hidden="1" outlineLevel="1">
      <c r="B365" s="5" t="s">
        <v>1993</v>
      </c>
      <c r="C365" s="5" t="s">
        <v>37</v>
      </c>
      <c r="D365" s="5" t="s">
        <v>63</v>
      </c>
      <c r="E365" s="5"/>
      <c r="F365" s="5" t="s">
        <v>14825</v>
      </c>
      <c r="G365" s="5" t="s">
        <v>14826</v>
      </c>
      <c r="H365" s="5" t="s">
        <v>1996</v>
      </c>
      <c r="I365" s="5" t="s">
        <v>3112</v>
      </c>
      <c r="J365" s="5" t="s">
        <v>51</v>
      </c>
      <c r="K365" s="5" t="s">
        <v>208</v>
      </c>
      <c r="L365" s="2">
        <f t="shared" si="5"/>
        <v>263048.07847896038</v>
      </c>
      <c r="M365" s="14" t="s">
        <v>38</v>
      </c>
      <c r="N365" s="14" t="s">
        <v>14827</v>
      </c>
    </row>
    <row r="366" spans="2:14" hidden="1" outlineLevel="1">
      <c r="B366" s="5" t="s">
        <v>1999</v>
      </c>
      <c r="C366" s="5" t="s">
        <v>24</v>
      </c>
      <c r="D366" s="5" t="s">
        <v>46</v>
      </c>
      <c r="E366" s="5"/>
      <c r="F366" s="5" t="s">
        <v>14828</v>
      </c>
      <c r="G366" s="5" t="s">
        <v>14829</v>
      </c>
      <c r="H366" s="5" t="s">
        <v>2002</v>
      </c>
      <c r="I366" s="5" t="s">
        <v>14830</v>
      </c>
      <c r="J366" s="5" t="s">
        <v>51</v>
      </c>
      <c r="K366" s="5" t="s">
        <v>1209</v>
      </c>
      <c r="L366" s="2">
        <f t="shared" si="5"/>
        <v>268205.88393933215</v>
      </c>
      <c r="M366" s="14" t="s">
        <v>38</v>
      </c>
      <c r="N366" s="14" t="s">
        <v>14831</v>
      </c>
    </row>
    <row r="367" spans="2:14" hidden="1" outlineLevel="1">
      <c r="B367" s="5" t="s">
        <v>2005</v>
      </c>
      <c r="C367" s="5" t="s">
        <v>37</v>
      </c>
      <c r="D367" s="5" t="s">
        <v>142</v>
      </c>
      <c r="E367" s="5"/>
      <c r="F367" s="5" t="s">
        <v>2006</v>
      </c>
      <c r="G367" s="5" t="s">
        <v>2007</v>
      </c>
      <c r="H367" s="5" t="s">
        <v>2008</v>
      </c>
      <c r="I367" s="5" t="s">
        <v>201</v>
      </c>
      <c r="J367" s="5" t="s">
        <v>51</v>
      </c>
      <c r="K367" s="5" t="s">
        <v>659</v>
      </c>
      <c r="L367" s="2">
        <f t="shared" si="5"/>
        <v>366204.18768639589</v>
      </c>
      <c r="M367" s="14" t="s">
        <v>38</v>
      </c>
      <c r="N367" s="14" t="s">
        <v>7297</v>
      </c>
    </row>
    <row r="368" spans="2:14" hidden="1" outlineLevel="1">
      <c r="B368" s="5" t="s">
        <v>2010</v>
      </c>
      <c r="C368" s="5" t="s">
        <v>37</v>
      </c>
      <c r="D368" s="5" t="s">
        <v>38</v>
      </c>
      <c r="E368" s="5"/>
      <c r="F368" s="5" t="s">
        <v>14832</v>
      </c>
      <c r="G368" s="5" t="s">
        <v>14833</v>
      </c>
      <c r="H368" s="5" t="s">
        <v>2013</v>
      </c>
      <c r="I368" s="5" t="s">
        <v>665</v>
      </c>
      <c r="J368" s="5" t="s">
        <v>51</v>
      </c>
      <c r="K368" s="5" t="s">
        <v>1184</v>
      </c>
      <c r="L368" s="2">
        <f t="shared" si="5"/>
        <v>-72209.276445204814</v>
      </c>
      <c r="M368" s="14" t="s">
        <v>38</v>
      </c>
      <c r="N368" s="14" t="s">
        <v>9966</v>
      </c>
    </row>
    <row r="369" spans="2:14" hidden="1" outlineLevel="1">
      <c r="B369" s="5" t="s">
        <v>2010</v>
      </c>
      <c r="C369" s="5" t="s">
        <v>37</v>
      </c>
      <c r="D369" s="5" t="s">
        <v>46</v>
      </c>
      <c r="E369" s="5"/>
      <c r="F369" s="5" t="s">
        <v>14834</v>
      </c>
      <c r="G369" s="5" t="s">
        <v>14835</v>
      </c>
      <c r="H369" s="5" t="s">
        <v>2013</v>
      </c>
      <c r="I369" s="5" t="s">
        <v>4854</v>
      </c>
      <c r="J369" s="5" t="s">
        <v>51</v>
      </c>
      <c r="K369" s="5" t="s">
        <v>4354</v>
      </c>
      <c r="L369" s="2">
        <f t="shared" si="5"/>
        <v>397151.02044862648</v>
      </c>
      <c r="M369" s="14" t="s">
        <v>38</v>
      </c>
      <c r="N369" s="14" t="s">
        <v>14836</v>
      </c>
    </row>
    <row r="370" spans="2:14" hidden="1" outlineLevel="1">
      <c r="B370" s="5" t="s">
        <v>2019</v>
      </c>
      <c r="C370" s="5" t="s">
        <v>24</v>
      </c>
      <c r="D370" s="5" t="s">
        <v>46</v>
      </c>
      <c r="E370" s="5"/>
      <c r="F370" s="5" t="s">
        <v>14837</v>
      </c>
      <c r="G370" s="5" t="s">
        <v>14838</v>
      </c>
      <c r="H370" s="5" t="s">
        <v>2022</v>
      </c>
      <c r="I370" s="5" t="s">
        <v>2122</v>
      </c>
      <c r="J370" s="5" t="s">
        <v>51</v>
      </c>
      <c r="K370" s="5" t="s">
        <v>68</v>
      </c>
      <c r="L370" s="2">
        <f t="shared" si="5"/>
        <v>293994.91124119103</v>
      </c>
      <c r="M370" s="14" t="s">
        <v>38</v>
      </c>
      <c r="N370" s="14" t="s">
        <v>5540</v>
      </c>
    </row>
    <row r="371" spans="2:14" hidden="1" outlineLevel="1">
      <c r="B371" s="5" t="s">
        <v>2025</v>
      </c>
      <c r="C371" s="5" t="s">
        <v>37</v>
      </c>
      <c r="D371" s="5" t="s">
        <v>55</v>
      </c>
      <c r="E371" s="5"/>
      <c r="F371" s="5" t="s">
        <v>14839</v>
      </c>
      <c r="G371" s="5" t="s">
        <v>14840</v>
      </c>
      <c r="H371" s="5" t="s">
        <v>2028</v>
      </c>
      <c r="I371" s="5" t="s">
        <v>4878</v>
      </c>
      <c r="J371" s="5" t="s">
        <v>51</v>
      </c>
      <c r="K371" s="5" t="s">
        <v>512</v>
      </c>
      <c r="L371" s="2">
        <f t="shared" si="5"/>
        <v>371361.99314676767</v>
      </c>
      <c r="M371" s="14" t="s">
        <v>38</v>
      </c>
      <c r="N371" s="14" t="s">
        <v>14841</v>
      </c>
    </row>
    <row r="372" spans="2:14" hidden="1" outlineLevel="1">
      <c r="B372" s="5" t="s">
        <v>2025</v>
      </c>
      <c r="C372" s="5" t="s">
        <v>37</v>
      </c>
      <c r="D372" s="5" t="s">
        <v>38</v>
      </c>
      <c r="E372" s="5"/>
      <c r="F372" s="5" t="s">
        <v>14842</v>
      </c>
      <c r="G372" s="5" t="s">
        <v>14843</v>
      </c>
      <c r="H372" s="5" t="s">
        <v>2028</v>
      </c>
      <c r="I372" s="5" t="s">
        <v>3650</v>
      </c>
      <c r="J372" s="5" t="s">
        <v>51</v>
      </c>
      <c r="K372" s="5" t="s">
        <v>1780</v>
      </c>
      <c r="L372" s="2">
        <f t="shared" si="5"/>
        <v>-154734.16381115318</v>
      </c>
      <c r="M372" s="14" t="s">
        <v>38</v>
      </c>
      <c r="N372" s="14" t="s">
        <v>14844</v>
      </c>
    </row>
    <row r="373" spans="2:14" hidden="1" outlineLevel="1">
      <c r="B373" s="5" t="s">
        <v>2033</v>
      </c>
      <c r="C373" s="5" t="s">
        <v>24</v>
      </c>
      <c r="D373" s="5" t="s">
        <v>142</v>
      </c>
      <c r="E373" s="5"/>
      <c r="F373" s="5" t="s">
        <v>14845</v>
      </c>
      <c r="G373" s="5" t="s">
        <v>14846</v>
      </c>
      <c r="H373" s="5" t="s">
        <v>2036</v>
      </c>
      <c r="I373" s="5" t="s">
        <v>238</v>
      </c>
      <c r="J373" s="5" t="s">
        <v>51</v>
      </c>
      <c r="K373" s="5" t="s">
        <v>336</v>
      </c>
      <c r="L373" s="2">
        <f t="shared" si="5"/>
        <v>319783.93854304991</v>
      </c>
      <c r="M373" s="14" t="s">
        <v>38</v>
      </c>
      <c r="N373" s="14" t="s">
        <v>14847</v>
      </c>
    </row>
    <row r="374" spans="2:14" hidden="1" outlineLevel="1">
      <c r="B374" s="5" t="s">
        <v>2038</v>
      </c>
      <c r="C374" s="5" t="s">
        <v>24</v>
      </c>
      <c r="D374" s="5" t="s">
        <v>55</v>
      </c>
      <c r="E374" s="5"/>
      <c r="F374" s="5" t="s">
        <v>14848</v>
      </c>
      <c r="G374" s="5" t="s">
        <v>14849</v>
      </c>
      <c r="H374" s="5" t="s">
        <v>2041</v>
      </c>
      <c r="I374" s="5" t="s">
        <v>1657</v>
      </c>
      <c r="J374" s="5" t="s">
        <v>51</v>
      </c>
      <c r="K374" s="5" t="s">
        <v>1164</v>
      </c>
      <c r="L374" s="2">
        <f t="shared" si="5"/>
        <v>118629.52558855076</v>
      </c>
      <c r="M374" s="14" t="s">
        <v>38</v>
      </c>
      <c r="N374" s="14" t="s">
        <v>14850</v>
      </c>
    </row>
    <row r="375" spans="2:14" hidden="1" outlineLevel="1">
      <c r="B375" s="5" t="s">
        <v>2050</v>
      </c>
      <c r="C375" s="5" t="s">
        <v>24</v>
      </c>
      <c r="D375" s="5" t="s">
        <v>55</v>
      </c>
      <c r="E375" s="5"/>
      <c r="F375" s="5" t="s">
        <v>14851</v>
      </c>
      <c r="G375" s="5" t="s">
        <v>14852</v>
      </c>
      <c r="H375" s="5" t="s">
        <v>2053</v>
      </c>
      <c r="I375" s="5" t="s">
        <v>3513</v>
      </c>
      <c r="J375" s="5" t="s">
        <v>51</v>
      </c>
      <c r="K375" s="5" t="s">
        <v>4060</v>
      </c>
      <c r="L375" s="2">
        <f t="shared" si="5"/>
        <v>350730.77130528056</v>
      </c>
      <c r="M375" s="14" t="s">
        <v>38</v>
      </c>
      <c r="N375" s="14" t="s">
        <v>2363</v>
      </c>
    </row>
    <row r="376" spans="2:14" hidden="1" outlineLevel="1">
      <c r="B376" s="5" t="s">
        <v>2072</v>
      </c>
      <c r="C376" s="5" t="s">
        <v>24</v>
      </c>
      <c r="D376" s="5" t="s">
        <v>63</v>
      </c>
      <c r="E376" s="5"/>
      <c r="F376" s="5" t="s">
        <v>14853</v>
      </c>
      <c r="G376" s="5" t="s">
        <v>4977</v>
      </c>
      <c r="H376" s="5" t="s">
        <v>2075</v>
      </c>
      <c r="I376" s="5" t="s">
        <v>8668</v>
      </c>
      <c r="J376" s="5" t="s">
        <v>51</v>
      </c>
      <c r="K376" s="5" t="s">
        <v>336</v>
      </c>
      <c r="L376" s="2">
        <f t="shared" si="5"/>
        <v>319783.93854304991</v>
      </c>
      <c r="M376" s="14" t="s">
        <v>38</v>
      </c>
      <c r="N376" s="14" t="s">
        <v>14854</v>
      </c>
    </row>
    <row r="377" spans="2:14" hidden="1" outlineLevel="1">
      <c r="B377" s="5" t="s">
        <v>2081</v>
      </c>
      <c r="C377" s="5" t="s">
        <v>24</v>
      </c>
      <c r="D377" s="5" t="s">
        <v>63</v>
      </c>
      <c r="E377" s="5"/>
      <c r="F377" s="5" t="s">
        <v>4986</v>
      </c>
      <c r="G377" s="5" t="s">
        <v>14855</v>
      </c>
      <c r="H377" s="5" t="s">
        <v>2084</v>
      </c>
      <c r="I377" s="5" t="s">
        <v>732</v>
      </c>
      <c r="J377" s="5" t="s">
        <v>51</v>
      </c>
      <c r="K377" s="5" t="s">
        <v>438</v>
      </c>
      <c r="L377" s="2">
        <f t="shared" si="5"/>
        <v>391993.21498825471</v>
      </c>
      <c r="M377" s="14" t="s">
        <v>38</v>
      </c>
      <c r="N377" s="14" t="s">
        <v>14856</v>
      </c>
    </row>
    <row r="378" spans="2:14" hidden="1" outlineLevel="1">
      <c r="B378" s="5" t="s">
        <v>2086</v>
      </c>
      <c r="C378" s="5" t="s">
        <v>24</v>
      </c>
      <c r="D378" s="5" t="s">
        <v>55</v>
      </c>
      <c r="E378" s="5"/>
      <c r="F378" s="5" t="s">
        <v>14857</v>
      </c>
      <c r="G378" s="5" t="s">
        <v>14858</v>
      </c>
      <c r="H378" s="5" t="s">
        <v>2089</v>
      </c>
      <c r="I378" s="5" t="s">
        <v>3177</v>
      </c>
      <c r="J378" s="5" t="s">
        <v>51</v>
      </c>
      <c r="K378" s="5" t="s">
        <v>1227</v>
      </c>
      <c r="L378" s="2">
        <f t="shared" si="5"/>
        <v>340415.16038453701</v>
      </c>
      <c r="M378" s="14" t="s">
        <v>38</v>
      </c>
      <c r="N378" s="14" t="s">
        <v>14859</v>
      </c>
    </row>
    <row r="379" spans="2:14" hidden="1" outlineLevel="1">
      <c r="B379" s="5" t="s">
        <v>2092</v>
      </c>
      <c r="C379" s="5" t="s">
        <v>37</v>
      </c>
      <c r="D379" s="5" t="s">
        <v>38</v>
      </c>
      <c r="E379" s="5"/>
      <c r="F379" s="5" t="s">
        <v>14860</v>
      </c>
      <c r="G379" s="5" t="s">
        <v>14861</v>
      </c>
      <c r="H379" s="5" t="s">
        <v>2095</v>
      </c>
      <c r="I379" s="5" t="s">
        <v>788</v>
      </c>
      <c r="J379" s="5" t="s">
        <v>51</v>
      </c>
      <c r="K379" s="5" t="s">
        <v>38</v>
      </c>
      <c r="L379" s="2">
        <f t="shared" si="5"/>
        <v>5157.8054603717728</v>
      </c>
      <c r="M379" s="14" t="s">
        <v>38</v>
      </c>
      <c r="N379" s="14" t="s">
        <v>9992</v>
      </c>
    </row>
    <row r="380" spans="2:14" hidden="1" outlineLevel="1">
      <c r="B380" s="5" t="s">
        <v>2099</v>
      </c>
      <c r="C380" s="5" t="s">
        <v>37</v>
      </c>
      <c r="D380" s="5" t="s">
        <v>38</v>
      </c>
      <c r="E380" s="5"/>
      <c r="F380" s="5" t="s">
        <v>14862</v>
      </c>
      <c r="G380" s="5" t="s">
        <v>14863</v>
      </c>
      <c r="H380" s="5" t="s">
        <v>2102</v>
      </c>
      <c r="I380" s="5" t="s">
        <v>1055</v>
      </c>
      <c r="J380" s="5" t="s">
        <v>51</v>
      </c>
      <c r="K380" s="5" t="s">
        <v>1393</v>
      </c>
      <c r="L380" s="2">
        <f t="shared" si="5"/>
        <v>123787.33104892253</v>
      </c>
      <c r="M380" s="14" t="s">
        <v>38</v>
      </c>
      <c r="N380" s="14" t="s">
        <v>14864</v>
      </c>
    </row>
    <row r="381" spans="2:14" hidden="1" outlineLevel="1">
      <c r="B381" s="5" t="s">
        <v>2099</v>
      </c>
      <c r="C381" s="5" t="s">
        <v>37</v>
      </c>
      <c r="D381" s="5" t="s">
        <v>38</v>
      </c>
      <c r="E381" s="5"/>
      <c r="F381" s="5" t="s">
        <v>14865</v>
      </c>
      <c r="G381" s="5" t="s">
        <v>14866</v>
      </c>
      <c r="H381" s="5" t="s">
        <v>2102</v>
      </c>
      <c r="I381" s="5" t="s">
        <v>1267</v>
      </c>
      <c r="J381" s="5" t="s">
        <v>51</v>
      </c>
      <c r="K381" s="5" t="s">
        <v>1060</v>
      </c>
      <c r="L381" s="2">
        <f t="shared" si="5"/>
        <v>-51578.054603717726</v>
      </c>
      <c r="M381" s="14" t="s">
        <v>38</v>
      </c>
      <c r="N381" s="14" t="s">
        <v>14867</v>
      </c>
    </row>
    <row r="382" spans="2:14" hidden="1" outlineLevel="1">
      <c r="B382" s="5" t="s">
        <v>2104</v>
      </c>
      <c r="C382" s="5" t="s">
        <v>37</v>
      </c>
      <c r="D382" s="5" t="s">
        <v>38</v>
      </c>
      <c r="E382" s="5"/>
      <c r="F382" s="5" t="s">
        <v>14868</v>
      </c>
      <c r="G382" s="5" t="s">
        <v>14869</v>
      </c>
      <c r="H382" s="5" t="s">
        <v>2107</v>
      </c>
      <c r="I382" s="5" t="s">
        <v>4584</v>
      </c>
      <c r="J382" s="5" t="s">
        <v>51</v>
      </c>
      <c r="K382" s="5" t="s">
        <v>733</v>
      </c>
      <c r="L382" s="2">
        <f t="shared" si="5"/>
        <v>459044.68597308779</v>
      </c>
      <c r="M382" s="14" t="s">
        <v>38</v>
      </c>
      <c r="N382" s="14" t="s">
        <v>14870</v>
      </c>
    </row>
    <row r="383" spans="2:14" hidden="1" outlineLevel="1">
      <c r="B383" s="5" t="s">
        <v>2110</v>
      </c>
      <c r="C383" s="5" t="s">
        <v>24</v>
      </c>
      <c r="D383" s="5" t="s">
        <v>38</v>
      </c>
      <c r="E383" s="5"/>
      <c r="F383" s="5" t="s">
        <v>14871</v>
      </c>
      <c r="G383" s="5" t="s">
        <v>14872</v>
      </c>
      <c r="H383" s="5" t="s">
        <v>2113</v>
      </c>
      <c r="I383" s="5" t="s">
        <v>7404</v>
      </c>
      <c r="J383" s="5" t="s">
        <v>38</v>
      </c>
      <c r="K383" s="5" t="s">
        <v>215</v>
      </c>
      <c r="L383" s="2">
        <f t="shared" si="5"/>
        <v>190838.80203375558</v>
      </c>
      <c r="M383" s="14" t="s">
        <v>38</v>
      </c>
      <c r="N383" s="14" t="s">
        <v>14873</v>
      </c>
    </row>
    <row r="384" spans="2:14" hidden="1" outlineLevel="1">
      <c r="B384" s="5" t="s">
        <v>2110</v>
      </c>
      <c r="C384" s="5" t="s">
        <v>24</v>
      </c>
      <c r="D384" s="5" t="s">
        <v>55</v>
      </c>
      <c r="E384" s="5"/>
      <c r="F384" s="5" t="s">
        <v>14874</v>
      </c>
      <c r="G384" s="5" t="s">
        <v>14875</v>
      </c>
      <c r="H384" s="5" t="s">
        <v>2113</v>
      </c>
      <c r="I384" s="5" t="s">
        <v>214</v>
      </c>
      <c r="J384" s="5" t="s">
        <v>38</v>
      </c>
      <c r="K384" s="5" t="s">
        <v>799</v>
      </c>
      <c r="L384" s="2">
        <f t="shared" si="5"/>
        <v>-128945.13650929432</v>
      </c>
      <c r="M384" s="14" t="s">
        <v>38</v>
      </c>
      <c r="N384" s="14" t="s">
        <v>14876</v>
      </c>
    </row>
    <row r="385" spans="2:14" hidden="1" outlineLevel="1">
      <c r="B385" s="5" t="s">
        <v>2118</v>
      </c>
      <c r="C385" s="5" t="s">
        <v>24</v>
      </c>
      <c r="D385" s="5" t="s">
        <v>38</v>
      </c>
      <c r="E385" s="5"/>
      <c r="F385" s="5" t="s">
        <v>14877</v>
      </c>
      <c r="G385" s="5" t="s">
        <v>14878</v>
      </c>
      <c r="H385" s="5" t="s">
        <v>2121</v>
      </c>
      <c r="I385" s="5" t="s">
        <v>3759</v>
      </c>
      <c r="J385" s="5" t="s">
        <v>51</v>
      </c>
      <c r="K385" s="5" t="s">
        <v>43</v>
      </c>
      <c r="L385" s="2">
        <f t="shared" si="5"/>
        <v>154734.16381115318</v>
      </c>
      <c r="M385" s="14" t="s">
        <v>38</v>
      </c>
      <c r="N385" s="14" t="s">
        <v>14879</v>
      </c>
    </row>
    <row r="386" spans="2:14" hidden="1" outlineLevel="1">
      <c r="B386" s="5" t="s">
        <v>2128</v>
      </c>
      <c r="C386" s="5" t="s">
        <v>37</v>
      </c>
      <c r="D386" s="5" t="s">
        <v>55</v>
      </c>
      <c r="E386" s="5"/>
      <c r="F386" s="5" t="s">
        <v>14880</v>
      </c>
      <c r="G386" s="5" t="s">
        <v>14881</v>
      </c>
      <c r="H386" s="5" t="s">
        <v>2131</v>
      </c>
      <c r="I386" s="5" t="s">
        <v>1525</v>
      </c>
      <c r="J386" s="5" t="s">
        <v>51</v>
      </c>
      <c r="K386" s="5" t="s">
        <v>1013</v>
      </c>
      <c r="L386" s="2">
        <f t="shared" si="5"/>
        <v>257890.27301858863</v>
      </c>
      <c r="M386" s="14" t="s">
        <v>38</v>
      </c>
      <c r="N386" s="14" t="s">
        <v>13179</v>
      </c>
    </row>
    <row r="387" spans="2:14" hidden="1" outlineLevel="1">
      <c r="B387" s="5" t="s">
        <v>2128</v>
      </c>
      <c r="C387" s="5" t="s">
        <v>37</v>
      </c>
      <c r="D387" s="5" t="s">
        <v>46</v>
      </c>
      <c r="E387" s="5"/>
      <c r="F387" s="5" t="s">
        <v>14882</v>
      </c>
      <c r="G387" s="5" t="s">
        <v>14883</v>
      </c>
      <c r="H387" s="5" t="s">
        <v>2131</v>
      </c>
      <c r="I387" s="5" t="s">
        <v>3987</v>
      </c>
      <c r="J387" s="5" t="s">
        <v>51</v>
      </c>
      <c r="K387" s="5" t="s">
        <v>2459</v>
      </c>
      <c r="L387" s="2">
        <f t="shared" ref="L387:L450" si="6">K387/$K$944*100</f>
        <v>-180523.19111301203</v>
      </c>
      <c r="M387" s="14" t="s">
        <v>38</v>
      </c>
      <c r="N387" s="14" t="s">
        <v>6683</v>
      </c>
    </row>
    <row r="388" spans="2:14" hidden="1" outlineLevel="1">
      <c r="B388" s="5" t="s">
        <v>2136</v>
      </c>
      <c r="C388" s="5" t="s">
        <v>24</v>
      </c>
      <c r="D388" s="5" t="s">
        <v>38</v>
      </c>
      <c r="E388" s="5"/>
      <c r="F388" s="5" t="s">
        <v>14884</v>
      </c>
      <c r="G388" s="5" t="s">
        <v>14885</v>
      </c>
      <c r="H388" s="5" t="s">
        <v>2139</v>
      </c>
      <c r="I388" s="5" t="s">
        <v>1316</v>
      </c>
      <c r="J388" s="5" t="s">
        <v>51</v>
      </c>
      <c r="K388" s="5" t="s">
        <v>1417</v>
      </c>
      <c r="L388" s="2">
        <f t="shared" si="6"/>
        <v>56735.860064089502</v>
      </c>
      <c r="M388" s="14" t="s">
        <v>38</v>
      </c>
      <c r="N388" s="14" t="s">
        <v>14886</v>
      </c>
    </row>
    <row r="389" spans="2:14" hidden="1" outlineLevel="1">
      <c r="B389" s="5" t="s">
        <v>2141</v>
      </c>
      <c r="C389" s="5" t="s">
        <v>24</v>
      </c>
      <c r="D389" s="5" t="s">
        <v>38</v>
      </c>
      <c r="E389" s="5"/>
      <c r="F389" s="5" t="s">
        <v>14887</v>
      </c>
      <c r="G389" s="5" t="s">
        <v>14888</v>
      </c>
      <c r="H389" s="5" t="s">
        <v>2144</v>
      </c>
      <c r="I389" s="5" t="s">
        <v>951</v>
      </c>
      <c r="J389" s="5" t="s">
        <v>51</v>
      </c>
      <c r="K389" s="5" t="s">
        <v>932</v>
      </c>
      <c r="L389" s="2">
        <f t="shared" si="6"/>
        <v>273363.68939970393</v>
      </c>
      <c r="M389" s="14" t="s">
        <v>38</v>
      </c>
      <c r="N389" s="14" t="s">
        <v>14889</v>
      </c>
    </row>
    <row r="390" spans="2:14" hidden="1" outlineLevel="1">
      <c r="B390" s="5" t="s">
        <v>2141</v>
      </c>
      <c r="C390" s="5" t="s">
        <v>24</v>
      </c>
      <c r="D390" s="5" t="s">
        <v>38</v>
      </c>
      <c r="E390" s="5"/>
      <c r="F390" s="5" t="s">
        <v>14890</v>
      </c>
      <c r="G390" s="5" t="s">
        <v>14891</v>
      </c>
      <c r="H390" s="5" t="s">
        <v>2144</v>
      </c>
      <c r="I390" s="5" t="s">
        <v>1101</v>
      </c>
      <c r="J390" s="5" t="s">
        <v>51</v>
      </c>
      <c r="K390" s="5" t="s">
        <v>4596</v>
      </c>
      <c r="L390" s="2">
        <f t="shared" si="6"/>
        <v>0</v>
      </c>
      <c r="M390" s="14" t="s">
        <v>38</v>
      </c>
      <c r="N390" s="14" t="s">
        <v>14892</v>
      </c>
    </row>
    <row r="391" spans="2:14" hidden="1" outlineLevel="1">
      <c r="B391" s="5" t="s">
        <v>2151</v>
      </c>
      <c r="C391" s="5" t="s">
        <v>37</v>
      </c>
      <c r="D391" s="5" t="s">
        <v>55</v>
      </c>
      <c r="E391" s="5"/>
      <c r="F391" s="5" t="s">
        <v>14893</v>
      </c>
      <c r="G391" s="5" t="s">
        <v>14894</v>
      </c>
      <c r="H391" s="5" t="s">
        <v>2154</v>
      </c>
      <c r="I391" s="5" t="s">
        <v>2955</v>
      </c>
      <c r="J391" s="5" t="s">
        <v>38</v>
      </c>
      <c r="K391" s="5" t="s">
        <v>259</v>
      </c>
      <c r="L391" s="2">
        <f t="shared" si="6"/>
        <v>232101.24571672978</v>
      </c>
      <c r="M391" s="14" t="s">
        <v>38</v>
      </c>
      <c r="N391" s="14" t="s">
        <v>14895</v>
      </c>
    </row>
    <row r="392" spans="2:14" hidden="1" outlineLevel="1">
      <c r="B392" s="5" t="s">
        <v>2163</v>
      </c>
      <c r="C392" s="5" t="s">
        <v>24</v>
      </c>
      <c r="D392" s="5" t="s">
        <v>46</v>
      </c>
      <c r="E392" s="5"/>
      <c r="F392" s="5" t="s">
        <v>14896</v>
      </c>
      <c r="G392" s="5" t="s">
        <v>14897</v>
      </c>
      <c r="H392" s="5" t="s">
        <v>2166</v>
      </c>
      <c r="I392" s="5" t="s">
        <v>5179</v>
      </c>
      <c r="J392" s="5" t="s">
        <v>51</v>
      </c>
      <c r="K392" s="5" t="s">
        <v>4060</v>
      </c>
      <c r="L392" s="2">
        <f t="shared" si="6"/>
        <v>350730.77130528056</v>
      </c>
      <c r="M392" s="14" t="s">
        <v>38</v>
      </c>
      <c r="N392" s="14" t="s">
        <v>14898</v>
      </c>
    </row>
    <row r="393" spans="2:14" hidden="1" outlineLevel="1">
      <c r="B393" s="5" t="s">
        <v>2163</v>
      </c>
      <c r="C393" s="5" t="s">
        <v>24</v>
      </c>
      <c r="D393" s="5" t="s">
        <v>374</v>
      </c>
      <c r="E393" s="5"/>
      <c r="F393" s="5" t="s">
        <v>14899</v>
      </c>
      <c r="G393" s="5" t="s">
        <v>14900</v>
      </c>
      <c r="H393" s="5" t="s">
        <v>2166</v>
      </c>
      <c r="I393" s="5" t="s">
        <v>1242</v>
      </c>
      <c r="J393" s="5" t="s">
        <v>51</v>
      </c>
      <c r="K393" s="5" t="s">
        <v>331</v>
      </c>
      <c r="L393" s="2">
        <f t="shared" si="6"/>
        <v>-170207.58019226851</v>
      </c>
      <c r="M393" s="14" t="s">
        <v>38</v>
      </c>
      <c r="N393" s="14" t="s">
        <v>14901</v>
      </c>
    </row>
    <row r="394" spans="2:14" hidden="1" outlineLevel="1">
      <c r="B394" s="5" t="s">
        <v>2172</v>
      </c>
      <c r="C394" s="5" t="s">
        <v>24</v>
      </c>
      <c r="D394" s="5" t="s">
        <v>55</v>
      </c>
      <c r="E394" s="5"/>
      <c r="F394" s="5" t="s">
        <v>14902</v>
      </c>
      <c r="G394" s="5" t="s">
        <v>14903</v>
      </c>
      <c r="H394" s="5" t="s">
        <v>2175</v>
      </c>
      <c r="I394" s="5" t="s">
        <v>330</v>
      </c>
      <c r="J394" s="5" t="s">
        <v>51</v>
      </c>
      <c r="K394" s="5" t="s">
        <v>75</v>
      </c>
      <c r="L394" s="2">
        <f t="shared" si="6"/>
        <v>139260.74743003788</v>
      </c>
      <c r="M394" s="14" t="s">
        <v>38</v>
      </c>
      <c r="N394" s="14" t="s">
        <v>14904</v>
      </c>
    </row>
    <row r="395" spans="2:14" hidden="1" outlineLevel="1">
      <c r="B395" s="5" t="s">
        <v>2172</v>
      </c>
      <c r="C395" s="5" t="s">
        <v>24</v>
      </c>
      <c r="D395" s="5" t="s">
        <v>55</v>
      </c>
      <c r="E395" s="5"/>
      <c r="F395" s="5" t="s">
        <v>14905</v>
      </c>
      <c r="G395" s="5" t="s">
        <v>14906</v>
      </c>
      <c r="H395" s="5" t="s">
        <v>2175</v>
      </c>
      <c r="I395" s="5" t="s">
        <v>1152</v>
      </c>
      <c r="J395" s="5" t="s">
        <v>51</v>
      </c>
      <c r="K395" s="5" t="s">
        <v>799</v>
      </c>
      <c r="L395" s="2">
        <f t="shared" si="6"/>
        <v>-128945.13650929432</v>
      </c>
      <c r="M395" s="14" t="s">
        <v>38</v>
      </c>
      <c r="N395" s="14" t="s">
        <v>14907</v>
      </c>
    </row>
    <row r="396" spans="2:14" hidden="1" outlineLevel="1">
      <c r="B396" s="5" t="s">
        <v>5159</v>
      </c>
      <c r="C396" s="5" t="s">
        <v>37</v>
      </c>
      <c r="D396" s="5" t="s">
        <v>55</v>
      </c>
      <c r="E396" s="5"/>
      <c r="F396" s="5" t="s">
        <v>14908</v>
      </c>
      <c r="G396" s="5" t="s">
        <v>14909</v>
      </c>
      <c r="H396" s="5" t="s">
        <v>5162</v>
      </c>
      <c r="I396" s="5" t="s">
        <v>4169</v>
      </c>
      <c r="J396" s="5" t="s">
        <v>51</v>
      </c>
      <c r="K396" s="5" t="s">
        <v>1040</v>
      </c>
      <c r="L396" s="2">
        <f t="shared" si="6"/>
        <v>407466.63136937004</v>
      </c>
      <c r="M396" s="14" t="s">
        <v>38</v>
      </c>
      <c r="N396" s="14" t="s">
        <v>14910</v>
      </c>
    </row>
    <row r="397" spans="2:14" hidden="1" outlineLevel="1">
      <c r="B397" s="5" t="s">
        <v>2187</v>
      </c>
      <c r="C397" s="5" t="s">
        <v>24</v>
      </c>
      <c r="D397" s="5" t="s">
        <v>55</v>
      </c>
      <c r="E397" s="5"/>
      <c r="F397" s="5" t="s">
        <v>14911</v>
      </c>
      <c r="G397" s="5" t="s">
        <v>14912</v>
      </c>
      <c r="H397" s="5" t="s">
        <v>2190</v>
      </c>
      <c r="I397" s="5" t="s">
        <v>14805</v>
      </c>
      <c r="J397" s="5" t="s">
        <v>38</v>
      </c>
      <c r="K397" s="5" t="s">
        <v>4542</v>
      </c>
      <c r="L397" s="2">
        <f t="shared" si="6"/>
        <v>-61893.665524461263</v>
      </c>
      <c r="M397" s="14" t="s">
        <v>38</v>
      </c>
      <c r="N397" s="14" t="s">
        <v>14913</v>
      </c>
    </row>
    <row r="398" spans="2:14" hidden="1" outlineLevel="1">
      <c r="B398" s="5" t="s">
        <v>2187</v>
      </c>
      <c r="C398" s="5" t="s">
        <v>24</v>
      </c>
      <c r="D398" s="5" t="s">
        <v>38</v>
      </c>
      <c r="E398" s="5"/>
      <c r="F398" s="5" t="s">
        <v>14914</v>
      </c>
      <c r="G398" s="5" t="s">
        <v>14915</v>
      </c>
      <c r="H398" s="5" t="s">
        <v>2190</v>
      </c>
      <c r="I398" s="5" t="s">
        <v>1226</v>
      </c>
      <c r="J398" s="5" t="s">
        <v>38</v>
      </c>
      <c r="K398" s="5" t="s">
        <v>2286</v>
      </c>
      <c r="L398" s="2">
        <f t="shared" si="6"/>
        <v>97998.303747063677</v>
      </c>
      <c r="M398" s="14" t="s">
        <v>38</v>
      </c>
      <c r="N398" s="14" t="s">
        <v>5763</v>
      </c>
    </row>
    <row r="399" spans="2:14" hidden="1" outlineLevel="1">
      <c r="B399" s="5" t="s">
        <v>2203</v>
      </c>
      <c r="C399" s="5" t="s">
        <v>24</v>
      </c>
      <c r="D399" s="5" t="s">
        <v>142</v>
      </c>
      <c r="E399" s="5"/>
      <c r="F399" s="5" t="s">
        <v>14916</v>
      </c>
      <c r="G399" s="5" t="s">
        <v>14917</v>
      </c>
      <c r="H399" s="5" t="s">
        <v>2206</v>
      </c>
      <c r="I399" s="5" t="s">
        <v>4882</v>
      </c>
      <c r="J399" s="5" t="s">
        <v>38</v>
      </c>
      <c r="K399" s="5" t="s">
        <v>1146</v>
      </c>
      <c r="L399" s="2">
        <f t="shared" si="6"/>
        <v>448729.07505234424</v>
      </c>
      <c r="M399" s="14" t="s">
        <v>38</v>
      </c>
      <c r="N399" s="14" t="s">
        <v>14918</v>
      </c>
    </row>
    <row r="400" spans="2:14" hidden="1" outlineLevel="1">
      <c r="B400" s="5" t="s">
        <v>2203</v>
      </c>
      <c r="C400" s="5" t="s">
        <v>24</v>
      </c>
      <c r="D400" s="5" t="s">
        <v>38</v>
      </c>
      <c r="E400" s="5"/>
      <c r="F400" s="5" t="s">
        <v>14919</v>
      </c>
      <c r="G400" s="5" t="s">
        <v>14920</v>
      </c>
      <c r="H400" s="5" t="s">
        <v>2206</v>
      </c>
      <c r="I400" s="5" t="s">
        <v>10114</v>
      </c>
      <c r="J400" s="5" t="s">
        <v>38</v>
      </c>
      <c r="K400" s="5" t="s">
        <v>1337</v>
      </c>
      <c r="L400" s="2">
        <f t="shared" si="6"/>
        <v>-36104.638222602407</v>
      </c>
      <c r="M400" s="14" t="s">
        <v>38</v>
      </c>
      <c r="N400" s="14" t="s">
        <v>14921</v>
      </c>
    </row>
    <row r="401" spans="2:14" hidden="1" outlineLevel="1">
      <c r="B401" s="5" t="s">
        <v>2214</v>
      </c>
      <c r="C401" s="5" t="s">
        <v>37</v>
      </c>
      <c r="D401" s="5" t="s">
        <v>38</v>
      </c>
      <c r="E401" s="5"/>
      <c r="F401" s="5" t="s">
        <v>14922</v>
      </c>
      <c r="G401" s="5" t="s">
        <v>14923</v>
      </c>
      <c r="H401" s="5" t="s">
        <v>2217</v>
      </c>
      <c r="I401" s="5" t="s">
        <v>342</v>
      </c>
      <c r="J401" s="5" t="s">
        <v>51</v>
      </c>
      <c r="K401" s="5" t="s">
        <v>2066</v>
      </c>
      <c r="L401" s="2">
        <f t="shared" si="6"/>
        <v>-41262.443682974183</v>
      </c>
      <c r="M401" s="14" t="s">
        <v>38</v>
      </c>
      <c r="N401" s="14" t="s">
        <v>14924</v>
      </c>
    </row>
    <row r="402" spans="2:14" hidden="1" outlineLevel="1">
      <c r="B402" s="5" t="s">
        <v>2214</v>
      </c>
      <c r="C402" s="5" t="s">
        <v>37</v>
      </c>
      <c r="D402" s="5" t="s">
        <v>540</v>
      </c>
      <c r="E402" s="5"/>
      <c r="F402" s="5" t="s">
        <v>14925</v>
      </c>
      <c r="G402" s="5" t="s">
        <v>14926</v>
      </c>
      <c r="H402" s="5" t="s">
        <v>2217</v>
      </c>
      <c r="I402" s="5" t="s">
        <v>1204</v>
      </c>
      <c r="J402" s="5" t="s">
        <v>51</v>
      </c>
      <c r="K402" s="5" t="s">
        <v>259</v>
      </c>
      <c r="L402" s="2">
        <f t="shared" si="6"/>
        <v>232101.24571672978</v>
      </c>
      <c r="M402" s="14" t="s">
        <v>38</v>
      </c>
      <c r="N402" s="14" t="s">
        <v>14927</v>
      </c>
    </row>
    <row r="403" spans="2:14" hidden="1" outlineLevel="1">
      <c r="B403" s="5" t="s">
        <v>2224</v>
      </c>
      <c r="C403" s="5" t="s">
        <v>24</v>
      </c>
      <c r="D403" s="5" t="s">
        <v>46</v>
      </c>
      <c r="E403" s="5"/>
      <c r="F403" s="5" t="s">
        <v>14928</v>
      </c>
      <c r="G403" s="5" t="s">
        <v>14929</v>
      </c>
      <c r="H403" s="5" t="s">
        <v>2227</v>
      </c>
      <c r="I403" s="5" t="s">
        <v>966</v>
      </c>
      <c r="J403" s="5" t="s">
        <v>55</v>
      </c>
      <c r="K403" s="5" t="s">
        <v>956</v>
      </c>
      <c r="L403" s="2">
        <f t="shared" si="6"/>
        <v>-103156.10920743545</v>
      </c>
      <c r="M403" s="14" t="s">
        <v>38</v>
      </c>
      <c r="N403" s="14" t="s">
        <v>14930</v>
      </c>
    </row>
    <row r="404" spans="2:14" hidden="1" outlineLevel="1">
      <c r="B404" s="5" t="s">
        <v>2224</v>
      </c>
      <c r="C404" s="5" t="s">
        <v>24</v>
      </c>
      <c r="D404" s="5" t="s">
        <v>46</v>
      </c>
      <c r="E404" s="5"/>
      <c r="F404" s="5" t="s">
        <v>14931</v>
      </c>
      <c r="G404" s="5" t="s">
        <v>14932</v>
      </c>
      <c r="H404" s="5" t="s">
        <v>2227</v>
      </c>
      <c r="I404" s="5" t="s">
        <v>841</v>
      </c>
      <c r="J404" s="5" t="s">
        <v>55</v>
      </c>
      <c r="K404" s="5" t="s">
        <v>853</v>
      </c>
      <c r="L404" s="2">
        <f t="shared" si="6"/>
        <v>134102.94196966608</v>
      </c>
      <c r="M404" s="14" t="s">
        <v>38</v>
      </c>
      <c r="N404" s="14" t="s">
        <v>7153</v>
      </c>
    </row>
    <row r="405" spans="2:14" hidden="1" outlineLevel="1">
      <c r="B405" s="5" t="s">
        <v>5238</v>
      </c>
      <c r="C405" s="5" t="s">
        <v>24</v>
      </c>
      <c r="D405" s="5" t="s">
        <v>55</v>
      </c>
      <c r="E405" s="5"/>
      <c r="F405" s="5" t="s">
        <v>14933</v>
      </c>
      <c r="G405" s="5" t="s">
        <v>14934</v>
      </c>
      <c r="H405" s="5" t="s">
        <v>5241</v>
      </c>
      <c r="I405" s="5" t="s">
        <v>4350</v>
      </c>
      <c r="J405" s="5" t="s">
        <v>51</v>
      </c>
      <c r="K405" s="5" t="s">
        <v>659</v>
      </c>
      <c r="L405" s="2">
        <f t="shared" si="6"/>
        <v>366204.18768639589</v>
      </c>
      <c r="M405" s="14" t="s">
        <v>38</v>
      </c>
      <c r="N405" s="14" t="s">
        <v>14935</v>
      </c>
    </row>
    <row r="406" spans="2:14" hidden="1" outlineLevel="1">
      <c r="B406" s="5" t="s">
        <v>5244</v>
      </c>
      <c r="C406" s="5" t="s">
        <v>24</v>
      </c>
      <c r="D406" s="5" t="s">
        <v>38</v>
      </c>
      <c r="E406" s="5"/>
      <c r="F406" s="5" t="s">
        <v>14936</v>
      </c>
      <c r="G406" s="5" t="s">
        <v>14937</v>
      </c>
      <c r="H406" s="5" t="s">
        <v>5247</v>
      </c>
      <c r="I406" s="5" t="s">
        <v>81</v>
      </c>
      <c r="J406" s="5" t="s">
        <v>51</v>
      </c>
      <c r="K406" s="5" t="s">
        <v>55</v>
      </c>
      <c r="L406" s="2">
        <f t="shared" si="6"/>
        <v>10315.610920743546</v>
      </c>
      <c r="M406" s="14" t="s">
        <v>38</v>
      </c>
      <c r="N406" s="14" t="s">
        <v>14938</v>
      </c>
    </row>
    <row r="407" spans="2:14" hidden="1" outlineLevel="1">
      <c r="B407" s="5" t="s">
        <v>5250</v>
      </c>
      <c r="C407" s="5" t="s">
        <v>24</v>
      </c>
      <c r="D407" s="5" t="s">
        <v>55</v>
      </c>
      <c r="E407" s="5"/>
      <c r="F407" s="5" t="s">
        <v>14939</v>
      </c>
      <c r="G407" s="5" t="s">
        <v>14940</v>
      </c>
      <c r="H407" s="5" t="s">
        <v>5253</v>
      </c>
      <c r="I407" s="5" t="s">
        <v>2389</v>
      </c>
      <c r="J407" s="5" t="s">
        <v>38</v>
      </c>
      <c r="K407" s="5" t="s">
        <v>181</v>
      </c>
      <c r="L407" s="2">
        <f t="shared" si="6"/>
        <v>159891.96927152495</v>
      </c>
      <c r="M407" s="14" t="s">
        <v>38</v>
      </c>
      <c r="N407" s="14" t="s">
        <v>14941</v>
      </c>
    </row>
    <row r="408" spans="2:14" hidden="1" outlineLevel="1">
      <c r="B408" s="5" t="s">
        <v>2238</v>
      </c>
      <c r="C408" s="5" t="s">
        <v>24</v>
      </c>
      <c r="D408" s="5" t="s">
        <v>55</v>
      </c>
      <c r="E408" s="5"/>
      <c r="F408" s="5" t="s">
        <v>14942</v>
      </c>
      <c r="G408" s="5" t="s">
        <v>14943</v>
      </c>
      <c r="H408" s="5" t="s">
        <v>2241</v>
      </c>
      <c r="I408" s="5" t="s">
        <v>1219</v>
      </c>
      <c r="J408" s="5" t="s">
        <v>51</v>
      </c>
      <c r="K408" s="5" t="s">
        <v>239</v>
      </c>
      <c r="L408" s="2">
        <f t="shared" si="6"/>
        <v>108313.91466780721</v>
      </c>
      <c r="M408" s="14" t="s">
        <v>38</v>
      </c>
      <c r="N408" s="14" t="s">
        <v>14944</v>
      </c>
    </row>
    <row r="409" spans="2:14" hidden="1" outlineLevel="1">
      <c r="B409" s="5" t="s">
        <v>2238</v>
      </c>
      <c r="C409" s="5" t="s">
        <v>24</v>
      </c>
      <c r="D409" s="5" t="s">
        <v>55</v>
      </c>
      <c r="E409" s="5"/>
      <c r="F409" s="5" t="s">
        <v>14945</v>
      </c>
      <c r="G409" s="5" t="s">
        <v>14946</v>
      </c>
      <c r="H409" s="5" t="s">
        <v>2241</v>
      </c>
      <c r="I409" s="5" t="s">
        <v>2961</v>
      </c>
      <c r="J409" s="5" t="s">
        <v>51</v>
      </c>
      <c r="K409" s="5" t="s">
        <v>355</v>
      </c>
      <c r="L409" s="2">
        <f t="shared" si="6"/>
        <v>-67051.470984833039</v>
      </c>
      <c r="M409" s="14" t="s">
        <v>38</v>
      </c>
      <c r="N409" s="14" t="s">
        <v>6315</v>
      </c>
    </row>
    <row r="410" spans="2:14" hidden="1" outlineLevel="1">
      <c r="B410" s="5" t="s">
        <v>5299</v>
      </c>
      <c r="C410" s="5" t="s">
        <v>24</v>
      </c>
      <c r="D410" s="5" t="s">
        <v>38</v>
      </c>
      <c r="E410" s="5"/>
      <c r="F410" s="5" t="s">
        <v>14947</v>
      </c>
      <c r="G410" s="5" t="s">
        <v>14948</v>
      </c>
      <c r="H410" s="5" t="s">
        <v>5302</v>
      </c>
      <c r="I410" s="5" t="s">
        <v>782</v>
      </c>
      <c r="J410" s="5" t="s">
        <v>51</v>
      </c>
      <c r="K410" s="5" t="s">
        <v>239</v>
      </c>
      <c r="L410" s="2">
        <f t="shared" si="6"/>
        <v>108313.91466780721</v>
      </c>
      <c r="M410" s="14" t="s">
        <v>38</v>
      </c>
      <c r="N410" s="14" t="s">
        <v>14949</v>
      </c>
    </row>
    <row r="411" spans="2:14" hidden="1" outlineLevel="1">
      <c r="B411" s="5" t="s">
        <v>5299</v>
      </c>
      <c r="C411" s="5" t="s">
        <v>24</v>
      </c>
      <c r="D411" s="5" t="s">
        <v>38</v>
      </c>
      <c r="E411" s="5"/>
      <c r="F411" s="5" t="s">
        <v>14950</v>
      </c>
      <c r="G411" s="5" t="s">
        <v>14951</v>
      </c>
      <c r="H411" s="5" t="s">
        <v>5302</v>
      </c>
      <c r="I411" s="5" t="s">
        <v>3909</v>
      </c>
      <c r="J411" s="5" t="s">
        <v>51</v>
      </c>
      <c r="K411" s="5" t="s">
        <v>676</v>
      </c>
      <c r="L411" s="2">
        <f t="shared" si="6"/>
        <v>-5157.8054603717728</v>
      </c>
      <c r="M411" s="14" t="s">
        <v>38</v>
      </c>
      <c r="N411" s="14" t="s">
        <v>14952</v>
      </c>
    </row>
    <row r="412" spans="2:14" hidden="1" outlineLevel="1">
      <c r="B412" s="1" t="s">
        <v>26</v>
      </c>
      <c r="C412" s="1" t="s">
        <v>27</v>
      </c>
      <c r="D412" s="1" t="s">
        <v>4</v>
      </c>
      <c r="E412" s="1" t="s">
        <v>28</v>
      </c>
      <c r="F412" s="1" t="s">
        <v>29</v>
      </c>
      <c r="G412" s="1" t="s">
        <v>30</v>
      </c>
      <c r="H412" s="1" t="s">
        <v>31</v>
      </c>
      <c r="I412" s="1" t="s">
        <v>32</v>
      </c>
      <c r="J412" s="1" t="s">
        <v>33</v>
      </c>
      <c r="K412" s="1" t="s">
        <v>3</v>
      </c>
      <c r="L412" s="2" t="e">
        <f t="shared" si="6"/>
        <v>#VALUE!</v>
      </c>
      <c r="M412" s="13" t="s">
        <v>34</v>
      </c>
      <c r="N412" s="13" t="s">
        <v>35</v>
      </c>
    </row>
    <row r="413" spans="2:14" hidden="1" outlineLevel="1">
      <c r="B413" s="7" t="s">
        <v>1406</v>
      </c>
      <c r="C413" s="7" t="s">
        <v>24</v>
      </c>
      <c r="D413" s="7" t="s">
        <v>55</v>
      </c>
      <c r="E413" s="7"/>
      <c r="F413" s="7" t="s">
        <v>14607</v>
      </c>
      <c r="G413" s="7" t="s">
        <v>14608</v>
      </c>
      <c r="H413" s="7" t="s">
        <v>1409</v>
      </c>
      <c r="I413" s="7" t="s">
        <v>5552</v>
      </c>
      <c r="J413" s="7" t="s">
        <v>51</v>
      </c>
      <c r="K413" s="7" t="s">
        <v>139</v>
      </c>
      <c r="L413" s="2">
        <f t="shared" si="6"/>
        <v>195996.60749412735</v>
      </c>
      <c r="M413" s="15" t="s">
        <v>38</v>
      </c>
      <c r="N413" s="15" t="s">
        <v>14609</v>
      </c>
    </row>
    <row r="414" spans="2:14" hidden="1" outlineLevel="1">
      <c r="B414" s="7" t="s">
        <v>1448</v>
      </c>
      <c r="C414" s="7" t="s">
        <v>24</v>
      </c>
      <c r="D414" s="7" t="s">
        <v>38</v>
      </c>
      <c r="E414" s="7"/>
      <c r="F414" s="7" t="s">
        <v>6488</v>
      </c>
      <c r="G414" s="7" t="s">
        <v>14623</v>
      </c>
      <c r="H414" s="7" t="s">
        <v>1451</v>
      </c>
      <c r="I414" s="7" t="s">
        <v>1900</v>
      </c>
      <c r="J414" s="7" t="s">
        <v>38</v>
      </c>
      <c r="K414" s="7" t="s">
        <v>75</v>
      </c>
      <c r="L414" s="2">
        <f t="shared" si="6"/>
        <v>139260.74743003788</v>
      </c>
      <c r="M414" s="15" t="s">
        <v>38</v>
      </c>
      <c r="N414" s="15" t="s">
        <v>14624</v>
      </c>
    </row>
    <row r="415" spans="2:14" hidden="1" outlineLevel="1">
      <c r="B415" s="7" t="s">
        <v>1465</v>
      </c>
      <c r="C415" s="7" t="s">
        <v>24</v>
      </c>
      <c r="D415" s="7" t="s">
        <v>55</v>
      </c>
      <c r="E415" s="7"/>
      <c r="F415" s="7" t="s">
        <v>14630</v>
      </c>
      <c r="G415" s="7" t="s">
        <v>14631</v>
      </c>
      <c r="H415" s="7" t="s">
        <v>1468</v>
      </c>
      <c r="I415" s="7" t="s">
        <v>2079</v>
      </c>
      <c r="J415" s="7" t="s">
        <v>38</v>
      </c>
      <c r="K415" s="7" t="s">
        <v>289</v>
      </c>
      <c r="L415" s="2">
        <f t="shared" si="6"/>
        <v>247574.66209784505</v>
      </c>
      <c r="M415" s="15" t="s">
        <v>38</v>
      </c>
      <c r="N415" s="15" t="s">
        <v>14632</v>
      </c>
    </row>
    <row r="416" spans="2:14" hidden="1" outlineLevel="1">
      <c r="B416" s="7" t="s">
        <v>1471</v>
      </c>
      <c r="C416" s="7" t="s">
        <v>24</v>
      </c>
      <c r="D416" s="7" t="s">
        <v>55</v>
      </c>
      <c r="E416" s="7" t="s">
        <v>162</v>
      </c>
      <c r="F416" s="7" t="s">
        <v>14633</v>
      </c>
      <c r="G416" s="7" t="s">
        <v>14634</v>
      </c>
      <c r="H416" s="7" t="s">
        <v>1474</v>
      </c>
      <c r="I416" s="7" t="s">
        <v>984</v>
      </c>
      <c r="J416" s="7" t="s">
        <v>51</v>
      </c>
      <c r="K416" s="7" t="s">
        <v>1294</v>
      </c>
      <c r="L416" s="2">
        <f t="shared" si="6"/>
        <v>-97998.303747063677</v>
      </c>
      <c r="M416" s="15" t="s">
        <v>38</v>
      </c>
      <c r="N416" s="15" t="s">
        <v>11349</v>
      </c>
    </row>
    <row r="417" spans="2:14" hidden="1" outlineLevel="1">
      <c r="B417" s="7" t="s">
        <v>1488</v>
      </c>
      <c r="C417" s="7" t="s">
        <v>24</v>
      </c>
      <c r="D417" s="7" t="s">
        <v>46</v>
      </c>
      <c r="E417" s="7"/>
      <c r="F417" s="7" t="s">
        <v>14638</v>
      </c>
      <c r="G417" s="7" t="s">
        <v>14639</v>
      </c>
      <c r="H417" s="7" t="s">
        <v>1491</v>
      </c>
      <c r="I417" s="7" t="s">
        <v>312</v>
      </c>
      <c r="J417" s="7" t="s">
        <v>51</v>
      </c>
      <c r="K417" s="7" t="s">
        <v>167</v>
      </c>
      <c r="L417" s="2">
        <f t="shared" si="6"/>
        <v>278521.49486007576</v>
      </c>
      <c r="M417" s="15" t="s">
        <v>38</v>
      </c>
      <c r="N417" s="15" t="s">
        <v>11914</v>
      </c>
    </row>
    <row r="418" spans="2:14" hidden="1" outlineLevel="1">
      <c r="B418" s="7" t="s">
        <v>1494</v>
      </c>
      <c r="C418" s="7" t="s">
        <v>24</v>
      </c>
      <c r="D418" s="7" t="s">
        <v>55</v>
      </c>
      <c r="E418" s="7"/>
      <c r="F418" s="7" t="s">
        <v>6510</v>
      </c>
      <c r="G418" s="7" t="s">
        <v>14640</v>
      </c>
      <c r="H418" s="7" t="s">
        <v>1497</v>
      </c>
      <c r="I418" s="7" t="s">
        <v>5774</v>
      </c>
      <c r="J418" s="7" t="s">
        <v>51</v>
      </c>
      <c r="K418" s="7" t="s">
        <v>1695</v>
      </c>
      <c r="L418" s="2">
        <f t="shared" si="6"/>
        <v>335257.35492416518</v>
      </c>
      <c r="M418" s="15" t="s">
        <v>38</v>
      </c>
      <c r="N418" s="15" t="s">
        <v>14641</v>
      </c>
    </row>
    <row r="419" spans="2:14" hidden="1" outlineLevel="1">
      <c r="B419" s="7" t="s">
        <v>1499</v>
      </c>
      <c r="C419" s="7" t="s">
        <v>24</v>
      </c>
      <c r="D419" s="7" t="s">
        <v>55</v>
      </c>
      <c r="E419" s="7"/>
      <c r="F419" s="7" t="s">
        <v>14642</v>
      </c>
      <c r="G419" s="7" t="s">
        <v>14643</v>
      </c>
      <c r="H419" s="7" t="s">
        <v>1502</v>
      </c>
      <c r="I419" s="7" t="s">
        <v>758</v>
      </c>
      <c r="J419" s="7" t="s">
        <v>51</v>
      </c>
      <c r="K419" s="7" t="s">
        <v>301</v>
      </c>
      <c r="L419" s="2">
        <f t="shared" si="6"/>
        <v>165049.77473189673</v>
      </c>
      <c r="M419" s="15" t="s">
        <v>38</v>
      </c>
      <c r="N419" s="15" t="s">
        <v>14644</v>
      </c>
    </row>
    <row r="420" spans="2:14" hidden="1" outlineLevel="1">
      <c r="B420" s="7" t="s">
        <v>1505</v>
      </c>
      <c r="C420" s="7" t="s">
        <v>24</v>
      </c>
      <c r="D420" s="7" t="s">
        <v>55</v>
      </c>
      <c r="E420" s="7"/>
      <c r="F420" s="7" t="s">
        <v>14645</v>
      </c>
      <c r="G420" s="7" t="s">
        <v>14646</v>
      </c>
      <c r="H420" s="7" t="s">
        <v>1508</v>
      </c>
      <c r="I420" s="7" t="s">
        <v>1492</v>
      </c>
      <c r="J420" s="7" t="s">
        <v>51</v>
      </c>
      <c r="K420" s="7" t="s">
        <v>188</v>
      </c>
      <c r="L420" s="2">
        <f t="shared" si="6"/>
        <v>242416.85663747331</v>
      </c>
      <c r="M420" s="15" t="s">
        <v>38</v>
      </c>
      <c r="N420" s="15" t="s">
        <v>13106</v>
      </c>
    </row>
    <row r="421" spans="2:14" hidden="1" outlineLevel="1">
      <c r="B421" s="7" t="s">
        <v>1510</v>
      </c>
      <c r="C421" s="7" t="s">
        <v>24</v>
      </c>
      <c r="D421" s="7" t="s">
        <v>46</v>
      </c>
      <c r="E421" s="7"/>
      <c r="F421" s="7" t="s">
        <v>14647</v>
      </c>
      <c r="G421" s="7" t="s">
        <v>14648</v>
      </c>
      <c r="H421" s="7" t="s">
        <v>1513</v>
      </c>
      <c r="I421" s="7" t="s">
        <v>6900</v>
      </c>
      <c r="J421" s="7" t="s">
        <v>51</v>
      </c>
      <c r="K421" s="7" t="s">
        <v>68</v>
      </c>
      <c r="L421" s="2">
        <f t="shared" si="6"/>
        <v>293994.91124119103</v>
      </c>
      <c r="M421" s="15" t="s">
        <v>38</v>
      </c>
      <c r="N421" s="15" t="s">
        <v>14649</v>
      </c>
    </row>
    <row r="422" spans="2:14" hidden="1" outlineLevel="1">
      <c r="B422" s="7" t="s">
        <v>1516</v>
      </c>
      <c r="C422" s="7" t="s">
        <v>24</v>
      </c>
      <c r="D422" s="7" t="s">
        <v>55</v>
      </c>
      <c r="E422" s="7"/>
      <c r="F422" s="7" t="s">
        <v>14650</v>
      </c>
      <c r="G422" s="7" t="s">
        <v>14651</v>
      </c>
      <c r="H422" s="7" t="s">
        <v>1519</v>
      </c>
      <c r="I422" s="7" t="s">
        <v>14652</v>
      </c>
      <c r="J422" s="7" t="s">
        <v>51</v>
      </c>
      <c r="K422" s="7" t="s">
        <v>132</v>
      </c>
      <c r="L422" s="2">
        <f t="shared" si="6"/>
        <v>170207.58019226851</v>
      </c>
      <c r="M422" s="15" t="s">
        <v>38</v>
      </c>
      <c r="N422" s="15" t="s">
        <v>14653</v>
      </c>
    </row>
    <row r="423" spans="2:14" hidden="1" outlineLevel="1">
      <c r="B423" s="7" t="s">
        <v>1516</v>
      </c>
      <c r="C423" s="7" t="s">
        <v>24</v>
      </c>
      <c r="D423" s="7" t="s">
        <v>38</v>
      </c>
      <c r="E423" s="7"/>
      <c r="F423" s="7" t="s">
        <v>14654</v>
      </c>
      <c r="G423" s="7" t="s">
        <v>14655</v>
      </c>
      <c r="H423" s="7" t="s">
        <v>1519</v>
      </c>
      <c r="I423" s="7" t="s">
        <v>1091</v>
      </c>
      <c r="J423" s="7" t="s">
        <v>51</v>
      </c>
      <c r="K423" s="7" t="s">
        <v>4542</v>
      </c>
      <c r="L423" s="2">
        <f t="shared" si="6"/>
        <v>-61893.665524461263</v>
      </c>
      <c r="M423" s="15" t="s">
        <v>38</v>
      </c>
      <c r="N423" s="15" t="s">
        <v>14656</v>
      </c>
    </row>
    <row r="424" spans="2:14" hidden="1" outlineLevel="1">
      <c r="B424" s="7" t="s">
        <v>1537</v>
      </c>
      <c r="C424" s="7" t="s">
        <v>24</v>
      </c>
      <c r="D424" s="7" t="s">
        <v>55</v>
      </c>
      <c r="E424" s="7"/>
      <c r="F424" s="7" t="s">
        <v>14660</v>
      </c>
      <c r="G424" s="7" t="s">
        <v>14661</v>
      </c>
      <c r="H424" s="7" t="s">
        <v>1540</v>
      </c>
      <c r="I424" s="7" t="s">
        <v>2570</v>
      </c>
      <c r="J424" s="7" t="s">
        <v>51</v>
      </c>
      <c r="K424" s="7" t="s">
        <v>379</v>
      </c>
      <c r="L424" s="2">
        <f t="shared" si="6"/>
        <v>299152.71670156281</v>
      </c>
      <c r="M424" s="15" t="s">
        <v>38</v>
      </c>
      <c r="N424" s="15" t="s">
        <v>14662</v>
      </c>
    </row>
    <row r="425" spans="2:14" hidden="1" outlineLevel="1">
      <c r="B425" s="7" t="s">
        <v>1543</v>
      </c>
      <c r="C425" s="7" t="s">
        <v>24</v>
      </c>
      <c r="D425" s="7" t="s">
        <v>374</v>
      </c>
      <c r="E425" s="7"/>
      <c r="F425" s="7" t="s">
        <v>14663</v>
      </c>
      <c r="G425" s="7" t="s">
        <v>14664</v>
      </c>
      <c r="H425" s="7" t="s">
        <v>1546</v>
      </c>
      <c r="I425" s="7" t="s">
        <v>470</v>
      </c>
      <c r="J425" s="7" t="s">
        <v>51</v>
      </c>
      <c r="K425" s="7" t="s">
        <v>452</v>
      </c>
      <c r="L425" s="2">
        <f t="shared" si="6"/>
        <v>361046.38222602406</v>
      </c>
      <c r="M425" s="15" t="s">
        <v>38</v>
      </c>
      <c r="N425" s="15" t="s">
        <v>14665</v>
      </c>
    </row>
    <row r="426" spans="2:14" hidden="1" outlineLevel="1">
      <c r="B426" s="7" t="s">
        <v>1564</v>
      </c>
      <c r="C426" s="7" t="s">
        <v>24</v>
      </c>
      <c r="D426" s="7" t="s">
        <v>63</v>
      </c>
      <c r="E426" s="7"/>
      <c r="F426" s="7" t="s">
        <v>1565</v>
      </c>
      <c r="G426" s="7" t="s">
        <v>1566</v>
      </c>
      <c r="H426" s="7" t="s">
        <v>1567</v>
      </c>
      <c r="I426" s="7" t="s">
        <v>1568</v>
      </c>
      <c r="J426" s="7" t="s">
        <v>51</v>
      </c>
      <c r="K426" s="7" t="s">
        <v>289</v>
      </c>
      <c r="L426" s="2">
        <f t="shared" si="6"/>
        <v>247574.66209784505</v>
      </c>
      <c r="M426" s="15" t="s">
        <v>38</v>
      </c>
      <c r="N426" s="15" t="s">
        <v>14669</v>
      </c>
    </row>
    <row r="427" spans="2:14" hidden="1" outlineLevel="1">
      <c r="B427" s="7" t="s">
        <v>1570</v>
      </c>
      <c r="C427" s="7" t="s">
        <v>24</v>
      </c>
      <c r="D427" s="7" t="s">
        <v>46</v>
      </c>
      <c r="E427" s="7"/>
      <c r="F427" s="7" t="s">
        <v>1571</v>
      </c>
      <c r="G427" s="7" t="s">
        <v>14670</v>
      </c>
      <c r="H427" s="7" t="s">
        <v>1573</v>
      </c>
      <c r="I427" s="7" t="s">
        <v>3590</v>
      </c>
      <c r="J427" s="7" t="s">
        <v>51</v>
      </c>
      <c r="K427" s="7" t="s">
        <v>324</v>
      </c>
      <c r="L427" s="2">
        <f t="shared" si="6"/>
        <v>216627.82933561443</v>
      </c>
      <c r="M427" s="15" t="s">
        <v>38</v>
      </c>
      <c r="N427" s="15" t="s">
        <v>14671</v>
      </c>
    </row>
    <row r="428" spans="2:14" hidden="1" outlineLevel="1">
      <c r="B428" s="7" t="s">
        <v>1575</v>
      </c>
      <c r="C428" s="7" t="s">
        <v>24</v>
      </c>
      <c r="D428" s="7" t="s">
        <v>46</v>
      </c>
      <c r="E428" s="7"/>
      <c r="F428" s="7" t="s">
        <v>14672</v>
      </c>
      <c r="G428" s="7" t="s">
        <v>14673</v>
      </c>
      <c r="H428" s="7" t="s">
        <v>1578</v>
      </c>
      <c r="I428" s="7" t="s">
        <v>11227</v>
      </c>
      <c r="J428" s="7" t="s">
        <v>38</v>
      </c>
      <c r="K428" s="7" t="s">
        <v>2459</v>
      </c>
      <c r="L428" s="2">
        <f t="shared" si="6"/>
        <v>-180523.19111301203</v>
      </c>
      <c r="M428" s="15" t="s">
        <v>38</v>
      </c>
      <c r="N428" s="15" t="s">
        <v>14674</v>
      </c>
    </row>
    <row r="429" spans="2:14" hidden="1" outlineLevel="1">
      <c r="B429" s="7" t="s">
        <v>1575</v>
      </c>
      <c r="C429" s="7" t="s">
        <v>24</v>
      </c>
      <c r="D429" s="7" t="s">
        <v>55</v>
      </c>
      <c r="E429" s="7"/>
      <c r="F429" s="7" t="s">
        <v>14675</v>
      </c>
      <c r="G429" s="7" t="s">
        <v>14676</v>
      </c>
      <c r="H429" s="7" t="s">
        <v>1578</v>
      </c>
      <c r="I429" s="7" t="s">
        <v>42</v>
      </c>
      <c r="J429" s="7" t="s">
        <v>38</v>
      </c>
      <c r="K429" s="7" t="s">
        <v>1423</v>
      </c>
      <c r="L429" s="2">
        <f t="shared" si="6"/>
        <v>206312.21841487091</v>
      </c>
      <c r="M429" s="15" t="s">
        <v>38</v>
      </c>
      <c r="N429" s="15" t="s">
        <v>14677</v>
      </c>
    </row>
    <row r="430" spans="2:14" hidden="1" outlineLevel="1">
      <c r="B430" s="7" t="s">
        <v>1585</v>
      </c>
      <c r="C430" s="7" t="s">
        <v>24</v>
      </c>
      <c r="D430" s="7" t="s">
        <v>55</v>
      </c>
      <c r="E430" s="7"/>
      <c r="F430" s="7" t="s">
        <v>6563</v>
      </c>
      <c r="G430" s="7" t="s">
        <v>6564</v>
      </c>
      <c r="H430" s="7" t="s">
        <v>1588</v>
      </c>
      <c r="I430" s="7" t="s">
        <v>3226</v>
      </c>
      <c r="J430" s="7" t="s">
        <v>51</v>
      </c>
      <c r="K430" s="7" t="s">
        <v>932</v>
      </c>
      <c r="L430" s="2">
        <f t="shared" si="6"/>
        <v>273363.68939970393</v>
      </c>
      <c r="M430" s="15" t="s">
        <v>38</v>
      </c>
      <c r="N430" s="15" t="s">
        <v>14678</v>
      </c>
    </row>
    <row r="431" spans="2:14" hidden="1" outlineLevel="1">
      <c r="B431" s="7" t="s">
        <v>1606</v>
      </c>
      <c r="C431" s="7" t="s">
        <v>24</v>
      </c>
      <c r="D431" s="7" t="s">
        <v>38</v>
      </c>
      <c r="E431" s="7"/>
      <c r="F431" s="7" t="s">
        <v>14686</v>
      </c>
      <c r="G431" s="7" t="s">
        <v>14687</v>
      </c>
      <c r="H431" s="7" t="s">
        <v>1609</v>
      </c>
      <c r="I431" s="7" t="s">
        <v>2236</v>
      </c>
      <c r="J431" s="7" t="s">
        <v>51</v>
      </c>
      <c r="K431" s="7" t="s">
        <v>1613</v>
      </c>
      <c r="L431" s="2">
        <f t="shared" si="6"/>
        <v>381677.60406751116</v>
      </c>
      <c r="M431" s="15" t="s">
        <v>38</v>
      </c>
      <c r="N431" s="15" t="s">
        <v>14688</v>
      </c>
    </row>
    <row r="432" spans="2:14" hidden="1" outlineLevel="1">
      <c r="B432" s="7" t="s">
        <v>1606</v>
      </c>
      <c r="C432" s="7" t="s">
        <v>24</v>
      </c>
      <c r="D432" s="7" t="s">
        <v>46</v>
      </c>
      <c r="E432" s="7"/>
      <c r="F432" s="7" t="s">
        <v>14689</v>
      </c>
      <c r="G432" s="7" t="s">
        <v>14690</v>
      </c>
      <c r="H432" s="7" t="s">
        <v>1609</v>
      </c>
      <c r="I432" s="7" t="s">
        <v>1723</v>
      </c>
      <c r="J432" s="7" t="s">
        <v>51</v>
      </c>
      <c r="K432" s="7" t="s">
        <v>466</v>
      </c>
      <c r="L432" s="2">
        <f t="shared" si="6"/>
        <v>-257890.27301858863</v>
      </c>
      <c r="M432" s="15" t="s">
        <v>38</v>
      </c>
      <c r="N432" s="15" t="s">
        <v>2766</v>
      </c>
    </row>
    <row r="433" spans="2:14" hidden="1" outlineLevel="1">
      <c r="B433" s="7" t="s">
        <v>1615</v>
      </c>
      <c r="C433" s="7" t="s">
        <v>24</v>
      </c>
      <c r="D433" s="7" t="s">
        <v>55</v>
      </c>
      <c r="E433" s="7"/>
      <c r="F433" s="7" t="s">
        <v>14691</v>
      </c>
      <c r="G433" s="7" t="s">
        <v>14692</v>
      </c>
      <c r="H433" s="7" t="s">
        <v>1618</v>
      </c>
      <c r="I433" s="7" t="s">
        <v>1635</v>
      </c>
      <c r="J433" s="7" t="s">
        <v>38</v>
      </c>
      <c r="K433" s="7" t="s">
        <v>82</v>
      </c>
      <c r="L433" s="2">
        <f t="shared" si="6"/>
        <v>175365.38565264028</v>
      </c>
      <c r="M433" s="15" t="s">
        <v>38</v>
      </c>
      <c r="N433" s="15" t="s">
        <v>14693</v>
      </c>
    </row>
    <row r="434" spans="2:14" hidden="1" outlineLevel="1">
      <c r="B434" s="5" t="s">
        <v>2628</v>
      </c>
      <c r="C434" s="5" t="s">
        <v>37</v>
      </c>
      <c r="D434" s="5" t="s">
        <v>63</v>
      </c>
      <c r="E434" s="5"/>
      <c r="F434" s="5" t="s">
        <v>14953</v>
      </c>
      <c r="G434" s="5" t="s">
        <v>14954</v>
      </c>
      <c r="H434" s="5" t="s">
        <v>2631</v>
      </c>
      <c r="I434" s="5" t="s">
        <v>1921</v>
      </c>
      <c r="J434" s="5" t="s">
        <v>51</v>
      </c>
      <c r="K434" s="5" t="s">
        <v>452</v>
      </c>
      <c r="L434" s="2">
        <f t="shared" si="6"/>
        <v>361046.38222602406</v>
      </c>
      <c r="M434" s="14" t="s">
        <v>38</v>
      </c>
      <c r="N434" s="14" t="s">
        <v>14955</v>
      </c>
    </row>
    <row r="435" spans="2:14" hidden="1" outlineLevel="1">
      <c r="B435" s="5" t="s">
        <v>2633</v>
      </c>
      <c r="C435" s="5" t="s">
        <v>37</v>
      </c>
      <c r="D435" s="5" t="s">
        <v>540</v>
      </c>
      <c r="E435" s="5" t="s">
        <v>120</v>
      </c>
      <c r="F435" s="5" t="s">
        <v>14956</v>
      </c>
      <c r="G435" s="5" t="s">
        <v>14957</v>
      </c>
      <c r="H435" s="5" t="s">
        <v>2636</v>
      </c>
      <c r="I435" s="5" t="s">
        <v>560</v>
      </c>
      <c r="J435" s="5" t="s">
        <v>51</v>
      </c>
      <c r="K435" s="5" t="s">
        <v>2459</v>
      </c>
      <c r="L435" s="2">
        <f t="shared" si="6"/>
        <v>-180523.19111301203</v>
      </c>
      <c r="M435" s="14" t="s">
        <v>38</v>
      </c>
      <c r="N435" s="14" t="s">
        <v>14958</v>
      </c>
    </row>
    <row r="436" spans="2:14" hidden="1" outlineLevel="1">
      <c r="B436" s="5" t="s">
        <v>2639</v>
      </c>
      <c r="C436" s="5" t="s">
        <v>37</v>
      </c>
      <c r="D436" s="5" t="s">
        <v>46</v>
      </c>
      <c r="E436" s="5"/>
      <c r="F436" s="5" t="s">
        <v>14959</v>
      </c>
      <c r="G436" s="5" t="s">
        <v>14960</v>
      </c>
      <c r="H436" s="5" t="s">
        <v>2642</v>
      </c>
      <c r="I436" s="5" t="s">
        <v>330</v>
      </c>
      <c r="J436" s="5" t="s">
        <v>51</v>
      </c>
      <c r="K436" s="5" t="s">
        <v>4354</v>
      </c>
      <c r="L436" s="2">
        <f t="shared" si="6"/>
        <v>397151.02044862648</v>
      </c>
      <c r="M436" s="14" t="s">
        <v>38</v>
      </c>
      <c r="N436" s="14" t="s">
        <v>14961</v>
      </c>
    </row>
    <row r="437" spans="2:14" hidden="1" outlineLevel="1">
      <c r="B437" s="7" t="s">
        <v>1682</v>
      </c>
      <c r="C437" s="7" t="s">
        <v>24</v>
      </c>
      <c r="D437" s="7" t="s">
        <v>55</v>
      </c>
      <c r="E437" s="7"/>
      <c r="F437" s="7" t="s">
        <v>14706</v>
      </c>
      <c r="G437" s="7" t="s">
        <v>14707</v>
      </c>
      <c r="H437" s="7" t="s">
        <v>1685</v>
      </c>
      <c r="I437" s="7" t="s">
        <v>1729</v>
      </c>
      <c r="J437" s="7" t="s">
        <v>38</v>
      </c>
      <c r="K437" s="7" t="s">
        <v>1393</v>
      </c>
      <c r="L437" s="2">
        <f t="shared" si="6"/>
        <v>123787.33104892253</v>
      </c>
      <c r="M437" s="15" t="s">
        <v>38</v>
      </c>
      <c r="N437" s="15" t="s">
        <v>14708</v>
      </c>
    </row>
    <row r="438" spans="2:14" hidden="1" outlineLevel="1">
      <c r="B438" s="7" t="s">
        <v>1682</v>
      </c>
      <c r="C438" s="7" t="s">
        <v>24</v>
      </c>
      <c r="D438" s="7" t="s">
        <v>55</v>
      </c>
      <c r="E438" s="7"/>
      <c r="F438" s="7" t="s">
        <v>14709</v>
      </c>
      <c r="G438" s="7" t="s">
        <v>14710</v>
      </c>
      <c r="H438" s="7" t="s">
        <v>1685</v>
      </c>
      <c r="I438" s="7" t="s">
        <v>13696</v>
      </c>
      <c r="J438" s="7" t="s">
        <v>38</v>
      </c>
      <c r="K438" s="7" t="s">
        <v>1521</v>
      </c>
      <c r="L438" s="2">
        <f t="shared" si="6"/>
        <v>-92840.498286691916</v>
      </c>
      <c r="M438" s="15" t="s">
        <v>38</v>
      </c>
      <c r="N438" s="15" t="s">
        <v>14711</v>
      </c>
    </row>
    <row r="439" spans="2:14" hidden="1" outlineLevel="1">
      <c r="B439" s="7" t="s">
        <v>1690</v>
      </c>
      <c r="C439" s="7" t="s">
        <v>24</v>
      </c>
      <c r="D439" s="7" t="s">
        <v>55</v>
      </c>
      <c r="E439" s="7"/>
      <c r="F439" s="7" t="s">
        <v>14712</v>
      </c>
      <c r="G439" s="7" t="s">
        <v>6636</v>
      </c>
      <c r="H439" s="7" t="s">
        <v>1693</v>
      </c>
      <c r="I439" s="7" t="s">
        <v>1520</v>
      </c>
      <c r="J439" s="7" t="s">
        <v>51</v>
      </c>
      <c r="K439" s="7" t="s">
        <v>1075</v>
      </c>
      <c r="L439" s="2">
        <f t="shared" si="6"/>
        <v>-232101.24571672978</v>
      </c>
      <c r="M439" s="15" t="s">
        <v>38</v>
      </c>
      <c r="N439" s="15" t="s">
        <v>14713</v>
      </c>
    </row>
    <row r="440" spans="2:14" hidden="1" outlineLevel="1">
      <c r="B440" s="7" t="s">
        <v>1690</v>
      </c>
      <c r="C440" s="7" t="s">
        <v>24</v>
      </c>
      <c r="D440" s="7" t="s">
        <v>55</v>
      </c>
      <c r="E440" s="7"/>
      <c r="F440" s="7" t="s">
        <v>14714</v>
      </c>
      <c r="G440" s="7" t="s">
        <v>14715</v>
      </c>
      <c r="H440" s="7" t="s">
        <v>1693</v>
      </c>
      <c r="I440" s="7" t="s">
        <v>782</v>
      </c>
      <c r="J440" s="7" t="s">
        <v>51</v>
      </c>
      <c r="K440" s="7" t="s">
        <v>1040</v>
      </c>
      <c r="L440" s="2">
        <f t="shared" si="6"/>
        <v>407466.63136937004</v>
      </c>
      <c r="M440" s="15" t="s">
        <v>38</v>
      </c>
      <c r="N440" s="15" t="s">
        <v>14716</v>
      </c>
    </row>
    <row r="441" spans="2:14" hidden="1" outlineLevel="1">
      <c r="B441" s="7" t="s">
        <v>1701</v>
      </c>
      <c r="C441" s="7" t="s">
        <v>24</v>
      </c>
      <c r="D441" s="7" t="s">
        <v>63</v>
      </c>
      <c r="E441" s="7"/>
      <c r="F441" s="7" t="s">
        <v>14717</v>
      </c>
      <c r="G441" s="7" t="s">
        <v>14718</v>
      </c>
      <c r="H441" s="7" t="s">
        <v>1704</v>
      </c>
      <c r="I441" s="7" t="s">
        <v>2176</v>
      </c>
      <c r="J441" s="7" t="s">
        <v>51</v>
      </c>
      <c r="K441" s="7" t="s">
        <v>985</v>
      </c>
      <c r="L441" s="2">
        <f t="shared" si="6"/>
        <v>438413.46413160063</v>
      </c>
      <c r="M441" s="15" t="s">
        <v>38</v>
      </c>
      <c r="N441" s="15" t="s">
        <v>14719</v>
      </c>
    </row>
    <row r="442" spans="2:14" hidden="1" outlineLevel="1">
      <c r="B442" s="7" t="s">
        <v>1706</v>
      </c>
      <c r="C442" s="7" t="s">
        <v>24</v>
      </c>
      <c r="D442" s="7" t="s">
        <v>38</v>
      </c>
      <c r="E442" s="7"/>
      <c r="F442" s="7" t="s">
        <v>12784</v>
      </c>
      <c r="G442" s="7" t="s">
        <v>12785</v>
      </c>
      <c r="H442" s="7" t="s">
        <v>1709</v>
      </c>
      <c r="I442" s="7" t="s">
        <v>1416</v>
      </c>
      <c r="J442" s="7" t="s">
        <v>51</v>
      </c>
      <c r="K442" s="7" t="s">
        <v>1405</v>
      </c>
      <c r="L442" s="2">
        <f t="shared" si="6"/>
        <v>355888.57676565228</v>
      </c>
      <c r="M442" s="15" t="s">
        <v>38</v>
      </c>
      <c r="N442" s="15" t="s">
        <v>14720</v>
      </c>
    </row>
    <row r="443" spans="2:14" hidden="1" outlineLevel="1">
      <c r="B443" s="7" t="s">
        <v>1719</v>
      </c>
      <c r="C443" s="7" t="s">
        <v>24</v>
      </c>
      <c r="D443" s="7" t="s">
        <v>38</v>
      </c>
      <c r="E443" s="7" t="s">
        <v>162</v>
      </c>
      <c r="F443" s="7" t="s">
        <v>14721</v>
      </c>
      <c r="G443" s="7" t="s">
        <v>14722</v>
      </c>
      <c r="H443" s="7" t="s">
        <v>1722</v>
      </c>
      <c r="I443" s="7" t="s">
        <v>877</v>
      </c>
      <c r="J443" s="7" t="s">
        <v>51</v>
      </c>
      <c r="K443" s="7" t="s">
        <v>1374</v>
      </c>
      <c r="L443" s="2">
        <f t="shared" si="6"/>
        <v>-30946.832762230631</v>
      </c>
      <c r="M443" s="15" t="s">
        <v>38</v>
      </c>
      <c r="N443" s="15" t="s">
        <v>14723</v>
      </c>
    </row>
    <row r="444" spans="2:14" hidden="1" outlineLevel="1">
      <c r="B444" s="7" t="s">
        <v>1725</v>
      </c>
      <c r="C444" s="7" t="s">
        <v>24</v>
      </c>
      <c r="D444" s="7" t="s">
        <v>46</v>
      </c>
      <c r="E444" s="7"/>
      <c r="F444" s="7" t="s">
        <v>14724</v>
      </c>
      <c r="G444" s="7" t="s">
        <v>14725</v>
      </c>
      <c r="H444" s="7" t="s">
        <v>1728</v>
      </c>
      <c r="I444" s="7" t="s">
        <v>4665</v>
      </c>
      <c r="J444" s="7" t="s">
        <v>38</v>
      </c>
      <c r="K444" s="7" t="s">
        <v>1739</v>
      </c>
      <c r="L444" s="2">
        <f t="shared" si="6"/>
        <v>-407466.63136937004</v>
      </c>
      <c r="M444" s="15" t="s">
        <v>38</v>
      </c>
      <c r="N444" s="15" t="s">
        <v>14726</v>
      </c>
    </row>
    <row r="445" spans="2:14" hidden="1" outlineLevel="1">
      <c r="B445" s="7" t="s">
        <v>1725</v>
      </c>
      <c r="C445" s="7" t="s">
        <v>24</v>
      </c>
      <c r="D445" s="7" t="s">
        <v>63</v>
      </c>
      <c r="E445" s="7"/>
      <c r="F445" s="7" t="s">
        <v>14727</v>
      </c>
      <c r="G445" s="7" t="s">
        <v>14728</v>
      </c>
      <c r="H445" s="7" t="s">
        <v>1728</v>
      </c>
      <c r="I445" s="7" t="s">
        <v>95</v>
      </c>
      <c r="J445" s="7" t="s">
        <v>38</v>
      </c>
      <c r="K445" s="7" t="s">
        <v>1040</v>
      </c>
      <c r="L445" s="2">
        <f t="shared" si="6"/>
        <v>407466.63136937004</v>
      </c>
      <c r="M445" s="15" t="s">
        <v>38</v>
      </c>
      <c r="N445" s="15" t="s">
        <v>14729</v>
      </c>
    </row>
    <row r="446" spans="2:14" hidden="1" outlineLevel="1">
      <c r="B446" s="7" t="s">
        <v>1735</v>
      </c>
      <c r="C446" s="7" t="s">
        <v>24</v>
      </c>
      <c r="D446" s="7" t="s">
        <v>46</v>
      </c>
      <c r="E446" s="7"/>
      <c r="F446" s="7" t="s">
        <v>14730</v>
      </c>
      <c r="G446" s="7" t="s">
        <v>14731</v>
      </c>
      <c r="H446" s="7" t="s">
        <v>1738</v>
      </c>
      <c r="I446" s="7" t="s">
        <v>630</v>
      </c>
      <c r="J446" s="7" t="s">
        <v>51</v>
      </c>
      <c r="K446" s="7" t="s">
        <v>733</v>
      </c>
      <c r="L446" s="2">
        <f t="shared" si="6"/>
        <v>459044.68597308779</v>
      </c>
      <c r="M446" s="15" t="s">
        <v>38</v>
      </c>
      <c r="N446" s="15" t="s">
        <v>14732</v>
      </c>
    </row>
    <row r="447" spans="2:14" hidden="1" outlineLevel="1">
      <c r="B447" s="7" t="s">
        <v>1735</v>
      </c>
      <c r="C447" s="7" t="s">
        <v>24</v>
      </c>
      <c r="D447" s="7" t="s">
        <v>55</v>
      </c>
      <c r="E447" s="7"/>
      <c r="F447" s="7" t="s">
        <v>14733</v>
      </c>
      <c r="G447" s="7" t="s">
        <v>14734</v>
      </c>
      <c r="H447" s="7" t="s">
        <v>1738</v>
      </c>
      <c r="I447" s="7" t="s">
        <v>717</v>
      </c>
      <c r="J447" s="7" t="s">
        <v>51</v>
      </c>
      <c r="K447" s="7" t="s">
        <v>271</v>
      </c>
      <c r="L447" s="2">
        <f t="shared" si="6"/>
        <v>-113471.720128179</v>
      </c>
      <c r="M447" s="15" t="s">
        <v>38</v>
      </c>
      <c r="N447" s="15" t="s">
        <v>8499</v>
      </c>
    </row>
    <row r="448" spans="2:14" hidden="1" outlineLevel="1">
      <c r="B448" s="7" t="s">
        <v>1745</v>
      </c>
      <c r="C448" s="7" t="s">
        <v>24</v>
      </c>
      <c r="D448" s="7" t="s">
        <v>55</v>
      </c>
      <c r="E448" s="7" t="s">
        <v>120</v>
      </c>
      <c r="F448" s="7" t="s">
        <v>14741</v>
      </c>
      <c r="G448" s="7" t="s">
        <v>14742</v>
      </c>
      <c r="H448" s="7" t="s">
        <v>1748</v>
      </c>
      <c r="I448" s="7" t="s">
        <v>275</v>
      </c>
      <c r="J448" s="7" t="s">
        <v>51</v>
      </c>
      <c r="K448" s="7" t="s">
        <v>5910</v>
      </c>
      <c r="L448" s="2">
        <f t="shared" si="6"/>
        <v>-397151.02044862648</v>
      </c>
      <c r="M448" s="15" t="s">
        <v>38</v>
      </c>
      <c r="N448" s="15" t="s">
        <v>14743</v>
      </c>
    </row>
    <row r="449" spans="1:14" hidden="1" outlineLevel="1">
      <c r="B449" s="7" t="s">
        <v>1764</v>
      </c>
      <c r="C449" s="7" t="s">
        <v>24</v>
      </c>
      <c r="D449" s="7" t="s">
        <v>38</v>
      </c>
      <c r="E449" s="7"/>
      <c r="F449" s="7" t="s">
        <v>14746</v>
      </c>
      <c r="G449" s="7" t="s">
        <v>14747</v>
      </c>
      <c r="H449" s="7" t="s">
        <v>1767</v>
      </c>
      <c r="I449" s="7" t="s">
        <v>2884</v>
      </c>
      <c r="J449" s="7" t="s">
        <v>51</v>
      </c>
      <c r="K449" s="7" t="s">
        <v>68</v>
      </c>
      <c r="L449" s="2">
        <f t="shared" si="6"/>
        <v>293994.91124119103</v>
      </c>
      <c r="M449" s="15" t="s">
        <v>38</v>
      </c>
      <c r="N449" s="15" t="s">
        <v>14748</v>
      </c>
    </row>
    <row r="450" spans="1:14" hidden="1" outlineLevel="1">
      <c r="B450" s="7" t="s">
        <v>1776</v>
      </c>
      <c r="C450" s="7" t="s">
        <v>24</v>
      </c>
      <c r="D450" s="7" t="s">
        <v>46</v>
      </c>
      <c r="E450" s="7"/>
      <c r="F450" s="7" t="s">
        <v>14749</v>
      </c>
      <c r="G450" s="7" t="s">
        <v>14750</v>
      </c>
      <c r="H450" s="7" t="s">
        <v>1779</v>
      </c>
      <c r="I450" s="7" t="s">
        <v>618</v>
      </c>
      <c r="J450" s="7" t="s">
        <v>38</v>
      </c>
      <c r="K450" s="7" t="s">
        <v>96</v>
      </c>
      <c r="L450" s="2">
        <f t="shared" si="6"/>
        <v>237259.05117710153</v>
      </c>
      <c r="M450" s="15" t="s">
        <v>38</v>
      </c>
      <c r="N450" s="15" t="s">
        <v>14751</v>
      </c>
    </row>
    <row r="451" spans="1:14" hidden="1" outlineLevel="1">
      <c r="B451" s="7" t="s">
        <v>1776</v>
      </c>
      <c r="C451" s="7" t="s">
        <v>24</v>
      </c>
      <c r="D451" s="7" t="s">
        <v>38</v>
      </c>
      <c r="E451" s="7"/>
      <c r="F451" s="7" t="s">
        <v>14752</v>
      </c>
      <c r="G451" s="7" t="s">
        <v>14753</v>
      </c>
      <c r="H451" s="7" t="s">
        <v>1779</v>
      </c>
      <c r="I451" s="7" t="s">
        <v>2727</v>
      </c>
      <c r="J451" s="7" t="s">
        <v>38</v>
      </c>
      <c r="K451" s="7" t="s">
        <v>1780</v>
      </c>
      <c r="L451" s="2">
        <f t="shared" ref="L451:L514" si="7">K451/$K$944*100</f>
        <v>-154734.16381115318</v>
      </c>
      <c r="M451" s="15" t="s">
        <v>38</v>
      </c>
      <c r="N451" s="15" t="s">
        <v>14754</v>
      </c>
    </row>
    <row r="452" spans="1:14" hidden="1" outlineLevel="1">
      <c r="B452" s="5" t="s">
        <v>2645</v>
      </c>
      <c r="C452" s="5" t="s">
        <v>37</v>
      </c>
      <c r="D452" s="5" t="s">
        <v>38</v>
      </c>
      <c r="E452" s="5"/>
      <c r="F452" s="5" t="s">
        <v>14962</v>
      </c>
      <c r="G452" s="5" t="s">
        <v>14963</v>
      </c>
      <c r="H452" s="5" t="s">
        <v>2648</v>
      </c>
      <c r="I452" s="5" t="s">
        <v>5494</v>
      </c>
      <c r="J452" s="5" t="s">
        <v>51</v>
      </c>
      <c r="K452" s="5" t="s">
        <v>252</v>
      </c>
      <c r="L452" s="2">
        <f t="shared" si="7"/>
        <v>87682.692826320141</v>
      </c>
      <c r="M452" s="14" t="s">
        <v>38</v>
      </c>
      <c r="N452" s="14" t="s">
        <v>14964</v>
      </c>
    </row>
    <row r="453" spans="1:14" hidden="1" outlineLevel="1">
      <c r="B453" s="7" t="s">
        <v>1795</v>
      </c>
      <c r="C453" s="7" t="s">
        <v>24</v>
      </c>
      <c r="D453" s="7" t="s">
        <v>55</v>
      </c>
      <c r="E453" s="7"/>
      <c r="F453" s="7" t="s">
        <v>6742</v>
      </c>
      <c r="G453" s="7" t="s">
        <v>6743</v>
      </c>
      <c r="H453" s="7" t="s">
        <v>1798</v>
      </c>
      <c r="I453" s="7" t="s">
        <v>686</v>
      </c>
      <c r="J453" s="7" t="s">
        <v>55</v>
      </c>
      <c r="K453" s="7" t="s">
        <v>2286</v>
      </c>
      <c r="L453" s="2">
        <f t="shared" si="7"/>
        <v>97998.303747063677</v>
      </c>
      <c r="M453" s="15" t="s">
        <v>38</v>
      </c>
      <c r="N453" s="15" t="s">
        <v>14755</v>
      </c>
    </row>
    <row r="454" spans="1:14" hidden="1" outlineLevel="1">
      <c r="B454" s="7" t="s">
        <v>1828</v>
      </c>
      <c r="C454" s="7" t="s">
        <v>24</v>
      </c>
      <c r="D454" s="7" t="s">
        <v>38</v>
      </c>
      <c r="E454" s="7"/>
      <c r="F454" s="7" t="s">
        <v>14760</v>
      </c>
      <c r="G454" s="7" t="s">
        <v>14761</v>
      </c>
      <c r="H454" s="7" t="s">
        <v>1831</v>
      </c>
      <c r="I454" s="7" t="s">
        <v>4350</v>
      </c>
      <c r="J454" s="7" t="s">
        <v>51</v>
      </c>
      <c r="K454" s="7" t="s">
        <v>728</v>
      </c>
      <c r="L454" s="2">
        <f t="shared" si="7"/>
        <v>-366204.18768639589</v>
      </c>
      <c r="M454" s="15" t="s">
        <v>38</v>
      </c>
      <c r="N454" s="15" t="s">
        <v>14762</v>
      </c>
    </row>
    <row r="455" spans="1:14" hidden="1" outlineLevel="1">
      <c r="B455" s="7" t="s">
        <v>1828</v>
      </c>
      <c r="C455" s="7" t="s">
        <v>24</v>
      </c>
      <c r="D455" s="7" t="s">
        <v>55</v>
      </c>
      <c r="E455" s="7"/>
      <c r="F455" s="7" t="s">
        <v>14763</v>
      </c>
      <c r="G455" s="7" t="s">
        <v>14764</v>
      </c>
      <c r="H455" s="7" t="s">
        <v>1831</v>
      </c>
      <c r="I455" s="7" t="s">
        <v>4460</v>
      </c>
      <c r="J455" s="7" t="s">
        <v>51</v>
      </c>
      <c r="K455" s="7" t="s">
        <v>4807</v>
      </c>
      <c r="L455" s="2">
        <f t="shared" si="7"/>
        <v>484833.71327494661</v>
      </c>
      <c r="M455" s="15" t="s">
        <v>38</v>
      </c>
      <c r="N455" s="15" t="s">
        <v>14765</v>
      </c>
    </row>
    <row r="456" spans="1:14" hidden="1" outlineLevel="1">
      <c r="B456" s="7" t="s">
        <v>1842</v>
      </c>
      <c r="C456" s="7" t="s">
        <v>24</v>
      </c>
      <c r="D456" s="7" t="s">
        <v>55</v>
      </c>
      <c r="E456" s="7" t="s">
        <v>120</v>
      </c>
      <c r="F456" s="7" t="s">
        <v>14766</v>
      </c>
      <c r="G456" s="7" t="s">
        <v>14767</v>
      </c>
      <c r="H456" s="7" t="s">
        <v>1845</v>
      </c>
      <c r="I456" s="7" t="s">
        <v>1525</v>
      </c>
      <c r="J456" s="7" t="s">
        <v>51</v>
      </c>
      <c r="K456" s="7" t="s">
        <v>2894</v>
      </c>
      <c r="L456" s="2">
        <f t="shared" si="7"/>
        <v>-402308.82590899826</v>
      </c>
      <c r="M456" s="15" t="s">
        <v>38</v>
      </c>
      <c r="N456" s="15" t="s">
        <v>13936</v>
      </c>
    </row>
    <row r="457" spans="1:14" hidden="1" outlineLevel="1">
      <c r="B457" s="5" t="s">
        <v>7286</v>
      </c>
      <c r="C457" s="5" t="s">
        <v>37</v>
      </c>
      <c r="D457" s="5" t="s">
        <v>46</v>
      </c>
      <c r="E457" s="5"/>
      <c r="F457" s="5" t="s">
        <v>14965</v>
      </c>
      <c r="G457" s="5" t="s">
        <v>14966</v>
      </c>
      <c r="H457" s="5" t="s">
        <v>7289</v>
      </c>
      <c r="I457" s="5" t="s">
        <v>1429</v>
      </c>
      <c r="J457" s="5" t="s">
        <v>38</v>
      </c>
      <c r="K457" s="5" t="s">
        <v>639</v>
      </c>
      <c r="L457" s="2">
        <f t="shared" si="7"/>
        <v>72209.276445204814</v>
      </c>
      <c r="M457" s="14" t="s">
        <v>38</v>
      </c>
      <c r="N457" s="14" t="s">
        <v>12180</v>
      </c>
    </row>
    <row r="458" spans="1:14" collapsed="1">
      <c r="A458" s="3" t="s">
        <v>14967</v>
      </c>
      <c r="B458" s="2" t="s">
        <v>3107</v>
      </c>
      <c r="C458" s="2" t="s">
        <v>3108</v>
      </c>
      <c r="D458" s="2" t="s">
        <v>13770</v>
      </c>
      <c r="E458" s="2" t="s">
        <v>14968</v>
      </c>
      <c r="F458" s="2" t="s">
        <v>3936</v>
      </c>
      <c r="G458" s="2" t="s">
        <v>2435</v>
      </c>
      <c r="H458" s="2" t="s">
        <v>7614</v>
      </c>
      <c r="I458" s="3" t="s">
        <v>3114</v>
      </c>
      <c r="K458" s="2">
        <f>86/39193</f>
        <v>2.1942693848391293E-3</v>
      </c>
      <c r="L458" s="2">
        <f t="shared" si="7"/>
        <v>11.317614614649871</v>
      </c>
      <c r="M458" s="10">
        <v>-2.5000000000000001E-2</v>
      </c>
      <c r="N458" s="10">
        <v>5.26</v>
      </c>
    </row>
    <row r="459" spans="1:14" hidden="1" outlineLevel="1">
      <c r="A459" s="3" t="s">
        <v>3115</v>
      </c>
      <c r="B459" s="4" t="s">
        <v>3116</v>
      </c>
      <c r="C459" s="4" t="s">
        <v>3108</v>
      </c>
      <c r="D459" s="4" t="s">
        <v>13770</v>
      </c>
      <c r="E459" s="4" t="s">
        <v>14968</v>
      </c>
      <c r="F459" s="4" t="s">
        <v>3936</v>
      </c>
      <c r="G459" s="4" t="s">
        <v>24</v>
      </c>
      <c r="H459" s="4" t="s">
        <v>7614</v>
      </c>
      <c r="I459" s="3" t="s">
        <v>3117</v>
      </c>
      <c r="L459" s="2">
        <f t="shared" si="7"/>
        <v>0</v>
      </c>
      <c r="M459" s="16"/>
      <c r="N459" s="16"/>
    </row>
    <row r="460" spans="1:14" hidden="1" outlineLevel="1">
      <c r="B460" s="1" t="s">
        <v>26</v>
      </c>
      <c r="C460" s="1" t="s">
        <v>27</v>
      </c>
      <c r="D460" s="1" t="s">
        <v>4</v>
      </c>
      <c r="E460" s="1" t="s">
        <v>28</v>
      </c>
      <c r="F460" s="1" t="s">
        <v>29</v>
      </c>
      <c r="G460" s="1" t="s">
        <v>30</v>
      </c>
      <c r="H460" s="1" t="s">
        <v>31</v>
      </c>
      <c r="I460" s="1" t="s">
        <v>32</v>
      </c>
      <c r="J460" s="1" t="s">
        <v>33</v>
      </c>
      <c r="K460" s="1" t="s">
        <v>3</v>
      </c>
      <c r="L460" s="2" t="e">
        <f t="shared" si="7"/>
        <v>#VALUE!</v>
      </c>
      <c r="M460" s="13" t="s">
        <v>34</v>
      </c>
      <c r="N460" s="13" t="s">
        <v>35</v>
      </c>
    </row>
    <row r="461" spans="1:14" hidden="1" outlineLevel="1">
      <c r="B461" s="5" t="s">
        <v>3118</v>
      </c>
      <c r="C461" s="5" t="s">
        <v>37</v>
      </c>
      <c r="D461" s="5" t="s">
        <v>63</v>
      </c>
      <c r="E461" s="5"/>
      <c r="F461" s="5" t="s">
        <v>14969</v>
      </c>
      <c r="G461" s="5" t="s">
        <v>14970</v>
      </c>
      <c r="H461" s="5" t="s">
        <v>3121</v>
      </c>
      <c r="I461" s="5" t="s">
        <v>532</v>
      </c>
      <c r="J461" s="5" t="s">
        <v>38</v>
      </c>
      <c r="K461" s="5" t="s">
        <v>2097</v>
      </c>
      <c r="L461" s="2">
        <f t="shared" si="7"/>
        <v>92840.498286691916</v>
      </c>
      <c r="M461" s="14" t="s">
        <v>38</v>
      </c>
      <c r="N461" s="14" t="s">
        <v>1410</v>
      </c>
    </row>
    <row r="462" spans="1:14" hidden="1" outlineLevel="1">
      <c r="B462" s="5" t="s">
        <v>3122</v>
      </c>
      <c r="C462" s="5" t="s">
        <v>37</v>
      </c>
      <c r="D462" s="5" t="s">
        <v>142</v>
      </c>
      <c r="E462" s="5"/>
      <c r="F462" s="5" t="s">
        <v>14971</v>
      </c>
      <c r="G462" s="5" t="s">
        <v>13194</v>
      </c>
      <c r="H462" s="5" t="s">
        <v>3125</v>
      </c>
      <c r="I462" s="5" t="s">
        <v>476</v>
      </c>
      <c r="J462" s="5" t="s">
        <v>51</v>
      </c>
      <c r="K462" s="5" t="s">
        <v>215</v>
      </c>
      <c r="L462" s="2">
        <f t="shared" si="7"/>
        <v>190838.80203375558</v>
      </c>
      <c r="M462" s="14" t="s">
        <v>38</v>
      </c>
      <c r="N462" s="14" t="s">
        <v>12662</v>
      </c>
    </row>
    <row r="463" spans="1:14" hidden="1" outlineLevel="1">
      <c r="B463" s="5" t="s">
        <v>3127</v>
      </c>
      <c r="C463" s="5" t="s">
        <v>37</v>
      </c>
      <c r="D463" s="5" t="s">
        <v>46</v>
      </c>
      <c r="E463" s="5"/>
      <c r="F463" s="5" t="s">
        <v>13196</v>
      </c>
      <c r="G463" s="5" t="s">
        <v>14972</v>
      </c>
      <c r="H463" s="5" t="s">
        <v>3130</v>
      </c>
      <c r="I463" s="5" t="s">
        <v>207</v>
      </c>
      <c r="J463" s="5" t="s">
        <v>51</v>
      </c>
      <c r="K463" s="5" t="s">
        <v>631</v>
      </c>
      <c r="L463" s="2">
        <f t="shared" si="7"/>
        <v>103156.10920743545</v>
      </c>
      <c r="M463" s="14" t="s">
        <v>38</v>
      </c>
      <c r="N463" s="14" t="s">
        <v>10311</v>
      </c>
    </row>
    <row r="464" spans="1:14" hidden="1" outlineLevel="1">
      <c r="B464" s="5" t="s">
        <v>3132</v>
      </c>
      <c r="C464" s="5" t="s">
        <v>37</v>
      </c>
      <c r="D464" s="5" t="s">
        <v>38</v>
      </c>
      <c r="E464" s="5"/>
      <c r="F464" s="5" t="s">
        <v>14973</v>
      </c>
      <c r="G464" s="5" t="s">
        <v>14974</v>
      </c>
      <c r="H464" s="5" t="s">
        <v>3135</v>
      </c>
      <c r="I464" s="5" t="s">
        <v>752</v>
      </c>
      <c r="J464" s="5" t="s">
        <v>51</v>
      </c>
      <c r="K464" s="5" t="s">
        <v>215</v>
      </c>
      <c r="L464" s="2">
        <f t="shared" si="7"/>
        <v>190838.80203375558</v>
      </c>
      <c r="M464" s="14" t="s">
        <v>38</v>
      </c>
      <c r="N464" s="14" t="s">
        <v>14975</v>
      </c>
    </row>
    <row r="465" spans="2:14" hidden="1" outlineLevel="1">
      <c r="B465" s="5" t="s">
        <v>3138</v>
      </c>
      <c r="C465" s="5" t="s">
        <v>37</v>
      </c>
      <c r="D465" s="5" t="s">
        <v>55</v>
      </c>
      <c r="E465" s="5"/>
      <c r="F465" s="5" t="s">
        <v>14976</v>
      </c>
      <c r="G465" s="5" t="s">
        <v>14977</v>
      </c>
      <c r="H465" s="5" t="s">
        <v>3141</v>
      </c>
      <c r="I465" s="5" t="s">
        <v>258</v>
      </c>
      <c r="J465" s="5" t="s">
        <v>51</v>
      </c>
      <c r="K465" s="5" t="s">
        <v>350</v>
      </c>
      <c r="L465" s="2">
        <f t="shared" si="7"/>
        <v>252732.46755821689</v>
      </c>
      <c r="M465" s="14" t="s">
        <v>38</v>
      </c>
      <c r="N465" s="14" t="s">
        <v>9340</v>
      </c>
    </row>
    <row r="466" spans="2:14" hidden="1" outlineLevel="1">
      <c r="B466" s="5" t="s">
        <v>3143</v>
      </c>
      <c r="C466" s="5" t="s">
        <v>37</v>
      </c>
      <c r="D466" s="5" t="s">
        <v>38</v>
      </c>
      <c r="E466" s="5"/>
      <c r="F466" s="5" t="s">
        <v>3144</v>
      </c>
      <c r="G466" s="5" t="s">
        <v>3145</v>
      </c>
      <c r="H466" s="5" t="s">
        <v>3146</v>
      </c>
      <c r="I466" s="5" t="s">
        <v>3147</v>
      </c>
      <c r="J466" s="5" t="s">
        <v>51</v>
      </c>
      <c r="K466" s="5" t="s">
        <v>396</v>
      </c>
      <c r="L466" s="2">
        <f t="shared" si="7"/>
        <v>-201154.41295449913</v>
      </c>
      <c r="M466" s="14" t="s">
        <v>38</v>
      </c>
      <c r="N466" s="14" t="s">
        <v>14978</v>
      </c>
    </row>
    <row r="467" spans="2:14" hidden="1" outlineLevel="1">
      <c r="B467" s="5" t="s">
        <v>3143</v>
      </c>
      <c r="C467" s="5" t="s">
        <v>37</v>
      </c>
      <c r="D467" s="5" t="s">
        <v>521</v>
      </c>
      <c r="E467" s="5"/>
      <c r="F467" s="5" t="s">
        <v>8479</v>
      </c>
      <c r="G467" s="5" t="s">
        <v>14979</v>
      </c>
      <c r="H467" s="5" t="s">
        <v>3146</v>
      </c>
      <c r="I467" s="5" t="s">
        <v>1277</v>
      </c>
      <c r="J467" s="5" t="s">
        <v>51</v>
      </c>
      <c r="K467" s="5" t="s">
        <v>2643</v>
      </c>
      <c r="L467" s="2">
        <f t="shared" si="7"/>
        <v>386835.40952788293</v>
      </c>
      <c r="M467" s="14" t="s">
        <v>38</v>
      </c>
      <c r="N467" s="14" t="s">
        <v>14980</v>
      </c>
    </row>
    <row r="468" spans="2:14" hidden="1" outlineLevel="1">
      <c r="B468" s="5" t="s">
        <v>3153</v>
      </c>
      <c r="C468" s="5" t="s">
        <v>37</v>
      </c>
      <c r="D468" s="5" t="s">
        <v>142</v>
      </c>
      <c r="E468" s="5" t="s">
        <v>162</v>
      </c>
      <c r="F468" s="5" t="s">
        <v>13210</v>
      </c>
      <c r="G468" s="5" t="s">
        <v>14981</v>
      </c>
      <c r="H468" s="5" t="s">
        <v>3156</v>
      </c>
      <c r="I468" s="5" t="s">
        <v>354</v>
      </c>
      <c r="J468" s="5" t="s">
        <v>51</v>
      </c>
      <c r="K468" s="5" t="s">
        <v>4589</v>
      </c>
      <c r="L468" s="2">
        <f t="shared" si="7"/>
        <v>-268205.88393933215</v>
      </c>
      <c r="M468" s="14" t="s">
        <v>38</v>
      </c>
      <c r="N468" s="14" t="s">
        <v>14982</v>
      </c>
    </row>
    <row r="469" spans="2:14" hidden="1" outlineLevel="1">
      <c r="B469" s="5" t="s">
        <v>3158</v>
      </c>
      <c r="C469" s="5" t="s">
        <v>37</v>
      </c>
      <c r="D469" s="5" t="s">
        <v>38</v>
      </c>
      <c r="E469" s="5"/>
      <c r="F469" s="5" t="s">
        <v>3159</v>
      </c>
      <c r="G469" s="5" t="s">
        <v>3160</v>
      </c>
      <c r="H469" s="5" t="s">
        <v>3161</v>
      </c>
      <c r="I469" s="5" t="s">
        <v>3162</v>
      </c>
      <c r="J469" s="5" t="s">
        <v>51</v>
      </c>
      <c r="K469" s="5" t="s">
        <v>1294</v>
      </c>
      <c r="L469" s="2">
        <f t="shared" si="7"/>
        <v>-97998.303747063677</v>
      </c>
      <c r="M469" s="14" t="s">
        <v>38</v>
      </c>
      <c r="N469" s="14" t="s">
        <v>14983</v>
      </c>
    </row>
    <row r="470" spans="2:14" hidden="1" outlineLevel="1">
      <c r="B470" s="5" t="s">
        <v>3158</v>
      </c>
      <c r="C470" s="5" t="s">
        <v>37</v>
      </c>
      <c r="D470" s="5" t="s">
        <v>639</v>
      </c>
      <c r="E470" s="5"/>
      <c r="F470" s="5" t="s">
        <v>14984</v>
      </c>
      <c r="G470" s="5" t="s">
        <v>14985</v>
      </c>
      <c r="H470" s="5" t="s">
        <v>3161</v>
      </c>
      <c r="I470" s="5" t="s">
        <v>518</v>
      </c>
      <c r="J470" s="5" t="s">
        <v>51</v>
      </c>
      <c r="K470" s="5" t="s">
        <v>687</v>
      </c>
      <c r="L470" s="2">
        <f t="shared" si="7"/>
        <v>412624.43682974181</v>
      </c>
      <c r="M470" s="14" t="s">
        <v>38</v>
      </c>
      <c r="N470" s="14" t="s">
        <v>14986</v>
      </c>
    </row>
    <row r="471" spans="2:14" hidden="1" outlineLevel="1">
      <c r="B471" s="5" t="s">
        <v>3168</v>
      </c>
      <c r="C471" s="5" t="s">
        <v>37</v>
      </c>
      <c r="D471" s="5" t="s">
        <v>38</v>
      </c>
      <c r="E471" s="5"/>
      <c r="F471" s="5" t="s">
        <v>14987</v>
      </c>
      <c r="G471" s="5" t="s">
        <v>14988</v>
      </c>
      <c r="H471" s="5" t="s">
        <v>3171</v>
      </c>
      <c r="I471" s="5" t="s">
        <v>232</v>
      </c>
      <c r="J471" s="5" t="s">
        <v>51</v>
      </c>
      <c r="K471" s="5" t="s">
        <v>1613</v>
      </c>
      <c r="L471" s="2">
        <f t="shared" si="7"/>
        <v>381677.60406751116</v>
      </c>
      <c r="M471" s="14" t="s">
        <v>38</v>
      </c>
      <c r="N471" s="14" t="s">
        <v>11111</v>
      </c>
    </row>
    <row r="472" spans="2:14" hidden="1" outlineLevel="1">
      <c r="B472" s="5" t="s">
        <v>3173</v>
      </c>
      <c r="C472" s="5" t="s">
        <v>37</v>
      </c>
      <c r="D472" s="5" t="s">
        <v>38</v>
      </c>
      <c r="E472" s="5"/>
      <c r="F472" s="5" t="s">
        <v>14989</v>
      </c>
      <c r="G472" s="5" t="s">
        <v>14990</v>
      </c>
      <c r="H472" s="5" t="s">
        <v>3176</v>
      </c>
      <c r="I472" s="5" t="s">
        <v>4004</v>
      </c>
      <c r="J472" s="5" t="s">
        <v>38</v>
      </c>
      <c r="K472" s="5" t="s">
        <v>188</v>
      </c>
      <c r="L472" s="2">
        <f t="shared" si="7"/>
        <v>242416.85663747331</v>
      </c>
      <c r="M472" s="14" t="s">
        <v>38</v>
      </c>
      <c r="N472" s="14" t="s">
        <v>14991</v>
      </c>
    </row>
    <row r="473" spans="2:14" hidden="1" outlineLevel="1">
      <c r="B473" s="5" t="s">
        <v>3179</v>
      </c>
      <c r="C473" s="5" t="s">
        <v>37</v>
      </c>
      <c r="D473" s="5" t="s">
        <v>46</v>
      </c>
      <c r="E473" s="5"/>
      <c r="F473" s="5" t="s">
        <v>3180</v>
      </c>
      <c r="G473" s="5" t="s">
        <v>3181</v>
      </c>
      <c r="H473" s="5" t="s">
        <v>3182</v>
      </c>
      <c r="I473" s="5" t="s">
        <v>1865</v>
      </c>
      <c r="J473" s="5" t="s">
        <v>51</v>
      </c>
      <c r="K473" s="5" t="s">
        <v>2459</v>
      </c>
      <c r="L473" s="2">
        <f t="shared" si="7"/>
        <v>-180523.19111301203</v>
      </c>
      <c r="M473" s="14" t="s">
        <v>38</v>
      </c>
      <c r="N473" s="14" t="s">
        <v>14992</v>
      </c>
    </row>
    <row r="474" spans="2:14" hidden="1" outlineLevel="1">
      <c r="B474" s="5" t="s">
        <v>3179</v>
      </c>
      <c r="C474" s="5" t="s">
        <v>37</v>
      </c>
      <c r="D474" s="5" t="s">
        <v>374</v>
      </c>
      <c r="E474" s="5"/>
      <c r="F474" s="5" t="s">
        <v>14993</v>
      </c>
      <c r="G474" s="5" t="s">
        <v>14994</v>
      </c>
      <c r="H474" s="5" t="s">
        <v>3182</v>
      </c>
      <c r="I474" s="5" t="s">
        <v>1101</v>
      </c>
      <c r="J474" s="5" t="s">
        <v>51</v>
      </c>
      <c r="K474" s="5" t="s">
        <v>4354</v>
      </c>
      <c r="L474" s="2">
        <f t="shared" si="7"/>
        <v>397151.02044862648</v>
      </c>
      <c r="M474" s="14" t="s">
        <v>38</v>
      </c>
      <c r="N474" s="14" t="s">
        <v>14995</v>
      </c>
    </row>
    <row r="475" spans="2:14" hidden="1" outlineLevel="1">
      <c r="B475" s="5" t="s">
        <v>3187</v>
      </c>
      <c r="C475" s="5" t="s">
        <v>37</v>
      </c>
      <c r="D475" s="5" t="s">
        <v>55</v>
      </c>
      <c r="E475" s="5"/>
      <c r="F475" s="5" t="s">
        <v>14996</v>
      </c>
      <c r="G475" s="5" t="s">
        <v>8501</v>
      </c>
      <c r="H475" s="5" t="s">
        <v>3190</v>
      </c>
      <c r="I475" s="5" t="s">
        <v>3596</v>
      </c>
      <c r="J475" s="5" t="s">
        <v>38</v>
      </c>
      <c r="K475" s="5" t="s">
        <v>2315</v>
      </c>
      <c r="L475" s="2">
        <f t="shared" si="7"/>
        <v>-46420.249143345958</v>
      </c>
      <c r="M475" s="14" t="s">
        <v>38</v>
      </c>
      <c r="N475" s="14" t="s">
        <v>14997</v>
      </c>
    </row>
    <row r="476" spans="2:14" hidden="1" outlineLevel="1">
      <c r="B476" s="5" t="s">
        <v>3187</v>
      </c>
      <c r="C476" s="5" t="s">
        <v>37</v>
      </c>
      <c r="D476" s="5" t="s">
        <v>46</v>
      </c>
      <c r="E476" s="5"/>
      <c r="F476" s="5" t="s">
        <v>14998</v>
      </c>
      <c r="G476" s="5" t="s">
        <v>14999</v>
      </c>
      <c r="H476" s="5" t="s">
        <v>3190</v>
      </c>
      <c r="I476" s="5" t="s">
        <v>124</v>
      </c>
      <c r="J476" s="5" t="s">
        <v>38</v>
      </c>
      <c r="K476" s="5" t="s">
        <v>1209</v>
      </c>
      <c r="L476" s="2">
        <f t="shared" si="7"/>
        <v>268205.88393933215</v>
      </c>
      <c r="M476" s="14" t="s">
        <v>38</v>
      </c>
      <c r="N476" s="14" t="s">
        <v>15000</v>
      </c>
    </row>
    <row r="477" spans="2:14" hidden="1" outlineLevel="1">
      <c r="B477" s="5" t="s">
        <v>3187</v>
      </c>
      <c r="C477" s="5" t="s">
        <v>37</v>
      </c>
      <c r="D477" s="5" t="s">
        <v>38</v>
      </c>
      <c r="E477" s="5"/>
      <c r="F477" s="5" t="s">
        <v>15001</v>
      </c>
      <c r="G477" s="5" t="s">
        <v>15002</v>
      </c>
      <c r="H477" s="5" t="s">
        <v>3190</v>
      </c>
      <c r="I477" s="5" t="s">
        <v>2167</v>
      </c>
      <c r="J477" s="5" t="s">
        <v>38</v>
      </c>
      <c r="K477" s="5" t="s">
        <v>2066</v>
      </c>
      <c r="L477" s="2">
        <f t="shared" si="7"/>
        <v>-41262.443682974183</v>
      </c>
      <c r="M477" s="14" t="s">
        <v>38</v>
      </c>
      <c r="N477" s="14" t="s">
        <v>15003</v>
      </c>
    </row>
    <row r="478" spans="2:14" hidden="1" outlineLevel="1">
      <c r="B478" s="5" t="s">
        <v>3198</v>
      </c>
      <c r="C478" s="5" t="s">
        <v>37</v>
      </c>
      <c r="D478" s="5" t="s">
        <v>63</v>
      </c>
      <c r="E478" s="5"/>
      <c r="F478" s="5" t="s">
        <v>15004</v>
      </c>
      <c r="G478" s="5" t="s">
        <v>15005</v>
      </c>
      <c r="H478" s="5" t="s">
        <v>3201</v>
      </c>
      <c r="I478" s="5" t="s">
        <v>774</v>
      </c>
      <c r="J478" s="5" t="s">
        <v>38</v>
      </c>
      <c r="K478" s="5" t="s">
        <v>687</v>
      </c>
      <c r="L478" s="2">
        <f t="shared" si="7"/>
        <v>412624.43682974181</v>
      </c>
      <c r="M478" s="14" t="s">
        <v>38</v>
      </c>
      <c r="N478" s="14" t="s">
        <v>15006</v>
      </c>
    </row>
    <row r="479" spans="2:14" hidden="1" outlineLevel="1">
      <c r="B479" s="5" t="s">
        <v>3198</v>
      </c>
      <c r="C479" s="5" t="s">
        <v>37</v>
      </c>
      <c r="D479" s="5" t="s">
        <v>63</v>
      </c>
      <c r="E479" s="5"/>
      <c r="F479" s="5" t="s">
        <v>15007</v>
      </c>
      <c r="G479" s="5" t="s">
        <v>15008</v>
      </c>
      <c r="H479" s="5" t="s">
        <v>3201</v>
      </c>
      <c r="I479" s="5" t="s">
        <v>275</v>
      </c>
      <c r="J479" s="5" t="s">
        <v>38</v>
      </c>
      <c r="K479" s="5" t="s">
        <v>718</v>
      </c>
      <c r="L479" s="2">
        <f t="shared" si="7"/>
        <v>-299152.71670156281</v>
      </c>
      <c r="M479" s="14" t="s">
        <v>38</v>
      </c>
      <c r="N479" s="14" t="s">
        <v>15009</v>
      </c>
    </row>
    <row r="480" spans="2:14" hidden="1" outlineLevel="1">
      <c r="B480" s="5" t="s">
        <v>3207</v>
      </c>
      <c r="C480" s="5" t="s">
        <v>37</v>
      </c>
      <c r="D480" s="5" t="s">
        <v>38</v>
      </c>
      <c r="E480" s="5" t="s">
        <v>162</v>
      </c>
      <c r="F480" s="5" t="s">
        <v>15010</v>
      </c>
      <c r="G480" s="5" t="s">
        <v>15011</v>
      </c>
      <c r="H480" s="5" t="s">
        <v>3210</v>
      </c>
      <c r="I480" s="5" t="s">
        <v>1846</v>
      </c>
      <c r="J480" s="5" t="s">
        <v>51</v>
      </c>
      <c r="K480" s="5" t="s">
        <v>1215</v>
      </c>
      <c r="L480" s="2">
        <f t="shared" si="7"/>
        <v>-273363.68939970393</v>
      </c>
      <c r="M480" s="14" t="s">
        <v>38</v>
      </c>
      <c r="N480" s="14" t="s">
        <v>7500</v>
      </c>
    </row>
    <row r="481" spans="1:14" hidden="1" outlineLevel="1">
      <c r="B481" s="5" t="s">
        <v>3207</v>
      </c>
      <c r="C481" s="5" t="s">
        <v>37</v>
      </c>
      <c r="D481" s="5" t="s">
        <v>55</v>
      </c>
      <c r="E481" s="5" t="s">
        <v>162</v>
      </c>
      <c r="F481" s="5" t="s">
        <v>15012</v>
      </c>
      <c r="G481" s="5" t="s">
        <v>15013</v>
      </c>
      <c r="H481" s="5" t="s">
        <v>3210</v>
      </c>
      <c r="I481" s="5" t="s">
        <v>95</v>
      </c>
      <c r="J481" s="5" t="s">
        <v>51</v>
      </c>
      <c r="K481" s="5" t="s">
        <v>1146</v>
      </c>
      <c r="L481" s="2">
        <f t="shared" si="7"/>
        <v>448729.07505234424</v>
      </c>
      <c r="M481" s="14" t="s">
        <v>38</v>
      </c>
      <c r="N481" s="14" t="s">
        <v>15014</v>
      </c>
    </row>
    <row r="482" spans="1:14" hidden="1" outlineLevel="1">
      <c r="B482" s="5" t="s">
        <v>3215</v>
      </c>
      <c r="C482" s="5" t="s">
        <v>37</v>
      </c>
      <c r="D482" s="5" t="s">
        <v>55</v>
      </c>
      <c r="E482" s="5"/>
      <c r="F482" s="5" t="s">
        <v>15015</v>
      </c>
      <c r="G482" s="5" t="s">
        <v>3221</v>
      </c>
      <c r="H482" s="5" t="s">
        <v>3218</v>
      </c>
      <c r="I482" s="5" t="s">
        <v>12415</v>
      </c>
      <c r="J482" s="5" t="s">
        <v>51</v>
      </c>
      <c r="K482" s="5" t="s">
        <v>282</v>
      </c>
      <c r="L482" s="2">
        <f t="shared" si="7"/>
        <v>-165049.77473189673</v>
      </c>
      <c r="M482" s="14" t="s">
        <v>38</v>
      </c>
      <c r="N482" s="14" t="s">
        <v>15016</v>
      </c>
    </row>
    <row r="483" spans="1:14" hidden="1" outlineLevel="1">
      <c r="B483" s="5" t="s">
        <v>3215</v>
      </c>
      <c r="C483" s="5" t="s">
        <v>37</v>
      </c>
      <c r="D483" s="5" t="s">
        <v>38</v>
      </c>
      <c r="E483" s="5"/>
      <c r="F483" s="5" t="s">
        <v>8523</v>
      </c>
      <c r="G483" s="5" t="s">
        <v>8524</v>
      </c>
      <c r="H483" s="5" t="s">
        <v>3218</v>
      </c>
      <c r="I483" s="5" t="s">
        <v>5859</v>
      </c>
      <c r="J483" s="5" t="s">
        <v>51</v>
      </c>
      <c r="K483" s="5" t="s">
        <v>728</v>
      </c>
      <c r="L483" s="2">
        <f t="shared" si="7"/>
        <v>-366204.18768639589</v>
      </c>
      <c r="M483" s="14" t="s">
        <v>38</v>
      </c>
      <c r="N483" s="14" t="s">
        <v>15017</v>
      </c>
    </row>
    <row r="484" spans="1:14" hidden="1" outlineLevel="1">
      <c r="B484" s="5" t="s">
        <v>3215</v>
      </c>
      <c r="C484" s="5" t="s">
        <v>37</v>
      </c>
      <c r="D484" s="5" t="s">
        <v>46</v>
      </c>
      <c r="E484" s="5"/>
      <c r="F484" s="5" t="s">
        <v>15018</v>
      </c>
      <c r="G484" s="5" t="s">
        <v>15019</v>
      </c>
      <c r="H484" s="5" t="s">
        <v>3218</v>
      </c>
      <c r="I484" s="5" t="s">
        <v>15020</v>
      </c>
      <c r="J484" s="5" t="s">
        <v>51</v>
      </c>
      <c r="K484" s="5" t="s">
        <v>343</v>
      </c>
      <c r="L484" s="2">
        <f t="shared" si="7"/>
        <v>-242416.85663747331</v>
      </c>
      <c r="M484" s="14" t="s">
        <v>38</v>
      </c>
      <c r="N484" s="14" t="s">
        <v>15021</v>
      </c>
    </row>
    <row r="485" spans="1:14" hidden="1" outlineLevel="1">
      <c r="B485" s="5" t="s">
        <v>8529</v>
      </c>
      <c r="C485" s="5" t="s">
        <v>37</v>
      </c>
      <c r="D485" s="5" t="s">
        <v>55</v>
      </c>
      <c r="E485" s="5"/>
      <c r="F485" s="5" t="s">
        <v>15022</v>
      </c>
      <c r="G485" s="5" t="s">
        <v>15023</v>
      </c>
      <c r="H485" s="5" t="s">
        <v>8532</v>
      </c>
      <c r="I485" s="5" t="s">
        <v>3047</v>
      </c>
      <c r="J485" s="5" t="s">
        <v>51</v>
      </c>
      <c r="K485" s="5" t="s">
        <v>43</v>
      </c>
      <c r="L485" s="2">
        <f t="shared" si="7"/>
        <v>154734.16381115318</v>
      </c>
      <c r="M485" s="14" t="s">
        <v>38</v>
      </c>
      <c r="N485" s="14" t="s">
        <v>15024</v>
      </c>
    </row>
    <row r="486" spans="1:14" hidden="1" outlineLevel="1">
      <c r="B486" s="5" t="s">
        <v>3228</v>
      </c>
      <c r="C486" s="5" t="s">
        <v>37</v>
      </c>
      <c r="D486" s="5" t="s">
        <v>55</v>
      </c>
      <c r="E486" s="5"/>
      <c r="F486" s="5" t="s">
        <v>15025</v>
      </c>
      <c r="G486" s="5" t="s">
        <v>15026</v>
      </c>
      <c r="H486" s="5" t="s">
        <v>3231</v>
      </c>
      <c r="I486" s="5" t="s">
        <v>599</v>
      </c>
      <c r="J486" s="5" t="s">
        <v>51</v>
      </c>
      <c r="K486" s="5" t="s">
        <v>8353</v>
      </c>
      <c r="L486" s="2">
        <f t="shared" si="7"/>
        <v>443571.26959197246</v>
      </c>
      <c r="M486" s="14" t="s">
        <v>38</v>
      </c>
      <c r="N486" s="14" t="s">
        <v>15027</v>
      </c>
    </row>
    <row r="487" spans="1:14" hidden="1" outlineLevel="1">
      <c r="B487" s="5" t="s">
        <v>3228</v>
      </c>
      <c r="C487" s="5" t="s">
        <v>37</v>
      </c>
      <c r="D487" s="5" t="s">
        <v>46</v>
      </c>
      <c r="E487" s="5"/>
      <c r="F487" s="5" t="s">
        <v>15028</v>
      </c>
      <c r="G487" s="5" t="s">
        <v>15029</v>
      </c>
      <c r="H487" s="5" t="s">
        <v>3231</v>
      </c>
      <c r="I487" s="5" t="s">
        <v>3077</v>
      </c>
      <c r="J487" s="5" t="s">
        <v>51</v>
      </c>
      <c r="K487" s="5" t="s">
        <v>1120</v>
      </c>
      <c r="L487" s="2">
        <f t="shared" si="7"/>
        <v>-304310.52216193458</v>
      </c>
      <c r="M487" s="14" t="s">
        <v>38</v>
      </c>
      <c r="N487" s="14" t="s">
        <v>15030</v>
      </c>
    </row>
    <row r="488" spans="1:14" collapsed="1">
      <c r="A488" s="3" t="s">
        <v>15031</v>
      </c>
      <c r="B488" s="2" t="s">
        <v>2940</v>
      </c>
      <c r="C488" s="2" t="s">
        <v>2941</v>
      </c>
      <c r="D488" s="2" t="s">
        <v>15032</v>
      </c>
      <c r="E488" s="2" t="s">
        <v>15033</v>
      </c>
      <c r="F488" s="2" t="s">
        <v>15034</v>
      </c>
      <c r="G488" s="2" t="s">
        <v>9441</v>
      </c>
      <c r="H488" s="2" t="s">
        <v>3245</v>
      </c>
      <c r="I488" s="3" t="s">
        <v>2946</v>
      </c>
      <c r="K488" s="2">
        <f>103/46417</f>
        <v>2.2190145851735356E-3</v>
      </c>
      <c r="L488" s="2">
        <f t="shared" si="7"/>
        <v>11.445245544052666</v>
      </c>
      <c r="M488" s="10">
        <v>-5.6000000000000001E-2</v>
      </c>
      <c r="N488" s="10">
        <v>6.05</v>
      </c>
    </row>
    <row r="489" spans="1:14" hidden="1" outlineLevel="1">
      <c r="B489" s="1" t="s">
        <v>26</v>
      </c>
      <c r="C489" s="1" t="s">
        <v>27</v>
      </c>
      <c r="D489" s="1" t="s">
        <v>4</v>
      </c>
      <c r="E489" s="1" t="s">
        <v>28</v>
      </c>
      <c r="F489" s="1" t="s">
        <v>29</v>
      </c>
      <c r="G489" s="1" t="s">
        <v>30</v>
      </c>
      <c r="H489" s="1" t="s">
        <v>31</v>
      </c>
      <c r="I489" s="1" t="s">
        <v>32</v>
      </c>
      <c r="J489" s="1" t="s">
        <v>33</v>
      </c>
      <c r="K489" s="1" t="s">
        <v>3</v>
      </c>
      <c r="L489" s="2" t="e">
        <f t="shared" si="7"/>
        <v>#VALUE!</v>
      </c>
      <c r="M489" s="13" t="s">
        <v>34</v>
      </c>
      <c r="N489" s="13" t="s">
        <v>35</v>
      </c>
    </row>
    <row r="490" spans="1:14" hidden="1" outlineLevel="1">
      <c r="B490" s="5" t="s">
        <v>2947</v>
      </c>
      <c r="C490" s="5" t="s">
        <v>37</v>
      </c>
      <c r="D490" s="5" t="s">
        <v>374</v>
      </c>
      <c r="E490" s="5"/>
      <c r="F490" s="5" t="s">
        <v>15035</v>
      </c>
      <c r="G490" s="5" t="s">
        <v>15036</v>
      </c>
      <c r="H490" s="5" t="s">
        <v>2950</v>
      </c>
      <c r="I490" s="5" t="s">
        <v>1066</v>
      </c>
      <c r="J490" s="5" t="s">
        <v>51</v>
      </c>
      <c r="K490" s="5" t="s">
        <v>132</v>
      </c>
      <c r="L490" s="2">
        <f t="shared" si="7"/>
        <v>170207.58019226851</v>
      </c>
      <c r="M490" s="14" t="s">
        <v>38</v>
      </c>
      <c r="N490" s="14" t="s">
        <v>55</v>
      </c>
    </row>
    <row r="491" spans="1:14" hidden="1" outlineLevel="1">
      <c r="B491" s="5" t="s">
        <v>2951</v>
      </c>
      <c r="C491" s="5" t="s">
        <v>37</v>
      </c>
      <c r="D491" s="5" t="s">
        <v>38</v>
      </c>
      <c r="E491" s="5"/>
      <c r="F491" s="5" t="s">
        <v>15037</v>
      </c>
      <c r="G491" s="5" t="s">
        <v>15038</v>
      </c>
      <c r="H491" s="5" t="s">
        <v>2954</v>
      </c>
      <c r="I491" s="5" t="s">
        <v>1267</v>
      </c>
      <c r="J491" s="5" t="s">
        <v>51</v>
      </c>
      <c r="K491" s="5" t="s">
        <v>952</v>
      </c>
      <c r="L491" s="2">
        <f t="shared" si="7"/>
        <v>113471.720128179</v>
      </c>
      <c r="M491" s="14" t="s">
        <v>38</v>
      </c>
      <c r="N491" s="14" t="s">
        <v>4807</v>
      </c>
    </row>
    <row r="492" spans="1:14" hidden="1" outlineLevel="1">
      <c r="B492" s="5" t="s">
        <v>2957</v>
      </c>
      <c r="C492" s="5" t="s">
        <v>37</v>
      </c>
      <c r="D492" s="5" t="s">
        <v>63</v>
      </c>
      <c r="E492" s="5"/>
      <c r="F492" s="5" t="s">
        <v>1907</v>
      </c>
      <c r="G492" s="5" t="s">
        <v>15039</v>
      </c>
      <c r="H492" s="5" t="s">
        <v>2960</v>
      </c>
      <c r="I492" s="5" t="s">
        <v>2435</v>
      </c>
      <c r="J492" s="5" t="s">
        <v>51</v>
      </c>
      <c r="K492" s="5" t="s">
        <v>139</v>
      </c>
      <c r="L492" s="2">
        <f t="shared" si="7"/>
        <v>195996.60749412735</v>
      </c>
      <c r="M492" s="14" t="s">
        <v>38</v>
      </c>
      <c r="N492" s="14" t="s">
        <v>1220</v>
      </c>
    </row>
    <row r="493" spans="1:14" hidden="1" outlineLevel="1">
      <c r="B493" s="5" t="s">
        <v>2963</v>
      </c>
      <c r="C493" s="5" t="s">
        <v>37</v>
      </c>
      <c r="D493" s="5" t="s">
        <v>46</v>
      </c>
      <c r="E493" s="5" t="s">
        <v>120</v>
      </c>
      <c r="F493" s="5" t="s">
        <v>15040</v>
      </c>
      <c r="G493" s="5" t="s">
        <v>15041</v>
      </c>
      <c r="H493" s="5" t="s">
        <v>2966</v>
      </c>
      <c r="I493" s="5" t="s">
        <v>15042</v>
      </c>
      <c r="J493" s="5" t="s">
        <v>51</v>
      </c>
      <c r="K493" s="5" t="s">
        <v>593</v>
      </c>
      <c r="L493" s="2">
        <f t="shared" si="7"/>
        <v>-56735.860064089502</v>
      </c>
      <c r="M493" s="14" t="s">
        <v>38</v>
      </c>
      <c r="N493" s="14" t="s">
        <v>15043</v>
      </c>
    </row>
    <row r="494" spans="1:14" hidden="1" outlineLevel="1">
      <c r="B494" s="5" t="s">
        <v>2969</v>
      </c>
      <c r="C494" s="5" t="s">
        <v>37</v>
      </c>
      <c r="D494" s="5" t="s">
        <v>38</v>
      </c>
      <c r="E494" s="5" t="s">
        <v>120</v>
      </c>
      <c r="F494" s="5" t="s">
        <v>2964</v>
      </c>
      <c r="G494" s="5" t="s">
        <v>2965</v>
      </c>
      <c r="H494" s="5" t="s">
        <v>2966</v>
      </c>
      <c r="I494" s="5" t="s">
        <v>2967</v>
      </c>
      <c r="J494" s="5" t="s">
        <v>51</v>
      </c>
      <c r="K494" s="5" t="s">
        <v>956</v>
      </c>
      <c r="L494" s="2">
        <f t="shared" si="7"/>
        <v>-103156.10920743545</v>
      </c>
      <c r="M494" s="14" t="s">
        <v>38</v>
      </c>
      <c r="N494" s="14" t="s">
        <v>15044</v>
      </c>
    </row>
    <row r="495" spans="1:14" hidden="1" outlineLevel="1">
      <c r="B495" s="5" t="s">
        <v>2973</v>
      </c>
      <c r="C495" s="5" t="s">
        <v>37</v>
      </c>
      <c r="D495" s="5" t="s">
        <v>55</v>
      </c>
      <c r="E495" s="5"/>
      <c r="F495" s="5" t="s">
        <v>15045</v>
      </c>
      <c r="G495" s="5" t="s">
        <v>15046</v>
      </c>
      <c r="H495" s="5" t="s">
        <v>2976</v>
      </c>
      <c r="I495" s="5" t="s">
        <v>2706</v>
      </c>
      <c r="J495" s="5" t="s">
        <v>51</v>
      </c>
      <c r="K495" s="5" t="s">
        <v>259</v>
      </c>
      <c r="L495" s="2">
        <f t="shared" si="7"/>
        <v>232101.24571672978</v>
      </c>
      <c r="M495" s="14" t="s">
        <v>38</v>
      </c>
      <c r="N495" s="14" t="s">
        <v>15047</v>
      </c>
    </row>
    <row r="496" spans="1:14" hidden="1" outlineLevel="1">
      <c r="B496" s="5" t="s">
        <v>2979</v>
      </c>
      <c r="C496" s="5" t="s">
        <v>37</v>
      </c>
      <c r="D496" s="5" t="s">
        <v>55</v>
      </c>
      <c r="E496" s="5"/>
      <c r="F496" s="5" t="s">
        <v>15048</v>
      </c>
      <c r="G496" s="5" t="s">
        <v>15049</v>
      </c>
      <c r="H496" s="5" t="s">
        <v>2982</v>
      </c>
      <c r="I496" s="5" t="s">
        <v>599</v>
      </c>
      <c r="J496" s="5" t="s">
        <v>51</v>
      </c>
      <c r="K496" s="5" t="s">
        <v>167</v>
      </c>
      <c r="L496" s="2">
        <f t="shared" si="7"/>
        <v>278521.49486007576</v>
      </c>
      <c r="M496" s="14" t="s">
        <v>38</v>
      </c>
      <c r="N496" s="14" t="s">
        <v>15050</v>
      </c>
    </row>
    <row r="497" spans="2:14" hidden="1" outlineLevel="1">
      <c r="B497" s="5" t="s">
        <v>2984</v>
      </c>
      <c r="C497" s="5" t="s">
        <v>37</v>
      </c>
      <c r="D497" s="5" t="s">
        <v>38</v>
      </c>
      <c r="E497" s="5"/>
      <c r="F497" s="5" t="s">
        <v>2985</v>
      </c>
      <c r="G497" s="5" t="s">
        <v>2986</v>
      </c>
      <c r="H497" s="5" t="s">
        <v>2987</v>
      </c>
      <c r="I497" s="5" t="s">
        <v>2435</v>
      </c>
      <c r="J497" s="5" t="s">
        <v>51</v>
      </c>
      <c r="K497" s="5" t="s">
        <v>1423</v>
      </c>
      <c r="L497" s="2">
        <f t="shared" si="7"/>
        <v>206312.21841487091</v>
      </c>
      <c r="M497" s="14" t="s">
        <v>38</v>
      </c>
      <c r="N497" s="14" t="s">
        <v>15051</v>
      </c>
    </row>
    <row r="498" spans="2:14" hidden="1" outlineLevel="1">
      <c r="B498" s="5" t="s">
        <v>2989</v>
      </c>
      <c r="C498" s="5" t="s">
        <v>37</v>
      </c>
      <c r="D498" s="5" t="s">
        <v>55</v>
      </c>
      <c r="E498" s="5"/>
      <c r="F498" s="5" t="s">
        <v>143</v>
      </c>
      <c r="G498" s="5" t="s">
        <v>15052</v>
      </c>
      <c r="H498" s="5" t="s">
        <v>2992</v>
      </c>
      <c r="I498" s="5" t="s">
        <v>4240</v>
      </c>
      <c r="J498" s="5" t="s">
        <v>51</v>
      </c>
      <c r="K498" s="5" t="s">
        <v>167</v>
      </c>
      <c r="L498" s="2">
        <f t="shared" si="7"/>
        <v>278521.49486007576</v>
      </c>
      <c r="M498" s="14" t="s">
        <v>38</v>
      </c>
      <c r="N498" s="14" t="s">
        <v>15053</v>
      </c>
    </row>
    <row r="499" spans="2:14" hidden="1" outlineLevel="1">
      <c r="B499" s="5" t="s">
        <v>2994</v>
      </c>
      <c r="C499" s="5" t="s">
        <v>37</v>
      </c>
      <c r="D499" s="5" t="s">
        <v>38</v>
      </c>
      <c r="E499" s="5"/>
      <c r="F499" s="5" t="s">
        <v>15054</v>
      </c>
      <c r="G499" s="5" t="s">
        <v>15055</v>
      </c>
      <c r="H499" s="5" t="s">
        <v>2997</v>
      </c>
      <c r="I499" s="5" t="s">
        <v>1441</v>
      </c>
      <c r="J499" s="5" t="s">
        <v>38</v>
      </c>
      <c r="K499" s="5" t="s">
        <v>208</v>
      </c>
      <c r="L499" s="2">
        <f t="shared" si="7"/>
        <v>263048.07847896038</v>
      </c>
      <c r="M499" s="14" t="s">
        <v>38</v>
      </c>
      <c r="N499" s="14" t="s">
        <v>182</v>
      </c>
    </row>
    <row r="500" spans="2:14" hidden="1" outlineLevel="1">
      <c r="B500" s="5" t="s">
        <v>2999</v>
      </c>
      <c r="C500" s="5" t="s">
        <v>37</v>
      </c>
      <c r="D500" s="5" t="s">
        <v>38</v>
      </c>
      <c r="E500" s="5"/>
      <c r="F500" s="5" t="s">
        <v>3000</v>
      </c>
      <c r="G500" s="5" t="s">
        <v>15056</v>
      </c>
      <c r="H500" s="5" t="s">
        <v>3002</v>
      </c>
      <c r="I500" s="5" t="s">
        <v>81</v>
      </c>
      <c r="J500" s="5" t="s">
        <v>51</v>
      </c>
      <c r="K500" s="5" t="s">
        <v>1620</v>
      </c>
      <c r="L500" s="2">
        <f t="shared" si="7"/>
        <v>226943.44025635801</v>
      </c>
      <c r="M500" s="14" t="s">
        <v>38</v>
      </c>
      <c r="N500" s="14" t="s">
        <v>15057</v>
      </c>
    </row>
    <row r="501" spans="2:14" hidden="1" outlineLevel="1">
      <c r="B501" s="5" t="s">
        <v>3005</v>
      </c>
      <c r="C501" s="5" t="s">
        <v>37</v>
      </c>
      <c r="D501" s="5" t="s">
        <v>38</v>
      </c>
      <c r="E501" s="5"/>
      <c r="F501" s="5" t="s">
        <v>15058</v>
      </c>
      <c r="G501" s="5" t="s">
        <v>15059</v>
      </c>
      <c r="H501" s="5" t="s">
        <v>3008</v>
      </c>
      <c r="I501" s="5" t="s">
        <v>4228</v>
      </c>
      <c r="J501" s="5" t="s">
        <v>51</v>
      </c>
      <c r="K501" s="5" t="s">
        <v>1060</v>
      </c>
      <c r="L501" s="2">
        <f t="shared" si="7"/>
        <v>-51578.054603717726</v>
      </c>
      <c r="M501" s="14" t="s">
        <v>38</v>
      </c>
      <c r="N501" s="14" t="s">
        <v>15060</v>
      </c>
    </row>
    <row r="502" spans="2:14" hidden="1" outlineLevel="1">
      <c r="B502" s="5" t="s">
        <v>3005</v>
      </c>
      <c r="C502" s="5" t="s">
        <v>37</v>
      </c>
      <c r="D502" s="5" t="s">
        <v>38</v>
      </c>
      <c r="E502" s="5"/>
      <c r="F502" s="5" t="s">
        <v>15061</v>
      </c>
      <c r="G502" s="5" t="s">
        <v>15062</v>
      </c>
      <c r="H502" s="5" t="s">
        <v>3008</v>
      </c>
      <c r="I502" s="5" t="s">
        <v>4108</v>
      </c>
      <c r="J502" s="5" t="s">
        <v>51</v>
      </c>
      <c r="K502" s="5" t="s">
        <v>181</v>
      </c>
      <c r="L502" s="2">
        <f t="shared" si="7"/>
        <v>159891.96927152495</v>
      </c>
      <c r="M502" s="14" t="s">
        <v>38</v>
      </c>
      <c r="N502" s="14" t="s">
        <v>8873</v>
      </c>
    </row>
    <row r="503" spans="2:14" hidden="1" outlineLevel="1">
      <c r="B503" s="5" t="s">
        <v>3014</v>
      </c>
      <c r="C503" s="5" t="s">
        <v>37</v>
      </c>
      <c r="D503" s="5" t="s">
        <v>38</v>
      </c>
      <c r="E503" s="5"/>
      <c r="F503" s="5" t="s">
        <v>7645</v>
      </c>
      <c r="G503" s="5" t="s">
        <v>7646</v>
      </c>
      <c r="H503" s="5" t="s">
        <v>3017</v>
      </c>
      <c r="I503" s="5" t="s">
        <v>7647</v>
      </c>
      <c r="J503" s="5" t="s">
        <v>55</v>
      </c>
      <c r="K503" s="5" t="s">
        <v>639</v>
      </c>
      <c r="L503" s="2">
        <f t="shared" si="7"/>
        <v>72209.276445204814</v>
      </c>
      <c r="M503" s="14" t="s">
        <v>38</v>
      </c>
      <c r="N503" s="14" t="s">
        <v>15063</v>
      </c>
    </row>
    <row r="504" spans="2:14" hidden="1" outlineLevel="1">
      <c r="B504" s="5" t="s">
        <v>3019</v>
      </c>
      <c r="C504" s="5" t="s">
        <v>37</v>
      </c>
      <c r="D504" s="5" t="s">
        <v>75</v>
      </c>
      <c r="E504" s="5"/>
      <c r="F504" s="5" t="s">
        <v>15064</v>
      </c>
      <c r="G504" s="5" t="s">
        <v>15065</v>
      </c>
      <c r="H504" s="5" t="s">
        <v>3022</v>
      </c>
      <c r="I504" s="5" t="s">
        <v>1348</v>
      </c>
      <c r="J504" s="5" t="s">
        <v>51</v>
      </c>
      <c r="K504" s="5" t="s">
        <v>2643</v>
      </c>
      <c r="L504" s="2">
        <f t="shared" si="7"/>
        <v>386835.40952788293</v>
      </c>
      <c r="M504" s="14" t="s">
        <v>38</v>
      </c>
      <c r="N504" s="14" t="s">
        <v>15066</v>
      </c>
    </row>
    <row r="505" spans="2:14" hidden="1" outlineLevel="1">
      <c r="B505" s="5" t="s">
        <v>3025</v>
      </c>
      <c r="C505" s="5" t="s">
        <v>37</v>
      </c>
      <c r="D505" s="5" t="s">
        <v>63</v>
      </c>
      <c r="E505" s="5"/>
      <c r="F505" s="5" t="s">
        <v>15067</v>
      </c>
      <c r="G505" s="5" t="s">
        <v>15068</v>
      </c>
      <c r="H505" s="5" t="s">
        <v>3028</v>
      </c>
      <c r="I505" s="5" t="s">
        <v>2333</v>
      </c>
      <c r="J505" s="5" t="s">
        <v>51</v>
      </c>
      <c r="K505" s="5" t="s">
        <v>659</v>
      </c>
      <c r="L505" s="2">
        <f t="shared" si="7"/>
        <v>366204.18768639589</v>
      </c>
      <c r="M505" s="14" t="s">
        <v>38</v>
      </c>
      <c r="N505" s="14" t="s">
        <v>12000</v>
      </c>
    </row>
    <row r="506" spans="2:14" hidden="1" outlineLevel="1">
      <c r="B506" s="5" t="s">
        <v>3030</v>
      </c>
      <c r="C506" s="5" t="s">
        <v>37</v>
      </c>
      <c r="D506" s="5" t="s">
        <v>63</v>
      </c>
      <c r="E506" s="5"/>
      <c r="F506" s="5" t="s">
        <v>15069</v>
      </c>
      <c r="G506" s="5" t="s">
        <v>15070</v>
      </c>
      <c r="H506" s="5" t="s">
        <v>3033</v>
      </c>
      <c r="I506" s="5" t="s">
        <v>12415</v>
      </c>
      <c r="J506" s="5" t="s">
        <v>51</v>
      </c>
      <c r="K506" s="5" t="s">
        <v>962</v>
      </c>
      <c r="L506" s="2">
        <f t="shared" si="7"/>
        <v>-221785.63479598623</v>
      </c>
      <c r="M506" s="14" t="s">
        <v>38</v>
      </c>
      <c r="N506" s="14" t="s">
        <v>7962</v>
      </c>
    </row>
    <row r="507" spans="2:14" hidden="1" outlineLevel="1">
      <c r="B507" s="5" t="s">
        <v>3030</v>
      </c>
      <c r="C507" s="5" t="s">
        <v>37</v>
      </c>
      <c r="D507" s="5" t="s">
        <v>374</v>
      </c>
      <c r="E507" s="5"/>
      <c r="F507" s="5" t="s">
        <v>15071</v>
      </c>
      <c r="G507" s="5" t="s">
        <v>15072</v>
      </c>
      <c r="H507" s="5" t="s">
        <v>3033</v>
      </c>
      <c r="I507" s="5" t="s">
        <v>1055</v>
      </c>
      <c r="J507" s="5" t="s">
        <v>51</v>
      </c>
      <c r="K507" s="5" t="s">
        <v>452</v>
      </c>
      <c r="L507" s="2">
        <f t="shared" si="7"/>
        <v>361046.38222602406</v>
      </c>
      <c r="M507" s="14" t="s">
        <v>38</v>
      </c>
      <c r="N507" s="14" t="s">
        <v>10436</v>
      </c>
    </row>
    <row r="508" spans="2:14" hidden="1" outlineLevel="1">
      <c r="B508" s="5" t="s">
        <v>7662</v>
      </c>
      <c r="C508" s="5" t="s">
        <v>37</v>
      </c>
      <c r="D508" s="5" t="s">
        <v>38</v>
      </c>
      <c r="E508" s="5"/>
      <c r="F508" s="5" t="s">
        <v>15073</v>
      </c>
      <c r="G508" s="5" t="s">
        <v>15074</v>
      </c>
      <c r="H508" s="5" t="s">
        <v>7665</v>
      </c>
      <c r="I508" s="5" t="s">
        <v>977</v>
      </c>
      <c r="J508" s="5" t="s">
        <v>38</v>
      </c>
      <c r="K508" s="5" t="s">
        <v>540</v>
      </c>
      <c r="L508" s="2">
        <f t="shared" si="7"/>
        <v>36104.638222602407</v>
      </c>
      <c r="M508" s="14" t="s">
        <v>38</v>
      </c>
      <c r="N508" s="14" t="s">
        <v>4748</v>
      </c>
    </row>
    <row r="509" spans="2:14" hidden="1" outlineLevel="1">
      <c r="B509" s="5" t="s">
        <v>3043</v>
      </c>
      <c r="C509" s="5" t="s">
        <v>37</v>
      </c>
      <c r="D509" s="5" t="s">
        <v>46</v>
      </c>
      <c r="E509" s="5"/>
      <c r="F509" s="5" t="s">
        <v>7679</v>
      </c>
      <c r="G509" s="5" t="s">
        <v>15075</v>
      </c>
      <c r="H509" s="5" t="s">
        <v>3046</v>
      </c>
      <c r="I509" s="5" t="s">
        <v>415</v>
      </c>
      <c r="J509" s="5" t="s">
        <v>51</v>
      </c>
      <c r="K509" s="5" t="s">
        <v>1870</v>
      </c>
      <c r="L509" s="2">
        <f t="shared" si="7"/>
        <v>-237259.05117710153</v>
      </c>
      <c r="M509" s="14" t="s">
        <v>38</v>
      </c>
      <c r="N509" s="14" t="s">
        <v>15076</v>
      </c>
    </row>
    <row r="510" spans="2:14" hidden="1" outlineLevel="1">
      <c r="B510" s="5" t="s">
        <v>3043</v>
      </c>
      <c r="C510" s="5" t="s">
        <v>37</v>
      </c>
      <c r="D510" s="5" t="s">
        <v>46</v>
      </c>
      <c r="E510" s="5"/>
      <c r="F510" s="5" t="s">
        <v>13465</v>
      </c>
      <c r="G510" s="5" t="s">
        <v>13466</v>
      </c>
      <c r="H510" s="5" t="s">
        <v>3046</v>
      </c>
      <c r="I510" s="5" t="s">
        <v>576</v>
      </c>
      <c r="J510" s="5" t="s">
        <v>51</v>
      </c>
      <c r="K510" s="5" t="s">
        <v>289</v>
      </c>
      <c r="L510" s="2">
        <f t="shared" si="7"/>
        <v>247574.66209784505</v>
      </c>
      <c r="M510" s="14" t="s">
        <v>38</v>
      </c>
      <c r="N510" s="14" t="s">
        <v>11094</v>
      </c>
    </row>
    <row r="511" spans="2:14" hidden="1" outlineLevel="1">
      <c r="B511" s="5" t="s">
        <v>3052</v>
      </c>
      <c r="C511" s="5" t="s">
        <v>37</v>
      </c>
      <c r="D511" s="5" t="s">
        <v>55</v>
      </c>
      <c r="E511" s="5"/>
      <c r="F511" s="5" t="s">
        <v>15077</v>
      </c>
      <c r="G511" s="5" t="s">
        <v>15078</v>
      </c>
      <c r="H511" s="5" t="s">
        <v>3055</v>
      </c>
      <c r="I511" s="5" t="s">
        <v>705</v>
      </c>
      <c r="J511" s="5" t="s">
        <v>38</v>
      </c>
      <c r="K511" s="5" t="s">
        <v>96</v>
      </c>
      <c r="L511" s="2">
        <f t="shared" si="7"/>
        <v>237259.05117710153</v>
      </c>
      <c r="M511" s="14" t="s">
        <v>38</v>
      </c>
      <c r="N511" s="14" t="s">
        <v>15079</v>
      </c>
    </row>
    <row r="512" spans="2:14" hidden="1" outlineLevel="1">
      <c r="B512" s="5" t="s">
        <v>3052</v>
      </c>
      <c r="C512" s="5" t="s">
        <v>37</v>
      </c>
      <c r="D512" s="5" t="s">
        <v>55</v>
      </c>
      <c r="E512" s="5"/>
      <c r="F512" s="5" t="s">
        <v>13467</v>
      </c>
      <c r="G512" s="5" t="s">
        <v>13468</v>
      </c>
      <c r="H512" s="5" t="s">
        <v>3055</v>
      </c>
      <c r="I512" s="5" t="s">
        <v>501</v>
      </c>
      <c r="J512" s="5" t="s">
        <v>38</v>
      </c>
      <c r="K512" s="5" t="s">
        <v>1579</v>
      </c>
      <c r="L512" s="2">
        <f t="shared" si="7"/>
        <v>-159891.96927152495</v>
      </c>
      <c r="M512" s="14" t="s">
        <v>38</v>
      </c>
      <c r="N512" s="14" t="s">
        <v>15080</v>
      </c>
    </row>
    <row r="513" spans="1:14" hidden="1" outlineLevel="1">
      <c r="B513" s="5" t="s">
        <v>7702</v>
      </c>
      <c r="C513" s="5" t="s">
        <v>37</v>
      </c>
      <c r="D513" s="5" t="s">
        <v>38</v>
      </c>
      <c r="E513" s="5"/>
      <c r="F513" s="5" t="s">
        <v>15081</v>
      </c>
      <c r="G513" s="5" t="s">
        <v>15082</v>
      </c>
      <c r="H513" s="5" t="s">
        <v>7705</v>
      </c>
      <c r="I513" s="5" t="s">
        <v>1369</v>
      </c>
      <c r="J513" s="5" t="s">
        <v>38</v>
      </c>
      <c r="K513" s="5" t="s">
        <v>521</v>
      </c>
      <c r="L513" s="2">
        <f t="shared" si="7"/>
        <v>41262.443682974183</v>
      </c>
      <c r="M513" s="14" t="s">
        <v>38</v>
      </c>
      <c r="N513" s="14" t="s">
        <v>15083</v>
      </c>
    </row>
    <row r="514" spans="1:14" hidden="1" outlineLevel="1">
      <c r="B514" s="5" t="s">
        <v>3069</v>
      </c>
      <c r="C514" s="5" t="s">
        <v>37</v>
      </c>
      <c r="D514" s="5" t="s">
        <v>110</v>
      </c>
      <c r="E514" s="5"/>
      <c r="F514" s="5" t="s">
        <v>15084</v>
      </c>
      <c r="G514" s="5" t="s">
        <v>15085</v>
      </c>
      <c r="H514" s="5" t="s">
        <v>3072</v>
      </c>
      <c r="I514" s="5" t="s">
        <v>458</v>
      </c>
      <c r="J514" s="5" t="s">
        <v>51</v>
      </c>
      <c r="K514" s="5" t="s">
        <v>5847</v>
      </c>
      <c r="L514" s="2">
        <f t="shared" si="7"/>
        <v>500307.129656062</v>
      </c>
      <c r="M514" s="14" t="s">
        <v>38</v>
      </c>
      <c r="N514" s="14" t="s">
        <v>15086</v>
      </c>
    </row>
    <row r="515" spans="1:14" hidden="1" outlineLevel="1">
      <c r="B515" s="5" t="s">
        <v>3069</v>
      </c>
      <c r="C515" s="5" t="s">
        <v>37</v>
      </c>
      <c r="D515" s="5" t="s">
        <v>55</v>
      </c>
      <c r="E515" s="5"/>
      <c r="F515" s="5" t="s">
        <v>13470</v>
      </c>
      <c r="G515" s="5" t="s">
        <v>15087</v>
      </c>
      <c r="H515" s="5" t="s">
        <v>3072</v>
      </c>
      <c r="I515" s="5" t="s">
        <v>905</v>
      </c>
      <c r="J515" s="5" t="s">
        <v>51</v>
      </c>
      <c r="K515" s="5" t="s">
        <v>497</v>
      </c>
      <c r="L515" s="2">
        <f t="shared" ref="L515:L578" si="8">K515/$K$944*100</f>
        <v>-247574.66209784505</v>
      </c>
      <c r="M515" s="14" t="s">
        <v>38</v>
      </c>
      <c r="N515" s="14" t="s">
        <v>15088</v>
      </c>
    </row>
    <row r="516" spans="1:14" hidden="1" outlineLevel="1">
      <c r="B516" s="5" t="s">
        <v>3080</v>
      </c>
      <c r="C516" s="5" t="s">
        <v>37</v>
      </c>
      <c r="D516" s="5" t="s">
        <v>55</v>
      </c>
      <c r="E516" s="5"/>
      <c r="F516" s="5" t="s">
        <v>15089</v>
      </c>
      <c r="G516" s="5" t="s">
        <v>15090</v>
      </c>
      <c r="H516" s="5" t="s">
        <v>3083</v>
      </c>
      <c r="I516" s="5" t="s">
        <v>3487</v>
      </c>
      <c r="J516" s="5" t="s">
        <v>38</v>
      </c>
      <c r="K516" s="5" t="s">
        <v>1388</v>
      </c>
      <c r="L516" s="2">
        <f t="shared" si="8"/>
        <v>417782.24229011359</v>
      </c>
      <c r="M516" s="14" t="s">
        <v>38</v>
      </c>
      <c r="N516" s="14" t="s">
        <v>15091</v>
      </c>
    </row>
    <row r="517" spans="1:14" hidden="1" outlineLevel="1">
      <c r="B517" s="5" t="s">
        <v>3080</v>
      </c>
      <c r="C517" s="5" t="s">
        <v>37</v>
      </c>
      <c r="D517" s="5" t="s">
        <v>55</v>
      </c>
      <c r="E517" s="5"/>
      <c r="F517" s="5" t="s">
        <v>15092</v>
      </c>
      <c r="G517" s="5" t="s">
        <v>15093</v>
      </c>
      <c r="H517" s="5" t="s">
        <v>3083</v>
      </c>
      <c r="I517" s="5" t="s">
        <v>281</v>
      </c>
      <c r="J517" s="5" t="s">
        <v>38</v>
      </c>
      <c r="K517" s="5" t="s">
        <v>1120</v>
      </c>
      <c r="L517" s="2">
        <f t="shared" si="8"/>
        <v>-304310.52216193458</v>
      </c>
      <c r="M517" s="14" t="s">
        <v>38</v>
      </c>
      <c r="N517" s="14" t="s">
        <v>15094</v>
      </c>
    </row>
    <row r="518" spans="1:14" hidden="1" outlineLevel="1">
      <c r="B518" s="5" t="s">
        <v>3095</v>
      </c>
      <c r="C518" s="5" t="s">
        <v>37</v>
      </c>
      <c r="D518" s="5" t="s">
        <v>38</v>
      </c>
      <c r="E518" s="5"/>
      <c r="F518" s="5" t="s">
        <v>7740</v>
      </c>
      <c r="G518" s="5" t="s">
        <v>7741</v>
      </c>
      <c r="H518" s="5" t="s">
        <v>3098</v>
      </c>
      <c r="I518" s="5" t="s">
        <v>758</v>
      </c>
      <c r="J518" s="5" t="s">
        <v>38</v>
      </c>
      <c r="K518" s="5" t="s">
        <v>1393</v>
      </c>
      <c r="L518" s="2">
        <f t="shared" si="8"/>
        <v>123787.33104892253</v>
      </c>
      <c r="M518" s="14" t="s">
        <v>38</v>
      </c>
      <c r="N518" s="14" t="s">
        <v>650</v>
      </c>
    </row>
    <row r="519" spans="1:14" hidden="1" outlineLevel="1">
      <c r="B519" s="5" t="s">
        <v>7743</v>
      </c>
      <c r="C519" s="5" t="s">
        <v>37</v>
      </c>
      <c r="D519" s="5" t="s">
        <v>55</v>
      </c>
      <c r="E519" s="5"/>
      <c r="F519" s="5" t="s">
        <v>15095</v>
      </c>
      <c r="G519" s="5" t="s">
        <v>15096</v>
      </c>
      <c r="H519" s="5" t="s">
        <v>7746</v>
      </c>
      <c r="I519" s="5" t="s">
        <v>4785</v>
      </c>
      <c r="J519" s="5" t="s">
        <v>38</v>
      </c>
      <c r="K519" s="5" t="s">
        <v>2097</v>
      </c>
      <c r="L519" s="2">
        <f t="shared" si="8"/>
        <v>92840.498286691916</v>
      </c>
      <c r="M519" s="14" t="s">
        <v>38</v>
      </c>
      <c r="N519" s="14" t="s">
        <v>13409</v>
      </c>
    </row>
    <row r="520" spans="1:14" collapsed="1">
      <c r="A520" s="3" t="s">
        <v>15097</v>
      </c>
      <c r="B520" s="2" t="s">
        <v>4033</v>
      </c>
      <c r="C520" s="2" t="s">
        <v>4034</v>
      </c>
      <c r="D520" s="2" t="s">
        <v>15098</v>
      </c>
      <c r="E520" s="2" t="s">
        <v>8545</v>
      </c>
      <c r="F520" s="2" t="s">
        <v>15099</v>
      </c>
      <c r="G520" s="2" t="s">
        <v>10441</v>
      </c>
      <c r="H520" s="2" t="s">
        <v>15100</v>
      </c>
      <c r="I520" s="3" t="s">
        <v>4039</v>
      </c>
      <c r="K520" s="2">
        <f>78/85976</f>
        <v>9.0722992463012936E-4</v>
      </c>
      <c r="L520" s="2">
        <f t="shared" si="8"/>
        <v>4.6793154590699526</v>
      </c>
      <c r="M520" s="10">
        <v>-0.40899999999999997</v>
      </c>
      <c r="N520" s="10">
        <v>5.86</v>
      </c>
    </row>
    <row r="521" spans="1:14" hidden="1" outlineLevel="1">
      <c r="B521" s="1" t="s">
        <v>26</v>
      </c>
      <c r="C521" s="1" t="s">
        <v>27</v>
      </c>
      <c r="D521" s="1" t="s">
        <v>4</v>
      </c>
      <c r="E521" s="1" t="s">
        <v>28</v>
      </c>
      <c r="F521" s="1" t="s">
        <v>29</v>
      </c>
      <c r="G521" s="1" t="s">
        <v>30</v>
      </c>
      <c r="H521" s="1" t="s">
        <v>31</v>
      </c>
      <c r="I521" s="1" t="s">
        <v>32</v>
      </c>
      <c r="J521" s="1" t="s">
        <v>33</v>
      </c>
      <c r="K521" s="1" t="s">
        <v>3</v>
      </c>
      <c r="L521" s="2" t="e">
        <f t="shared" si="8"/>
        <v>#VALUE!</v>
      </c>
      <c r="M521" s="13" t="s">
        <v>34</v>
      </c>
      <c r="N521" s="13" t="s">
        <v>35</v>
      </c>
    </row>
    <row r="522" spans="1:14" hidden="1" outlineLevel="1">
      <c r="B522" s="5" t="s">
        <v>4040</v>
      </c>
      <c r="C522" s="5" t="s">
        <v>37</v>
      </c>
      <c r="D522" s="5" t="s">
        <v>55</v>
      </c>
      <c r="E522" s="5"/>
      <c r="F522" s="5" t="s">
        <v>4041</v>
      </c>
      <c r="G522" s="5" t="s">
        <v>4042</v>
      </c>
      <c r="H522" s="5" t="s">
        <v>4043</v>
      </c>
      <c r="I522" s="5" t="s">
        <v>1733</v>
      </c>
      <c r="J522" s="5" t="s">
        <v>51</v>
      </c>
      <c r="K522" s="5" t="s">
        <v>132</v>
      </c>
      <c r="L522" s="2">
        <f t="shared" si="8"/>
        <v>170207.58019226851</v>
      </c>
      <c r="M522" s="14" t="s">
        <v>38</v>
      </c>
      <c r="N522" s="14" t="s">
        <v>15101</v>
      </c>
    </row>
    <row r="523" spans="1:14" hidden="1" outlineLevel="1">
      <c r="B523" s="5" t="s">
        <v>4045</v>
      </c>
      <c r="C523" s="5" t="s">
        <v>37</v>
      </c>
      <c r="D523" s="5" t="s">
        <v>55</v>
      </c>
      <c r="E523" s="5"/>
      <c r="F523" s="5" t="s">
        <v>15102</v>
      </c>
      <c r="G523" s="5" t="s">
        <v>15103</v>
      </c>
      <c r="H523" s="5" t="s">
        <v>4048</v>
      </c>
      <c r="I523" s="5" t="s">
        <v>1964</v>
      </c>
      <c r="J523" s="5" t="s">
        <v>51</v>
      </c>
      <c r="K523" s="5" t="s">
        <v>1013</v>
      </c>
      <c r="L523" s="2">
        <f t="shared" si="8"/>
        <v>257890.27301858863</v>
      </c>
      <c r="M523" s="14" t="s">
        <v>38</v>
      </c>
      <c r="N523" s="14" t="s">
        <v>15104</v>
      </c>
    </row>
    <row r="524" spans="1:14" hidden="1" outlineLevel="1">
      <c r="B524" s="5" t="s">
        <v>4050</v>
      </c>
      <c r="C524" s="5" t="s">
        <v>37</v>
      </c>
      <c r="D524" s="5" t="s">
        <v>55</v>
      </c>
      <c r="E524" s="5"/>
      <c r="F524" s="5" t="s">
        <v>4051</v>
      </c>
      <c r="G524" s="5" t="s">
        <v>15105</v>
      </c>
      <c r="H524" s="5" t="s">
        <v>4053</v>
      </c>
      <c r="I524" s="5" t="s">
        <v>3112</v>
      </c>
      <c r="J524" s="5" t="s">
        <v>51</v>
      </c>
      <c r="K524" s="5" t="s">
        <v>103</v>
      </c>
      <c r="L524" s="2">
        <f t="shared" si="8"/>
        <v>201154.41295449913</v>
      </c>
      <c r="M524" s="14" t="s">
        <v>38</v>
      </c>
      <c r="N524" s="14" t="s">
        <v>15106</v>
      </c>
    </row>
    <row r="525" spans="1:14" hidden="1" outlineLevel="1">
      <c r="B525" s="5" t="s">
        <v>4056</v>
      </c>
      <c r="C525" s="5" t="s">
        <v>37</v>
      </c>
      <c r="D525" s="5" t="s">
        <v>63</v>
      </c>
      <c r="E525" s="5"/>
      <c r="F525" s="5" t="s">
        <v>15107</v>
      </c>
      <c r="G525" s="5" t="s">
        <v>15108</v>
      </c>
      <c r="H525" s="5" t="s">
        <v>4059</v>
      </c>
      <c r="I525" s="5" t="s">
        <v>1416</v>
      </c>
      <c r="J525" s="5" t="s">
        <v>51</v>
      </c>
      <c r="K525" s="5" t="s">
        <v>4060</v>
      </c>
      <c r="L525" s="2">
        <f t="shared" si="8"/>
        <v>350730.77130528056</v>
      </c>
      <c r="M525" s="14" t="s">
        <v>38</v>
      </c>
      <c r="N525" s="14" t="s">
        <v>15109</v>
      </c>
    </row>
    <row r="526" spans="1:14" hidden="1" outlineLevel="1">
      <c r="B526" s="5" t="s">
        <v>4062</v>
      </c>
      <c r="C526" s="5" t="s">
        <v>37</v>
      </c>
      <c r="D526" s="5" t="s">
        <v>55</v>
      </c>
      <c r="E526" s="5"/>
      <c r="F526" s="5" t="s">
        <v>15110</v>
      </c>
      <c r="G526" s="5" t="s">
        <v>15111</v>
      </c>
      <c r="H526" s="5" t="s">
        <v>4065</v>
      </c>
      <c r="I526" s="5" t="s">
        <v>973</v>
      </c>
      <c r="J526" s="5" t="s">
        <v>38</v>
      </c>
      <c r="K526" s="5" t="s">
        <v>181</v>
      </c>
      <c r="L526" s="2">
        <f t="shared" si="8"/>
        <v>159891.96927152495</v>
      </c>
      <c r="M526" s="14" t="s">
        <v>38</v>
      </c>
      <c r="N526" s="14" t="s">
        <v>15112</v>
      </c>
    </row>
    <row r="527" spans="1:14" hidden="1" outlineLevel="1">
      <c r="B527" s="5" t="s">
        <v>4067</v>
      </c>
      <c r="C527" s="5" t="s">
        <v>37</v>
      </c>
      <c r="D527" s="5" t="s">
        <v>63</v>
      </c>
      <c r="E527" s="5"/>
      <c r="F527" s="5" t="s">
        <v>4068</v>
      </c>
      <c r="G527" s="5" t="s">
        <v>4069</v>
      </c>
      <c r="H527" s="5" t="s">
        <v>4070</v>
      </c>
      <c r="I527" s="5" t="s">
        <v>1298</v>
      </c>
      <c r="J527" s="5" t="s">
        <v>51</v>
      </c>
      <c r="K527" s="5" t="s">
        <v>324</v>
      </c>
      <c r="L527" s="2">
        <f t="shared" si="8"/>
        <v>216627.82933561443</v>
      </c>
      <c r="M527" s="14" t="s">
        <v>38</v>
      </c>
      <c r="N527" s="14" t="s">
        <v>15113</v>
      </c>
    </row>
    <row r="528" spans="1:14" hidden="1" outlineLevel="1">
      <c r="B528" s="5" t="s">
        <v>4073</v>
      </c>
      <c r="C528" s="5" t="s">
        <v>37</v>
      </c>
      <c r="D528" s="5" t="s">
        <v>55</v>
      </c>
      <c r="E528" s="5"/>
      <c r="F528" s="5" t="s">
        <v>15114</v>
      </c>
      <c r="G528" s="5" t="s">
        <v>15115</v>
      </c>
      <c r="H528" s="5" t="s">
        <v>4076</v>
      </c>
      <c r="I528" s="5" t="s">
        <v>330</v>
      </c>
      <c r="J528" s="5" t="s">
        <v>51</v>
      </c>
      <c r="K528" s="5" t="s">
        <v>1410</v>
      </c>
      <c r="L528" s="2">
        <f t="shared" si="8"/>
        <v>221785.63479598623</v>
      </c>
      <c r="M528" s="14" t="s">
        <v>38</v>
      </c>
      <c r="N528" s="14" t="s">
        <v>15116</v>
      </c>
    </row>
    <row r="529" spans="2:14" hidden="1" outlineLevel="1">
      <c r="B529" s="5" t="s">
        <v>4078</v>
      </c>
      <c r="C529" s="5" t="s">
        <v>37</v>
      </c>
      <c r="D529" s="5" t="s">
        <v>38</v>
      </c>
      <c r="E529" s="5"/>
      <c r="F529" s="5" t="s">
        <v>15117</v>
      </c>
      <c r="G529" s="5" t="s">
        <v>15118</v>
      </c>
      <c r="H529" s="5" t="s">
        <v>4081</v>
      </c>
      <c r="I529" s="5" t="s">
        <v>15119</v>
      </c>
      <c r="J529" s="5" t="s">
        <v>38</v>
      </c>
      <c r="K529" s="5" t="s">
        <v>1393</v>
      </c>
      <c r="L529" s="2">
        <f t="shared" si="8"/>
        <v>123787.33104892253</v>
      </c>
      <c r="M529" s="14" t="s">
        <v>38</v>
      </c>
      <c r="N529" s="14" t="s">
        <v>8988</v>
      </c>
    </row>
    <row r="530" spans="2:14" hidden="1" outlineLevel="1">
      <c r="B530" s="5" t="s">
        <v>4083</v>
      </c>
      <c r="C530" s="5" t="s">
        <v>37</v>
      </c>
      <c r="D530" s="5" t="s">
        <v>46</v>
      </c>
      <c r="E530" s="5"/>
      <c r="F530" s="5" t="s">
        <v>15120</v>
      </c>
      <c r="G530" s="5" t="s">
        <v>15121</v>
      </c>
      <c r="H530" s="5" t="s">
        <v>4086</v>
      </c>
      <c r="I530" s="5" t="s">
        <v>8668</v>
      </c>
      <c r="J530" s="5" t="s">
        <v>38</v>
      </c>
      <c r="K530" s="5" t="s">
        <v>2126</v>
      </c>
      <c r="L530" s="2">
        <f t="shared" si="8"/>
        <v>345572.96584490879</v>
      </c>
      <c r="M530" s="14" t="s">
        <v>38</v>
      </c>
      <c r="N530" s="14" t="s">
        <v>15122</v>
      </c>
    </row>
    <row r="531" spans="2:14" hidden="1" outlineLevel="1">
      <c r="B531" s="5" t="s">
        <v>4083</v>
      </c>
      <c r="C531" s="5" t="s">
        <v>37</v>
      </c>
      <c r="D531" s="5" t="s">
        <v>46</v>
      </c>
      <c r="E531" s="5"/>
      <c r="F531" s="5" t="s">
        <v>15123</v>
      </c>
      <c r="G531" s="5" t="s">
        <v>15124</v>
      </c>
      <c r="H531" s="5" t="s">
        <v>4086</v>
      </c>
      <c r="I531" s="5" t="s">
        <v>3047</v>
      </c>
      <c r="J531" s="5" t="s">
        <v>38</v>
      </c>
      <c r="K531" s="5" t="s">
        <v>1870</v>
      </c>
      <c r="L531" s="2">
        <f t="shared" si="8"/>
        <v>-237259.05117710153</v>
      </c>
      <c r="M531" s="14" t="s">
        <v>38</v>
      </c>
      <c r="N531" s="14" t="s">
        <v>13624</v>
      </c>
    </row>
    <row r="532" spans="2:14" hidden="1" outlineLevel="1">
      <c r="B532" s="5" t="s">
        <v>4092</v>
      </c>
      <c r="C532" s="5" t="s">
        <v>37</v>
      </c>
      <c r="D532" s="5" t="s">
        <v>46</v>
      </c>
      <c r="E532" s="5"/>
      <c r="F532" s="5" t="s">
        <v>15125</v>
      </c>
      <c r="G532" s="5" t="s">
        <v>15126</v>
      </c>
      <c r="H532" s="5" t="s">
        <v>4095</v>
      </c>
      <c r="I532" s="5" t="s">
        <v>655</v>
      </c>
      <c r="J532" s="5" t="s">
        <v>51</v>
      </c>
      <c r="K532" s="5" t="s">
        <v>1051</v>
      </c>
      <c r="L532" s="2">
        <f t="shared" si="8"/>
        <v>324941.74400342169</v>
      </c>
      <c r="M532" s="14" t="s">
        <v>38</v>
      </c>
      <c r="N532" s="14" t="s">
        <v>15127</v>
      </c>
    </row>
    <row r="533" spans="2:14" hidden="1" outlineLevel="1">
      <c r="B533" s="5" t="s">
        <v>4092</v>
      </c>
      <c r="C533" s="5" t="s">
        <v>37</v>
      </c>
      <c r="D533" s="5" t="s">
        <v>46</v>
      </c>
      <c r="E533" s="5"/>
      <c r="F533" s="5" t="s">
        <v>15128</v>
      </c>
      <c r="G533" s="5" t="s">
        <v>15126</v>
      </c>
      <c r="H533" s="5" t="s">
        <v>4095</v>
      </c>
      <c r="I533" s="5" t="s">
        <v>899</v>
      </c>
      <c r="J533" s="5" t="s">
        <v>51</v>
      </c>
      <c r="K533" s="5" t="s">
        <v>497</v>
      </c>
      <c r="L533" s="2">
        <f t="shared" si="8"/>
        <v>-247574.66209784505</v>
      </c>
      <c r="M533" s="14" t="s">
        <v>38</v>
      </c>
      <c r="N533" s="14" t="s">
        <v>10125</v>
      </c>
    </row>
    <row r="534" spans="2:14" hidden="1" outlineLevel="1">
      <c r="B534" s="5" t="s">
        <v>4100</v>
      </c>
      <c r="C534" s="5" t="s">
        <v>37</v>
      </c>
      <c r="D534" s="5" t="s">
        <v>38</v>
      </c>
      <c r="E534" s="5"/>
      <c r="F534" s="5" t="s">
        <v>15129</v>
      </c>
      <c r="G534" s="5" t="s">
        <v>15130</v>
      </c>
      <c r="H534" s="5" t="s">
        <v>4103</v>
      </c>
      <c r="I534" s="5" t="s">
        <v>2429</v>
      </c>
      <c r="J534" s="5" t="s">
        <v>51</v>
      </c>
      <c r="K534" s="5" t="s">
        <v>355</v>
      </c>
      <c r="L534" s="2">
        <f t="shared" si="8"/>
        <v>-67051.470984833039</v>
      </c>
      <c r="M534" s="14" t="s">
        <v>38</v>
      </c>
      <c r="N534" s="14" t="s">
        <v>7831</v>
      </c>
    </row>
    <row r="535" spans="2:14" hidden="1" outlineLevel="1">
      <c r="B535" s="5" t="s">
        <v>4100</v>
      </c>
      <c r="C535" s="5" t="s">
        <v>37</v>
      </c>
      <c r="D535" s="5" t="s">
        <v>38</v>
      </c>
      <c r="E535" s="5"/>
      <c r="F535" s="5" t="s">
        <v>15131</v>
      </c>
      <c r="G535" s="5" t="s">
        <v>15132</v>
      </c>
      <c r="H535" s="5" t="s">
        <v>4103</v>
      </c>
      <c r="I535" s="5" t="s">
        <v>458</v>
      </c>
      <c r="J535" s="5" t="s">
        <v>51</v>
      </c>
      <c r="K535" s="5" t="s">
        <v>952</v>
      </c>
      <c r="L535" s="2">
        <f t="shared" si="8"/>
        <v>113471.720128179</v>
      </c>
      <c r="M535" s="14" t="s">
        <v>38</v>
      </c>
      <c r="N535" s="14" t="s">
        <v>15133</v>
      </c>
    </row>
    <row r="536" spans="2:14" hidden="1" outlineLevel="1">
      <c r="B536" s="5" t="s">
        <v>4110</v>
      </c>
      <c r="C536" s="5" t="s">
        <v>37</v>
      </c>
      <c r="D536" s="5" t="s">
        <v>46</v>
      </c>
      <c r="E536" s="5"/>
      <c r="F536" s="5" t="s">
        <v>15134</v>
      </c>
      <c r="G536" s="5" t="s">
        <v>15135</v>
      </c>
      <c r="H536" s="5" t="s">
        <v>4113</v>
      </c>
      <c r="I536" s="5" t="s">
        <v>4437</v>
      </c>
      <c r="J536" s="5" t="s">
        <v>51</v>
      </c>
      <c r="K536" s="5" t="s">
        <v>2643</v>
      </c>
      <c r="L536" s="2">
        <f t="shared" si="8"/>
        <v>386835.40952788293</v>
      </c>
      <c r="M536" s="14" t="s">
        <v>38</v>
      </c>
      <c r="N536" s="14" t="s">
        <v>15136</v>
      </c>
    </row>
    <row r="537" spans="2:14" hidden="1" outlineLevel="1">
      <c r="B537" s="5" t="s">
        <v>4116</v>
      </c>
      <c r="C537" s="5" t="s">
        <v>37</v>
      </c>
      <c r="D537" s="5" t="s">
        <v>55</v>
      </c>
      <c r="E537" s="5"/>
      <c r="F537" s="5" t="s">
        <v>15137</v>
      </c>
      <c r="G537" s="5" t="s">
        <v>15138</v>
      </c>
      <c r="H537" s="5" t="s">
        <v>4119</v>
      </c>
      <c r="I537" s="5" t="s">
        <v>525</v>
      </c>
      <c r="J537" s="5" t="s">
        <v>51</v>
      </c>
      <c r="K537" s="5" t="s">
        <v>195</v>
      </c>
      <c r="L537" s="2">
        <f t="shared" si="8"/>
        <v>288837.10578081926</v>
      </c>
      <c r="M537" s="14" t="s">
        <v>38</v>
      </c>
      <c r="N537" s="14" t="s">
        <v>15139</v>
      </c>
    </row>
    <row r="538" spans="2:14" hidden="1" outlineLevel="1">
      <c r="B538" s="5" t="s">
        <v>4116</v>
      </c>
      <c r="C538" s="5" t="s">
        <v>37</v>
      </c>
      <c r="D538" s="5" t="s">
        <v>55</v>
      </c>
      <c r="E538" s="5"/>
      <c r="F538" s="5" t="s">
        <v>9160</v>
      </c>
      <c r="G538" s="5" t="s">
        <v>9161</v>
      </c>
      <c r="H538" s="5" t="s">
        <v>4119</v>
      </c>
      <c r="I538" s="5" t="s">
        <v>915</v>
      </c>
      <c r="J538" s="5" t="s">
        <v>51</v>
      </c>
      <c r="K538" s="5" t="s">
        <v>2459</v>
      </c>
      <c r="L538" s="2">
        <f t="shared" si="8"/>
        <v>-180523.19111301203</v>
      </c>
      <c r="M538" s="14" t="s">
        <v>38</v>
      </c>
      <c r="N538" s="14" t="s">
        <v>15140</v>
      </c>
    </row>
    <row r="539" spans="2:14" hidden="1" outlineLevel="1">
      <c r="B539" s="5" t="s">
        <v>4122</v>
      </c>
      <c r="C539" s="5" t="s">
        <v>37</v>
      </c>
      <c r="D539" s="5" t="s">
        <v>55</v>
      </c>
      <c r="E539" s="5"/>
      <c r="F539" s="5" t="s">
        <v>4128</v>
      </c>
      <c r="G539" s="5" t="s">
        <v>15141</v>
      </c>
      <c r="H539" s="5" t="s">
        <v>4125</v>
      </c>
      <c r="I539" s="5" t="s">
        <v>7635</v>
      </c>
      <c r="J539" s="5" t="s">
        <v>38</v>
      </c>
      <c r="K539" s="5" t="s">
        <v>409</v>
      </c>
      <c r="L539" s="2">
        <f t="shared" si="8"/>
        <v>-108313.91466780721</v>
      </c>
      <c r="M539" s="14" t="s">
        <v>38</v>
      </c>
      <c r="N539" s="14" t="s">
        <v>15142</v>
      </c>
    </row>
    <row r="540" spans="2:14" hidden="1" outlineLevel="1">
      <c r="B540" s="5" t="s">
        <v>4122</v>
      </c>
      <c r="C540" s="5" t="s">
        <v>37</v>
      </c>
      <c r="D540" s="5" t="s">
        <v>55</v>
      </c>
      <c r="E540" s="5"/>
      <c r="F540" s="5" t="s">
        <v>15143</v>
      </c>
      <c r="G540" s="5" t="s">
        <v>15144</v>
      </c>
      <c r="H540" s="5" t="s">
        <v>4125</v>
      </c>
      <c r="I540" s="5" t="s">
        <v>5370</v>
      </c>
      <c r="J540" s="5" t="s">
        <v>38</v>
      </c>
      <c r="K540" s="5" t="s">
        <v>1164</v>
      </c>
      <c r="L540" s="2">
        <f t="shared" si="8"/>
        <v>118629.52558855076</v>
      </c>
      <c r="M540" s="14" t="s">
        <v>38</v>
      </c>
      <c r="N540" s="14" t="s">
        <v>15145</v>
      </c>
    </row>
    <row r="541" spans="2:14" hidden="1" outlineLevel="1">
      <c r="B541" s="5" t="s">
        <v>15146</v>
      </c>
      <c r="C541" s="5" t="s">
        <v>37</v>
      </c>
      <c r="D541" s="5" t="s">
        <v>38</v>
      </c>
      <c r="E541" s="5"/>
      <c r="F541" s="5" t="s">
        <v>15147</v>
      </c>
      <c r="G541" s="5" t="s">
        <v>15148</v>
      </c>
      <c r="H541" s="5" t="s">
        <v>15149</v>
      </c>
      <c r="I541" s="5" t="s">
        <v>698</v>
      </c>
      <c r="J541" s="5" t="s">
        <v>55</v>
      </c>
      <c r="K541" s="5" t="s">
        <v>1417</v>
      </c>
      <c r="L541" s="2">
        <f t="shared" si="8"/>
        <v>56735.860064089502</v>
      </c>
      <c r="M541" s="14" t="s">
        <v>38</v>
      </c>
      <c r="N541" s="14" t="s">
        <v>1014</v>
      </c>
    </row>
    <row r="542" spans="2:14" hidden="1" outlineLevel="1">
      <c r="B542" s="6" t="s">
        <v>15150</v>
      </c>
      <c r="C542" s="6" t="s">
        <v>37</v>
      </c>
      <c r="D542" s="6" t="s">
        <v>38</v>
      </c>
      <c r="E542" s="6"/>
      <c r="F542" s="6" t="s">
        <v>15151</v>
      </c>
      <c r="G542" s="6" t="s">
        <v>15152</v>
      </c>
      <c r="H542" s="6" t="s">
        <v>15149</v>
      </c>
      <c r="I542" s="6" t="s">
        <v>592</v>
      </c>
      <c r="J542" s="6" t="s">
        <v>55</v>
      </c>
      <c r="K542" s="6" t="s">
        <v>46</v>
      </c>
      <c r="L542" s="2">
        <f t="shared" si="8"/>
        <v>15473.416381115316</v>
      </c>
      <c r="M542" s="17" t="s">
        <v>55</v>
      </c>
      <c r="N542" s="17" t="s">
        <v>15153</v>
      </c>
    </row>
    <row r="543" spans="2:14" hidden="1" outlineLevel="1">
      <c r="B543" s="5" t="s">
        <v>9169</v>
      </c>
      <c r="C543" s="5" t="s">
        <v>37</v>
      </c>
      <c r="D543" s="5" t="s">
        <v>55</v>
      </c>
      <c r="E543" s="5"/>
      <c r="F543" s="5" t="s">
        <v>15154</v>
      </c>
      <c r="G543" s="5" t="s">
        <v>15155</v>
      </c>
      <c r="H543" s="5" t="s">
        <v>9172</v>
      </c>
      <c r="I543" s="5" t="s">
        <v>4054</v>
      </c>
      <c r="J543" s="5" t="s">
        <v>38</v>
      </c>
      <c r="K543" s="5" t="s">
        <v>438</v>
      </c>
      <c r="L543" s="2">
        <f t="shared" si="8"/>
        <v>391993.21498825471</v>
      </c>
      <c r="M543" s="14" t="s">
        <v>38</v>
      </c>
      <c r="N543" s="14" t="s">
        <v>15156</v>
      </c>
    </row>
    <row r="544" spans="2:14" hidden="1" outlineLevel="1">
      <c r="B544" s="5" t="s">
        <v>9169</v>
      </c>
      <c r="C544" s="5" t="s">
        <v>37</v>
      </c>
      <c r="D544" s="5" t="s">
        <v>46</v>
      </c>
      <c r="E544" s="5"/>
      <c r="F544" s="5" t="s">
        <v>15157</v>
      </c>
      <c r="G544" s="5" t="s">
        <v>15158</v>
      </c>
      <c r="H544" s="5" t="s">
        <v>9172</v>
      </c>
      <c r="I544" s="5" t="s">
        <v>5092</v>
      </c>
      <c r="J544" s="5" t="s">
        <v>38</v>
      </c>
      <c r="K544" s="5" t="s">
        <v>4589</v>
      </c>
      <c r="L544" s="2">
        <f t="shared" si="8"/>
        <v>-268205.88393933215</v>
      </c>
      <c r="M544" s="14" t="s">
        <v>38</v>
      </c>
      <c r="N544" s="14" t="s">
        <v>15159</v>
      </c>
    </row>
    <row r="545" spans="1:14" hidden="1" outlineLevel="1">
      <c r="B545" s="5" t="s">
        <v>9169</v>
      </c>
      <c r="C545" s="5" t="s">
        <v>37</v>
      </c>
      <c r="D545" s="5" t="s">
        <v>38</v>
      </c>
      <c r="E545" s="5"/>
      <c r="F545" s="5" t="s">
        <v>15160</v>
      </c>
      <c r="G545" s="5" t="s">
        <v>15161</v>
      </c>
      <c r="H545" s="5" t="s">
        <v>9172</v>
      </c>
      <c r="I545" s="5" t="s">
        <v>2733</v>
      </c>
      <c r="J545" s="5" t="s">
        <v>38</v>
      </c>
      <c r="K545" s="5" t="s">
        <v>4542</v>
      </c>
      <c r="L545" s="2">
        <f t="shared" si="8"/>
        <v>-61893.665524461263</v>
      </c>
      <c r="M545" s="14" t="s">
        <v>38</v>
      </c>
      <c r="N545" s="14" t="s">
        <v>15162</v>
      </c>
    </row>
    <row r="546" spans="1:14" hidden="1" outlineLevel="1">
      <c r="B546" s="5" t="s">
        <v>4131</v>
      </c>
      <c r="C546" s="5" t="s">
        <v>37</v>
      </c>
      <c r="D546" s="5" t="s">
        <v>38</v>
      </c>
      <c r="E546" s="5"/>
      <c r="F546" s="5" t="s">
        <v>15163</v>
      </c>
      <c r="G546" s="5" t="s">
        <v>15164</v>
      </c>
      <c r="H546" s="5" t="s">
        <v>4134</v>
      </c>
      <c r="I546" s="5" t="s">
        <v>3222</v>
      </c>
      <c r="J546" s="5" t="s">
        <v>38</v>
      </c>
      <c r="K546" s="5" t="s">
        <v>317</v>
      </c>
      <c r="L546" s="2">
        <f t="shared" si="8"/>
        <v>-175365.38565264028</v>
      </c>
      <c r="M546" s="14" t="s">
        <v>38</v>
      </c>
      <c r="N546" s="14" t="s">
        <v>15165</v>
      </c>
    </row>
    <row r="547" spans="1:14" hidden="1" outlineLevel="1">
      <c r="B547" s="5" t="s">
        <v>4131</v>
      </c>
      <c r="C547" s="5" t="s">
        <v>37</v>
      </c>
      <c r="D547" s="5" t="s">
        <v>38</v>
      </c>
      <c r="E547" s="5"/>
      <c r="F547" s="5" t="s">
        <v>15166</v>
      </c>
      <c r="G547" s="5" t="s">
        <v>15167</v>
      </c>
      <c r="H547" s="5" t="s">
        <v>4134</v>
      </c>
      <c r="I547" s="5" t="s">
        <v>4350</v>
      </c>
      <c r="J547" s="5" t="s">
        <v>38</v>
      </c>
      <c r="K547" s="5" t="s">
        <v>3236</v>
      </c>
      <c r="L547" s="2">
        <f t="shared" si="8"/>
        <v>520938.35149754904</v>
      </c>
      <c r="M547" s="14" t="s">
        <v>38</v>
      </c>
      <c r="N547" s="14" t="s">
        <v>15168</v>
      </c>
    </row>
    <row r="548" spans="1:14" hidden="1" outlineLevel="1">
      <c r="B548" s="5" t="s">
        <v>9183</v>
      </c>
      <c r="C548" s="5" t="s">
        <v>37</v>
      </c>
      <c r="D548" s="5" t="s">
        <v>38</v>
      </c>
      <c r="E548" s="5"/>
      <c r="F548" s="5" t="s">
        <v>15169</v>
      </c>
      <c r="G548" s="5" t="s">
        <v>15170</v>
      </c>
      <c r="H548" s="5" t="s">
        <v>9186</v>
      </c>
      <c r="I548" s="5" t="s">
        <v>2510</v>
      </c>
      <c r="J548" s="5" t="s">
        <v>51</v>
      </c>
      <c r="K548" s="5" t="s">
        <v>188</v>
      </c>
      <c r="L548" s="2">
        <f t="shared" si="8"/>
        <v>242416.85663747331</v>
      </c>
      <c r="M548" s="14" t="s">
        <v>38</v>
      </c>
      <c r="N548" s="14" t="s">
        <v>5702</v>
      </c>
    </row>
    <row r="549" spans="1:14" hidden="1" outlineLevel="1">
      <c r="B549" s="5" t="s">
        <v>4140</v>
      </c>
      <c r="C549" s="5" t="s">
        <v>37</v>
      </c>
      <c r="D549" s="5" t="s">
        <v>55</v>
      </c>
      <c r="E549" s="5"/>
      <c r="F549" s="5" t="s">
        <v>13661</v>
      </c>
      <c r="G549" s="5" t="s">
        <v>15171</v>
      </c>
      <c r="H549" s="5" t="s">
        <v>4143</v>
      </c>
      <c r="I549" s="5" t="s">
        <v>6870</v>
      </c>
      <c r="J549" s="5" t="s">
        <v>51</v>
      </c>
      <c r="K549" s="5" t="s">
        <v>1579</v>
      </c>
      <c r="L549" s="2">
        <f t="shared" si="8"/>
        <v>-159891.96927152495</v>
      </c>
      <c r="M549" s="14" t="s">
        <v>38</v>
      </c>
      <c r="N549" s="14" t="s">
        <v>15172</v>
      </c>
    </row>
    <row r="550" spans="1:14" hidden="1" outlineLevel="1">
      <c r="B550" s="5" t="s">
        <v>4140</v>
      </c>
      <c r="C550" s="5" t="s">
        <v>37</v>
      </c>
      <c r="D550" s="5" t="s">
        <v>46</v>
      </c>
      <c r="E550" s="5"/>
      <c r="F550" s="5" t="s">
        <v>15173</v>
      </c>
      <c r="G550" s="5" t="s">
        <v>15174</v>
      </c>
      <c r="H550" s="5" t="s">
        <v>4143</v>
      </c>
      <c r="I550" s="5" t="s">
        <v>2158</v>
      </c>
      <c r="J550" s="5" t="s">
        <v>51</v>
      </c>
      <c r="K550" s="5" t="s">
        <v>336</v>
      </c>
      <c r="L550" s="2">
        <f t="shared" si="8"/>
        <v>319783.93854304991</v>
      </c>
      <c r="M550" s="14" t="s">
        <v>38</v>
      </c>
      <c r="N550" s="14" t="s">
        <v>12358</v>
      </c>
    </row>
    <row r="551" spans="1:14" hidden="1" outlineLevel="1">
      <c r="B551" s="5" t="s">
        <v>4149</v>
      </c>
      <c r="C551" s="5" t="s">
        <v>37</v>
      </c>
      <c r="D551" s="5" t="s">
        <v>46</v>
      </c>
      <c r="E551" s="5" t="s">
        <v>162</v>
      </c>
      <c r="F551" s="5" t="s">
        <v>15175</v>
      </c>
      <c r="G551" s="5" t="s">
        <v>15176</v>
      </c>
      <c r="H551" s="5" t="s">
        <v>4152</v>
      </c>
      <c r="I551" s="5" t="s">
        <v>6503</v>
      </c>
      <c r="J551" s="5" t="s">
        <v>51</v>
      </c>
      <c r="K551" s="5" t="s">
        <v>2315</v>
      </c>
      <c r="L551" s="2">
        <f t="shared" si="8"/>
        <v>-46420.249143345958</v>
      </c>
      <c r="M551" s="14" t="s">
        <v>38</v>
      </c>
      <c r="N551" s="14" t="s">
        <v>15177</v>
      </c>
    </row>
    <row r="552" spans="1:14" hidden="1" outlineLevel="1">
      <c r="B552" s="5" t="s">
        <v>4154</v>
      </c>
      <c r="C552" s="5" t="s">
        <v>37</v>
      </c>
      <c r="D552" s="5" t="s">
        <v>38</v>
      </c>
      <c r="E552" s="5"/>
      <c r="F552" s="5" t="s">
        <v>15178</v>
      </c>
      <c r="G552" s="5" t="s">
        <v>15179</v>
      </c>
      <c r="H552" s="5" t="s">
        <v>4157</v>
      </c>
      <c r="I552" s="5" t="s">
        <v>3748</v>
      </c>
      <c r="J552" s="5" t="s">
        <v>55</v>
      </c>
      <c r="K552" s="5" t="s">
        <v>195</v>
      </c>
      <c r="L552" s="2">
        <f t="shared" si="8"/>
        <v>288837.10578081926</v>
      </c>
      <c r="M552" s="14" t="s">
        <v>38</v>
      </c>
      <c r="N552" s="14" t="s">
        <v>15180</v>
      </c>
    </row>
    <row r="553" spans="1:14" hidden="1" outlineLevel="1">
      <c r="B553" s="5" t="s">
        <v>4154</v>
      </c>
      <c r="C553" s="5" t="s">
        <v>37</v>
      </c>
      <c r="D553" s="5" t="s">
        <v>38</v>
      </c>
      <c r="E553" s="5"/>
      <c r="F553" s="5" t="s">
        <v>15181</v>
      </c>
      <c r="G553" s="5" t="s">
        <v>15182</v>
      </c>
      <c r="H553" s="5" t="s">
        <v>4157</v>
      </c>
      <c r="I553" s="5" t="s">
        <v>705</v>
      </c>
      <c r="J553" s="5" t="s">
        <v>55</v>
      </c>
      <c r="K553" s="5" t="s">
        <v>1184</v>
      </c>
      <c r="L553" s="2">
        <f t="shared" si="8"/>
        <v>-72209.276445204814</v>
      </c>
      <c r="M553" s="14" t="s">
        <v>38</v>
      </c>
      <c r="N553" s="14" t="s">
        <v>15183</v>
      </c>
    </row>
    <row r="554" spans="1:14" hidden="1" outlineLevel="1">
      <c r="B554" s="5" t="s">
        <v>4154</v>
      </c>
      <c r="C554" s="5" t="s">
        <v>37</v>
      </c>
      <c r="D554" s="5" t="s">
        <v>38</v>
      </c>
      <c r="E554" s="5"/>
      <c r="F554" s="5" t="s">
        <v>15184</v>
      </c>
      <c r="G554" s="5" t="s">
        <v>15185</v>
      </c>
      <c r="H554" s="5" t="s">
        <v>4157</v>
      </c>
      <c r="I554" s="5" t="s">
        <v>682</v>
      </c>
      <c r="J554" s="5" t="s">
        <v>55</v>
      </c>
      <c r="K554" s="5" t="s">
        <v>2066</v>
      </c>
      <c r="L554" s="2">
        <f t="shared" si="8"/>
        <v>-41262.443682974183</v>
      </c>
      <c r="M554" s="14" t="s">
        <v>38</v>
      </c>
      <c r="N554" s="14" t="s">
        <v>15186</v>
      </c>
    </row>
    <row r="555" spans="1:14" hidden="1" outlineLevel="1">
      <c r="B555" s="5" t="s">
        <v>4160</v>
      </c>
      <c r="C555" s="5" t="s">
        <v>37</v>
      </c>
      <c r="D555" s="5" t="s">
        <v>374</v>
      </c>
      <c r="E555" s="5"/>
      <c r="F555" s="5" t="s">
        <v>15187</v>
      </c>
      <c r="G555" s="5" t="s">
        <v>15188</v>
      </c>
      <c r="H555" s="5" t="s">
        <v>4163</v>
      </c>
      <c r="I555" s="5" t="s">
        <v>180</v>
      </c>
      <c r="J555" s="5" t="s">
        <v>51</v>
      </c>
      <c r="K555" s="5" t="s">
        <v>5057</v>
      </c>
      <c r="L555" s="2">
        <f t="shared" si="8"/>
        <v>453886.88051271602</v>
      </c>
      <c r="M555" s="14" t="s">
        <v>38</v>
      </c>
      <c r="N555" s="14" t="s">
        <v>6686</v>
      </c>
    </row>
    <row r="556" spans="1:14" hidden="1" outlineLevel="1">
      <c r="B556" s="5" t="s">
        <v>4165</v>
      </c>
      <c r="C556" s="5" t="s">
        <v>37</v>
      </c>
      <c r="D556" s="5" t="s">
        <v>55</v>
      </c>
      <c r="E556" s="5"/>
      <c r="F556" s="5" t="s">
        <v>15189</v>
      </c>
      <c r="G556" s="5" t="s">
        <v>15190</v>
      </c>
      <c r="H556" s="5" t="s">
        <v>4168</v>
      </c>
      <c r="I556" s="5" t="s">
        <v>6211</v>
      </c>
      <c r="J556" s="5" t="s">
        <v>51</v>
      </c>
      <c r="K556" s="5" t="s">
        <v>1120</v>
      </c>
      <c r="L556" s="2">
        <f t="shared" si="8"/>
        <v>-304310.52216193458</v>
      </c>
      <c r="M556" s="14" t="s">
        <v>38</v>
      </c>
      <c r="N556" s="14" t="s">
        <v>15191</v>
      </c>
    </row>
    <row r="557" spans="1:14" hidden="1" outlineLevel="1">
      <c r="B557" s="5" t="s">
        <v>4165</v>
      </c>
      <c r="C557" s="5" t="s">
        <v>37</v>
      </c>
      <c r="D557" s="5" t="s">
        <v>46</v>
      </c>
      <c r="E557" s="5"/>
      <c r="F557" s="5" t="s">
        <v>15192</v>
      </c>
      <c r="G557" s="5" t="s">
        <v>15193</v>
      </c>
      <c r="H557" s="5" t="s">
        <v>4168</v>
      </c>
      <c r="I557" s="5" t="s">
        <v>2977</v>
      </c>
      <c r="J557" s="5" t="s">
        <v>51</v>
      </c>
      <c r="K557" s="5" t="s">
        <v>2259</v>
      </c>
      <c r="L557" s="2">
        <f t="shared" si="8"/>
        <v>464202.49143345957</v>
      </c>
      <c r="M557" s="14" t="s">
        <v>38</v>
      </c>
      <c r="N557" s="14" t="s">
        <v>15194</v>
      </c>
    </row>
    <row r="558" spans="1:14" hidden="1" outlineLevel="1">
      <c r="B558" s="5" t="s">
        <v>4174</v>
      </c>
      <c r="C558" s="5" t="s">
        <v>37</v>
      </c>
      <c r="D558" s="5" t="s">
        <v>55</v>
      </c>
      <c r="E558" s="5"/>
      <c r="F558" s="5" t="s">
        <v>15195</v>
      </c>
      <c r="G558" s="5" t="s">
        <v>15196</v>
      </c>
      <c r="H558" s="5" t="s">
        <v>4177</v>
      </c>
      <c r="I558" s="5" t="s">
        <v>698</v>
      </c>
      <c r="J558" s="5" t="s">
        <v>51</v>
      </c>
      <c r="K558" s="5" t="s">
        <v>1423</v>
      </c>
      <c r="L558" s="2">
        <f t="shared" si="8"/>
        <v>206312.21841487091</v>
      </c>
      <c r="M558" s="14" t="s">
        <v>38</v>
      </c>
      <c r="N558" s="14" t="s">
        <v>15197</v>
      </c>
    </row>
    <row r="559" spans="1:14" collapsed="1">
      <c r="A559" s="3" t="s">
        <v>15198</v>
      </c>
      <c r="B559" s="2" t="s">
        <v>3239</v>
      </c>
      <c r="C559" s="2" t="s">
        <v>3240</v>
      </c>
      <c r="D559" s="2" t="s">
        <v>15199</v>
      </c>
      <c r="E559" s="2" t="s">
        <v>15200</v>
      </c>
      <c r="F559" s="2" t="s">
        <v>15201</v>
      </c>
      <c r="G559" s="2" t="s">
        <v>15202</v>
      </c>
      <c r="H559" s="2" t="s">
        <v>8765</v>
      </c>
      <c r="I559" s="3" t="s">
        <v>3246</v>
      </c>
      <c r="K559" s="2">
        <f>91/102208</f>
        <v>8.9034126487163429E-4</v>
      </c>
      <c r="L559" s="2">
        <f t="shared" si="8"/>
        <v>4.5922070375492261</v>
      </c>
      <c r="M559" s="10">
        <v>-0.20300000000000001</v>
      </c>
      <c r="N559" s="10">
        <v>5.68</v>
      </c>
    </row>
    <row r="560" spans="1:14" hidden="1" outlineLevel="1">
      <c r="B560" s="1" t="s">
        <v>26</v>
      </c>
      <c r="C560" s="1" t="s">
        <v>27</v>
      </c>
      <c r="D560" s="1" t="s">
        <v>4</v>
      </c>
      <c r="E560" s="1" t="s">
        <v>28</v>
      </c>
      <c r="F560" s="1" t="s">
        <v>29</v>
      </c>
      <c r="G560" s="1" t="s">
        <v>30</v>
      </c>
      <c r="H560" s="1" t="s">
        <v>31</v>
      </c>
      <c r="I560" s="1" t="s">
        <v>32</v>
      </c>
      <c r="J560" s="1" t="s">
        <v>33</v>
      </c>
      <c r="K560" s="1" t="s">
        <v>3</v>
      </c>
      <c r="L560" s="2" t="e">
        <f t="shared" si="8"/>
        <v>#VALUE!</v>
      </c>
      <c r="M560" s="13" t="s">
        <v>34</v>
      </c>
      <c r="N560" s="13" t="s">
        <v>35</v>
      </c>
    </row>
    <row r="561" spans="2:14" hidden="1" outlineLevel="1">
      <c r="B561" s="7" t="s">
        <v>1892</v>
      </c>
      <c r="C561" s="7" t="s">
        <v>24</v>
      </c>
      <c r="D561" s="7" t="s">
        <v>46</v>
      </c>
      <c r="E561" s="7"/>
      <c r="F561" s="7" t="s">
        <v>14780</v>
      </c>
      <c r="G561" s="7" t="s">
        <v>14781</v>
      </c>
      <c r="H561" s="7" t="s">
        <v>1895</v>
      </c>
      <c r="I561" s="7" t="s">
        <v>1733</v>
      </c>
      <c r="J561" s="7" t="s">
        <v>51</v>
      </c>
      <c r="K561" s="7" t="s">
        <v>447</v>
      </c>
      <c r="L561" s="2">
        <f t="shared" si="8"/>
        <v>149576.3583507814</v>
      </c>
      <c r="M561" s="15" t="s">
        <v>38</v>
      </c>
      <c r="N561" s="15" t="s">
        <v>1393</v>
      </c>
    </row>
    <row r="562" spans="2:14" hidden="1" outlineLevel="1">
      <c r="B562" s="7" t="s">
        <v>1897</v>
      </c>
      <c r="C562" s="7" t="s">
        <v>24</v>
      </c>
      <c r="D562" s="7" t="s">
        <v>55</v>
      </c>
      <c r="E562" s="7"/>
      <c r="F562" s="7" t="s">
        <v>1898</v>
      </c>
      <c r="G562" s="7" t="s">
        <v>14782</v>
      </c>
      <c r="H562" s="7" t="s">
        <v>1387</v>
      </c>
      <c r="I562" s="7" t="s">
        <v>881</v>
      </c>
      <c r="J562" s="7" t="s">
        <v>51</v>
      </c>
      <c r="K562" s="7" t="s">
        <v>82</v>
      </c>
      <c r="L562" s="2">
        <f t="shared" si="8"/>
        <v>175365.38565264028</v>
      </c>
      <c r="M562" s="15" t="s">
        <v>38</v>
      </c>
      <c r="N562" s="15" t="s">
        <v>512</v>
      </c>
    </row>
    <row r="563" spans="2:14" hidden="1" outlineLevel="1">
      <c r="B563" s="7" t="s">
        <v>1901</v>
      </c>
      <c r="C563" s="7" t="s">
        <v>24</v>
      </c>
      <c r="D563" s="7" t="s">
        <v>55</v>
      </c>
      <c r="E563" s="7"/>
      <c r="F563" s="7" t="s">
        <v>4841</v>
      </c>
      <c r="G563" s="7" t="s">
        <v>14783</v>
      </c>
      <c r="H563" s="7" t="s">
        <v>1904</v>
      </c>
      <c r="I563" s="7" t="s">
        <v>3987</v>
      </c>
      <c r="J563" s="7" t="s">
        <v>51</v>
      </c>
      <c r="K563" s="7" t="s">
        <v>301</v>
      </c>
      <c r="L563" s="2">
        <f t="shared" si="8"/>
        <v>165049.77473189673</v>
      </c>
      <c r="M563" s="15" t="s">
        <v>38</v>
      </c>
      <c r="N563" s="15" t="s">
        <v>8353</v>
      </c>
    </row>
    <row r="564" spans="2:14" hidden="1" outlineLevel="1">
      <c r="B564" s="7" t="s">
        <v>1912</v>
      </c>
      <c r="C564" s="7" t="s">
        <v>24</v>
      </c>
      <c r="D564" s="7" t="s">
        <v>46</v>
      </c>
      <c r="E564" s="7"/>
      <c r="F564" s="7" t="s">
        <v>14785</v>
      </c>
      <c r="G564" s="7" t="s">
        <v>14786</v>
      </c>
      <c r="H564" s="7" t="s">
        <v>1915</v>
      </c>
      <c r="I564" s="7" t="s">
        <v>6503</v>
      </c>
      <c r="J564" s="7" t="s">
        <v>51</v>
      </c>
      <c r="K564" s="7" t="s">
        <v>60</v>
      </c>
      <c r="L564" s="2">
        <f t="shared" si="8"/>
        <v>211470.02387524268</v>
      </c>
      <c r="M564" s="15" t="s">
        <v>38</v>
      </c>
      <c r="N564" s="15" t="s">
        <v>14787</v>
      </c>
    </row>
    <row r="565" spans="2:14" hidden="1" outlineLevel="1">
      <c r="B565" s="7" t="s">
        <v>1917</v>
      </c>
      <c r="C565" s="7" t="s">
        <v>24</v>
      </c>
      <c r="D565" s="7" t="s">
        <v>55</v>
      </c>
      <c r="E565" s="7"/>
      <c r="F565" s="7" t="s">
        <v>14788</v>
      </c>
      <c r="G565" s="7" t="s">
        <v>14789</v>
      </c>
      <c r="H565" s="7" t="s">
        <v>1920</v>
      </c>
      <c r="I565" s="7" t="s">
        <v>2023</v>
      </c>
      <c r="J565" s="7" t="s">
        <v>51</v>
      </c>
      <c r="K565" s="7" t="s">
        <v>301</v>
      </c>
      <c r="L565" s="2">
        <f t="shared" si="8"/>
        <v>165049.77473189673</v>
      </c>
      <c r="M565" s="15" t="s">
        <v>38</v>
      </c>
      <c r="N565" s="15" t="s">
        <v>14790</v>
      </c>
    </row>
    <row r="566" spans="2:14" hidden="1" outlineLevel="1">
      <c r="B566" s="7" t="s">
        <v>1929</v>
      </c>
      <c r="C566" s="7" t="s">
        <v>24</v>
      </c>
      <c r="D566" s="7" t="s">
        <v>38</v>
      </c>
      <c r="E566" s="7"/>
      <c r="F566" s="7" t="s">
        <v>14791</v>
      </c>
      <c r="G566" s="7" t="s">
        <v>14792</v>
      </c>
      <c r="H566" s="7" t="s">
        <v>1932</v>
      </c>
      <c r="I566" s="7" t="s">
        <v>1163</v>
      </c>
      <c r="J566" s="7" t="s">
        <v>51</v>
      </c>
      <c r="K566" s="7" t="s">
        <v>932</v>
      </c>
      <c r="L566" s="2">
        <f t="shared" si="8"/>
        <v>273363.68939970393</v>
      </c>
      <c r="M566" s="15" t="s">
        <v>38</v>
      </c>
      <c r="N566" s="15" t="s">
        <v>14793</v>
      </c>
    </row>
    <row r="567" spans="2:14" hidden="1" outlineLevel="1">
      <c r="B567" s="7" t="s">
        <v>4867</v>
      </c>
      <c r="C567" s="7" t="s">
        <v>24</v>
      </c>
      <c r="D567" s="7" t="s">
        <v>38</v>
      </c>
      <c r="E567" s="7"/>
      <c r="F567" s="7" t="s">
        <v>14797</v>
      </c>
      <c r="G567" s="7" t="s">
        <v>14798</v>
      </c>
      <c r="H567" s="7" t="s">
        <v>4870</v>
      </c>
      <c r="I567" s="7" t="s">
        <v>226</v>
      </c>
      <c r="J567" s="7" t="s">
        <v>38</v>
      </c>
      <c r="K567" s="7" t="s">
        <v>43</v>
      </c>
      <c r="L567" s="2">
        <f t="shared" si="8"/>
        <v>154734.16381115318</v>
      </c>
      <c r="M567" s="15" t="s">
        <v>38</v>
      </c>
      <c r="N567" s="15" t="s">
        <v>14799</v>
      </c>
    </row>
    <row r="568" spans="2:14" hidden="1" outlineLevel="1">
      <c r="B568" s="7" t="s">
        <v>1940</v>
      </c>
      <c r="C568" s="7" t="s">
        <v>24</v>
      </c>
      <c r="D568" s="7" t="s">
        <v>55</v>
      </c>
      <c r="E568" s="7"/>
      <c r="F568" s="7" t="s">
        <v>14800</v>
      </c>
      <c r="G568" s="7" t="s">
        <v>14801</v>
      </c>
      <c r="H568" s="7" t="s">
        <v>1943</v>
      </c>
      <c r="I568" s="7" t="s">
        <v>5494</v>
      </c>
      <c r="J568" s="7" t="s">
        <v>51</v>
      </c>
      <c r="K568" s="7" t="s">
        <v>117</v>
      </c>
      <c r="L568" s="2">
        <f t="shared" si="8"/>
        <v>180523.19111301203</v>
      </c>
      <c r="M568" s="15" t="s">
        <v>38</v>
      </c>
      <c r="N568" s="15" t="s">
        <v>14802</v>
      </c>
    </row>
    <row r="569" spans="2:14" hidden="1" outlineLevel="1">
      <c r="B569" s="7" t="s">
        <v>1945</v>
      </c>
      <c r="C569" s="7" t="s">
        <v>24</v>
      </c>
      <c r="D569" s="7" t="s">
        <v>38</v>
      </c>
      <c r="E569" s="7"/>
      <c r="F569" s="7" t="s">
        <v>14803</v>
      </c>
      <c r="G569" s="7" t="s">
        <v>14804</v>
      </c>
      <c r="H569" s="7" t="s">
        <v>1948</v>
      </c>
      <c r="I569" s="7" t="s">
        <v>14805</v>
      </c>
      <c r="J569" s="7" t="s">
        <v>51</v>
      </c>
      <c r="K569" s="7" t="s">
        <v>447</v>
      </c>
      <c r="L569" s="2">
        <f t="shared" si="8"/>
        <v>149576.3583507814</v>
      </c>
      <c r="M569" s="15" t="s">
        <v>38</v>
      </c>
      <c r="N569" s="15" t="s">
        <v>14806</v>
      </c>
    </row>
    <row r="570" spans="2:14" hidden="1" outlineLevel="1">
      <c r="B570" s="7" t="s">
        <v>1950</v>
      </c>
      <c r="C570" s="7" t="s">
        <v>24</v>
      </c>
      <c r="D570" s="7" t="s">
        <v>38</v>
      </c>
      <c r="E570" s="7"/>
      <c r="F570" s="7" t="s">
        <v>1951</v>
      </c>
      <c r="G570" s="7" t="s">
        <v>14807</v>
      </c>
      <c r="H570" s="7" t="s">
        <v>1953</v>
      </c>
      <c r="I570" s="7" t="s">
        <v>665</v>
      </c>
      <c r="J570" s="7" t="s">
        <v>38</v>
      </c>
      <c r="K570" s="7" t="s">
        <v>1417</v>
      </c>
      <c r="L570" s="2">
        <f t="shared" si="8"/>
        <v>56735.860064089502</v>
      </c>
      <c r="M570" s="15" t="s">
        <v>38</v>
      </c>
      <c r="N570" s="15" t="s">
        <v>14808</v>
      </c>
    </row>
    <row r="571" spans="2:14" hidden="1" outlineLevel="1">
      <c r="B571" s="7" t="s">
        <v>1955</v>
      </c>
      <c r="C571" s="7" t="s">
        <v>24</v>
      </c>
      <c r="D571" s="7" t="s">
        <v>38</v>
      </c>
      <c r="E571" s="7"/>
      <c r="F571" s="7" t="s">
        <v>14809</v>
      </c>
      <c r="G571" s="7" t="s">
        <v>14810</v>
      </c>
      <c r="H571" s="7" t="s">
        <v>1958</v>
      </c>
      <c r="I571" s="7" t="s">
        <v>2357</v>
      </c>
      <c r="J571" s="7" t="s">
        <v>38</v>
      </c>
      <c r="K571" s="7" t="s">
        <v>159</v>
      </c>
      <c r="L571" s="2">
        <f t="shared" si="8"/>
        <v>128945.13650929432</v>
      </c>
      <c r="M571" s="15" t="s">
        <v>38</v>
      </c>
      <c r="N571" s="15" t="s">
        <v>14811</v>
      </c>
    </row>
    <row r="572" spans="2:14" hidden="1" outlineLevel="1">
      <c r="B572" s="7" t="s">
        <v>1966</v>
      </c>
      <c r="C572" s="7" t="s">
        <v>24</v>
      </c>
      <c r="D572" s="7" t="s">
        <v>46</v>
      </c>
      <c r="E572" s="7"/>
      <c r="F572" s="7" t="s">
        <v>14812</v>
      </c>
      <c r="G572" s="7" t="s">
        <v>14813</v>
      </c>
      <c r="H572" s="7" t="s">
        <v>1969</v>
      </c>
      <c r="I572" s="7" t="s">
        <v>1541</v>
      </c>
      <c r="J572" s="7" t="s">
        <v>51</v>
      </c>
      <c r="K572" s="7" t="s">
        <v>1164</v>
      </c>
      <c r="L572" s="2">
        <f t="shared" si="8"/>
        <v>118629.52558855076</v>
      </c>
      <c r="M572" s="15" t="s">
        <v>38</v>
      </c>
      <c r="N572" s="15" t="s">
        <v>3499</v>
      </c>
    </row>
    <row r="573" spans="2:14" hidden="1" outlineLevel="1">
      <c r="B573" s="7" t="s">
        <v>1983</v>
      </c>
      <c r="C573" s="7" t="s">
        <v>24</v>
      </c>
      <c r="D573" s="7" t="s">
        <v>46</v>
      </c>
      <c r="E573" s="7"/>
      <c r="F573" s="7" t="s">
        <v>14820</v>
      </c>
      <c r="G573" s="7" t="s">
        <v>14821</v>
      </c>
      <c r="H573" s="7" t="s">
        <v>1986</v>
      </c>
      <c r="I573" s="7" t="s">
        <v>1277</v>
      </c>
      <c r="J573" s="7" t="s">
        <v>51</v>
      </c>
      <c r="K573" s="7" t="s">
        <v>526</v>
      </c>
      <c r="L573" s="2">
        <f t="shared" si="8"/>
        <v>330099.54946379346</v>
      </c>
      <c r="M573" s="15" t="s">
        <v>38</v>
      </c>
      <c r="N573" s="15" t="s">
        <v>1563</v>
      </c>
    </row>
    <row r="574" spans="2:14" hidden="1" outlineLevel="1">
      <c r="B574" s="7" t="s">
        <v>1999</v>
      </c>
      <c r="C574" s="7" t="s">
        <v>24</v>
      </c>
      <c r="D574" s="7" t="s">
        <v>46</v>
      </c>
      <c r="E574" s="7"/>
      <c r="F574" s="7" t="s">
        <v>14828</v>
      </c>
      <c r="G574" s="7" t="s">
        <v>14829</v>
      </c>
      <c r="H574" s="7" t="s">
        <v>2002</v>
      </c>
      <c r="I574" s="7" t="s">
        <v>14830</v>
      </c>
      <c r="J574" s="7" t="s">
        <v>51</v>
      </c>
      <c r="K574" s="7" t="s">
        <v>1209</v>
      </c>
      <c r="L574" s="2">
        <f t="shared" si="8"/>
        <v>268205.88393933215</v>
      </c>
      <c r="M574" s="15" t="s">
        <v>38</v>
      </c>
      <c r="N574" s="15" t="s">
        <v>14831</v>
      </c>
    </row>
    <row r="575" spans="2:14" hidden="1" outlineLevel="1">
      <c r="B575" s="7" t="s">
        <v>2019</v>
      </c>
      <c r="C575" s="7" t="s">
        <v>24</v>
      </c>
      <c r="D575" s="7" t="s">
        <v>46</v>
      </c>
      <c r="E575" s="7"/>
      <c r="F575" s="7" t="s">
        <v>14837</v>
      </c>
      <c r="G575" s="7" t="s">
        <v>14838</v>
      </c>
      <c r="H575" s="7" t="s">
        <v>2022</v>
      </c>
      <c r="I575" s="7" t="s">
        <v>2122</v>
      </c>
      <c r="J575" s="7" t="s">
        <v>51</v>
      </c>
      <c r="K575" s="7" t="s">
        <v>68</v>
      </c>
      <c r="L575" s="2">
        <f t="shared" si="8"/>
        <v>293994.91124119103</v>
      </c>
      <c r="M575" s="15" t="s">
        <v>38</v>
      </c>
      <c r="N575" s="15" t="s">
        <v>5540</v>
      </c>
    </row>
    <row r="576" spans="2:14" hidden="1" outlineLevel="1">
      <c r="B576" s="7" t="s">
        <v>2033</v>
      </c>
      <c r="C576" s="7" t="s">
        <v>24</v>
      </c>
      <c r="D576" s="7" t="s">
        <v>142</v>
      </c>
      <c r="E576" s="7"/>
      <c r="F576" s="7" t="s">
        <v>14845</v>
      </c>
      <c r="G576" s="7" t="s">
        <v>14846</v>
      </c>
      <c r="H576" s="7" t="s">
        <v>2036</v>
      </c>
      <c r="I576" s="7" t="s">
        <v>238</v>
      </c>
      <c r="J576" s="7" t="s">
        <v>51</v>
      </c>
      <c r="K576" s="7" t="s">
        <v>336</v>
      </c>
      <c r="L576" s="2">
        <f t="shared" si="8"/>
        <v>319783.93854304991</v>
      </c>
      <c r="M576" s="15" t="s">
        <v>38</v>
      </c>
      <c r="N576" s="15" t="s">
        <v>14847</v>
      </c>
    </row>
    <row r="577" spans="2:14" hidden="1" outlineLevel="1">
      <c r="B577" s="7" t="s">
        <v>2038</v>
      </c>
      <c r="C577" s="7" t="s">
        <v>24</v>
      </c>
      <c r="D577" s="7" t="s">
        <v>55</v>
      </c>
      <c r="E577" s="7"/>
      <c r="F577" s="7" t="s">
        <v>14848</v>
      </c>
      <c r="G577" s="7" t="s">
        <v>14849</v>
      </c>
      <c r="H577" s="7" t="s">
        <v>2041</v>
      </c>
      <c r="I577" s="7" t="s">
        <v>1657</v>
      </c>
      <c r="J577" s="7" t="s">
        <v>51</v>
      </c>
      <c r="K577" s="7" t="s">
        <v>1164</v>
      </c>
      <c r="L577" s="2">
        <f t="shared" si="8"/>
        <v>118629.52558855076</v>
      </c>
      <c r="M577" s="15" t="s">
        <v>38</v>
      </c>
      <c r="N577" s="15" t="s">
        <v>14850</v>
      </c>
    </row>
    <row r="578" spans="2:14" hidden="1" outlineLevel="1">
      <c r="B578" s="7" t="s">
        <v>3247</v>
      </c>
      <c r="C578" s="7" t="s">
        <v>24</v>
      </c>
      <c r="D578" s="7" t="s">
        <v>38</v>
      </c>
      <c r="E578" s="7"/>
      <c r="F578" s="7" t="s">
        <v>15203</v>
      </c>
      <c r="G578" s="7" t="s">
        <v>15204</v>
      </c>
      <c r="H578" s="7" t="s">
        <v>3250</v>
      </c>
      <c r="I578" s="7" t="s">
        <v>4443</v>
      </c>
      <c r="J578" s="7" t="s">
        <v>51</v>
      </c>
      <c r="K578" s="7" t="s">
        <v>2066</v>
      </c>
      <c r="L578" s="2">
        <f t="shared" si="8"/>
        <v>-41262.443682974183</v>
      </c>
      <c r="M578" s="15" t="s">
        <v>38</v>
      </c>
      <c r="N578" s="15" t="s">
        <v>15205</v>
      </c>
    </row>
    <row r="579" spans="2:14" hidden="1" outlineLevel="1">
      <c r="B579" s="7" t="s">
        <v>3247</v>
      </c>
      <c r="C579" s="7" t="s">
        <v>24</v>
      </c>
      <c r="D579" s="7" t="s">
        <v>38</v>
      </c>
      <c r="E579" s="7"/>
      <c r="F579" s="7" t="s">
        <v>15206</v>
      </c>
      <c r="G579" s="7" t="s">
        <v>15207</v>
      </c>
      <c r="H579" s="7" t="s">
        <v>3250</v>
      </c>
      <c r="I579" s="7" t="s">
        <v>2977</v>
      </c>
      <c r="J579" s="7" t="s">
        <v>51</v>
      </c>
      <c r="K579" s="7" t="s">
        <v>239</v>
      </c>
      <c r="L579" s="2">
        <f t="shared" ref="L579:L642" si="9">K579/$K$944*100</f>
        <v>108313.91466780721</v>
      </c>
      <c r="M579" s="15" t="s">
        <v>38</v>
      </c>
      <c r="N579" s="15" t="s">
        <v>15208</v>
      </c>
    </row>
    <row r="580" spans="2:14" hidden="1" outlineLevel="1">
      <c r="B580" s="7" t="s">
        <v>2072</v>
      </c>
      <c r="C580" s="7" t="s">
        <v>24</v>
      </c>
      <c r="D580" s="7" t="s">
        <v>63</v>
      </c>
      <c r="E580" s="7"/>
      <c r="F580" s="7" t="s">
        <v>14853</v>
      </c>
      <c r="G580" s="7" t="s">
        <v>4977</v>
      </c>
      <c r="H580" s="7" t="s">
        <v>2075</v>
      </c>
      <c r="I580" s="7" t="s">
        <v>8668</v>
      </c>
      <c r="J580" s="7" t="s">
        <v>51</v>
      </c>
      <c r="K580" s="7" t="s">
        <v>336</v>
      </c>
      <c r="L580" s="2">
        <f t="shared" si="9"/>
        <v>319783.93854304991</v>
      </c>
      <c r="M580" s="15" t="s">
        <v>38</v>
      </c>
      <c r="N580" s="15" t="s">
        <v>14854</v>
      </c>
    </row>
    <row r="581" spans="2:14" hidden="1" outlineLevel="1">
      <c r="B581" s="7" t="s">
        <v>2081</v>
      </c>
      <c r="C581" s="7" t="s">
        <v>24</v>
      </c>
      <c r="D581" s="7" t="s">
        <v>63</v>
      </c>
      <c r="E581" s="7"/>
      <c r="F581" s="7" t="s">
        <v>4986</v>
      </c>
      <c r="G581" s="7" t="s">
        <v>14855</v>
      </c>
      <c r="H581" s="7" t="s">
        <v>2084</v>
      </c>
      <c r="I581" s="7" t="s">
        <v>732</v>
      </c>
      <c r="J581" s="7" t="s">
        <v>51</v>
      </c>
      <c r="K581" s="7" t="s">
        <v>438</v>
      </c>
      <c r="L581" s="2">
        <f t="shared" si="9"/>
        <v>391993.21498825471</v>
      </c>
      <c r="M581" s="15" t="s">
        <v>38</v>
      </c>
      <c r="N581" s="15" t="s">
        <v>14856</v>
      </c>
    </row>
    <row r="582" spans="2:14" hidden="1" outlineLevel="1">
      <c r="B582" s="7" t="s">
        <v>2118</v>
      </c>
      <c r="C582" s="7" t="s">
        <v>24</v>
      </c>
      <c r="D582" s="7" t="s">
        <v>38</v>
      </c>
      <c r="E582" s="7"/>
      <c r="F582" s="7" t="s">
        <v>14877</v>
      </c>
      <c r="G582" s="7" t="s">
        <v>14878</v>
      </c>
      <c r="H582" s="7" t="s">
        <v>2121</v>
      </c>
      <c r="I582" s="7" t="s">
        <v>3759</v>
      </c>
      <c r="J582" s="7" t="s">
        <v>51</v>
      </c>
      <c r="K582" s="7" t="s">
        <v>43</v>
      </c>
      <c r="L582" s="2">
        <f t="shared" si="9"/>
        <v>154734.16381115318</v>
      </c>
      <c r="M582" s="15" t="s">
        <v>38</v>
      </c>
      <c r="N582" s="15" t="s">
        <v>14879</v>
      </c>
    </row>
    <row r="583" spans="2:14" hidden="1" outlineLevel="1">
      <c r="B583" s="7" t="s">
        <v>2136</v>
      </c>
      <c r="C583" s="7" t="s">
        <v>24</v>
      </c>
      <c r="D583" s="7" t="s">
        <v>38</v>
      </c>
      <c r="E583" s="7"/>
      <c r="F583" s="7" t="s">
        <v>14884</v>
      </c>
      <c r="G583" s="7" t="s">
        <v>14885</v>
      </c>
      <c r="H583" s="7" t="s">
        <v>2139</v>
      </c>
      <c r="I583" s="7" t="s">
        <v>1316</v>
      </c>
      <c r="J583" s="7" t="s">
        <v>51</v>
      </c>
      <c r="K583" s="7" t="s">
        <v>1417</v>
      </c>
      <c r="L583" s="2">
        <f t="shared" si="9"/>
        <v>56735.860064089502</v>
      </c>
      <c r="M583" s="15" t="s">
        <v>38</v>
      </c>
      <c r="N583" s="15" t="s">
        <v>14886</v>
      </c>
    </row>
    <row r="584" spans="2:14" hidden="1" outlineLevel="1">
      <c r="B584" s="7" t="s">
        <v>2141</v>
      </c>
      <c r="C584" s="7" t="s">
        <v>24</v>
      </c>
      <c r="D584" s="7" t="s">
        <v>38</v>
      </c>
      <c r="E584" s="7"/>
      <c r="F584" s="7" t="s">
        <v>14887</v>
      </c>
      <c r="G584" s="7" t="s">
        <v>14888</v>
      </c>
      <c r="H584" s="7" t="s">
        <v>2144</v>
      </c>
      <c r="I584" s="7" t="s">
        <v>951</v>
      </c>
      <c r="J584" s="7" t="s">
        <v>51</v>
      </c>
      <c r="K584" s="7" t="s">
        <v>932</v>
      </c>
      <c r="L584" s="2">
        <f t="shared" si="9"/>
        <v>273363.68939970393</v>
      </c>
      <c r="M584" s="15" t="s">
        <v>38</v>
      </c>
      <c r="N584" s="15" t="s">
        <v>14889</v>
      </c>
    </row>
    <row r="585" spans="2:14" hidden="1" outlineLevel="1">
      <c r="B585" s="7" t="s">
        <v>2141</v>
      </c>
      <c r="C585" s="7" t="s">
        <v>24</v>
      </c>
      <c r="D585" s="7" t="s">
        <v>38</v>
      </c>
      <c r="E585" s="7"/>
      <c r="F585" s="7" t="s">
        <v>14890</v>
      </c>
      <c r="G585" s="7" t="s">
        <v>14891</v>
      </c>
      <c r="H585" s="7" t="s">
        <v>2144</v>
      </c>
      <c r="I585" s="7" t="s">
        <v>1101</v>
      </c>
      <c r="J585" s="7" t="s">
        <v>51</v>
      </c>
      <c r="K585" s="7" t="s">
        <v>4596</v>
      </c>
      <c r="L585" s="2">
        <f t="shared" si="9"/>
        <v>0</v>
      </c>
      <c r="M585" s="15" t="s">
        <v>38</v>
      </c>
      <c r="N585" s="15" t="s">
        <v>14892</v>
      </c>
    </row>
    <row r="586" spans="2:14" hidden="1" outlineLevel="1">
      <c r="B586" s="7" t="s">
        <v>2163</v>
      </c>
      <c r="C586" s="7" t="s">
        <v>24</v>
      </c>
      <c r="D586" s="7" t="s">
        <v>46</v>
      </c>
      <c r="E586" s="7"/>
      <c r="F586" s="7" t="s">
        <v>14896</v>
      </c>
      <c r="G586" s="7" t="s">
        <v>14897</v>
      </c>
      <c r="H586" s="7" t="s">
        <v>2166</v>
      </c>
      <c r="I586" s="7" t="s">
        <v>5179</v>
      </c>
      <c r="J586" s="7" t="s">
        <v>51</v>
      </c>
      <c r="K586" s="7" t="s">
        <v>4060</v>
      </c>
      <c r="L586" s="2">
        <f t="shared" si="9"/>
        <v>350730.77130528056</v>
      </c>
      <c r="M586" s="15" t="s">
        <v>38</v>
      </c>
      <c r="N586" s="15" t="s">
        <v>14898</v>
      </c>
    </row>
    <row r="587" spans="2:14" hidden="1" outlineLevel="1">
      <c r="B587" s="7" t="s">
        <v>2163</v>
      </c>
      <c r="C587" s="7" t="s">
        <v>24</v>
      </c>
      <c r="D587" s="7" t="s">
        <v>374</v>
      </c>
      <c r="E587" s="7"/>
      <c r="F587" s="7" t="s">
        <v>14899</v>
      </c>
      <c r="G587" s="7" t="s">
        <v>14900</v>
      </c>
      <c r="H587" s="7" t="s">
        <v>2166</v>
      </c>
      <c r="I587" s="7" t="s">
        <v>1242</v>
      </c>
      <c r="J587" s="7" t="s">
        <v>51</v>
      </c>
      <c r="K587" s="7" t="s">
        <v>331</v>
      </c>
      <c r="L587" s="2">
        <f t="shared" si="9"/>
        <v>-170207.58019226851</v>
      </c>
      <c r="M587" s="15" t="s">
        <v>38</v>
      </c>
      <c r="N587" s="15" t="s">
        <v>14901</v>
      </c>
    </row>
    <row r="588" spans="2:14" hidden="1" outlineLevel="1">
      <c r="B588" s="7" t="s">
        <v>2172</v>
      </c>
      <c r="C588" s="7" t="s">
        <v>24</v>
      </c>
      <c r="D588" s="7" t="s">
        <v>55</v>
      </c>
      <c r="E588" s="7"/>
      <c r="F588" s="7" t="s">
        <v>14902</v>
      </c>
      <c r="G588" s="7" t="s">
        <v>14903</v>
      </c>
      <c r="H588" s="7" t="s">
        <v>2175</v>
      </c>
      <c r="I588" s="7" t="s">
        <v>330</v>
      </c>
      <c r="J588" s="7" t="s">
        <v>51</v>
      </c>
      <c r="K588" s="7" t="s">
        <v>75</v>
      </c>
      <c r="L588" s="2">
        <f t="shared" si="9"/>
        <v>139260.74743003788</v>
      </c>
      <c r="M588" s="15" t="s">
        <v>38</v>
      </c>
      <c r="N588" s="15" t="s">
        <v>14904</v>
      </c>
    </row>
    <row r="589" spans="2:14" hidden="1" outlineLevel="1">
      <c r="B589" s="7" t="s">
        <v>2172</v>
      </c>
      <c r="C589" s="7" t="s">
        <v>24</v>
      </c>
      <c r="D589" s="7" t="s">
        <v>55</v>
      </c>
      <c r="E589" s="7"/>
      <c r="F589" s="7" t="s">
        <v>14905</v>
      </c>
      <c r="G589" s="7" t="s">
        <v>14906</v>
      </c>
      <c r="H589" s="7" t="s">
        <v>2175</v>
      </c>
      <c r="I589" s="7" t="s">
        <v>1152</v>
      </c>
      <c r="J589" s="7" t="s">
        <v>51</v>
      </c>
      <c r="K589" s="7" t="s">
        <v>799</v>
      </c>
      <c r="L589" s="2">
        <f t="shared" si="9"/>
        <v>-128945.13650929432</v>
      </c>
      <c r="M589" s="15" t="s">
        <v>38</v>
      </c>
      <c r="N589" s="15" t="s">
        <v>14907</v>
      </c>
    </row>
    <row r="590" spans="2:14" hidden="1" outlineLevel="1">
      <c r="B590" s="7" t="s">
        <v>7264</v>
      </c>
      <c r="C590" s="7" t="s">
        <v>24</v>
      </c>
      <c r="D590" s="7" t="s">
        <v>38</v>
      </c>
      <c r="E590" s="7"/>
      <c r="F590" s="7" t="s">
        <v>15209</v>
      </c>
      <c r="G590" s="7" t="s">
        <v>15210</v>
      </c>
      <c r="H590" s="7" t="s">
        <v>7267</v>
      </c>
      <c r="I590" s="7" t="s">
        <v>15020</v>
      </c>
      <c r="J590" s="7" t="s">
        <v>51</v>
      </c>
      <c r="K590" s="7" t="s">
        <v>631</v>
      </c>
      <c r="L590" s="2">
        <f t="shared" si="9"/>
        <v>103156.10920743545</v>
      </c>
      <c r="M590" s="15" t="s">
        <v>38</v>
      </c>
      <c r="N590" s="15" t="s">
        <v>15211</v>
      </c>
    </row>
    <row r="591" spans="2:14" hidden="1" outlineLevel="1">
      <c r="B591" s="7" t="s">
        <v>2187</v>
      </c>
      <c r="C591" s="7" t="s">
        <v>24</v>
      </c>
      <c r="D591" s="7" t="s">
        <v>55</v>
      </c>
      <c r="E591" s="7"/>
      <c r="F591" s="7" t="s">
        <v>14911</v>
      </c>
      <c r="G591" s="7" t="s">
        <v>14912</v>
      </c>
      <c r="H591" s="7" t="s">
        <v>2190</v>
      </c>
      <c r="I591" s="7" t="s">
        <v>14805</v>
      </c>
      <c r="J591" s="7" t="s">
        <v>38</v>
      </c>
      <c r="K591" s="7" t="s">
        <v>4542</v>
      </c>
      <c r="L591" s="2">
        <f t="shared" si="9"/>
        <v>-61893.665524461263</v>
      </c>
      <c r="M591" s="15" t="s">
        <v>38</v>
      </c>
      <c r="N591" s="15" t="s">
        <v>14913</v>
      </c>
    </row>
    <row r="592" spans="2:14" hidden="1" outlineLevel="1">
      <c r="B592" s="7" t="s">
        <v>2187</v>
      </c>
      <c r="C592" s="7" t="s">
        <v>24</v>
      </c>
      <c r="D592" s="7" t="s">
        <v>38</v>
      </c>
      <c r="E592" s="7"/>
      <c r="F592" s="7" t="s">
        <v>14914</v>
      </c>
      <c r="G592" s="7" t="s">
        <v>14915</v>
      </c>
      <c r="H592" s="7" t="s">
        <v>2190</v>
      </c>
      <c r="I592" s="7" t="s">
        <v>1226</v>
      </c>
      <c r="J592" s="7" t="s">
        <v>38</v>
      </c>
      <c r="K592" s="7" t="s">
        <v>2286</v>
      </c>
      <c r="L592" s="2">
        <f t="shared" si="9"/>
        <v>97998.303747063677</v>
      </c>
      <c r="M592" s="15" t="s">
        <v>38</v>
      </c>
      <c r="N592" s="15" t="s">
        <v>5763</v>
      </c>
    </row>
    <row r="593" spans="1:14" hidden="1" outlineLevel="1">
      <c r="B593" s="7" t="s">
        <v>2203</v>
      </c>
      <c r="C593" s="7" t="s">
        <v>24</v>
      </c>
      <c r="D593" s="7" t="s">
        <v>142</v>
      </c>
      <c r="E593" s="7"/>
      <c r="F593" s="7" t="s">
        <v>14916</v>
      </c>
      <c r="G593" s="7" t="s">
        <v>14917</v>
      </c>
      <c r="H593" s="7" t="s">
        <v>2206</v>
      </c>
      <c r="I593" s="7" t="s">
        <v>4882</v>
      </c>
      <c r="J593" s="7" t="s">
        <v>38</v>
      </c>
      <c r="K593" s="7" t="s">
        <v>1146</v>
      </c>
      <c r="L593" s="2">
        <f t="shared" si="9"/>
        <v>448729.07505234424</v>
      </c>
      <c r="M593" s="15" t="s">
        <v>38</v>
      </c>
      <c r="N593" s="15" t="s">
        <v>14918</v>
      </c>
    </row>
    <row r="594" spans="1:14" hidden="1" outlineLevel="1">
      <c r="B594" s="7" t="s">
        <v>2203</v>
      </c>
      <c r="C594" s="7" t="s">
        <v>24</v>
      </c>
      <c r="D594" s="7" t="s">
        <v>38</v>
      </c>
      <c r="E594" s="7"/>
      <c r="F594" s="7" t="s">
        <v>14919</v>
      </c>
      <c r="G594" s="7" t="s">
        <v>14920</v>
      </c>
      <c r="H594" s="7" t="s">
        <v>2206</v>
      </c>
      <c r="I594" s="7" t="s">
        <v>10114</v>
      </c>
      <c r="J594" s="7" t="s">
        <v>38</v>
      </c>
      <c r="K594" s="7" t="s">
        <v>1337</v>
      </c>
      <c r="L594" s="2">
        <f t="shared" si="9"/>
        <v>-36104.638222602407</v>
      </c>
      <c r="M594" s="15" t="s">
        <v>38</v>
      </c>
      <c r="N594" s="15" t="s">
        <v>14921</v>
      </c>
    </row>
    <row r="595" spans="1:14" hidden="1" outlineLevel="1">
      <c r="B595" s="7" t="s">
        <v>2224</v>
      </c>
      <c r="C595" s="7" t="s">
        <v>24</v>
      </c>
      <c r="D595" s="7" t="s">
        <v>46</v>
      </c>
      <c r="E595" s="7"/>
      <c r="F595" s="7" t="s">
        <v>14928</v>
      </c>
      <c r="G595" s="7" t="s">
        <v>14929</v>
      </c>
      <c r="H595" s="7" t="s">
        <v>2227</v>
      </c>
      <c r="I595" s="7" t="s">
        <v>966</v>
      </c>
      <c r="J595" s="7" t="s">
        <v>55</v>
      </c>
      <c r="K595" s="7" t="s">
        <v>956</v>
      </c>
      <c r="L595" s="2">
        <f t="shared" si="9"/>
        <v>-103156.10920743545</v>
      </c>
      <c r="M595" s="15" t="s">
        <v>38</v>
      </c>
      <c r="N595" s="15" t="s">
        <v>14930</v>
      </c>
    </row>
    <row r="596" spans="1:14" hidden="1" outlineLevel="1">
      <c r="B596" s="7" t="s">
        <v>2224</v>
      </c>
      <c r="C596" s="7" t="s">
        <v>24</v>
      </c>
      <c r="D596" s="7" t="s">
        <v>46</v>
      </c>
      <c r="E596" s="7"/>
      <c r="F596" s="7" t="s">
        <v>14931</v>
      </c>
      <c r="G596" s="7" t="s">
        <v>14932</v>
      </c>
      <c r="H596" s="7" t="s">
        <v>2227</v>
      </c>
      <c r="I596" s="7" t="s">
        <v>841</v>
      </c>
      <c r="J596" s="7" t="s">
        <v>55</v>
      </c>
      <c r="K596" s="7" t="s">
        <v>853</v>
      </c>
      <c r="L596" s="2">
        <f t="shared" si="9"/>
        <v>134102.94196966608</v>
      </c>
      <c r="M596" s="15" t="s">
        <v>38</v>
      </c>
      <c r="N596" s="15" t="s">
        <v>7153</v>
      </c>
    </row>
    <row r="597" spans="1:14" hidden="1" outlineLevel="1">
      <c r="B597" s="7" t="s">
        <v>5244</v>
      </c>
      <c r="C597" s="7" t="s">
        <v>24</v>
      </c>
      <c r="D597" s="7" t="s">
        <v>38</v>
      </c>
      <c r="E597" s="7"/>
      <c r="F597" s="7" t="s">
        <v>14936</v>
      </c>
      <c r="G597" s="7" t="s">
        <v>14937</v>
      </c>
      <c r="H597" s="7" t="s">
        <v>5247</v>
      </c>
      <c r="I597" s="7" t="s">
        <v>81</v>
      </c>
      <c r="J597" s="7" t="s">
        <v>51</v>
      </c>
      <c r="K597" s="7" t="s">
        <v>55</v>
      </c>
      <c r="L597" s="2">
        <f t="shared" si="9"/>
        <v>10315.610920743546</v>
      </c>
      <c r="M597" s="15" t="s">
        <v>38</v>
      </c>
      <c r="N597" s="15" t="s">
        <v>14938</v>
      </c>
    </row>
    <row r="598" spans="1:14" hidden="1" outlineLevel="1">
      <c r="B598" s="7" t="s">
        <v>5250</v>
      </c>
      <c r="C598" s="7" t="s">
        <v>24</v>
      </c>
      <c r="D598" s="7" t="s">
        <v>55</v>
      </c>
      <c r="E598" s="7"/>
      <c r="F598" s="7" t="s">
        <v>14939</v>
      </c>
      <c r="G598" s="7" t="s">
        <v>14940</v>
      </c>
      <c r="H598" s="7" t="s">
        <v>5253</v>
      </c>
      <c r="I598" s="7" t="s">
        <v>2389</v>
      </c>
      <c r="J598" s="7" t="s">
        <v>38</v>
      </c>
      <c r="K598" s="7" t="s">
        <v>181</v>
      </c>
      <c r="L598" s="2">
        <f t="shared" si="9"/>
        <v>159891.96927152495</v>
      </c>
      <c r="M598" s="15" t="s">
        <v>38</v>
      </c>
      <c r="N598" s="15" t="s">
        <v>14941</v>
      </c>
    </row>
    <row r="599" spans="1:14" hidden="1" outlineLevel="1">
      <c r="B599" s="7" t="s">
        <v>2238</v>
      </c>
      <c r="C599" s="7" t="s">
        <v>24</v>
      </c>
      <c r="D599" s="7" t="s">
        <v>55</v>
      </c>
      <c r="E599" s="7"/>
      <c r="F599" s="7" t="s">
        <v>14942</v>
      </c>
      <c r="G599" s="7" t="s">
        <v>14943</v>
      </c>
      <c r="H599" s="7" t="s">
        <v>2241</v>
      </c>
      <c r="I599" s="7" t="s">
        <v>1219</v>
      </c>
      <c r="J599" s="7" t="s">
        <v>51</v>
      </c>
      <c r="K599" s="7" t="s">
        <v>239</v>
      </c>
      <c r="L599" s="2">
        <f t="shared" si="9"/>
        <v>108313.91466780721</v>
      </c>
      <c r="M599" s="15" t="s">
        <v>38</v>
      </c>
      <c r="N599" s="15" t="s">
        <v>14944</v>
      </c>
    </row>
    <row r="600" spans="1:14" hidden="1" outlineLevel="1">
      <c r="B600" s="7" t="s">
        <v>2238</v>
      </c>
      <c r="C600" s="7" t="s">
        <v>24</v>
      </c>
      <c r="D600" s="7" t="s">
        <v>55</v>
      </c>
      <c r="E600" s="7"/>
      <c r="F600" s="7" t="s">
        <v>14945</v>
      </c>
      <c r="G600" s="7" t="s">
        <v>14946</v>
      </c>
      <c r="H600" s="7" t="s">
        <v>2241</v>
      </c>
      <c r="I600" s="7" t="s">
        <v>2961</v>
      </c>
      <c r="J600" s="7" t="s">
        <v>51</v>
      </c>
      <c r="K600" s="7" t="s">
        <v>355</v>
      </c>
      <c r="L600" s="2">
        <f t="shared" si="9"/>
        <v>-67051.470984833039</v>
      </c>
      <c r="M600" s="15" t="s">
        <v>38</v>
      </c>
      <c r="N600" s="15" t="s">
        <v>6315</v>
      </c>
    </row>
    <row r="601" spans="1:14" hidden="1" outlineLevel="1">
      <c r="B601" s="7" t="s">
        <v>5299</v>
      </c>
      <c r="C601" s="7" t="s">
        <v>24</v>
      </c>
      <c r="D601" s="7" t="s">
        <v>38</v>
      </c>
      <c r="E601" s="7"/>
      <c r="F601" s="7" t="s">
        <v>14947</v>
      </c>
      <c r="G601" s="7" t="s">
        <v>14948</v>
      </c>
      <c r="H601" s="7" t="s">
        <v>5302</v>
      </c>
      <c r="I601" s="7" t="s">
        <v>782</v>
      </c>
      <c r="J601" s="7" t="s">
        <v>51</v>
      </c>
      <c r="K601" s="7" t="s">
        <v>239</v>
      </c>
      <c r="L601" s="2">
        <f t="shared" si="9"/>
        <v>108313.91466780721</v>
      </c>
      <c r="M601" s="15" t="s">
        <v>38</v>
      </c>
      <c r="N601" s="15" t="s">
        <v>14949</v>
      </c>
    </row>
    <row r="602" spans="1:14" hidden="1" outlineLevel="1">
      <c r="B602" s="7" t="s">
        <v>5299</v>
      </c>
      <c r="C602" s="7" t="s">
        <v>24</v>
      </c>
      <c r="D602" s="7" t="s">
        <v>38</v>
      </c>
      <c r="E602" s="7"/>
      <c r="F602" s="7" t="s">
        <v>14950</v>
      </c>
      <c r="G602" s="7" t="s">
        <v>14951</v>
      </c>
      <c r="H602" s="7" t="s">
        <v>5302</v>
      </c>
      <c r="I602" s="7" t="s">
        <v>3909</v>
      </c>
      <c r="J602" s="7" t="s">
        <v>51</v>
      </c>
      <c r="K602" s="7" t="s">
        <v>676</v>
      </c>
      <c r="L602" s="2">
        <f t="shared" si="9"/>
        <v>-5157.8054603717728</v>
      </c>
      <c r="M602" s="15" t="s">
        <v>38</v>
      </c>
      <c r="N602" s="15" t="s">
        <v>14952</v>
      </c>
    </row>
    <row r="603" spans="1:14" collapsed="1">
      <c r="A603" s="3" t="s">
        <v>15212</v>
      </c>
      <c r="B603" s="2" t="s">
        <v>4258</v>
      </c>
      <c r="C603" s="2" t="s">
        <v>4259</v>
      </c>
      <c r="D603" s="2" t="s">
        <v>11891</v>
      </c>
      <c r="E603" s="2" t="s">
        <v>15213</v>
      </c>
      <c r="F603" s="2" t="s">
        <v>15214</v>
      </c>
      <c r="G603" s="2" t="s">
        <v>15215</v>
      </c>
      <c r="H603" s="2" t="s">
        <v>4469</v>
      </c>
      <c r="I603" s="3" t="s">
        <v>4264</v>
      </c>
      <c r="K603" s="2">
        <f>48/55457</f>
        <v>8.65535459905873E-4</v>
      </c>
      <c r="L603" s="2">
        <f t="shared" si="9"/>
        <v>4.4642635212479052</v>
      </c>
      <c r="M603" s="10">
        <v>-0.13400000000000001</v>
      </c>
      <c r="N603" s="10">
        <v>6.37</v>
      </c>
    </row>
    <row r="604" spans="1:14" hidden="1" outlineLevel="1">
      <c r="B604" s="1" t="s">
        <v>26</v>
      </c>
      <c r="C604" s="1" t="s">
        <v>27</v>
      </c>
      <c r="D604" s="1" t="s">
        <v>4</v>
      </c>
      <c r="E604" s="1" t="s">
        <v>28</v>
      </c>
      <c r="F604" s="1" t="s">
        <v>29</v>
      </c>
      <c r="G604" s="1" t="s">
        <v>30</v>
      </c>
      <c r="H604" s="1" t="s">
        <v>31</v>
      </c>
      <c r="I604" s="1" t="s">
        <v>32</v>
      </c>
      <c r="J604" s="1" t="s">
        <v>33</v>
      </c>
      <c r="K604" s="1" t="s">
        <v>3</v>
      </c>
      <c r="L604" s="2" t="e">
        <f t="shared" si="9"/>
        <v>#VALUE!</v>
      </c>
      <c r="M604" s="13" t="s">
        <v>34</v>
      </c>
      <c r="N604" s="13" t="s">
        <v>35</v>
      </c>
    </row>
    <row r="605" spans="1:14" hidden="1" outlineLevel="1">
      <c r="B605" s="5" t="s">
        <v>4265</v>
      </c>
      <c r="C605" s="5" t="s">
        <v>37</v>
      </c>
      <c r="D605" s="5" t="s">
        <v>38</v>
      </c>
      <c r="E605" s="5"/>
      <c r="F605" s="5" t="s">
        <v>15216</v>
      </c>
      <c r="G605" s="5" t="s">
        <v>15217</v>
      </c>
      <c r="H605" s="5" t="s">
        <v>4268</v>
      </c>
      <c r="I605" s="5" t="s">
        <v>1835</v>
      </c>
      <c r="J605" s="5" t="s">
        <v>51</v>
      </c>
      <c r="K605" s="5" t="s">
        <v>301</v>
      </c>
      <c r="L605" s="2">
        <f t="shared" si="9"/>
        <v>165049.77473189673</v>
      </c>
      <c r="M605" s="14" t="s">
        <v>38</v>
      </c>
      <c r="N605" s="14" t="s">
        <v>15218</v>
      </c>
    </row>
    <row r="606" spans="1:14" hidden="1" outlineLevel="1">
      <c r="B606" s="5" t="s">
        <v>4270</v>
      </c>
      <c r="C606" s="5" t="s">
        <v>37</v>
      </c>
      <c r="D606" s="5" t="s">
        <v>63</v>
      </c>
      <c r="E606" s="5"/>
      <c r="F606" s="5" t="s">
        <v>15219</v>
      </c>
      <c r="G606" s="5" t="s">
        <v>15220</v>
      </c>
      <c r="H606" s="5" t="s">
        <v>4273</v>
      </c>
      <c r="I606" s="5" t="s">
        <v>571</v>
      </c>
      <c r="J606" s="5" t="s">
        <v>51</v>
      </c>
      <c r="K606" s="5" t="s">
        <v>893</v>
      </c>
      <c r="L606" s="2">
        <f t="shared" si="9"/>
        <v>283679.30032044754</v>
      </c>
      <c r="M606" s="14" t="s">
        <v>38</v>
      </c>
      <c r="N606" s="14" t="s">
        <v>10192</v>
      </c>
    </row>
    <row r="607" spans="1:14" hidden="1" outlineLevel="1">
      <c r="B607" s="5" t="s">
        <v>4275</v>
      </c>
      <c r="C607" s="5" t="s">
        <v>37</v>
      </c>
      <c r="D607" s="5" t="s">
        <v>38</v>
      </c>
      <c r="E607" s="5"/>
      <c r="F607" s="5" t="s">
        <v>15221</v>
      </c>
      <c r="G607" s="5" t="s">
        <v>15222</v>
      </c>
      <c r="H607" s="5" t="s">
        <v>4278</v>
      </c>
      <c r="I607" s="5" t="s">
        <v>1044</v>
      </c>
      <c r="J607" s="5" t="s">
        <v>51</v>
      </c>
      <c r="K607" s="5" t="s">
        <v>1410</v>
      </c>
      <c r="L607" s="2">
        <f t="shared" si="9"/>
        <v>221785.63479598623</v>
      </c>
      <c r="M607" s="14" t="s">
        <v>38</v>
      </c>
      <c r="N607" s="14" t="s">
        <v>1939</v>
      </c>
    </row>
    <row r="608" spans="1:14" hidden="1" outlineLevel="1">
      <c r="B608" s="5" t="s">
        <v>4280</v>
      </c>
      <c r="C608" s="5" t="s">
        <v>37</v>
      </c>
      <c r="D608" s="5" t="s">
        <v>46</v>
      </c>
      <c r="E608" s="5"/>
      <c r="F608" s="5" t="s">
        <v>15223</v>
      </c>
      <c r="G608" s="5" t="s">
        <v>15224</v>
      </c>
      <c r="H608" s="5" t="s">
        <v>4283</v>
      </c>
      <c r="I608" s="5" t="s">
        <v>1457</v>
      </c>
      <c r="J608" s="5" t="s">
        <v>38</v>
      </c>
      <c r="K608" s="5" t="s">
        <v>2286</v>
      </c>
      <c r="L608" s="2">
        <f t="shared" si="9"/>
        <v>97998.303747063677</v>
      </c>
      <c r="M608" s="14" t="s">
        <v>38</v>
      </c>
      <c r="N608" s="14" t="s">
        <v>15225</v>
      </c>
    </row>
    <row r="609" spans="2:14" hidden="1" outlineLevel="1">
      <c r="B609" s="5" t="s">
        <v>4285</v>
      </c>
      <c r="C609" s="5" t="s">
        <v>37</v>
      </c>
      <c r="D609" s="5" t="s">
        <v>38</v>
      </c>
      <c r="E609" s="5"/>
      <c r="F609" s="5" t="s">
        <v>15226</v>
      </c>
      <c r="G609" s="5" t="s">
        <v>15227</v>
      </c>
      <c r="H609" s="5" t="s">
        <v>4288</v>
      </c>
      <c r="I609" s="5" t="s">
        <v>1357</v>
      </c>
      <c r="J609" s="5" t="s">
        <v>38</v>
      </c>
      <c r="K609" s="5" t="s">
        <v>631</v>
      </c>
      <c r="L609" s="2">
        <f t="shared" si="9"/>
        <v>103156.10920743545</v>
      </c>
      <c r="M609" s="14" t="s">
        <v>38</v>
      </c>
      <c r="N609" s="14" t="s">
        <v>168</v>
      </c>
    </row>
    <row r="610" spans="2:14" hidden="1" outlineLevel="1">
      <c r="B610" s="5" t="s">
        <v>4290</v>
      </c>
      <c r="C610" s="5" t="s">
        <v>37</v>
      </c>
      <c r="D610" s="5" t="s">
        <v>63</v>
      </c>
      <c r="E610" s="5"/>
      <c r="F610" s="5" t="s">
        <v>15228</v>
      </c>
      <c r="G610" s="5" t="s">
        <v>15229</v>
      </c>
      <c r="H610" s="5" t="s">
        <v>4293</v>
      </c>
      <c r="I610" s="5" t="s">
        <v>300</v>
      </c>
      <c r="J610" s="5" t="s">
        <v>51</v>
      </c>
      <c r="K610" s="5" t="s">
        <v>350</v>
      </c>
      <c r="L610" s="2">
        <f t="shared" si="9"/>
        <v>252732.46755821689</v>
      </c>
      <c r="M610" s="14" t="s">
        <v>38</v>
      </c>
      <c r="N610" s="14" t="s">
        <v>15230</v>
      </c>
    </row>
    <row r="611" spans="2:14" hidden="1" outlineLevel="1">
      <c r="B611" s="5" t="s">
        <v>4296</v>
      </c>
      <c r="C611" s="5" t="s">
        <v>37</v>
      </c>
      <c r="D611" s="5" t="s">
        <v>46</v>
      </c>
      <c r="E611" s="5"/>
      <c r="F611" s="5" t="s">
        <v>4297</v>
      </c>
      <c r="G611" s="5" t="s">
        <v>15231</v>
      </c>
      <c r="H611" s="5" t="s">
        <v>4299</v>
      </c>
      <c r="I611" s="5" t="s">
        <v>8225</v>
      </c>
      <c r="J611" s="5" t="s">
        <v>51</v>
      </c>
      <c r="K611" s="5" t="s">
        <v>43</v>
      </c>
      <c r="L611" s="2">
        <f t="shared" si="9"/>
        <v>154734.16381115318</v>
      </c>
      <c r="M611" s="14" t="s">
        <v>38</v>
      </c>
      <c r="N611" s="14" t="s">
        <v>1509</v>
      </c>
    </row>
    <row r="612" spans="2:14" hidden="1" outlineLevel="1">
      <c r="B612" s="5" t="s">
        <v>4301</v>
      </c>
      <c r="C612" s="5" t="s">
        <v>37</v>
      </c>
      <c r="D612" s="5" t="s">
        <v>38</v>
      </c>
      <c r="E612" s="5" t="s">
        <v>162</v>
      </c>
      <c r="F612" s="5" t="s">
        <v>15232</v>
      </c>
      <c r="G612" s="5" t="s">
        <v>15233</v>
      </c>
      <c r="H612" s="5" t="s">
        <v>4304</v>
      </c>
      <c r="I612" s="5" t="s">
        <v>1193</v>
      </c>
      <c r="J612" s="5" t="s">
        <v>51</v>
      </c>
      <c r="K612" s="5" t="s">
        <v>374</v>
      </c>
      <c r="L612" s="2">
        <f t="shared" si="9"/>
        <v>25789.027301858863</v>
      </c>
      <c r="M612" s="14" t="s">
        <v>38</v>
      </c>
      <c r="N612" s="14" t="s">
        <v>15234</v>
      </c>
    </row>
    <row r="613" spans="2:14" hidden="1" outlineLevel="1">
      <c r="B613" s="5" t="s">
        <v>4306</v>
      </c>
      <c r="C613" s="5" t="s">
        <v>37</v>
      </c>
      <c r="D613" s="5" t="s">
        <v>46</v>
      </c>
      <c r="E613" s="5"/>
      <c r="F613" s="5" t="s">
        <v>4307</v>
      </c>
      <c r="G613" s="5" t="s">
        <v>4308</v>
      </c>
      <c r="H613" s="5" t="s">
        <v>4309</v>
      </c>
      <c r="I613" s="5" t="s">
        <v>1174</v>
      </c>
      <c r="J613" s="5" t="s">
        <v>51</v>
      </c>
      <c r="K613" s="5" t="s">
        <v>215</v>
      </c>
      <c r="L613" s="2">
        <f t="shared" si="9"/>
        <v>190838.80203375558</v>
      </c>
      <c r="M613" s="14" t="s">
        <v>38</v>
      </c>
      <c r="N613" s="14" t="s">
        <v>15235</v>
      </c>
    </row>
    <row r="614" spans="2:14" hidden="1" outlineLevel="1">
      <c r="B614" s="5" t="s">
        <v>4311</v>
      </c>
      <c r="C614" s="5" t="s">
        <v>37</v>
      </c>
      <c r="D614" s="5" t="s">
        <v>46</v>
      </c>
      <c r="E614" s="5"/>
      <c r="F614" s="5" t="s">
        <v>15236</v>
      </c>
      <c r="G614" s="5" t="s">
        <v>15237</v>
      </c>
      <c r="H614" s="5" t="s">
        <v>4314</v>
      </c>
      <c r="I614" s="5" t="s">
        <v>6528</v>
      </c>
      <c r="J614" s="5" t="s">
        <v>51</v>
      </c>
      <c r="K614" s="5" t="s">
        <v>301</v>
      </c>
      <c r="L614" s="2">
        <f t="shared" si="9"/>
        <v>165049.77473189673</v>
      </c>
      <c r="M614" s="14" t="s">
        <v>38</v>
      </c>
      <c r="N614" s="14" t="s">
        <v>15238</v>
      </c>
    </row>
    <row r="615" spans="2:14" hidden="1" outlineLevel="1">
      <c r="B615" s="5" t="s">
        <v>4316</v>
      </c>
      <c r="C615" s="5" t="s">
        <v>37</v>
      </c>
      <c r="D615" s="5" t="s">
        <v>55</v>
      </c>
      <c r="E615" s="5"/>
      <c r="F615" s="5" t="s">
        <v>15239</v>
      </c>
      <c r="G615" s="5" t="s">
        <v>15240</v>
      </c>
      <c r="H615" s="5" t="s">
        <v>4319</v>
      </c>
      <c r="I615" s="5" t="s">
        <v>4678</v>
      </c>
      <c r="J615" s="5" t="s">
        <v>38</v>
      </c>
      <c r="K615" s="5" t="s">
        <v>60</v>
      </c>
      <c r="L615" s="2">
        <f t="shared" si="9"/>
        <v>211470.02387524268</v>
      </c>
      <c r="M615" s="14" t="s">
        <v>38</v>
      </c>
      <c r="N615" s="14" t="s">
        <v>15241</v>
      </c>
    </row>
    <row r="616" spans="2:14" hidden="1" outlineLevel="1">
      <c r="B616" s="5" t="s">
        <v>15242</v>
      </c>
      <c r="C616" s="5" t="s">
        <v>37</v>
      </c>
      <c r="D616" s="5" t="s">
        <v>38</v>
      </c>
      <c r="E616" s="5"/>
      <c r="F616" s="5" t="s">
        <v>15243</v>
      </c>
      <c r="G616" s="5" t="s">
        <v>15244</v>
      </c>
      <c r="H616" s="5" t="s">
        <v>15245</v>
      </c>
      <c r="I616" s="5" t="s">
        <v>2079</v>
      </c>
      <c r="J616" s="5" t="s">
        <v>51</v>
      </c>
      <c r="K616" s="5" t="s">
        <v>521</v>
      </c>
      <c r="L616" s="2">
        <f t="shared" si="9"/>
        <v>41262.443682974183</v>
      </c>
      <c r="M616" s="14" t="s">
        <v>38</v>
      </c>
      <c r="N616" s="14" t="s">
        <v>15246</v>
      </c>
    </row>
    <row r="617" spans="2:14" hidden="1" outlineLevel="1">
      <c r="B617" s="5" t="s">
        <v>4321</v>
      </c>
      <c r="C617" s="5" t="s">
        <v>37</v>
      </c>
      <c r="D617" s="5" t="s">
        <v>38</v>
      </c>
      <c r="E617" s="5"/>
      <c r="F617" s="5" t="s">
        <v>15247</v>
      </c>
      <c r="G617" s="5" t="s">
        <v>15248</v>
      </c>
      <c r="H617" s="5" t="s">
        <v>4324</v>
      </c>
      <c r="I617" s="5" t="s">
        <v>3272</v>
      </c>
      <c r="J617" s="5" t="s">
        <v>38</v>
      </c>
      <c r="K617" s="5" t="s">
        <v>103</v>
      </c>
      <c r="L617" s="2">
        <f t="shared" si="9"/>
        <v>201154.41295449913</v>
      </c>
      <c r="M617" s="14" t="s">
        <v>38</v>
      </c>
      <c r="N617" s="14" t="s">
        <v>15</v>
      </c>
    </row>
    <row r="618" spans="2:14" hidden="1" outlineLevel="1">
      <c r="B618" s="5" t="s">
        <v>4326</v>
      </c>
      <c r="C618" s="5" t="s">
        <v>37</v>
      </c>
      <c r="D618" s="5" t="s">
        <v>63</v>
      </c>
      <c r="E618" s="5"/>
      <c r="F618" s="5" t="s">
        <v>15249</v>
      </c>
      <c r="G618" s="5" t="s">
        <v>15250</v>
      </c>
      <c r="H618" s="5" t="s">
        <v>4329</v>
      </c>
      <c r="I618" s="5" t="s">
        <v>3254</v>
      </c>
      <c r="J618" s="5" t="s">
        <v>51</v>
      </c>
      <c r="K618" s="5" t="s">
        <v>1405</v>
      </c>
      <c r="L618" s="2">
        <f t="shared" si="9"/>
        <v>355888.57676565228</v>
      </c>
      <c r="M618" s="14" t="s">
        <v>38</v>
      </c>
      <c r="N618" s="14" t="s">
        <v>15251</v>
      </c>
    </row>
    <row r="619" spans="2:14" hidden="1" outlineLevel="1">
      <c r="B619" s="5" t="s">
        <v>4326</v>
      </c>
      <c r="C619" s="5" t="s">
        <v>37</v>
      </c>
      <c r="D619" s="5" t="s">
        <v>46</v>
      </c>
      <c r="E619" s="5"/>
      <c r="F619" s="5" t="s">
        <v>15252</v>
      </c>
      <c r="G619" s="5" t="s">
        <v>15253</v>
      </c>
      <c r="H619" s="5" t="s">
        <v>4329</v>
      </c>
      <c r="I619" s="5" t="s">
        <v>592</v>
      </c>
      <c r="J619" s="5" t="s">
        <v>51</v>
      </c>
      <c r="K619" s="5" t="s">
        <v>294</v>
      </c>
      <c r="L619" s="2">
        <f t="shared" si="9"/>
        <v>-211470.02387524268</v>
      </c>
      <c r="M619" s="14" t="s">
        <v>38</v>
      </c>
      <c r="N619" s="14" t="s">
        <v>15254</v>
      </c>
    </row>
    <row r="620" spans="2:14" hidden="1" outlineLevel="1">
      <c r="B620" s="5" t="s">
        <v>4340</v>
      </c>
      <c r="C620" s="5" t="s">
        <v>37</v>
      </c>
      <c r="D620" s="5" t="s">
        <v>55</v>
      </c>
      <c r="E620" s="5"/>
      <c r="F620" s="5" t="s">
        <v>15255</v>
      </c>
      <c r="G620" s="5" t="s">
        <v>15256</v>
      </c>
      <c r="H620" s="5" t="s">
        <v>4343</v>
      </c>
      <c r="I620" s="5" t="s">
        <v>15257</v>
      </c>
      <c r="J620" s="5" t="s">
        <v>38</v>
      </c>
      <c r="K620" s="5" t="s">
        <v>2097</v>
      </c>
      <c r="L620" s="2">
        <f t="shared" si="9"/>
        <v>92840.498286691916</v>
      </c>
      <c r="M620" s="14" t="s">
        <v>38</v>
      </c>
      <c r="N620" s="14" t="s">
        <v>15258</v>
      </c>
    </row>
    <row r="621" spans="2:14" hidden="1" outlineLevel="1">
      <c r="B621" s="5" t="s">
        <v>4346</v>
      </c>
      <c r="C621" s="5" t="s">
        <v>37</v>
      </c>
      <c r="D621" s="5" t="s">
        <v>55</v>
      </c>
      <c r="E621" s="5"/>
      <c r="F621" s="5" t="s">
        <v>15259</v>
      </c>
      <c r="G621" s="5" t="s">
        <v>15260</v>
      </c>
      <c r="H621" s="5" t="s">
        <v>4349</v>
      </c>
      <c r="I621" s="5" t="s">
        <v>1733</v>
      </c>
      <c r="J621" s="5" t="s">
        <v>51</v>
      </c>
      <c r="K621" s="5" t="s">
        <v>4807</v>
      </c>
      <c r="L621" s="2">
        <f t="shared" si="9"/>
        <v>484833.71327494661</v>
      </c>
      <c r="M621" s="14" t="s">
        <v>38</v>
      </c>
      <c r="N621" s="14" t="s">
        <v>15261</v>
      </c>
    </row>
    <row r="622" spans="2:14" hidden="1" outlineLevel="1">
      <c r="B622" s="5" t="s">
        <v>4346</v>
      </c>
      <c r="C622" s="5" t="s">
        <v>37</v>
      </c>
      <c r="D622" s="5" t="s">
        <v>63</v>
      </c>
      <c r="E622" s="5"/>
      <c r="F622" s="5" t="s">
        <v>15262</v>
      </c>
      <c r="G622" s="5" t="s">
        <v>15263</v>
      </c>
      <c r="H622" s="5" t="s">
        <v>4349</v>
      </c>
      <c r="I622" s="5" t="s">
        <v>1273</v>
      </c>
      <c r="J622" s="5" t="s">
        <v>51</v>
      </c>
      <c r="K622" s="5" t="s">
        <v>3088</v>
      </c>
      <c r="L622" s="2">
        <f t="shared" si="9"/>
        <v>-330099.54946379346</v>
      </c>
      <c r="M622" s="14" t="s">
        <v>38</v>
      </c>
      <c r="N622" s="14" t="s">
        <v>8505</v>
      </c>
    </row>
    <row r="623" spans="2:14" hidden="1" outlineLevel="1">
      <c r="B623" s="5" t="s">
        <v>4356</v>
      </c>
      <c r="C623" s="5" t="s">
        <v>37</v>
      </c>
      <c r="D623" s="5" t="s">
        <v>46</v>
      </c>
      <c r="E623" s="5"/>
      <c r="F623" s="5" t="s">
        <v>15264</v>
      </c>
      <c r="G623" s="5" t="s">
        <v>15265</v>
      </c>
      <c r="H623" s="5" t="s">
        <v>4359</v>
      </c>
      <c r="I623" s="5" t="s">
        <v>803</v>
      </c>
      <c r="J623" s="5" t="s">
        <v>51</v>
      </c>
      <c r="K623" s="5" t="s">
        <v>15266</v>
      </c>
      <c r="L623" s="2">
        <f t="shared" si="9"/>
        <v>613778.84978424094</v>
      </c>
      <c r="M623" s="14" t="s">
        <v>38</v>
      </c>
      <c r="N623" s="14" t="s">
        <v>15267</v>
      </c>
    </row>
    <row r="624" spans="2:14" hidden="1" outlineLevel="1">
      <c r="B624" s="5" t="s">
        <v>4356</v>
      </c>
      <c r="C624" s="5" t="s">
        <v>37</v>
      </c>
      <c r="D624" s="5" t="s">
        <v>55</v>
      </c>
      <c r="E624" s="5"/>
      <c r="F624" s="5" t="s">
        <v>15268</v>
      </c>
      <c r="G624" s="5" t="s">
        <v>15269</v>
      </c>
      <c r="H624" s="5" t="s">
        <v>4359</v>
      </c>
      <c r="I624" s="5" t="s">
        <v>15270</v>
      </c>
      <c r="J624" s="5" t="s">
        <v>51</v>
      </c>
      <c r="K624" s="5" t="s">
        <v>409</v>
      </c>
      <c r="L624" s="2">
        <f t="shared" si="9"/>
        <v>-108313.91466780721</v>
      </c>
      <c r="M624" s="14" t="s">
        <v>38</v>
      </c>
      <c r="N624" s="14" t="s">
        <v>15271</v>
      </c>
    </row>
    <row r="625" spans="1:14" collapsed="1">
      <c r="A625" s="3" t="s">
        <v>15272</v>
      </c>
      <c r="B625" s="2" t="s">
        <v>3257</v>
      </c>
      <c r="C625" s="2" t="s">
        <v>3258</v>
      </c>
      <c r="D625" s="2" t="s">
        <v>15273</v>
      </c>
      <c r="E625" s="2" t="s">
        <v>15274</v>
      </c>
      <c r="F625" s="2" t="s">
        <v>15275</v>
      </c>
      <c r="G625" s="2" t="s">
        <v>15276</v>
      </c>
      <c r="H625" s="2" t="s">
        <v>9401</v>
      </c>
      <c r="I625" s="3" t="s">
        <v>3263</v>
      </c>
      <c r="K625" s="2">
        <f>67/101634</f>
        <v>6.5922821103174133E-4</v>
      </c>
      <c r="L625" s="2">
        <f t="shared" si="9"/>
        <v>3.4001708664906309</v>
      </c>
      <c r="M625" s="10">
        <v>-0.23400000000000001</v>
      </c>
      <c r="N625" s="10">
        <v>6.22</v>
      </c>
    </row>
    <row r="626" spans="1:14" hidden="1" outlineLevel="1">
      <c r="A626" s="3" t="s">
        <v>3264</v>
      </c>
      <c r="B626" s="4" t="s">
        <v>3265</v>
      </c>
      <c r="C626" s="4" t="s">
        <v>3266</v>
      </c>
      <c r="D626" s="4" t="s">
        <v>15273</v>
      </c>
      <c r="E626" s="4" t="s">
        <v>15274</v>
      </c>
      <c r="F626" s="4" t="s">
        <v>15275</v>
      </c>
      <c r="G626" s="4" t="s">
        <v>24</v>
      </c>
      <c r="H626" s="4" t="s">
        <v>9401</v>
      </c>
      <c r="I626" s="3" t="s">
        <v>3267</v>
      </c>
      <c r="L626" s="2">
        <f t="shared" si="9"/>
        <v>0</v>
      </c>
      <c r="M626" s="16"/>
      <c r="N626" s="16"/>
    </row>
    <row r="627" spans="1:14" hidden="1" outlineLevel="1">
      <c r="B627" s="1" t="s">
        <v>26</v>
      </c>
      <c r="C627" s="1" t="s">
        <v>27</v>
      </c>
      <c r="D627" s="1" t="s">
        <v>4</v>
      </c>
      <c r="E627" s="1" t="s">
        <v>28</v>
      </c>
      <c r="F627" s="1" t="s">
        <v>29</v>
      </c>
      <c r="G627" s="1" t="s">
        <v>30</v>
      </c>
      <c r="H627" s="1" t="s">
        <v>31</v>
      </c>
      <c r="I627" s="1" t="s">
        <v>32</v>
      </c>
      <c r="J627" s="1" t="s">
        <v>33</v>
      </c>
      <c r="K627" s="1" t="s">
        <v>3</v>
      </c>
      <c r="L627" s="2" t="e">
        <f t="shared" si="9"/>
        <v>#VALUE!</v>
      </c>
      <c r="M627" s="13" t="s">
        <v>34</v>
      </c>
      <c r="N627" s="13" t="s">
        <v>35</v>
      </c>
    </row>
    <row r="628" spans="1:14" hidden="1" outlineLevel="1">
      <c r="B628" s="5" t="s">
        <v>3268</v>
      </c>
      <c r="C628" s="5" t="s">
        <v>24</v>
      </c>
      <c r="D628" s="5" t="s">
        <v>55</v>
      </c>
      <c r="E628" s="5"/>
      <c r="F628" s="5" t="s">
        <v>15277</v>
      </c>
      <c r="G628" s="5" t="s">
        <v>15278</v>
      </c>
      <c r="H628" s="5" t="s">
        <v>3271</v>
      </c>
      <c r="I628" s="5" t="s">
        <v>5539</v>
      </c>
      <c r="J628" s="5" t="s">
        <v>51</v>
      </c>
      <c r="K628" s="5" t="s">
        <v>195</v>
      </c>
      <c r="L628" s="2">
        <f t="shared" si="9"/>
        <v>288837.10578081926</v>
      </c>
      <c r="M628" s="14" t="s">
        <v>38</v>
      </c>
      <c r="N628" s="14" t="s">
        <v>15279</v>
      </c>
    </row>
    <row r="629" spans="1:14" hidden="1" outlineLevel="1">
      <c r="B629" s="5" t="s">
        <v>3274</v>
      </c>
      <c r="C629" s="5" t="s">
        <v>24</v>
      </c>
      <c r="D629" s="5" t="s">
        <v>46</v>
      </c>
      <c r="E629" s="5"/>
      <c r="F629" s="5" t="s">
        <v>15280</v>
      </c>
      <c r="G629" s="5" t="s">
        <v>15281</v>
      </c>
      <c r="H629" s="5" t="s">
        <v>3277</v>
      </c>
      <c r="I629" s="5" t="s">
        <v>1463</v>
      </c>
      <c r="J629" s="5" t="s">
        <v>51</v>
      </c>
      <c r="K629" s="5" t="s">
        <v>1423</v>
      </c>
      <c r="L629" s="2">
        <f t="shared" si="9"/>
        <v>206312.21841487091</v>
      </c>
      <c r="M629" s="14" t="s">
        <v>38</v>
      </c>
      <c r="N629" s="14" t="s">
        <v>15282</v>
      </c>
    </row>
    <row r="630" spans="1:14" hidden="1" outlineLevel="1">
      <c r="B630" s="5" t="s">
        <v>3279</v>
      </c>
      <c r="C630" s="5" t="s">
        <v>24</v>
      </c>
      <c r="D630" s="5" t="s">
        <v>374</v>
      </c>
      <c r="E630" s="5" t="s">
        <v>120</v>
      </c>
      <c r="F630" s="5" t="s">
        <v>15283</v>
      </c>
      <c r="G630" s="5" t="s">
        <v>15284</v>
      </c>
      <c r="H630" s="5" t="s">
        <v>3282</v>
      </c>
      <c r="I630" s="5" t="s">
        <v>15285</v>
      </c>
      <c r="J630" s="5" t="s">
        <v>51</v>
      </c>
      <c r="K630" s="5" t="s">
        <v>3819</v>
      </c>
      <c r="L630" s="2">
        <f t="shared" si="9"/>
        <v>-118629.52558855076</v>
      </c>
      <c r="M630" s="14" t="s">
        <v>38</v>
      </c>
      <c r="N630" s="14" t="s">
        <v>8236</v>
      </c>
    </row>
    <row r="631" spans="1:14" hidden="1" outlineLevel="1">
      <c r="B631" s="5" t="s">
        <v>3284</v>
      </c>
      <c r="C631" s="5" t="s">
        <v>24</v>
      </c>
      <c r="D631" s="5" t="s">
        <v>38</v>
      </c>
      <c r="E631" s="5"/>
      <c r="F631" s="5" t="s">
        <v>15286</v>
      </c>
      <c r="G631" s="5" t="s">
        <v>15287</v>
      </c>
      <c r="H631" s="5" t="s">
        <v>3287</v>
      </c>
      <c r="I631" s="5" t="s">
        <v>3812</v>
      </c>
      <c r="J631" s="5" t="s">
        <v>51</v>
      </c>
      <c r="K631" s="5" t="s">
        <v>68</v>
      </c>
      <c r="L631" s="2">
        <f t="shared" si="9"/>
        <v>293994.91124119103</v>
      </c>
      <c r="M631" s="14" t="s">
        <v>38</v>
      </c>
      <c r="N631" s="14" t="s">
        <v>13876</v>
      </c>
    </row>
    <row r="632" spans="1:14" hidden="1" outlineLevel="1">
      <c r="B632" s="5" t="s">
        <v>3289</v>
      </c>
      <c r="C632" s="5" t="s">
        <v>24</v>
      </c>
      <c r="D632" s="5" t="s">
        <v>46</v>
      </c>
      <c r="E632" s="5"/>
      <c r="F632" s="5" t="s">
        <v>15288</v>
      </c>
      <c r="G632" s="5" t="s">
        <v>15289</v>
      </c>
      <c r="H632" s="5" t="s">
        <v>3292</v>
      </c>
      <c r="I632" s="5" t="s">
        <v>3235</v>
      </c>
      <c r="J632" s="5" t="s">
        <v>51</v>
      </c>
      <c r="K632" s="5" t="s">
        <v>132</v>
      </c>
      <c r="L632" s="2">
        <f t="shared" si="9"/>
        <v>170207.58019226851</v>
      </c>
      <c r="M632" s="14" t="s">
        <v>38</v>
      </c>
      <c r="N632" s="14" t="s">
        <v>15290</v>
      </c>
    </row>
    <row r="633" spans="1:14" hidden="1" outlineLevel="1">
      <c r="B633" s="5" t="s">
        <v>3294</v>
      </c>
      <c r="C633" s="5" t="s">
        <v>24</v>
      </c>
      <c r="D633" s="5" t="s">
        <v>63</v>
      </c>
      <c r="E633" s="5"/>
      <c r="F633" s="5" t="s">
        <v>15291</v>
      </c>
      <c r="G633" s="5" t="s">
        <v>15292</v>
      </c>
      <c r="H633" s="5" t="s">
        <v>3297</v>
      </c>
      <c r="I633" s="5" t="s">
        <v>1012</v>
      </c>
      <c r="J633" s="5" t="s">
        <v>51</v>
      </c>
      <c r="K633" s="5" t="s">
        <v>89</v>
      </c>
      <c r="L633" s="2">
        <f t="shared" si="9"/>
        <v>144418.55289040963</v>
      </c>
      <c r="M633" s="14" t="s">
        <v>38</v>
      </c>
      <c r="N633" s="14" t="s">
        <v>15293</v>
      </c>
    </row>
    <row r="634" spans="1:14" hidden="1" outlineLevel="1">
      <c r="B634" s="5" t="s">
        <v>3300</v>
      </c>
      <c r="C634" s="5" t="s">
        <v>24</v>
      </c>
      <c r="D634" s="5" t="s">
        <v>55</v>
      </c>
      <c r="E634" s="5"/>
      <c r="F634" s="5" t="s">
        <v>15294</v>
      </c>
      <c r="G634" s="5" t="s">
        <v>15295</v>
      </c>
      <c r="H634" s="5" t="s">
        <v>3303</v>
      </c>
      <c r="I634" s="5" t="s">
        <v>187</v>
      </c>
      <c r="J634" s="5" t="s">
        <v>51</v>
      </c>
      <c r="K634" s="5" t="s">
        <v>89</v>
      </c>
      <c r="L634" s="2">
        <f t="shared" si="9"/>
        <v>144418.55289040963</v>
      </c>
      <c r="M634" s="14" t="s">
        <v>38</v>
      </c>
      <c r="N634" s="14" t="s">
        <v>6062</v>
      </c>
    </row>
    <row r="635" spans="1:14" hidden="1" outlineLevel="1">
      <c r="B635" s="5" t="s">
        <v>3306</v>
      </c>
      <c r="C635" s="5" t="s">
        <v>24</v>
      </c>
      <c r="D635" s="5" t="s">
        <v>46</v>
      </c>
      <c r="E635" s="5"/>
      <c r="F635" s="5" t="s">
        <v>15296</v>
      </c>
      <c r="G635" s="5" t="s">
        <v>15297</v>
      </c>
      <c r="H635" s="5" t="s">
        <v>3309</v>
      </c>
      <c r="I635" s="5" t="s">
        <v>10321</v>
      </c>
      <c r="J635" s="5" t="s">
        <v>51</v>
      </c>
      <c r="K635" s="5" t="s">
        <v>289</v>
      </c>
      <c r="L635" s="2">
        <f t="shared" si="9"/>
        <v>247574.66209784505</v>
      </c>
      <c r="M635" s="14" t="s">
        <v>38</v>
      </c>
      <c r="N635" s="14" t="s">
        <v>8242</v>
      </c>
    </row>
    <row r="636" spans="1:14" hidden="1" outlineLevel="1">
      <c r="B636" s="5" t="s">
        <v>3311</v>
      </c>
      <c r="C636" s="5" t="s">
        <v>24</v>
      </c>
      <c r="D636" s="5" t="s">
        <v>46</v>
      </c>
      <c r="E636" s="5"/>
      <c r="F636" s="5" t="s">
        <v>15298</v>
      </c>
      <c r="G636" s="5" t="s">
        <v>15299</v>
      </c>
      <c r="H636" s="5" t="s">
        <v>3314</v>
      </c>
      <c r="I636" s="5" t="s">
        <v>3166</v>
      </c>
      <c r="J636" s="5" t="s">
        <v>51</v>
      </c>
      <c r="K636" s="5" t="s">
        <v>379</v>
      </c>
      <c r="L636" s="2">
        <f t="shared" si="9"/>
        <v>299152.71670156281</v>
      </c>
      <c r="M636" s="14" t="s">
        <v>38</v>
      </c>
      <c r="N636" s="14" t="s">
        <v>15300</v>
      </c>
    </row>
    <row r="637" spans="1:14" hidden="1" outlineLevel="1">
      <c r="B637" s="5" t="s">
        <v>3316</v>
      </c>
      <c r="C637" s="5" t="s">
        <v>24</v>
      </c>
      <c r="D637" s="5" t="s">
        <v>38</v>
      </c>
      <c r="E637" s="5"/>
      <c r="F637" s="5" t="s">
        <v>15301</v>
      </c>
      <c r="G637" s="5" t="s">
        <v>15302</v>
      </c>
      <c r="H637" s="5" t="s">
        <v>3319</v>
      </c>
      <c r="I637" s="5" t="s">
        <v>1710</v>
      </c>
      <c r="J637" s="5" t="s">
        <v>51</v>
      </c>
      <c r="K637" s="5" t="s">
        <v>215</v>
      </c>
      <c r="L637" s="2">
        <f t="shared" si="9"/>
        <v>190838.80203375558</v>
      </c>
      <c r="M637" s="14" t="s">
        <v>38</v>
      </c>
      <c r="N637" s="14" t="s">
        <v>15303</v>
      </c>
    </row>
    <row r="638" spans="1:14" hidden="1" outlineLevel="1">
      <c r="B638" s="5" t="s">
        <v>3327</v>
      </c>
      <c r="C638" s="5" t="s">
        <v>24</v>
      </c>
      <c r="D638" s="5" t="s">
        <v>38</v>
      </c>
      <c r="E638" s="5"/>
      <c r="F638" s="5" t="s">
        <v>15304</v>
      </c>
      <c r="G638" s="5" t="s">
        <v>15305</v>
      </c>
      <c r="H638" s="5" t="s">
        <v>3330</v>
      </c>
      <c r="I638" s="5" t="s">
        <v>15306</v>
      </c>
      <c r="J638" s="5" t="s">
        <v>51</v>
      </c>
      <c r="K638" s="5" t="s">
        <v>2286</v>
      </c>
      <c r="L638" s="2">
        <f t="shared" si="9"/>
        <v>97998.303747063677</v>
      </c>
      <c r="M638" s="14" t="s">
        <v>38</v>
      </c>
      <c r="N638" s="14" t="s">
        <v>15307</v>
      </c>
    </row>
    <row r="639" spans="1:14" hidden="1" outlineLevel="1">
      <c r="B639" s="5" t="s">
        <v>3338</v>
      </c>
      <c r="C639" s="5" t="s">
        <v>24</v>
      </c>
      <c r="D639" s="5" t="s">
        <v>46</v>
      </c>
      <c r="E639" s="5"/>
      <c r="F639" s="5" t="s">
        <v>15308</v>
      </c>
      <c r="G639" s="5" t="s">
        <v>15309</v>
      </c>
      <c r="H639" s="5" t="s">
        <v>3341</v>
      </c>
      <c r="I639" s="5" t="s">
        <v>1145</v>
      </c>
      <c r="J639" s="5" t="s">
        <v>51</v>
      </c>
      <c r="K639" s="5" t="s">
        <v>259</v>
      </c>
      <c r="L639" s="2">
        <f t="shared" si="9"/>
        <v>232101.24571672978</v>
      </c>
      <c r="M639" s="14" t="s">
        <v>38</v>
      </c>
      <c r="N639" s="14" t="s">
        <v>15310</v>
      </c>
    </row>
    <row r="640" spans="1:14" hidden="1" outlineLevel="1">
      <c r="B640" s="5" t="s">
        <v>3344</v>
      </c>
      <c r="C640" s="5" t="s">
        <v>24</v>
      </c>
      <c r="D640" s="5" t="s">
        <v>38</v>
      </c>
      <c r="E640" s="5"/>
      <c r="F640" s="5" t="s">
        <v>3345</v>
      </c>
      <c r="G640" s="5" t="s">
        <v>3346</v>
      </c>
      <c r="H640" s="5" t="s">
        <v>3347</v>
      </c>
      <c r="I640" s="5" t="s">
        <v>1599</v>
      </c>
      <c r="J640" s="5" t="s">
        <v>51</v>
      </c>
      <c r="K640" s="5" t="s">
        <v>1060</v>
      </c>
      <c r="L640" s="2">
        <f t="shared" si="9"/>
        <v>-51578.054603717726</v>
      </c>
      <c r="M640" s="14" t="s">
        <v>38</v>
      </c>
      <c r="N640" s="14" t="s">
        <v>7967</v>
      </c>
    </row>
    <row r="641" spans="2:14" hidden="1" outlineLevel="1">
      <c r="B641" s="5" t="s">
        <v>3344</v>
      </c>
      <c r="C641" s="5" t="s">
        <v>24</v>
      </c>
      <c r="D641" s="5" t="s">
        <v>55</v>
      </c>
      <c r="E641" s="5"/>
      <c r="F641" s="5" t="s">
        <v>15311</v>
      </c>
      <c r="G641" s="5" t="s">
        <v>15312</v>
      </c>
      <c r="H641" s="5" t="s">
        <v>3347</v>
      </c>
      <c r="I641" s="5" t="s">
        <v>2977</v>
      </c>
      <c r="J641" s="5" t="s">
        <v>51</v>
      </c>
      <c r="K641" s="5" t="s">
        <v>181</v>
      </c>
      <c r="L641" s="2">
        <f t="shared" si="9"/>
        <v>159891.96927152495</v>
      </c>
      <c r="M641" s="14" t="s">
        <v>38</v>
      </c>
      <c r="N641" s="14" t="s">
        <v>15313</v>
      </c>
    </row>
    <row r="642" spans="2:14" hidden="1" outlineLevel="1">
      <c r="B642" s="5" t="s">
        <v>3352</v>
      </c>
      <c r="C642" s="5" t="s">
        <v>24</v>
      </c>
      <c r="D642" s="5" t="s">
        <v>38</v>
      </c>
      <c r="E642" s="5" t="s">
        <v>120</v>
      </c>
      <c r="F642" s="5" t="s">
        <v>7808</v>
      </c>
      <c r="G642" s="5" t="s">
        <v>7809</v>
      </c>
      <c r="H642" s="5" t="s">
        <v>3355</v>
      </c>
      <c r="I642" s="5" t="s">
        <v>1503</v>
      </c>
      <c r="J642" s="5" t="s">
        <v>51</v>
      </c>
      <c r="K642" s="5" t="s">
        <v>676</v>
      </c>
      <c r="L642" s="2">
        <f t="shared" si="9"/>
        <v>-5157.8054603717728</v>
      </c>
      <c r="M642" s="14" t="s">
        <v>38</v>
      </c>
      <c r="N642" s="14" t="s">
        <v>15314</v>
      </c>
    </row>
    <row r="643" spans="2:14" hidden="1" outlineLevel="1">
      <c r="B643" s="5" t="s">
        <v>3363</v>
      </c>
      <c r="C643" s="5" t="s">
        <v>24</v>
      </c>
      <c r="D643" s="5" t="s">
        <v>46</v>
      </c>
      <c r="E643" s="5"/>
      <c r="F643" s="5" t="s">
        <v>15315</v>
      </c>
      <c r="G643" s="5" t="s">
        <v>15316</v>
      </c>
      <c r="H643" s="5" t="s">
        <v>3366</v>
      </c>
      <c r="I643" s="5" t="s">
        <v>705</v>
      </c>
      <c r="J643" s="5" t="s">
        <v>51</v>
      </c>
      <c r="K643" s="5" t="s">
        <v>952</v>
      </c>
      <c r="L643" s="2">
        <f t="shared" ref="L643:L706" si="10">K643/$K$944*100</f>
        <v>113471.720128179</v>
      </c>
      <c r="M643" s="14" t="s">
        <v>38</v>
      </c>
      <c r="N643" s="14" t="s">
        <v>15317</v>
      </c>
    </row>
    <row r="644" spans="2:14" hidden="1" outlineLevel="1">
      <c r="B644" s="5" t="s">
        <v>3368</v>
      </c>
      <c r="C644" s="5" t="s">
        <v>24</v>
      </c>
      <c r="D644" s="5" t="s">
        <v>38</v>
      </c>
      <c r="E644" s="5"/>
      <c r="F644" s="5" t="s">
        <v>15318</v>
      </c>
      <c r="G644" s="5" t="s">
        <v>15319</v>
      </c>
      <c r="H644" s="5" t="s">
        <v>3371</v>
      </c>
      <c r="I644" s="5" t="s">
        <v>4087</v>
      </c>
      <c r="J644" s="5" t="s">
        <v>51</v>
      </c>
      <c r="K644" s="5" t="s">
        <v>2097</v>
      </c>
      <c r="L644" s="2">
        <f t="shared" si="10"/>
        <v>92840.498286691916</v>
      </c>
      <c r="M644" s="14" t="s">
        <v>38</v>
      </c>
      <c r="N644" s="14" t="s">
        <v>15320</v>
      </c>
    </row>
    <row r="645" spans="2:14" hidden="1" outlineLevel="1">
      <c r="B645" s="5" t="s">
        <v>3368</v>
      </c>
      <c r="C645" s="5" t="s">
        <v>24</v>
      </c>
      <c r="D645" s="5" t="s">
        <v>38</v>
      </c>
      <c r="E645" s="5"/>
      <c r="F645" s="5" t="s">
        <v>15321</v>
      </c>
      <c r="G645" s="5" t="s">
        <v>15322</v>
      </c>
      <c r="H645" s="5" t="s">
        <v>3371</v>
      </c>
      <c r="I645" s="5" t="s">
        <v>717</v>
      </c>
      <c r="J645" s="5" t="s">
        <v>51</v>
      </c>
      <c r="K645" s="5" t="s">
        <v>1095</v>
      </c>
      <c r="L645" s="2">
        <f t="shared" si="10"/>
        <v>-82524.887365948365</v>
      </c>
      <c r="M645" s="14" t="s">
        <v>38</v>
      </c>
      <c r="N645" s="14" t="s">
        <v>2344</v>
      </c>
    </row>
    <row r="646" spans="2:14" hidden="1" outlineLevel="1">
      <c r="B646" s="5" t="s">
        <v>3376</v>
      </c>
      <c r="C646" s="5" t="s">
        <v>24</v>
      </c>
      <c r="D646" s="5" t="s">
        <v>38</v>
      </c>
      <c r="E646" s="5"/>
      <c r="F646" s="5" t="s">
        <v>15323</v>
      </c>
      <c r="G646" s="5" t="s">
        <v>15324</v>
      </c>
      <c r="H646" s="5" t="s">
        <v>3379</v>
      </c>
      <c r="I646" s="5" t="s">
        <v>2516</v>
      </c>
      <c r="J646" s="5" t="s">
        <v>38</v>
      </c>
      <c r="K646" s="5" t="s">
        <v>1209</v>
      </c>
      <c r="L646" s="2">
        <f t="shared" si="10"/>
        <v>268205.88393933215</v>
      </c>
      <c r="M646" s="14" t="s">
        <v>38</v>
      </c>
      <c r="N646" s="14" t="s">
        <v>15325</v>
      </c>
    </row>
    <row r="647" spans="2:14" hidden="1" outlineLevel="1">
      <c r="B647" s="5" t="s">
        <v>3376</v>
      </c>
      <c r="C647" s="5" t="s">
        <v>24</v>
      </c>
      <c r="D647" s="5" t="s">
        <v>55</v>
      </c>
      <c r="E647" s="5"/>
      <c r="F647" s="5" t="s">
        <v>15326</v>
      </c>
      <c r="G647" s="5" t="s">
        <v>15327</v>
      </c>
      <c r="H647" s="5" t="s">
        <v>3379</v>
      </c>
      <c r="I647" s="5" t="s">
        <v>6709</v>
      </c>
      <c r="J647" s="5" t="s">
        <v>38</v>
      </c>
      <c r="K647" s="5" t="s">
        <v>331</v>
      </c>
      <c r="L647" s="2">
        <f t="shared" si="10"/>
        <v>-170207.58019226851</v>
      </c>
      <c r="M647" s="14" t="s">
        <v>38</v>
      </c>
      <c r="N647" s="14" t="s">
        <v>15328</v>
      </c>
    </row>
    <row r="648" spans="2:14" hidden="1" outlineLevel="1">
      <c r="B648" s="5" t="s">
        <v>3385</v>
      </c>
      <c r="C648" s="5" t="s">
        <v>24</v>
      </c>
      <c r="D648" s="5" t="s">
        <v>55</v>
      </c>
      <c r="E648" s="5"/>
      <c r="F648" s="5" t="s">
        <v>15329</v>
      </c>
      <c r="G648" s="5" t="s">
        <v>15330</v>
      </c>
      <c r="H648" s="5" t="s">
        <v>3388</v>
      </c>
      <c r="I648" s="5" t="s">
        <v>1055</v>
      </c>
      <c r="J648" s="5" t="s">
        <v>51</v>
      </c>
      <c r="K648" s="5" t="s">
        <v>452</v>
      </c>
      <c r="L648" s="2">
        <f t="shared" si="10"/>
        <v>361046.38222602406</v>
      </c>
      <c r="M648" s="14" t="s">
        <v>38</v>
      </c>
      <c r="N648" s="14" t="s">
        <v>15331</v>
      </c>
    </row>
    <row r="649" spans="2:14" hidden="1" outlineLevel="1">
      <c r="B649" s="5" t="s">
        <v>3390</v>
      </c>
      <c r="C649" s="5" t="s">
        <v>37</v>
      </c>
      <c r="D649" s="5" t="s">
        <v>63</v>
      </c>
      <c r="E649" s="5"/>
      <c r="F649" s="5" t="s">
        <v>15332</v>
      </c>
      <c r="G649" s="5" t="s">
        <v>15333</v>
      </c>
      <c r="H649" s="5" t="s">
        <v>3393</v>
      </c>
      <c r="I649" s="5" t="s">
        <v>10389</v>
      </c>
      <c r="J649" s="5" t="s">
        <v>51</v>
      </c>
      <c r="K649" s="5" t="s">
        <v>1613</v>
      </c>
      <c r="L649" s="2">
        <f t="shared" si="10"/>
        <v>381677.60406751116</v>
      </c>
      <c r="M649" s="14" t="s">
        <v>38</v>
      </c>
      <c r="N649" s="14" t="s">
        <v>15334</v>
      </c>
    </row>
    <row r="650" spans="2:14" hidden="1" outlineLevel="1">
      <c r="B650" s="5" t="s">
        <v>3400</v>
      </c>
      <c r="C650" s="5" t="s">
        <v>24</v>
      </c>
      <c r="D650" s="5" t="s">
        <v>38</v>
      </c>
      <c r="E650" s="5"/>
      <c r="F650" s="5" t="s">
        <v>15335</v>
      </c>
      <c r="G650" s="5" t="s">
        <v>15336</v>
      </c>
      <c r="H650" s="5" t="s">
        <v>3403</v>
      </c>
      <c r="I650" s="5" t="s">
        <v>1110</v>
      </c>
      <c r="J650" s="5" t="s">
        <v>51</v>
      </c>
      <c r="K650" s="5" t="s">
        <v>215</v>
      </c>
      <c r="L650" s="2">
        <f t="shared" si="10"/>
        <v>190838.80203375558</v>
      </c>
      <c r="M650" s="14" t="s">
        <v>38</v>
      </c>
      <c r="N650" s="14" t="s">
        <v>15337</v>
      </c>
    </row>
    <row r="651" spans="2:14" hidden="1" outlineLevel="1">
      <c r="B651" s="5" t="s">
        <v>3406</v>
      </c>
      <c r="C651" s="5" t="s">
        <v>24</v>
      </c>
      <c r="D651" s="5" t="s">
        <v>55</v>
      </c>
      <c r="E651" s="5"/>
      <c r="F651" s="5" t="s">
        <v>15338</v>
      </c>
      <c r="G651" s="5" t="s">
        <v>15339</v>
      </c>
      <c r="H651" s="5" t="s">
        <v>3409</v>
      </c>
      <c r="I651" s="5" t="s">
        <v>1267</v>
      </c>
      <c r="J651" s="5" t="s">
        <v>38</v>
      </c>
      <c r="K651" s="5" t="s">
        <v>324</v>
      </c>
      <c r="L651" s="2">
        <f t="shared" si="10"/>
        <v>216627.82933561443</v>
      </c>
      <c r="M651" s="14" t="s">
        <v>38</v>
      </c>
      <c r="N651" s="14" t="s">
        <v>15340</v>
      </c>
    </row>
    <row r="652" spans="2:14" hidden="1" outlineLevel="1">
      <c r="B652" s="5" t="s">
        <v>3406</v>
      </c>
      <c r="C652" s="5" t="s">
        <v>24</v>
      </c>
      <c r="D652" s="5" t="s">
        <v>38</v>
      </c>
      <c r="E652" s="5"/>
      <c r="F652" s="5" t="s">
        <v>15341</v>
      </c>
      <c r="G652" s="5" t="s">
        <v>15342</v>
      </c>
      <c r="H652" s="5" t="s">
        <v>3409</v>
      </c>
      <c r="I652" s="5" t="s">
        <v>2961</v>
      </c>
      <c r="J652" s="5" t="s">
        <v>38</v>
      </c>
      <c r="K652" s="5" t="s">
        <v>1281</v>
      </c>
      <c r="L652" s="2">
        <f t="shared" si="10"/>
        <v>-87682.692826320141</v>
      </c>
      <c r="M652" s="14" t="s">
        <v>38</v>
      </c>
      <c r="N652" s="14" t="s">
        <v>15343</v>
      </c>
    </row>
    <row r="653" spans="2:14" hidden="1" outlineLevel="1">
      <c r="B653" s="5" t="s">
        <v>3411</v>
      </c>
      <c r="C653" s="5" t="s">
        <v>24</v>
      </c>
      <c r="D653" s="5" t="s">
        <v>55</v>
      </c>
      <c r="E653" s="5"/>
      <c r="F653" s="5" t="s">
        <v>15344</v>
      </c>
      <c r="G653" s="5" t="s">
        <v>15345</v>
      </c>
      <c r="H653" s="5" t="s">
        <v>3414</v>
      </c>
      <c r="I653" s="5" t="s">
        <v>251</v>
      </c>
      <c r="J653" s="5" t="s">
        <v>51</v>
      </c>
      <c r="K653" s="5" t="s">
        <v>52</v>
      </c>
      <c r="L653" s="2">
        <f t="shared" si="10"/>
        <v>185680.99657338383</v>
      </c>
      <c r="M653" s="14" t="s">
        <v>38</v>
      </c>
      <c r="N653" s="14" t="s">
        <v>15346</v>
      </c>
    </row>
    <row r="654" spans="2:14" hidden="1" outlineLevel="1">
      <c r="B654" s="5" t="s">
        <v>3434</v>
      </c>
      <c r="C654" s="5" t="s">
        <v>24</v>
      </c>
      <c r="D654" s="5" t="s">
        <v>38</v>
      </c>
      <c r="E654" s="5"/>
      <c r="F654" s="5" t="s">
        <v>15347</v>
      </c>
      <c r="G654" s="5" t="s">
        <v>15348</v>
      </c>
      <c r="H654" s="5" t="s">
        <v>3437</v>
      </c>
      <c r="I654" s="5" t="s">
        <v>4129</v>
      </c>
      <c r="J654" s="5" t="s">
        <v>51</v>
      </c>
      <c r="K654" s="5" t="s">
        <v>1695</v>
      </c>
      <c r="L654" s="2">
        <f t="shared" si="10"/>
        <v>335257.35492416518</v>
      </c>
      <c r="M654" s="14" t="s">
        <v>38</v>
      </c>
      <c r="N654" s="14" t="s">
        <v>15349</v>
      </c>
    </row>
    <row r="655" spans="2:14" hidden="1" outlineLevel="1">
      <c r="B655" s="5" t="s">
        <v>3442</v>
      </c>
      <c r="C655" s="5" t="s">
        <v>37</v>
      </c>
      <c r="D655" s="5" t="s">
        <v>63</v>
      </c>
      <c r="E655" s="5"/>
      <c r="F655" s="5" t="s">
        <v>15350</v>
      </c>
      <c r="G655" s="5" t="s">
        <v>15351</v>
      </c>
      <c r="H655" s="5" t="s">
        <v>3445</v>
      </c>
      <c r="I655" s="5" t="s">
        <v>4087</v>
      </c>
      <c r="J655" s="5" t="s">
        <v>38</v>
      </c>
      <c r="K655" s="5" t="s">
        <v>68</v>
      </c>
      <c r="L655" s="2">
        <f t="shared" si="10"/>
        <v>293994.91124119103</v>
      </c>
      <c r="M655" s="14" t="s">
        <v>38</v>
      </c>
      <c r="N655" s="14" t="s">
        <v>15352</v>
      </c>
    </row>
    <row r="656" spans="2:14" hidden="1" outlineLevel="1">
      <c r="B656" s="5" t="s">
        <v>3442</v>
      </c>
      <c r="C656" s="5" t="s">
        <v>37</v>
      </c>
      <c r="D656" s="5" t="s">
        <v>63</v>
      </c>
      <c r="E656" s="5"/>
      <c r="F656" s="5" t="s">
        <v>15353</v>
      </c>
      <c r="G656" s="5" t="s">
        <v>15354</v>
      </c>
      <c r="H656" s="5" t="s">
        <v>3445</v>
      </c>
      <c r="I656" s="5" t="s">
        <v>1273</v>
      </c>
      <c r="J656" s="5" t="s">
        <v>38</v>
      </c>
      <c r="K656" s="5" t="s">
        <v>466</v>
      </c>
      <c r="L656" s="2">
        <f t="shared" si="10"/>
        <v>-257890.27301858863</v>
      </c>
      <c r="M656" s="14" t="s">
        <v>38</v>
      </c>
      <c r="N656" s="14" t="s">
        <v>15355</v>
      </c>
    </row>
    <row r="657" spans="1:14" hidden="1" outlineLevel="1">
      <c r="B657" s="5" t="s">
        <v>7902</v>
      </c>
      <c r="C657" s="5" t="s">
        <v>24</v>
      </c>
      <c r="D657" s="5" t="s">
        <v>38</v>
      </c>
      <c r="E657" s="5"/>
      <c r="F657" s="5" t="s">
        <v>15356</v>
      </c>
      <c r="G657" s="5" t="s">
        <v>15357</v>
      </c>
      <c r="H657" s="5" t="s">
        <v>7905</v>
      </c>
      <c r="I657" s="5" t="s">
        <v>102</v>
      </c>
      <c r="J657" s="5" t="s">
        <v>51</v>
      </c>
      <c r="K657" s="5" t="s">
        <v>409</v>
      </c>
      <c r="L657" s="2">
        <f t="shared" si="10"/>
        <v>-108313.91466780721</v>
      </c>
      <c r="M657" s="14" t="s">
        <v>38</v>
      </c>
      <c r="N657" s="14" t="s">
        <v>15358</v>
      </c>
    </row>
    <row r="658" spans="1:14" hidden="1" outlineLevel="1">
      <c r="B658" s="5" t="s">
        <v>7902</v>
      </c>
      <c r="C658" s="5" t="s">
        <v>24</v>
      </c>
      <c r="D658" s="5" t="s">
        <v>55</v>
      </c>
      <c r="E658" s="5"/>
      <c r="F658" s="5" t="s">
        <v>15359</v>
      </c>
      <c r="G658" s="5" t="s">
        <v>15360</v>
      </c>
      <c r="H658" s="5" t="s">
        <v>7905</v>
      </c>
      <c r="I658" s="5" t="s">
        <v>330</v>
      </c>
      <c r="J658" s="5" t="s">
        <v>51</v>
      </c>
      <c r="K658" s="5" t="s">
        <v>239</v>
      </c>
      <c r="L658" s="2">
        <f t="shared" si="10"/>
        <v>108313.91466780721</v>
      </c>
      <c r="M658" s="14" t="s">
        <v>38</v>
      </c>
      <c r="N658" s="14" t="s">
        <v>8189</v>
      </c>
    </row>
    <row r="659" spans="1:14" collapsed="1">
      <c r="A659" s="3" t="s">
        <v>15361</v>
      </c>
      <c r="B659" s="2" t="s">
        <v>15362</v>
      </c>
      <c r="C659" s="2" t="s">
        <v>15363</v>
      </c>
      <c r="D659" s="2" t="s">
        <v>15364</v>
      </c>
      <c r="E659" s="2" t="s">
        <v>15365</v>
      </c>
      <c r="F659" s="2" t="s">
        <v>15366</v>
      </c>
      <c r="G659" s="2" t="s">
        <v>15367</v>
      </c>
      <c r="H659" s="2" t="s">
        <v>2945</v>
      </c>
      <c r="I659" s="3" t="s">
        <v>15368</v>
      </c>
      <c r="K659" s="2">
        <f>73/93894</f>
        <v>7.7747246895435275E-4</v>
      </c>
      <c r="L659" s="2">
        <f t="shared" si="10"/>
        <v>4.0100517456614835</v>
      </c>
      <c r="M659" s="10">
        <v>-0.71899999999999997</v>
      </c>
      <c r="N659" s="10">
        <v>7.68</v>
      </c>
    </row>
    <row r="660" spans="1:14" hidden="1" outlineLevel="1">
      <c r="B660" s="1" t="s">
        <v>26</v>
      </c>
      <c r="C660" s="1" t="s">
        <v>27</v>
      </c>
      <c r="D660" s="1" t="s">
        <v>4</v>
      </c>
      <c r="E660" s="1" t="s">
        <v>28</v>
      </c>
      <c r="F660" s="1" t="s">
        <v>29</v>
      </c>
      <c r="G660" s="1" t="s">
        <v>30</v>
      </c>
      <c r="H660" s="1" t="s">
        <v>31</v>
      </c>
      <c r="I660" s="1" t="s">
        <v>32</v>
      </c>
      <c r="J660" s="1" t="s">
        <v>33</v>
      </c>
      <c r="K660" s="1" t="s">
        <v>3</v>
      </c>
      <c r="L660" s="2" t="e">
        <f t="shared" si="10"/>
        <v>#VALUE!</v>
      </c>
      <c r="M660" s="13" t="s">
        <v>34</v>
      </c>
      <c r="N660" s="13" t="s">
        <v>35</v>
      </c>
    </row>
    <row r="661" spans="1:14" hidden="1" outlineLevel="1">
      <c r="B661" s="5" t="s">
        <v>15369</v>
      </c>
      <c r="C661" s="5" t="s">
        <v>24</v>
      </c>
      <c r="D661" s="5" t="s">
        <v>55</v>
      </c>
      <c r="E661" s="5"/>
      <c r="F661" s="5" t="s">
        <v>15370</v>
      </c>
      <c r="G661" s="5" t="s">
        <v>15371</v>
      </c>
      <c r="H661" s="5" t="s">
        <v>15372</v>
      </c>
      <c r="I661" s="5" t="s">
        <v>11541</v>
      </c>
      <c r="J661" s="5" t="s">
        <v>51</v>
      </c>
      <c r="K661" s="5" t="s">
        <v>43</v>
      </c>
      <c r="L661" s="2">
        <f t="shared" si="10"/>
        <v>154734.16381115318</v>
      </c>
      <c r="M661" s="14" t="s">
        <v>38</v>
      </c>
      <c r="N661" s="14" t="s">
        <v>1405</v>
      </c>
    </row>
    <row r="662" spans="1:14" hidden="1" outlineLevel="1">
      <c r="B662" s="5" t="s">
        <v>15373</v>
      </c>
      <c r="C662" s="5" t="s">
        <v>24</v>
      </c>
      <c r="D662" s="5" t="s">
        <v>55</v>
      </c>
      <c r="E662" s="5"/>
      <c r="F662" s="5" t="s">
        <v>15374</v>
      </c>
      <c r="G662" s="5" t="s">
        <v>15375</v>
      </c>
      <c r="H662" s="5" t="s">
        <v>15376</v>
      </c>
      <c r="I662" s="5" t="s">
        <v>705</v>
      </c>
      <c r="J662" s="5" t="s">
        <v>51</v>
      </c>
      <c r="K662" s="5" t="s">
        <v>324</v>
      </c>
      <c r="L662" s="2">
        <f t="shared" si="10"/>
        <v>216627.82933561443</v>
      </c>
      <c r="M662" s="14" t="s">
        <v>38</v>
      </c>
      <c r="N662" s="14" t="s">
        <v>13284</v>
      </c>
    </row>
    <row r="663" spans="1:14" hidden="1" outlineLevel="1">
      <c r="B663" s="5" t="s">
        <v>15377</v>
      </c>
      <c r="C663" s="5" t="s">
        <v>24</v>
      </c>
      <c r="D663" s="5" t="s">
        <v>38</v>
      </c>
      <c r="E663" s="5"/>
      <c r="F663" s="5" t="s">
        <v>15378</v>
      </c>
      <c r="G663" s="5" t="s">
        <v>15379</v>
      </c>
      <c r="H663" s="5" t="s">
        <v>15380</v>
      </c>
      <c r="I663" s="5" t="s">
        <v>11541</v>
      </c>
      <c r="J663" s="5" t="s">
        <v>51</v>
      </c>
      <c r="K663" s="5" t="s">
        <v>631</v>
      </c>
      <c r="L663" s="2">
        <f t="shared" si="10"/>
        <v>103156.10920743545</v>
      </c>
      <c r="M663" s="14" t="s">
        <v>38</v>
      </c>
      <c r="N663" s="14" t="s">
        <v>15381</v>
      </c>
    </row>
    <row r="664" spans="1:14" hidden="1" outlineLevel="1">
      <c r="B664" s="5" t="s">
        <v>15382</v>
      </c>
      <c r="C664" s="5" t="s">
        <v>24</v>
      </c>
      <c r="D664" s="5" t="s">
        <v>46</v>
      </c>
      <c r="E664" s="5"/>
      <c r="F664" s="5" t="s">
        <v>15383</v>
      </c>
      <c r="G664" s="5" t="s">
        <v>15384</v>
      </c>
      <c r="H664" s="5" t="s">
        <v>15385</v>
      </c>
      <c r="I664" s="5" t="s">
        <v>415</v>
      </c>
      <c r="J664" s="5" t="s">
        <v>51</v>
      </c>
      <c r="K664" s="5" t="s">
        <v>52</v>
      </c>
      <c r="L664" s="2">
        <f t="shared" si="10"/>
        <v>185680.99657338383</v>
      </c>
      <c r="M664" s="14" t="s">
        <v>38</v>
      </c>
      <c r="N664" s="14" t="s">
        <v>15386</v>
      </c>
    </row>
    <row r="665" spans="1:14" hidden="1" outlineLevel="1">
      <c r="B665" s="5" t="s">
        <v>15387</v>
      </c>
      <c r="C665" s="5" t="s">
        <v>24</v>
      </c>
      <c r="D665" s="5" t="s">
        <v>38</v>
      </c>
      <c r="E665" s="5"/>
      <c r="F665" s="5" t="s">
        <v>15388</v>
      </c>
      <c r="G665" s="5" t="s">
        <v>15389</v>
      </c>
      <c r="H665" s="5" t="s">
        <v>15390</v>
      </c>
      <c r="I665" s="5" t="s">
        <v>1085</v>
      </c>
      <c r="J665" s="5" t="s">
        <v>51</v>
      </c>
      <c r="K665" s="5" t="s">
        <v>259</v>
      </c>
      <c r="L665" s="2">
        <f t="shared" si="10"/>
        <v>232101.24571672978</v>
      </c>
      <c r="M665" s="14" t="s">
        <v>38</v>
      </c>
      <c r="N665" s="14" t="s">
        <v>15391</v>
      </c>
    </row>
    <row r="666" spans="1:14" hidden="1" outlineLevel="1">
      <c r="B666" s="5" t="s">
        <v>15392</v>
      </c>
      <c r="C666" s="5" t="s">
        <v>24</v>
      </c>
      <c r="D666" s="5" t="s">
        <v>55</v>
      </c>
      <c r="E666" s="5"/>
      <c r="F666" s="5" t="s">
        <v>15393</v>
      </c>
      <c r="G666" s="5" t="s">
        <v>15394</v>
      </c>
      <c r="H666" s="5" t="s">
        <v>15395</v>
      </c>
      <c r="I666" s="5" t="s">
        <v>13920</v>
      </c>
      <c r="J666" s="5" t="s">
        <v>51</v>
      </c>
      <c r="K666" s="5" t="s">
        <v>1209</v>
      </c>
      <c r="L666" s="2">
        <f t="shared" si="10"/>
        <v>268205.88393933215</v>
      </c>
      <c r="M666" s="14" t="s">
        <v>38</v>
      </c>
      <c r="N666" s="14" t="s">
        <v>15396</v>
      </c>
    </row>
    <row r="667" spans="1:14" hidden="1" outlineLevel="1">
      <c r="B667" s="5" t="s">
        <v>15397</v>
      </c>
      <c r="C667" s="5" t="s">
        <v>24</v>
      </c>
      <c r="D667" s="5" t="s">
        <v>55</v>
      </c>
      <c r="E667" s="5"/>
      <c r="F667" s="5" t="s">
        <v>15398</v>
      </c>
      <c r="G667" s="5" t="s">
        <v>15399</v>
      </c>
      <c r="H667" s="5" t="s">
        <v>15400</v>
      </c>
      <c r="I667" s="5" t="s">
        <v>1503</v>
      </c>
      <c r="J667" s="5" t="s">
        <v>51</v>
      </c>
      <c r="K667" s="5" t="s">
        <v>89</v>
      </c>
      <c r="L667" s="2">
        <f t="shared" si="10"/>
        <v>144418.55289040963</v>
      </c>
      <c r="M667" s="14" t="s">
        <v>38</v>
      </c>
      <c r="N667" s="14" t="s">
        <v>15401</v>
      </c>
    </row>
    <row r="668" spans="1:14" hidden="1" outlineLevel="1">
      <c r="B668" s="5" t="s">
        <v>15402</v>
      </c>
      <c r="C668" s="5" t="s">
        <v>24</v>
      </c>
      <c r="D668" s="5" t="s">
        <v>46</v>
      </c>
      <c r="E668" s="5"/>
      <c r="F668" s="5" t="s">
        <v>15403</v>
      </c>
      <c r="G668" s="5" t="s">
        <v>15404</v>
      </c>
      <c r="H668" s="5" t="s">
        <v>15405</v>
      </c>
      <c r="I668" s="5" t="s">
        <v>2090</v>
      </c>
      <c r="J668" s="5" t="s">
        <v>51</v>
      </c>
      <c r="K668" s="5" t="s">
        <v>96</v>
      </c>
      <c r="L668" s="2">
        <f t="shared" si="10"/>
        <v>237259.05117710153</v>
      </c>
      <c r="M668" s="14" t="s">
        <v>38</v>
      </c>
      <c r="N668" s="14" t="s">
        <v>7346</v>
      </c>
    </row>
    <row r="669" spans="1:14" hidden="1" outlineLevel="1">
      <c r="B669" s="5" t="s">
        <v>15406</v>
      </c>
      <c r="C669" s="5" t="s">
        <v>24</v>
      </c>
      <c r="D669" s="5" t="s">
        <v>38</v>
      </c>
      <c r="E669" s="5"/>
      <c r="F669" s="5" t="s">
        <v>15407</v>
      </c>
      <c r="G669" s="5" t="s">
        <v>15408</v>
      </c>
      <c r="H669" s="5" t="s">
        <v>15409</v>
      </c>
      <c r="I669" s="5" t="s">
        <v>391</v>
      </c>
      <c r="J669" s="5" t="s">
        <v>51</v>
      </c>
      <c r="K669" s="5" t="s">
        <v>132</v>
      </c>
      <c r="L669" s="2">
        <f t="shared" si="10"/>
        <v>170207.58019226851</v>
      </c>
      <c r="M669" s="14" t="s">
        <v>38</v>
      </c>
      <c r="N669" s="14" t="s">
        <v>15410</v>
      </c>
    </row>
    <row r="670" spans="1:14" hidden="1" outlineLevel="1">
      <c r="B670" s="5" t="s">
        <v>15411</v>
      </c>
      <c r="C670" s="5" t="s">
        <v>24</v>
      </c>
      <c r="D670" s="5" t="s">
        <v>55</v>
      </c>
      <c r="E670" s="5"/>
      <c r="F670" s="5" t="s">
        <v>15412</v>
      </c>
      <c r="G670" s="5" t="s">
        <v>15413</v>
      </c>
      <c r="H670" s="5" t="s">
        <v>15414</v>
      </c>
      <c r="I670" s="5" t="s">
        <v>4437</v>
      </c>
      <c r="J670" s="5" t="s">
        <v>38</v>
      </c>
      <c r="K670" s="5" t="s">
        <v>2097</v>
      </c>
      <c r="L670" s="2">
        <f t="shared" si="10"/>
        <v>92840.498286691916</v>
      </c>
      <c r="M670" s="14" t="s">
        <v>38</v>
      </c>
      <c r="N670" s="14" t="s">
        <v>4310</v>
      </c>
    </row>
    <row r="671" spans="1:14" hidden="1" outlineLevel="1">
      <c r="B671" s="5" t="s">
        <v>15415</v>
      </c>
      <c r="C671" s="5" t="s">
        <v>24</v>
      </c>
      <c r="D671" s="5" t="s">
        <v>55</v>
      </c>
      <c r="E671" s="5"/>
      <c r="F671" s="5" t="s">
        <v>15416</v>
      </c>
      <c r="G671" s="5" t="s">
        <v>15417</v>
      </c>
      <c r="H671" s="5" t="s">
        <v>15418</v>
      </c>
      <c r="I671" s="5" t="s">
        <v>2353</v>
      </c>
      <c r="J671" s="5" t="s">
        <v>51</v>
      </c>
      <c r="K671" s="5" t="s">
        <v>60</v>
      </c>
      <c r="L671" s="2">
        <f t="shared" si="10"/>
        <v>211470.02387524268</v>
      </c>
      <c r="M671" s="14" t="s">
        <v>38</v>
      </c>
      <c r="N671" s="14" t="s">
        <v>2303</v>
      </c>
    </row>
    <row r="672" spans="1:14" hidden="1" outlineLevel="1">
      <c r="B672" s="5" t="s">
        <v>15419</v>
      </c>
      <c r="C672" s="5" t="s">
        <v>24</v>
      </c>
      <c r="D672" s="5" t="s">
        <v>46</v>
      </c>
      <c r="E672" s="5"/>
      <c r="F672" s="5" t="s">
        <v>15420</v>
      </c>
      <c r="G672" s="5" t="s">
        <v>15421</v>
      </c>
      <c r="H672" s="5" t="s">
        <v>15422</v>
      </c>
      <c r="I672" s="5" t="s">
        <v>323</v>
      </c>
      <c r="J672" s="5" t="s">
        <v>51</v>
      </c>
      <c r="K672" s="5" t="s">
        <v>259</v>
      </c>
      <c r="L672" s="2">
        <f t="shared" si="10"/>
        <v>232101.24571672978</v>
      </c>
      <c r="M672" s="14" t="s">
        <v>38</v>
      </c>
      <c r="N672" s="14" t="s">
        <v>15423</v>
      </c>
    </row>
    <row r="673" spans="2:14" hidden="1" outlineLevel="1">
      <c r="B673" s="5" t="s">
        <v>15424</v>
      </c>
      <c r="C673" s="5" t="s">
        <v>24</v>
      </c>
      <c r="D673" s="5" t="s">
        <v>46</v>
      </c>
      <c r="E673" s="5"/>
      <c r="F673" s="5" t="s">
        <v>15425</v>
      </c>
      <c r="G673" s="5" t="s">
        <v>15426</v>
      </c>
      <c r="H673" s="5" t="s">
        <v>15427</v>
      </c>
      <c r="I673" s="5" t="s">
        <v>1900</v>
      </c>
      <c r="J673" s="5" t="s">
        <v>51</v>
      </c>
      <c r="K673" s="5" t="s">
        <v>139</v>
      </c>
      <c r="L673" s="2">
        <f t="shared" si="10"/>
        <v>195996.60749412735</v>
      </c>
      <c r="M673" s="14" t="s">
        <v>38</v>
      </c>
      <c r="N673" s="14" t="s">
        <v>15428</v>
      </c>
    </row>
    <row r="674" spans="2:14" hidden="1" outlineLevel="1">
      <c r="B674" s="5" t="s">
        <v>15429</v>
      </c>
      <c r="C674" s="5" t="s">
        <v>24</v>
      </c>
      <c r="D674" s="5" t="s">
        <v>38</v>
      </c>
      <c r="E674" s="5"/>
      <c r="F674" s="5" t="s">
        <v>15430</v>
      </c>
      <c r="G674" s="5" t="s">
        <v>15431</v>
      </c>
      <c r="H674" s="5" t="s">
        <v>15432</v>
      </c>
      <c r="I674" s="5" t="s">
        <v>138</v>
      </c>
      <c r="J674" s="5" t="s">
        <v>51</v>
      </c>
      <c r="K674" s="5" t="s">
        <v>583</v>
      </c>
      <c r="L674" s="2">
        <f t="shared" si="10"/>
        <v>61893.665524461263</v>
      </c>
      <c r="M674" s="14" t="s">
        <v>38</v>
      </c>
      <c r="N674" s="14" t="s">
        <v>15433</v>
      </c>
    </row>
    <row r="675" spans="2:14" hidden="1" outlineLevel="1">
      <c r="B675" s="5" t="s">
        <v>15434</v>
      </c>
      <c r="C675" s="5" t="s">
        <v>24</v>
      </c>
      <c r="D675" s="5" t="s">
        <v>374</v>
      </c>
      <c r="E675" s="5"/>
      <c r="F675" s="5" t="s">
        <v>15435</v>
      </c>
      <c r="G675" s="5" t="s">
        <v>15436</v>
      </c>
      <c r="H675" s="5" t="s">
        <v>15437</v>
      </c>
      <c r="I675" s="5" t="s">
        <v>1369</v>
      </c>
      <c r="J675" s="5" t="s">
        <v>51</v>
      </c>
      <c r="K675" s="5" t="s">
        <v>3819</v>
      </c>
      <c r="L675" s="2">
        <f t="shared" si="10"/>
        <v>-118629.52558855076</v>
      </c>
      <c r="M675" s="14" t="s">
        <v>38</v>
      </c>
      <c r="N675" s="14" t="s">
        <v>15438</v>
      </c>
    </row>
    <row r="676" spans="2:14" hidden="1" outlineLevel="1">
      <c r="B676" s="5" t="s">
        <v>15434</v>
      </c>
      <c r="C676" s="5" t="s">
        <v>24</v>
      </c>
      <c r="D676" s="5" t="s">
        <v>374</v>
      </c>
      <c r="E676" s="5"/>
      <c r="F676" s="5" t="s">
        <v>15439</v>
      </c>
      <c r="G676" s="5" t="s">
        <v>15440</v>
      </c>
      <c r="H676" s="5" t="s">
        <v>15437</v>
      </c>
      <c r="I676" s="5" t="s">
        <v>7318</v>
      </c>
      <c r="J676" s="5" t="s">
        <v>51</v>
      </c>
      <c r="K676" s="5" t="s">
        <v>181</v>
      </c>
      <c r="L676" s="2">
        <f t="shared" si="10"/>
        <v>159891.96927152495</v>
      </c>
      <c r="M676" s="14" t="s">
        <v>38</v>
      </c>
      <c r="N676" s="14" t="s">
        <v>13454</v>
      </c>
    </row>
    <row r="677" spans="2:14" hidden="1" outlineLevel="1">
      <c r="B677" s="5" t="s">
        <v>15441</v>
      </c>
      <c r="C677" s="5" t="s">
        <v>24</v>
      </c>
      <c r="D677" s="5" t="s">
        <v>55</v>
      </c>
      <c r="E677" s="5"/>
      <c r="F677" s="5" t="s">
        <v>15442</v>
      </c>
      <c r="G677" s="5" t="s">
        <v>15443</v>
      </c>
      <c r="H677" s="5" t="s">
        <v>15444</v>
      </c>
      <c r="I677" s="5" t="s">
        <v>2771</v>
      </c>
      <c r="J677" s="5" t="s">
        <v>38</v>
      </c>
      <c r="K677" s="5" t="s">
        <v>96</v>
      </c>
      <c r="L677" s="2">
        <f t="shared" si="10"/>
        <v>237259.05117710153</v>
      </c>
      <c r="M677" s="14" t="s">
        <v>38</v>
      </c>
      <c r="N677" s="14" t="s">
        <v>15445</v>
      </c>
    </row>
    <row r="678" spans="2:14" hidden="1" outlineLevel="1">
      <c r="B678" s="5" t="s">
        <v>15446</v>
      </c>
      <c r="C678" s="5" t="s">
        <v>24</v>
      </c>
      <c r="D678" s="5" t="s">
        <v>63</v>
      </c>
      <c r="E678" s="5"/>
      <c r="F678" s="5" t="s">
        <v>15447</v>
      </c>
      <c r="G678" s="5" t="s">
        <v>15448</v>
      </c>
      <c r="H678" s="5" t="s">
        <v>15449</v>
      </c>
      <c r="I678" s="5" t="s">
        <v>14805</v>
      </c>
      <c r="J678" s="5" t="s">
        <v>51</v>
      </c>
      <c r="K678" s="5" t="s">
        <v>259</v>
      </c>
      <c r="L678" s="2">
        <f t="shared" si="10"/>
        <v>232101.24571672978</v>
      </c>
      <c r="M678" s="14" t="s">
        <v>38</v>
      </c>
      <c r="N678" s="14" t="s">
        <v>15450</v>
      </c>
    </row>
    <row r="679" spans="2:14" hidden="1" outlineLevel="1">
      <c r="B679" s="6" t="s">
        <v>15451</v>
      </c>
      <c r="C679" s="6" t="s">
        <v>24</v>
      </c>
      <c r="D679" s="6" t="s">
        <v>55</v>
      </c>
      <c r="E679" s="6"/>
      <c r="F679" s="6" t="s">
        <v>15452</v>
      </c>
      <c r="G679" s="6" t="s">
        <v>15453</v>
      </c>
      <c r="H679" s="6" t="s">
        <v>15454</v>
      </c>
      <c r="I679" s="6" t="s">
        <v>4725</v>
      </c>
      <c r="J679" s="6" t="s">
        <v>51</v>
      </c>
      <c r="K679" s="6" t="s">
        <v>55</v>
      </c>
      <c r="L679" s="2">
        <f t="shared" si="10"/>
        <v>10315.610920743546</v>
      </c>
      <c r="M679" s="17" t="s">
        <v>55</v>
      </c>
      <c r="N679" s="17" t="s">
        <v>15455</v>
      </c>
    </row>
    <row r="680" spans="2:14" hidden="1" outlineLevel="1">
      <c r="B680" s="5" t="s">
        <v>15456</v>
      </c>
      <c r="C680" s="5" t="s">
        <v>24</v>
      </c>
      <c r="D680" s="5" t="s">
        <v>55</v>
      </c>
      <c r="E680" s="5"/>
      <c r="F680" s="5" t="s">
        <v>15457</v>
      </c>
      <c r="G680" s="5" t="s">
        <v>15458</v>
      </c>
      <c r="H680" s="5" t="s">
        <v>15459</v>
      </c>
      <c r="I680" s="5" t="s">
        <v>4854</v>
      </c>
      <c r="J680" s="5" t="s">
        <v>51</v>
      </c>
      <c r="K680" s="5" t="s">
        <v>167</v>
      </c>
      <c r="L680" s="2">
        <f t="shared" si="10"/>
        <v>278521.49486007576</v>
      </c>
      <c r="M680" s="14" t="s">
        <v>38</v>
      </c>
      <c r="N680" s="14" t="s">
        <v>15460</v>
      </c>
    </row>
    <row r="681" spans="2:14" hidden="1" outlineLevel="1">
      <c r="B681" s="5" t="s">
        <v>15461</v>
      </c>
      <c r="C681" s="5" t="s">
        <v>24</v>
      </c>
      <c r="D681" s="5" t="s">
        <v>38</v>
      </c>
      <c r="E681" s="5"/>
      <c r="F681" s="5" t="s">
        <v>15462</v>
      </c>
      <c r="G681" s="5" t="s">
        <v>15463</v>
      </c>
      <c r="H681" s="5" t="s">
        <v>15464</v>
      </c>
      <c r="I681" s="5" t="s">
        <v>42</v>
      </c>
      <c r="J681" s="5" t="s">
        <v>38</v>
      </c>
      <c r="K681" s="5" t="s">
        <v>4542</v>
      </c>
      <c r="L681" s="2">
        <f t="shared" si="10"/>
        <v>-61893.665524461263</v>
      </c>
      <c r="M681" s="14" t="s">
        <v>38</v>
      </c>
      <c r="N681" s="14" t="s">
        <v>12063</v>
      </c>
    </row>
    <row r="682" spans="2:14" hidden="1" outlineLevel="1">
      <c r="B682" s="5" t="s">
        <v>15461</v>
      </c>
      <c r="C682" s="5" t="s">
        <v>24</v>
      </c>
      <c r="D682" s="5" t="s">
        <v>38</v>
      </c>
      <c r="E682" s="5"/>
      <c r="F682" s="5" t="s">
        <v>15465</v>
      </c>
      <c r="G682" s="5" t="s">
        <v>15466</v>
      </c>
      <c r="H682" s="5" t="s">
        <v>15464</v>
      </c>
      <c r="I682" s="5" t="s">
        <v>3487</v>
      </c>
      <c r="J682" s="5" t="s">
        <v>38</v>
      </c>
      <c r="K682" s="5" t="s">
        <v>853</v>
      </c>
      <c r="L682" s="2">
        <f t="shared" si="10"/>
        <v>134102.94196966608</v>
      </c>
      <c r="M682" s="14" t="s">
        <v>38</v>
      </c>
      <c r="N682" s="14" t="s">
        <v>460</v>
      </c>
    </row>
    <row r="683" spans="2:14" hidden="1" outlineLevel="1">
      <c r="B683" s="5" t="s">
        <v>15467</v>
      </c>
      <c r="C683" s="5" t="s">
        <v>24</v>
      </c>
      <c r="D683" s="5" t="s">
        <v>55</v>
      </c>
      <c r="E683" s="5"/>
      <c r="F683" s="5" t="s">
        <v>15468</v>
      </c>
      <c r="G683" s="5" t="s">
        <v>15469</v>
      </c>
      <c r="H683" s="5" t="s">
        <v>15470</v>
      </c>
      <c r="I683" s="5" t="s">
        <v>15471</v>
      </c>
      <c r="J683" s="5" t="s">
        <v>51</v>
      </c>
      <c r="K683" s="5" t="s">
        <v>932</v>
      </c>
      <c r="L683" s="2">
        <f t="shared" si="10"/>
        <v>273363.68939970393</v>
      </c>
      <c r="M683" s="14" t="s">
        <v>38</v>
      </c>
      <c r="N683" s="14" t="s">
        <v>15472</v>
      </c>
    </row>
    <row r="684" spans="2:14" hidden="1" outlineLevel="1">
      <c r="B684" s="5" t="s">
        <v>15473</v>
      </c>
      <c r="C684" s="5" t="s">
        <v>24</v>
      </c>
      <c r="D684" s="5" t="s">
        <v>55</v>
      </c>
      <c r="E684" s="5"/>
      <c r="F684" s="5" t="s">
        <v>15474</v>
      </c>
      <c r="G684" s="5" t="s">
        <v>15475</v>
      </c>
      <c r="H684" s="5" t="s">
        <v>15476</v>
      </c>
      <c r="I684" s="5" t="s">
        <v>4234</v>
      </c>
      <c r="J684" s="5" t="s">
        <v>51</v>
      </c>
      <c r="K684" s="5" t="s">
        <v>2286</v>
      </c>
      <c r="L684" s="2">
        <f t="shared" si="10"/>
        <v>97998.303747063677</v>
      </c>
      <c r="M684" s="14" t="s">
        <v>38</v>
      </c>
      <c r="N684" s="14" t="s">
        <v>15477</v>
      </c>
    </row>
    <row r="685" spans="2:14" hidden="1" outlineLevel="1">
      <c r="B685" s="5" t="s">
        <v>15478</v>
      </c>
      <c r="C685" s="5" t="s">
        <v>37</v>
      </c>
      <c r="D685" s="5" t="s">
        <v>55</v>
      </c>
      <c r="E685" s="5"/>
      <c r="F685" s="5" t="s">
        <v>15479</v>
      </c>
      <c r="G685" s="5" t="s">
        <v>15480</v>
      </c>
      <c r="H685" s="5" t="s">
        <v>15481</v>
      </c>
      <c r="I685" s="5" t="s">
        <v>698</v>
      </c>
      <c r="J685" s="5" t="s">
        <v>51</v>
      </c>
      <c r="K685" s="5" t="s">
        <v>1620</v>
      </c>
      <c r="L685" s="2">
        <f t="shared" si="10"/>
        <v>226943.44025635801</v>
      </c>
      <c r="M685" s="14" t="s">
        <v>38</v>
      </c>
      <c r="N685" s="14" t="s">
        <v>15482</v>
      </c>
    </row>
    <row r="686" spans="2:14" hidden="1" outlineLevel="1">
      <c r="B686" s="5" t="s">
        <v>15483</v>
      </c>
      <c r="C686" s="5" t="s">
        <v>24</v>
      </c>
      <c r="D686" s="5" t="s">
        <v>55</v>
      </c>
      <c r="E686" s="5"/>
      <c r="F686" s="5" t="s">
        <v>15484</v>
      </c>
      <c r="G686" s="5" t="s">
        <v>15485</v>
      </c>
      <c r="H686" s="5" t="s">
        <v>15486</v>
      </c>
      <c r="I686" s="5" t="s">
        <v>3759</v>
      </c>
      <c r="J686" s="5" t="s">
        <v>38</v>
      </c>
      <c r="K686" s="5" t="s">
        <v>409</v>
      </c>
      <c r="L686" s="2">
        <f t="shared" si="10"/>
        <v>-108313.91466780721</v>
      </c>
      <c r="M686" s="14" t="s">
        <v>38</v>
      </c>
      <c r="N686" s="14" t="s">
        <v>15487</v>
      </c>
    </row>
    <row r="687" spans="2:14" hidden="1" outlineLevel="1">
      <c r="B687" s="5" t="s">
        <v>15483</v>
      </c>
      <c r="C687" s="5" t="s">
        <v>24</v>
      </c>
      <c r="D687" s="5" t="s">
        <v>55</v>
      </c>
      <c r="E687" s="5"/>
      <c r="F687" s="5" t="s">
        <v>15488</v>
      </c>
      <c r="G687" s="5" t="s">
        <v>15489</v>
      </c>
      <c r="H687" s="5" t="s">
        <v>15486</v>
      </c>
      <c r="I687" s="5" t="s">
        <v>11359</v>
      </c>
      <c r="J687" s="5" t="s">
        <v>38</v>
      </c>
      <c r="K687" s="5" t="s">
        <v>259</v>
      </c>
      <c r="L687" s="2">
        <f t="shared" si="10"/>
        <v>232101.24571672978</v>
      </c>
      <c r="M687" s="14" t="s">
        <v>38</v>
      </c>
      <c r="N687" s="14" t="s">
        <v>15490</v>
      </c>
    </row>
    <row r="688" spans="2:14" hidden="1" outlineLevel="1">
      <c r="B688" s="5" t="s">
        <v>15491</v>
      </c>
      <c r="C688" s="5" t="s">
        <v>24</v>
      </c>
      <c r="D688" s="5" t="s">
        <v>38</v>
      </c>
      <c r="E688" s="5"/>
      <c r="F688" s="5" t="s">
        <v>15492</v>
      </c>
      <c r="G688" s="5" t="s">
        <v>15493</v>
      </c>
      <c r="H688" s="5" t="s">
        <v>15494</v>
      </c>
      <c r="I688" s="5" t="s">
        <v>4854</v>
      </c>
      <c r="J688" s="5" t="s">
        <v>51</v>
      </c>
      <c r="K688" s="5" t="s">
        <v>181</v>
      </c>
      <c r="L688" s="2">
        <f t="shared" si="10"/>
        <v>159891.96927152495</v>
      </c>
      <c r="M688" s="14" t="s">
        <v>38</v>
      </c>
      <c r="N688" s="14" t="s">
        <v>3873</v>
      </c>
    </row>
    <row r="689" spans="1:14" hidden="1" outlineLevel="1">
      <c r="B689" s="5" t="s">
        <v>15495</v>
      </c>
      <c r="C689" s="5" t="s">
        <v>24</v>
      </c>
      <c r="D689" s="5" t="s">
        <v>38</v>
      </c>
      <c r="E689" s="5"/>
      <c r="F689" s="5" t="s">
        <v>15496</v>
      </c>
      <c r="G689" s="5" t="s">
        <v>15497</v>
      </c>
      <c r="H689" s="5" t="s">
        <v>15498</v>
      </c>
      <c r="I689" s="5" t="s">
        <v>3136</v>
      </c>
      <c r="J689" s="5" t="s">
        <v>38</v>
      </c>
      <c r="K689" s="5" t="s">
        <v>142</v>
      </c>
      <c r="L689" s="2">
        <f t="shared" si="10"/>
        <v>30946.832762230631</v>
      </c>
      <c r="M689" s="14" t="s">
        <v>38</v>
      </c>
      <c r="N689" s="14" t="s">
        <v>15499</v>
      </c>
    </row>
    <row r="690" spans="1:14" hidden="1" outlineLevel="1">
      <c r="B690" s="5" t="s">
        <v>15500</v>
      </c>
      <c r="C690" s="5" t="s">
        <v>24</v>
      </c>
      <c r="D690" s="5" t="s">
        <v>38</v>
      </c>
      <c r="E690" s="5"/>
      <c r="F690" s="5" t="s">
        <v>15501</v>
      </c>
      <c r="G690" s="5" t="s">
        <v>15502</v>
      </c>
      <c r="H690" s="5" t="s">
        <v>15503</v>
      </c>
      <c r="I690" s="5" t="s">
        <v>1626</v>
      </c>
      <c r="J690" s="5" t="s">
        <v>51</v>
      </c>
      <c r="K690" s="5" t="s">
        <v>593</v>
      </c>
      <c r="L690" s="2">
        <f t="shared" si="10"/>
        <v>-56735.860064089502</v>
      </c>
      <c r="M690" s="14" t="s">
        <v>38</v>
      </c>
      <c r="N690" s="14" t="s">
        <v>9300</v>
      </c>
    </row>
    <row r="691" spans="1:14" hidden="1" outlineLevel="1">
      <c r="B691" s="5" t="s">
        <v>15500</v>
      </c>
      <c r="C691" s="5" t="s">
        <v>24</v>
      </c>
      <c r="D691" s="5" t="s">
        <v>38</v>
      </c>
      <c r="E691" s="5"/>
      <c r="F691" s="5" t="s">
        <v>15504</v>
      </c>
      <c r="G691" s="5" t="s">
        <v>15505</v>
      </c>
      <c r="H691" s="5" t="s">
        <v>15503</v>
      </c>
      <c r="I691" s="5" t="s">
        <v>4169</v>
      </c>
      <c r="J691" s="5" t="s">
        <v>51</v>
      </c>
      <c r="K691" s="5" t="s">
        <v>82</v>
      </c>
      <c r="L691" s="2">
        <f t="shared" si="10"/>
        <v>175365.38565264028</v>
      </c>
      <c r="M691" s="14" t="s">
        <v>38</v>
      </c>
      <c r="N691" s="14" t="s">
        <v>4782</v>
      </c>
    </row>
    <row r="692" spans="1:14" hidden="1" outlineLevel="1">
      <c r="B692" s="5" t="s">
        <v>15506</v>
      </c>
      <c r="C692" s="5" t="s">
        <v>24</v>
      </c>
      <c r="D692" s="5" t="s">
        <v>38</v>
      </c>
      <c r="E692" s="5"/>
      <c r="F692" s="5" t="s">
        <v>15507</v>
      </c>
      <c r="G692" s="5" t="s">
        <v>15508</v>
      </c>
      <c r="H692" s="5" t="s">
        <v>15509</v>
      </c>
      <c r="I692" s="5" t="s">
        <v>6509</v>
      </c>
      <c r="J692" s="5" t="s">
        <v>38</v>
      </c>
      <c r="K692" s="5" t="s">
        <v>2066</v>
      </c>
      <c r="L692" s="2">
        <f t="shared" si="10"/>
        <v>-41262.443682974183</v>
      </c>
      <c r="M692" s="14" t="s">
        <v>38</v>
      </c>
      <c r="N692" s="14" t="s">
        <v>15510</v>
      </c>
    </row>
    <row r="693" spans="1:14" hidden="1" outlineLevel="1">
      <c r="B693" s="5" t="s">
        <v>15506</v>
      </c>
      <c r="C693" s="5" t="s">
        <v>24</v>
      </c>
      <c r="D693" s="5" t="s">
        <v>38</v>
      </c>
      <c r="E693" s="5"/>
      <c r="F693" s="5" t="s">
        <v>15511</v>
      </c>
      <c r="G693" s="5" t="s">
        <v>15512</v>
      </c>
      <c r="H693" s="5" t="s">
        <v>15509</v>
      </c>
      <c r="I693" s="5" t="s">
        <v>4844</v>
      </c>
      <c r="J693" s="5" t="s">
        <v>38</v>
      </c>
      <c r="K693" s="5" t="s">
        <v>181</v>
      </c>
      <c r="L693" s="2">
        <f t="shared" si="10"/>
        <v>159891.96927152495</v>
      </c>
      <c r="M693" s="14" t="s">
        <v>38</v>
      </c>
      <c r="N693" s="14" t="s">
        <v>15513</v>
      </c>
    </row>
    <row r="694" spans="1:14" hidden="1" outlineLevel="1">
      <c r="B694" s="5" t="s">
        <v>15514</v>
      </c>
      <c r="C694" s="5" t="s">
        <v>24</v>
      </c>
      <c r="D694" s="5" t="s">
        <v>55</v>
      </c>
      <c r="E694" s="5"/>
      <c r="F694" s="5" t="s">
        <v>15515</v>
      </c>
      <c r="G694" s="5" t="s">
        <v>15516</v>
      </c>
      <c r="H694" s="5" t="s">
        <v>15517</v>
      </c>
      <c r="I694" s="5" t="s">
        <v>877</v>
      </c>
      <c r="J694" s="5" t="s">
        <v>51</v>
      </c>
      <c r="K694" s="5" t="s">
        <v>1227</v>
      </c>
      <c r="L694" s="2">
        <f t="shared" si="10"/>
        <v>340415.16038453701</v>
      </c>
      <c r="M694" s="14" t="s">
        <v>38</v>
      </c>
      <c r="N694" s="14" t="s">
        <v>15518</v>
      </c>
    </row>
    <row r="695" spans="1:14" hidden="1" outlineLevel="1">
      <c r="B695" s="5" t="s">
        <v>15519</v>
      </c>
      <c r="C695" s="5" t="s">
        <v>24</v>
      </c>
      <c r="D695" s="5" t="s">
        <v>55</v>
      </c>
      <c r="E695" s="5"/>
      <c r="F695" s="5" t="s">
        <v>15520</v>
      </c>
      <c r="G695" s="5" t="s">
        <v>15521</v>
      </c>
      <c r="H695" s="5" t="s">
        <v>15522</v>
      </c>
      <c r="I695" s="5" t="s">
        <v>7290</v>
      </c>
      <c r="J695" s="5" t="s">
        <v>38</v>
      </c>
      <c r="K695" s="5" t="s">
        <v>887</v>
      </c>
      <c r="L695" s="2">
        <f t="shared" si="10"/>
        <v>77367.08190557659</v>
      </c>
      <c r="M695" s="14" t="s">
        <v>38</v>
      </c>
      <c r="N695" s="14" t="s">
        <v>5111</v>
      </c>
    </row>
    <row r="696" spans="1:14" hidden="1" outlineLevel="1">
      <c r="B696" s="5" t="s">
        <v>15523</v>
      </c>
      <c r="C696" s="5" t="s">
        <v>24</v>
      </c>
      <c r="D696" s="5" t="s">
        <v>38</v>
      </c>
      <c r="E696" s="5"/>
      <c r="F696" s="5" t="s">
        <v>15524</v>
      </c>
      <c r="G696" s="5" t="s">
        <v>15525</v>
      </c>
      <c r="H696" s="5" t="s">
        <v>15526</v>
      </c>
      <c r="I696" s="5" t="s">
        <v>518</v>
      </c>
      <c r="J696" s="5" t="s">
        <v>38</v>
      </c>
      <c r="K696" s="5" t="s">
        <v>459</v>
      </c>
      <c r="L696" s="2">
        <f t="shared" si="10"/>
        <v>314626.13308267813</v>
      </c>
      <c r="M696" s="14" t="s">
        <v>38</v>
      </c>
      <c r="N696" s="14" t="s">
        <v>15527</v>
      </c>
    </row>
    <row r="697" spans="1:14" hidden="1" outlineLevel="1">
      <c r="B697" s="5" t="s">
        <v>15528</v>
      </c>
      <c r="C697" s="5" t="s">
        <v>24</v>
      </c>
      <c r="D697" s="5" t="s">
        <v>55</v>
      </c>
      <c r="E697" s="5"/>
      <c r="F697" s="5" t="s">
        <v>15529</v>
      </c>
      <c r="G697" s="5" t="s">
        <v>15530</v>
      </c>
      <c r="H697" s="5" t="s">
        <v>15531</v>
      </c>
      <c r="I697" s="5" t="s">
        <v>5552</v>
      </c>
      <c r="J697" s="5" t="s">
        <v>38</v>
      </c>
      <c r="K697" s="5" t="s">
        <v>1013</v>
      </c>
      <c r="L697" s="2">
        <f t="shared" si="10"/>
        <v>257890.27301858863</v>
      </c>
      <c r="M697" s="14" t="s">
        <v>38</v>
      </c>
      <c r="N697" s="14" t="s">
        <v>15532</v>
      </c>
    </row>
    <row r="698" spans="1:14" collapsed="1">
      <c r="A698" s="3" t="s">
        <v>15533</v>
      </c>
      <c r="B698" s="2" t="s">
        <v>15534</v>
      </c>
      <c r="C698" s="2" t="s">
        <v>15535</v>
      </c>
      <c r="D698" s="2" t="s">
        <v>13275</v>
      </c>
      <c r="E698" s="2" t="s">
        <v>15536</v>
      </c>
      <c r="F698" s="2" t="s">
        <v>15537</v>
      </c>
      <c r="G698" s="2" t="s">
        <v>9695</v>
      </c>
      <c r="H698" s="2" t="s">
        <v>2657</v>
      </c>
      <c r="I698" s="3" t="s">
        <v>15538</v>
      </c>
      <c r="K698" s="2">
        <f>50/96123</f>
        <v>5.2016686953174583E-4</v>
      </c>
      <c r="L698" s="2">
        <f t="shared" si="10"/>
        <v>2.68291951997533</v>
      </c>
      <c r="M698" s="10">
        <v>-0.433</v>
      </c>
      <c r="N698" s="10">
        <v>7.09</v>
      </c>
    </row>
    <row r="699" spans="1:14" hidden="1" outlineLevel="1">
      <c r="B699" s="1" t="s">
        <v>26</v>
      </c>
      <c r="C699" s="1" t="s">
        <v>27</v>
      </c>
      <c r="D699" s="1" t="s">
        <v>4</v>
      </c>
      <c r="E699" s="1" t="s">
        <v>28</v>
      </c>
      <c r="F699" s="1" t="s">
        <v>29</v>
      </c>
      <c r="G699" s="1" t="s">
        <v>30</v>
      </c>
      <c r="H699" s="1" t="s">
        <v>31</v>
      </c>
      <c r="I699" s="1" t="s">
        <v>32</v>
      </c>
      <c r="J699" s="1" t="s">
        <v>33</v>
      </c>
      <c r="K699" s="1" t="s">
        <v>3</v>
      </c>
      <c r="L699" s="2" t="e">
        <f t="shared" si="10"/>
        <v>#VALUE!</v>
      </c>
      <c r="M699" s="13" t="s">
        <v>34</v>
      </c>
      <c r="N699" s="13" t="s">
        <v>35</v>
      </c>
    </row>
    <row r="700" spans="1:14" hidden="1" outlineLevel="1">
      <c r="B700" s="5" t="s">
        <v>15539</v>
      </c>
      <c r="C700" s="5" t="s">
        <v>24</v>
      </c>
      <c r="D700" s="5" t="s">
        <v>55</v>
      </c>
      <c r="E700" s="5"/>
      <c r="F700" s="5" t="s">
        <v>15540</v>
      </c>
      <c r="G700" s="5" t="s">
        <v>15541</v>
      </c>
      <c r="H700" s="5" t="s">
        <v>15542</v>
      </c>
      <c r="I700" s="5" t="s">
        <v>385</v>
      </c>
      <c r="J700" s="5" t="s">
        <v>51</v>
      </c>
      <c r="K700" s="5" t="s">
        <v>952</v>
      </c>
      <c r="L700" s="2">
        <f t="shared" si="10"/>
        <v>113471.720128179</v>
      </c>
      <c r="M700" s="14" t="s">
        <v>38</v>
      </c>
      <c r="N700" s="14" t="s">
        <v>1146</v>
      </c>
    </row>
    <row r="701" spans="1:14" hidden="1" outlineLevel="1">
      <c r="B701" s="5" t="s">
        <v>15543</v>
      </c>
      <c r="C701" s="5" t="s">
        <v>24</v>
      </c>
      <c r="D701" s="5" t="s">
        <v>38</v>
      </c>
      <c r="E701" s="5"/>
      <c r="F701" s="5" t="s">
        <v>15544</v>
      </c>
      <c r="G701" s="5" t="s">
        <v>15545</v>
      </c>
      <c r="H701" s="5" t="s">
        <v>15546</v>
      </c>
      <c r="I701" s="5" t="s">
        <v>576</v>
      </c>
      <c r="J701" s="5" t="s">
        <v>51</v>
      </c>
      <c r="K701" s="5" t="s">
        <v>142</v>
      </c>
      <c r="L701" s="2">
        <f t="shared" si="10"/>
        <v>30946.832762230631</v>
      </c>
      <c r="M701" s="14" t="s">
        <v>38</v>
      </c>
      <c r="N701" s="14" t="s">
        <v>15547</v>
      </c>
    </row>
    <row r="702" spans="1:14" hidden="1" outlineLevel="1">
      <c r="B702" s="5" t="s">
        <v>15548</v>
      </c>
      <c r="C702" s="5" t="s">
        <v>24</v>
      </c>
      <c r="D702" s="5" t="s">
        <v>38</v>
      </c>
      <c r="E702" s="5"/>
      <c r="F702" s="5" t="s">
        <v>15549</v>
      </c>
      <c r="G702" s="5" t="s">
        <v>15550</v>
      </c>
      <c r="H702" s="5" t="s">
        <v>15551</v>
      </c>
      <c r="I702" s="5" t="s">
        <v>5660</v>
      </c>
      <c r="J702" s="5" t="s">
        <v>51</v>
      </c>
      <c r="K702" s="5" t="s">
        <v>521</v>
      </c>
      <c r="L702" s="2">
        <f t="shared" si="10"/>
        <v>41262.443682974183</v>
      </c>
      <c r="M702" s="14" t="s">
        <v>38</v>
      </c>
      <c r="N702" s="14" t="s">
        <v>15552</v>
      </c>
    </row>
    <row r="703" spans="1:14" hidden="1" outlineLevel="1">
      <c r="B703" s="5" t="s">
        <v>15553</v>
      </c>
      <c r="C703" s="5" t="s">
        <v>24</v>
      </c>
      <c r="D703" s="5" t="s">
        <v>38</v>
      </c>
      <c r="E703" s="5"/>
      <c r="F703" s="5" t="s">
        <v>15554</v>
      </c>
      <c r="G703" s="5" t="s">
        <v>15555</v>
      </c>
      <c r="H703" s="5" t="s">
        <v>15556</v>
      </c>
      <c r="I703" s="5" t="s">
        <v>1896</v>
      </c>
      <c r="J703" s="5" t="s">
        <v>51</v>
      </c>
      <c r="K703" s="5" t="s">
        <v>1620</v>
      </c>
      <c r="L703" s="2">
        <f t="shared" si="10"/>
        <v>226943.44025635801</v>
      </c>
      <c r="M703" s="14" t="s">
        <v>38</v>
      </c>
      <c r="N703" s="14" t="s">
        <v>15557</v>
      </c>
    </row>
    <row r="704" spans="1:14" hidden="1" outlineLevel="1">
      <c r="B704" s="5" t="s">
        <v>15558</v>
      </c>
      <c r="C704" s="5" t="s">
        <v>24</v>
      </c>
      <c r="D704" s="5" t="s">
        <v>63</v>
      </c>
      <c r="E704" s="5"/>
      <c r="F704" s="5" t="s">
        <v>15559</v>
      </c>
      <c r="G704" s="5" t="s">
        <v>15560</v>
      </c>
      <c r="H704" s="5" t="s">
        <v>15561</v>
      </c>
      <c r="I704" s="5" t="s">
        <v>11996</v>
      </c>
      <c r="J704" s="5" t="s">
        <v>51</v>
      </c>
      <c r="K704" s="5" t="s">
        <v>1209</v>
      </c>
      <c r="L704" s="2">
        <f t="shared" si="10"/>
        <v>268205.88393933215</v>
      </c>
      <c r="M704" s="14" t="s">
        <v>38</v>
      </c>
      <c r="N704" s="14" t="s">
        <v>15562</v>
      </c>
    </row>
    <row r="705" spans="2:14" hidden="1" outlineLevel="1">
      <c r="B705" s="5" t="s">
        <v>15563</v>
      </c>
      <c r="C705" s="5" t="s">
        <v>24</v>
      </c>
      <c r="D705" s="5" t="s">
        <v>38</v>
      </c>
      <c r="E705" s="5"/>
      <c r="F705" s="5" t="s">
        <v>15564</v>
      </c>
      <c r="G705" s="5" t="s">
        <v>15565</v>
      </c>
      <c r="H705" s="5" t="s">
        <v>15566</v>
      </c>
      <c r="I705" s="5" t="s">
        <v>7365</v>
      </c>
      <c r="J705" s="5" t="s">
        <v>51</v>
      </c>
      <c r="K705" s="5" t="s">
        <v>1423</v>
      </c>
      <c r="L705" s="2">
        <f t="shared" si="10"/>
        <v>206312.21841487091</v>
      </c>
      <c r="M705" s="14" t="s">
        <v>38</v>
      </c>
      <c r="N705" s="14" t="s">
        <v>12903</v>
      </c>
    </row>
    <row r="706" spans="2:14" hidden="1" outlineLevel="1">
      <c r="B706" s="5" t="s">
        <v>15567</v>
      </c>
      <c r="C706" s="5" t="s">
        <v>24</v>
      </c>
      <c r="D706" s="5" t="s">
        <v>38</v>
      </c>
      <c r="E706" s="5"/>
      <c r="F706" s="5" t="s">
        <v>15568</v>
      </c>
      <c r="G706" s="5" t="s">
        <v>15569</v>
      </c>
      <c r="H706" s="5" t="s">
        <v>15570</v>
      </c>
      <c r="I706" s="5" t="s">
        <v>847</v>
      </c>
      <c r="J706" s="5" t="s">
        <v>51</v>
      </c>
      <c r="K706" s="5" t="s">
        <v>75</v>
      </c>
      <c r="L706" s="2">
        <f t="shared" si="10"/>
        <v>139260.74743003788</v>
      </c>
      <c r="M706" s="14" t="s">
        <v>38</v>
      </c>
      <c r="N706" s="14" t="s">
        <v>15571</v>
      </c>
    </row>
    <row r="707" spans="2:14" hidden="1" outlineLevel="1">
      <c r="B707" s="5" t="s">
        <v>15572</v>
      </c>
      <c r="C707" s="5" t="s">
        <v>24</v>
      </c>
      <c r="D707" s="5" t="s">
        <v>55</v>
      </c>
      <c r="E707" s="5"/>
      <c r="F707" s="5" t="s">
        <v>15573</v>
      </c>
      <c r="G707" s="5" t="s">
        <v>15574</v>
      </c>
      <c r="H707" s="5" t="s">
        <v>15575</v>
      </c>
      <c r="I707" s="5" t="s">
        <v>565</v>
      </c>
      <c r="J707" s="5" t="s">
        <v>51</v>
      </c>
      <c r="K707" s="5" t="s">
        <v>350</v>
      </c>
      <c r="L707" s="2">
        <f t="shared" ref="L707:L770" si="11">K707/$K$944*100</f>
        <v>252732.46755821689</v>
      </c>
      <c r="M707" s="14" t="s">
        <v>38</v>
      </c>
      <c r="N707" s="14" t="s">
        <v>15576</v>
      </c>
    </row>
    <row r="708" spans="2:14" hidden="1" outlineLevel="1">
      <c r="B708" s="5" t="s">
        <v>15577</v>
      </c>
      <c r="C708" s="5" t="s">
        <v>24</v>
      </c>
      <c r="D708" s="5" t="s">
        <v>46</v>
      </c>
      <c r="E708" s="5"/>
      <c r="F708" s="5" t="s">
        <v>15578</v>
      </c>
      <c r="G708" s="5" t="s">
        <v>15579</v>
      </c>
      <c r="H708" s="5" t="s">
        <v>15580</v>
      </c>
      <c r="I708" s="5" t="s">
        <v>2516</v>
      </c>
      <c r="J708" s="5" t="s">
        <v>51</v>
      </c>
      <c r="K708" s="5" t="s">
        <v>324</v>
      </c>
      <c r="L708" s="2">
        <f t="shared" si="11"/>
        <v>216627.82933561443</v>
      </c>
      <c r="M708" s="14" t="s">
        <v>38</v>
      </c>
      <c r="N708" s="14" t="s">
        <v>15581</v>
      </c>
    </row>
    <row r="709" spans="2:14" hidden="1" outlineLevel="1">
      <c r="B709" s="5" t="s">
        <v>15582</v>
      </c>
      <c r="C709" s="5" t="s">
        <v>24</v>
      </c>
      <c r="D709" s="5" t="s">
        <v>55</v>
      </c>
      <c r="E709" s="5"/>
      <c r="F709" s="5" t="s">
        <v>15583</v>
      </c>
      <c r="G709" s="5" t="s">
        <v>15584</v>
      </c>
      <c r="H709" s="5" t="s">
        <v>15585</v>
      </c>
      <c r="I709" s="5" t="s">
        <v>2375</v>
      </c>
      <c r="J709" s="5" t="s">
        <v>51</v>
      </c>
      <c r="K709" s="5" t="s">
        <v>932</v>
      </c>
      <c r="L709" s="2">
        <f t="shared" si="11"/>
        <v>273363.68939970393</v>
      </c>
      <c r="M709" s="14" t="s">
        <v>38</v>
      </c>
      <c r="N709" s="14" t="s">
        <v>15586</v>
      </c>
    </row>
    <row r="710" spans="2:14" hidden="1" outlineLevel="1">
      <c r="B710" s="5" t="s">
        <v>15587</v>
      </c>
      <c r="C710" s="5" t="s">
        <v>24</v>
      </c>
      <c r="D710" s="5" t="s">
        <v>55</v>
      </c>
      <c r="E710" s="5"/>
      <c r="F710" s="5" t="s">
        <v>15588</v>
      </c>
      <c r="G710" s="5" t="s">
        <v>15589</v>
      </c>
      <c r="H710" s="5" t="s">
        <v>11262</v>
      </c>
      <c r="I710" s="5" t="s">
        <v>1669</v>
      </c>
      <c r="J710" s="5" t="s">
        <v>51</v>
      </c>
      <c r="K710" s="5" t="s">
        <v>1209</v>
      </c>
      <c r="L710" s="2">
        <f t="shared" si="11"/>
        <v>268205.88393933215</v>
      </c>
      <c r="M710" s="14" t="s">
        <v>38</v>
      </c>
      <c r="N710" s="14" t="s">
        <v>15590</v>
      </c>
    </row>
    <row r="711" spans="2:14" hidden="1" outlineLevel="1">
      <c r="B711" s="8" t="s">
        <v>15591</v>
      </c>
      <c r="C711" s="8" t="s">
        <v>24</v>
      </c>
      <c r="D711" s="8" t="s">
        <v>38</v>
      </c>
      <c r="E711" s="8"/>
      <c r="F711" s="8" t="s">
        <v>15430</v>
      </c>
      <c r="G711" s="8" t="s">
        <v>15430</v>
      </c>
      <c r="H711" s="8" t="s">
        <v>15431</v>
      </c>
      <c r="I711" s="8" t="s">
        <v>15592</v>
      </c>
      <c r="J711" s="8" t="s">
        <v>51</v>
      </c>
      <c r="K711" s="8" t="s">
        <v>1374</v>
      </c>
      <c r="L711" s="2">
        <f t="shared" si="11"/>
        <v>-30946.832762230631</v>
      </c>
      <c r="M711" s="18" t="s">
        <v>55</v>
      </c>
      <c r="N711" s="18" t="s">
        <v>15433</v>
      </c>
    </row>
    <row r="712" spans="2:14" hidden="1" outlineLevel="1">
      <c r="B712" s="5" t="s">
        <v>15591</v>
      </c>
      <c r="C712" s="5" t="s">
        <v>24</v>
      </c>
      <c r="D712" s="5" t="s">
        <v>38</v>
      </c>
      <c r="E712" s="5"/>
      <c r="F712" s="5" t="s">
        <v>15593</v>
      </c>
      <c r="G712" s="5" t="s">
        <v>15594</v>
      </c>
      <c r="H712" s="5" t="s">
        <v>15595</v>
      </c>
      <c r="I712" s="5" t="s">
        <v>847</v>
      </c>
      <c r="J712" s="5" t="s">
        <v>51</v>
      </c>
      <c r="K712" s="5" t="s">
        <v>799</v>
      </c>
      <c r="L712" s="2">
        <f t="shared" si="11"/>
        <v>-128945.13650929432</v>
      </c>
      <c r="M712" s="14" t="s">
        <v>38</v>
      </c>
      <c r="N712" s="14" t="s">
        <v>15596</v>
      </c>
    </row>
    <row r="713" spans="2:14" hidden="1" outlineLevel="1">
      <c r="B713" s="5" t="s">
        <v>15597</v>
      </c>
      <c r="C713" s="5" t="s">
        <v>24</v>
      </c>
      <c r="D713" s="5" t="s">
        <v>38</v>
      </c>
      <c r="E713" s="5" t="s">
        <v>120</v>
      </c>
      <c r="F713" s="5" t="s">
        <v>7619</v>
      </c>
      <c r="G713" s="5" t="s">
        <v>15598</v>
      </c>
      <c r="H713" s="5" t="s">
        <v>15599</v>
      </c>
      <c r="I713" s="5" t="s">
        <v>1525</v>
      </c>
      <c r="J713" s="5" t="s">
        <v>51</v>
      </c>
      <c r="K713" s="5" t="s">
        <v>1194</v>
      </c>
      <c r="L713" s="2">
        <f t="shared" si="11"/>
        <v>-149576.3583507814</v>
      </c>
      <c r="M713" s="14" t="s">
        <v>38</v>
      </c>
      <c r="N713" s="14" t="s">
        <v>1574</v>
      </c>
    </row>
    <row r="714" spans="2:14" hidden="1" outlineLevel="1">
      <c r="B714" s="5" t="s">
        <v>15597</v>
      </c>
      <c r="C714" s="5" t="s">
        <v>24</v>
      </c>
      <c r="D714" s="5" t="s">
        <v>38</v>
      </c>
      <c r="E714" s="5" t="s">
        <v>120</v>
      </c>
      <c r="F714" s="5" t="s">
        <v>15600</v>
      </c>
      <c r="G714" s="5" t="s">
        <v>15601</v>
      </c>
      <c r="H714" s="5" t="s">
        <v>15599</v>
      </c>
      <c r="I714" s="5" t="s">
        <v>1846</v>
      </c>
      <c r="J714" s="5" t="s">
        <v>51</v>
      </c>
      <c r="K714" s="5" t="s">
        <v>1410</v>
      </c>
      <c r="L714" s="2">
        <f t="shared" si="11"/>
        <v>221785.63479598623</v>
      </c>
      <c r="M714" s="14" t="s">
        <v>38</v>
      </c>
      <c r="N714" s="14" t="s">
        <v>15602</v>
      </c>
    </row>
    <row r="715" spans="2:14" hidden="1" outlineLevel="1">
      <c r="B715" s="5" t="s">
        <v>15603</v>
      </c>
      <c r="C715" s="5" t="s">
        <v>24</v>
      </c>
      <c r="D715" s="5" t="s">
        <v>38</v>
      </c>
      <c r="E715" s="5"/>
      <c r="F715" s="5" t="s">
        <v>15604</v>
      </c>
      <c r="G715" s="5" t="s">
        <v>15605</v>
      </c>
      <c r="H715" s="5" t="s">
        <v>15606</v>
      </c>
      <c r="I715" s="5" t="s">
        <v>7404</v>
      </c>
      <c r="J715" s="5" t="s">
        <v>38</v>
      </c>
      <c r="K715" s="5" t="s">
        <v>2097</v>
      </c>
      <c r="L715" s="2">
        <f t="shared" si="11"/>
        <v>92840.498286691916</v>
      </c>
      <c r="M715" s="14" t="s">
        <v>38</v>
      </c>
      <c r="N715" s="14" t="s">
        <v>15607</v>
      </c>
    </row>
    <row r="716" spans="2:14" hidden="1" outlineLevel="1">
      <c r="B716" s="5" t="s">
        <v>15608</v>
      </c>
      <c r="C716" s="5" t="s">
        <v>24</v>
      </c>
      <c r="D716" s="5" t="s">
        <v>38</v>
      </c>
      <c r="E716" s="5"/>
      <c r="F716" s="5" t="s">
        <v>15609</v>
      </c>
      <c r="G716" s="5" t="s">
        <v>15610</v>
      </c>
      <c r="H716" s="5" t="s">
        <v>15611</v>
      </c>
      <c r="I716" s="5" t="s">
        <v>3513</v>
      </c>
      <c r="J716" s="5" t="s">
        <v>51</v>
      </c>
      <c r="K716" s="5" t="s">
        <v>159</v>
      </c>
      <c r="L716" s="2">
        <f t="shared" si="11"/>
        <v>128945.13650929432</v>
      </c>
      <c r="M716" s="14" t="s">
        <v>38</v>
      </c>
      <c r="N716" s="14" t="s">
        <v>15612</v>
      </c>
    </row>
    <row r="717" spans="2:14" hidden="1" outlineLevel="1">
      <c r="B717" s="5" t="s">
        <v>15613</v>
      </c>
      <c r="C717" s="5" t="s">
        <v>24</v>
      </c>
      <c r="D717" s="5" t="s">
        <v>55</v>
      </c>
      <c r="E717" s="5"/>
      <c r="F717" s="5" t="s">
        <v>15614</v>
      </c>
      <c r="G717" s="5" t="s">
        <v>15615</v>
      </c>
      <c r="H717" s="5" t="s">
        <v>15616</v>
      </c>
      <c r="I717" s="5" t="s">
        <v>1152</v>
      </c>
      <c r="J717" s="5" t="s">
        <v>51</v>
      </c>
      <c r="K717" s="5" t="s">
        <v>452</v>
      </c>
      <c r="L717" s="2">
        <f t="shared" si="11"/>
        <v>361046.38222602406</v>
      </c>
      <c r="M717" s="14" t="s">
        <v>38</v>
      </c>
      <c r="N717" s="14" t="s">
        <v>15617</v>
      </c>
    </row>
    <row r="718" spans="2:14" hidden="1" outlineLevel="1">
      <c r="B718" s="5" t="s">
        <v>15618</v>
      </c>
      <c r="C718" s="5" t="s">
        <v>24</v>
      </c>
      <c r="D718" s="5" t="s">
        <v>63</v>
      </c>
      <c r="E718" s="5"/>
      <c r="F718" s="5" t="s">
        <v>15619</v>
      </c>
      <c r="G718" s="5" t="s">
        <v>15620</v>
      </c>
      <c r="H718" s="5" t="s">
        <v>15621</v>
      </c>
      <c r="I718" s="5" t="s">
        <v>180</v>
      </c>
      <c r="J718" s="5" t="s">
        <v>51</v>
      </c>
      <c r="K718" s="5" t="s">
        <v>1410</v>
      </c>
      <c r="L718" s="2">
        <f t="shared" si="11"/>
        <v>221785.63479598623</v>
      </c>
      <c r="M718" s="14" t="s">
        <v>38</v>
      </c>
      <c r="N718" s="14" t="s">
        <v>15622</v>
      </c>
    </row>
    <row r="719" spans="2:14" hidden="1" outlineLevel="1">
      <c r="B719" s="5" t="s">
        <v>15623</v>
      </c>
      <c r="C719" s="5" t="s">
        <v>24</v>
      </c>
      <c r="D719" s="5" t="s">
        <v>46</v>
      </c>
      <c r="E719" s="5"/>
      <c r="F719" s="5" t="s">
        <v>15624</v>
      </c>
      <c r="G719" s="5" t="s">
        <v>15625</v>
      </c>
      <c r="H719" s="5" t="s">
        <v>15626</v>
      </c>
      <c r="I719" s="5" t="s">
        <v>7152</v>
      </c>
      <c r="J719" s="5" t="s">
        <v>55</v>
      </c>
      <c r="K719" s="5" t="s">
        <v>1417</v>
      </c>
      <c r="L719" s="2">
        <f t="shared" si="11"/>
        <v>56735.860064089502</v>
      </c>
      <c r="M719" s="14" t="s">
        <v>38</v>
      </c>
      <c r="N719" s="14" t="s">
        <v>15627</v>
      </c>
    </row>
    <row r="720" spans="2:14" hidden="1" outlineLevel="1">
      <c r="B720" s="5" t="s">
        <v>15628</v>
      </c>
      <c r="C720" s="5" t="s">
        <v>24</v>
      </c>
      <c r="D720" s="5" t="s">
        <v>38</v>
      </c>
      <c r="E720" s="5"/>
      <c r="F720" s="5" t="s">
        <v>15629</v>
      </c>
      <c r="G720" s="5" t="s">
        <v>15630</v>
      </c>
      <c r="H720" s="5" t="s">
        <v>15631</v>
      </c>
      <c r="I720" s="5" t="s">
        <v>2145</v>
      </c>
      <c r="J720" s="5" t="s">
        <v>38</v>
      </c>
      <c r="K720" s="5" t="s">
        <v>521</v>
      </c>
      <c r="L720" s="2">
        <f t="shared" si="11"/>
        <v>41262.443682974183</v>
      </c>
      <c r="M720" s="14" t="s">
        <v>38</v>
      </c>
      <c r="N720" s="14" t="s">
        <v>15632</v>
      </c>
    </row>
    <row r="721" spans="1:14" hidden="1" outlineLevel="1">
      <c r="B721" s="5" t="s">
        <v>15633</v>
      </c>
      <c r="C721" s="5" t="s">
        <v>37</v>
      </c>
      <c r="D721" s="5" t="s">
        <v>38</v>
      </c>
      <c r="E721" s="5"/>
      <c r="F721" s="5" t="s">
        <v>15634</v>
      </c>
      <c r="G721" s="5" t="s">
        <v>15635</v>
      </c>
      <c r="H721" s="5" t="s">
        <v>15636</v>
      </c>
      <c r="I721" s="5" t="s">
        <v>1158</v>
      </c>
      <c r="J721" s="5" t="s">
        <v>51</v>
      </c>
      <c r="K721" s="5" t="s">
        <v>188</v>
      </c>
      <c r="L721" s="2">
        <f t="shared" si="11"/>
        <v>242416.85663747331</v>
      </c>
      <c r="M721" s="14" t="s">
        <v>38</v>
      </c>
      <c r="N721" s="14" t="s">
        <v>15637</v>
      </c>
    </row>
    <row r="722" spans="1:14" hidden="1" outlineLevel="1">
      <c r="B722" s="5" t="s">
        <v>15638</v>
      </c>
      <c r="C722" s="5" t="s">
        <v>24</v>
      </c>
      <c r="D722" s="5" t="s">
        <v>55</v>
      </c>
      <c r="E722" s="5"/>
      <c r="F722" s="5" t="s">
        <v>15639</v>
      </c>
      <c r="G722" s="5" t="s">
        <v>15640</v>
      </c>
      <c r="H722" s="5" t="s">
        <v>15641</v>
      </c>
      <c r="I722" s="5" t="s">
        <v>5157</v>
      </c>
      <c r="J722" s="5" t="s">
        <v>51</v>
      </c>
      <c r="K722" s="5" t="s">
        <v>1227</v>
      </c>
      <c r="L722" s="2">
        <f t="shared" si="11"/>
        <v>340415.16038453701</v>
      </c>
      <c r="M722" s="14" t="s">
        <v>38</v>
      </c>
      <c r="N722" s="14" t="s">
        <v>15642</v>
      </c>
    </row>
    <row r="723" spans="1:14" hidden="1" outlineLevel="1">
      <c r="B723" s="5" t="s">
        <v>15643</v>
      </c>
      <c r="C723" s="5" t="s">
        <v>24</v>
      </c>
      <c r="D723" s="5" t="s">
        <v>38</v>
      </c>
      <c r="E723" s="5" t="s">
        <v>120</v>
      </c>
      <c r="F723" s="5" t="s">
        <v>15644</v>
      </c>
      <c r="G723" s="5" t="s">
        <v>15645</v>
      </c>
      <c r="H723" s="5" t="s">
        <v>15646</v>
      </c>
      <c r="I723" s="5" t="s">
        <v>7327</v>
      </c>
      <c r="J723" s="5" t="s">
        <v>51</v>
      </c>
      <c r="K723" s="5" t="s">
        <v>1259</v>
      </c>
      <c r="L723" s="2">
        <f t="shared" si="11"/>
        <v>-15473.416381115316</v>
      </c>
      <c r="M723" s="14" t="s">
        <v>38</v>
      </c>
      <c r="N723" s="14" t="s">
        <v>10374</v>
      </c>
    </row>
    <row r="724" spans="1:14" hidden="1" outlineLevel="1">
      <c r="B724" s="5" t="s">
        <v>15647</v>
      </c>
      <c r="C724" s="5" t="s">
        <v>24</v>
      </c>
      <c r="D724" s="5" t="s">
        <v>540</v>
      </c>
      <c r="E724" s="5"/>
      <c r="F724" s="5" t="s">
        <v>15648</v>
      </c>
      <c r="G724" s="5" t="s">
        <v>15649</v>
      </c>
      <c r="H724" s="5" t="s">
        <v>15650</v>
      </c>
      <c r="I724" s="5" t="s">
        <v>3461</v>
      </c>
      <c r="J724" s="5" t="s">
        <v>51</v>
      </c>
      <c r="K724" s="5" t="s">
        <v>1613</v>
      </c>
      <c r="L724" s="2">
        <f t="shared" si="11"/>
        <v>381677.60406751116</v>
      </c>
      <c r="M724" s="14" t="s">
        <v>38</v>
      </c>
      <c r="N724" s="14" t="s">
        <v>3410</v>
      </c>
    </row>
    <row r="725" spans="1:14" hidden="1" outlineLevel="1">
      <c r="B725" s="5" t="s">
        <v>15651</v>
      </c>
      <c r="C725" s="5" t="s">
        <v>24</v>
      </c>
      <c r="D725" s="5" t="s">
        <v>38</v>
      </c>
      <c r="E725" s="5"/>
      <c r="F725" s="5" t="s">
        <v>15652</v>
      </c>
      <c r="G725" s="5" t="s">
        <v>15653</v>
      </c>
      <c r="H725" s="5" t="s">
        <v>15654</v>
      </c>
      <c r="I725" s="5" t="s">
        <v>4878</v>
      </c>
      <c r="J725" s="5" t="s">
        <v>51</v>
      </c>
      <c r="K725" s="5" t="s">
        <v>1620</v>
      </c>
      <c r="L725" s="2">
        <f t="shared" si="11"/>
        <v>226943.44025635801</v>
      </c>
      <c r="M725" s="14" t="s">
        <v>38</v>
      </c>
      <c r="N725" s="14" t="s">
        <v>15655</v>
      </c>
    </row>
    <row r="726" spans="1:14" hidden="1" outlineLevel="1">
      <c r="B726" s="5" t="s">
        <v>15656</v>
      </c>
      <c r="C726" s="5" t="s">
        <v>24</v>
      </c>
      <c r="D726" s="5" t="s">
        <v>55</v>
      </c>
      <c r="E726" s="5"/>
      <c r="F726" s="5" t="s">
        <v>15657</v>
      </c>
      <c r="G726" s="5" t="s">
        <v>15658</v>
      </c>
      <c r="H726" s="5" t="s">
        <v>15659</v>
      </c>
      <c r="I726" s="5" t="s">
        <v>14588</v>
      </c>
      <c r="J726" s="5" t="s">
        <v>51</v>
      </c>
      <c r="K726" s="5" t="s">
        <v>167</v>
      </c>
      <c r="L726" s="2">
        <f t="shared" si="11"/>
        <v>278521.49486007576</v>
      </c>
      <c r="M726" s="14" t="s">
        <v>38</v>
      </c>
      <c r="N726" s="14" t="s">
        <v>15660</v>
      </c>
    </row>
    <row r="727" spans="1:14" collapsed="1">
      <c r="A727" s="3" t="s">
        <v>15661</v>
      </c>
      <c r="B727" s="2" t="s">
        <v>15662</v>
      </c>
      <c r="C727" s="2" t="s">
        <v>15663</v>
      </c>
      <c r="D727" s="2" t="s">
        <v>15664</v>
      </c>
      <c r="E727" s="2" t="s">
        <v>15665</v>
      </c>
      <c r="F727" s="2" t="s">
        <v>15537</v>
      </c>
      <c r="G727" s="2" t="s">
        <v>9695</v>
      </c>
      <c r="H727" s="2" t="s">
        <v>2657</v>
      </c>
      <c r="I727" s="3" t="s">
        <v>15666</v>
      </c>
      <c r="K727" s="2">
        <f>51/96223</f>
        <v>5.3001881047150885E-4</v>
      </c>
      <c r="L727" s="2">
        <f t="shared" si="11"/>
        <v>2.7337339147497</v>
      </c>
      <c r="M727" s="10">
        <v>-0.434</v>
      </c>
      <c r="N727" s="10">
        <v>6.91</v>
      </c>
    </row>
    <row r="728" spans="1:14" hidden="1" outlineLevel="1">
      <c r="B728" s="1" t="s">
        <v>26</v>
      </c>
      <c r="C728" s="1" t="s">
        <v>27</v>
      </c>
      <c r="D728" s="1" t="s">
        <v>4</v>
      </c>
      <c r="E728" s="1" t="s">
        <v>28</v>
      </c>
      <c r="F728" s="1" t="s">
        <v>29</v>
      </c>
      <c r="G728" s="1" t="s">
        <v>30</v>
      </c>
      <c r="H728" s="1" t="s">
        <v>31</v>
      </c>
      <c r="I728" s="1" t="s">
        <v>32</v>
      </c>
      <c r="J728" s="1" t="s">
        <v>33</v>
      </c>
      <c r="K728" s="1" t="s">
        <v>3</v>
      </c>
      <c r="L728" s="2" t="e">
        <f t="shared" si="11"/>
        <v>#VALUE!</v>
      </c>
      <c r="M728" s="13" t="s">
        <v>34</v>
      </c>
      <c r="N728" s="13" t="s">
        <v>35</v>
      </c>
    </row>
    <row r="729" spans="1:14" hidden="1" outlineLevel="1">
      <c r="B729" s="7" t="s">
        <v>15539</v>
      </c>
      <c r="C729" s="7" t="s">
        <v>24</v>
      </c>
      <c r="D729" s="7" t="s">
        <v>55</v>
      </c>
      <c r="E729" s="7"/>
      <c r="F729" s="7" t="s">
        <v>15540</v>
      </c>
      <c r="G729" s="7" t="s">
        <v>15541</v>
      </c>
      <c r="H729" s="7" t="s">
        <v>15542</v>
      </c>
      <c r="I729" s="7" t="s">
        <v>385</v>
      </c>
      <c r="J729" s="7" t="s">
        <v>51</v>
      </c>
      <c r="K729" s="7" t="s">
        <v>952</v>
      </c>
      <c r="L729" s="2">
        <f t="shared" si="11"/>
        <v>113471.720128179</v>
      </c>
      <c r="M729" s="15" t="s">
        <v>38</v>
      </c>
      <c r="N729" s="15" t="s">
        <v>1146</v>
      </c>
    </row>
    <row r="730" spans="1:14" hidden="1" outlineLevel="1">
      <c r="B730" s="7" t="s">
        <v>15543</v>
      </c>
      <c r="C730" s="7" t="s">
        <v>24</v>
      </c>
      <c r="D730" s="7" t="s">
        <v>38</v>
      </c>
      <c r="E730" s="7"/>
      <c r="F730" s="7" t="s">
        <v>15544</v>
      </c>
      <c r="G730" s="7" t="s">
        <v>15545</v>
      </c>
      <c r="H730" s="7" t="s">
        <v>15546</v>
      </c>
      <c r="I730" s="7" t="s">
        <v>576</v>
      </c>
      <c r="J730" s="7" t="s">
        <v>51</v>
      </c>
      <c r="K730" s="7" t="s">
        <v>142</v>
      </c>
      <c r="L730" s="2">
        <f t="shared" si="11"/>
        <v>30946.832762230631</v>
      </c>
      <c r="M730" s="15" t="s">
        <v>38</v>
      </c>
      <c r="N730" s="15" t="s">
        <v>15547</v>
      </c>
    </row>
    <row r="731" spans="1:14" hidden="1" outlineLevel="1">
      <c r="B731" s="7" t="s">
        <v>15548</v>
      </c>
      <c r="C731" s="7" t="s">
        <v>24</v>
      </c>
      <c r="D731" s="7" t="s">
        <v>38</v>
      </c>
      <c r="E731" s="7"/>
      <c r="F731" s="7" t="s">
        <v>15549</v>
      </c>
      <c r="G731" s="7" t="s">
        <v>15550</v>
      </c>
      <c r="H731" s="7" t="s">
        <v>15551</v>
      </c>
      <c r="I731" s="7" t="s">
        <v>5660</v>
      </c>
      <c r="J731" s="7" t="s">
        <v>51</v>
      </c>
      <c r="K731" s="7" t="s">
        <v>521</v>
      </c>
      <c r="L731" s="2">
        <f t="shared" si="11"/>
        <v>41262.443682974183</v>
      </c>
      <c r="M731" s="15" t="s">
        <v>38</v>
      </c>
      <c r="N731" s="15" t="s">
        <v>15552</v>
      </c>
    </row>
    <row r="732" spans="1:14" hidden="1" outlineLevel="1">
      <c r="B732" s="7" t="s">
        <v>15553</v>
      </c>
      <c r="C732" s="7" t="s">
        <v>24</v>
      </c>
      <c r="D732" s="7" t="s">
        <v>38</v>
      </c>
      <c r="E732" s="7"/>
      <c r="F732" s="7" t="s">
        <v>15554</v>
      </c>
      <c r="G732" s="7" t="s">
        <v>15555</v>
      </c>
      <c r="H732" s="7" t="s">
        <v>15556</v>
      </c>
      <c r="I732" s="7" t="s">
        <v>1896</v>
      </c>
      <c r="J732" s="7" t="s">
        <v>51</v>
      </c>
      <c r="K732" s="7" t="s">
        <v>1620</v>
      </c>
      <c r="L732" s="2">
        <f t="shared" si="11"/>
        <v>226943.44025635801</v>
      </c>
      <c r="M732" s="15" t="s">
        <v>38</v>
      </c>
      <c r="N732" s="15" t="s">
        <v>15557</v>
      </c>
    </row>
    <row r="733" spans="1:14" hidden="1" outlineLevel="1">
      <c r="B733" s="7" t="s">
        <v>15558</v>
      </c>
      <c r="C733" s="7" t="s">
        <v>24</v>
      </c>
      <c r="D733" s="7" t="s">
        <v>63</v>
      </c>
      <c r="E733" s="7"/>
      <c r="F733" s="7" t="s">
        <v>15559</v>
      </c>
      <c r="G733" s="7" t="s">
        <v>15560</v>
      </c>
      <c r="H733" s="7" t="s">
        <v>15561</v>
      </c>
      <c r="I733" s="7" t="s">
        <v>11996</v>
      </c>
      <c r="J733" s="7" t="s">
        <v>51</v>
      </c>
      <c r="K733" s="7" t="s">
        <v>1209</v>
      </c>
      <c r="L733" s="2">
        <f t="shared" si="11"/>
        <v>268205.88393933215</v>
      </c>
      <c r="M733" s="15" t="s">
        <v>38</v>
      </c>
      <c r="N733" s="15" t="s">
        <v>15562</v>
      </c>
    </row>
    <row r="734" spans="1:14" hidden="1" outlineLevel="1">
      <c r="B734" s="7" t="s">
        <v>15563</v>
      </c>
      <c r="C734" s="7" t="s">
        <v>24</v>
      </c>
      <c r="D734" s="7" t="s">
        <v>38</v>
      </c>
      <c r="E734" s="7"/>
      <c r="F734" s="7" t="s">
        <v>15564</v>
      </c>
      <c r="G734" s="7" t="s">
        <v>15565</v>
      </c>
      <c r="H734" s="7" t="s">
        <v>15566</v>
      </c>
      <c r="I734" s="7" t="s">
        <v>7365</v>
      </c>
      <c r="J734" s="7" t="s">
        <v>51</v>
      </c>
      <c r="K734" s="7" t="s">
        <v>1423</v>
      </c>
      <c r="L734" s="2">
        <f t="shared" si="11"/>
        <v>206312.21841487091</v>
      </c>
      <c r="M734" s="15" t="s">
        <v>38</v>
      </c>
      <c r="N734" s="15" t="s">
        <v>12903</v>
      </c>
    </row>
    <row r="735" spans="1:14" hidden="1" outlineLevel="1">
      <c r="B735" s="7" t="s">
        <v>15567</v>
      </c>
      <c r="C735" s="7" t="s">
        <v>24</v>
      </c>
      <c r="D735" s="7" t="s">
        <v>38</v>
      </c>
      <c r="E735" s="7"/>
      <c r="F735" s="7" t="s">
        <v>15568</v>
      </c>
      <c r="G735" s="7" t="s">
        <v>15569</v>
      </c>
      <c r="H735" s="7" t="s">
        <v>15570</v>
      </c>
      <c r="I735" s="7" t="s">
        <v>847</v>
      </c>
      <c r="J735" s="7" t="s">
        <v>51</v>
      </c>
      <c r="K735" s="7" t="s">
        <v>75</v>
      </c>
      <c r="L735" s="2">
        <f t="shared" si="11"/>
        <v>139260.74743003788</v>
      </c>
      <c r="M735" s="15" t="s">
        <v>38</v>
      </c>
      <c r="N735" s="15" t="s">
        <v>15571</v>
      </c>
    </row>
    <row r="736" spans="1:14" hidden="1" outlineLevel="1">
      <c r="B736" s="7" t="s">
        <v>15572</v>
      </c>
      <c r="C736" s="7" t="s">
        <v>24</v>
      </c>
      <c r="D736" s="7" t="s">
        <v>55</v>
      </c>
      <c r="E736" s="7"/>
      <c r="F736" s="7" t="s">
        <v>15573</v>
      </c>
      <c r="G736" s="7" t="s">
        <v>15574</v>
      </c>
      <c r="H736" s="7" t="s">
        <v>15575</v>
      </c>
      <c r="I736" s="7" t="s">
        <v>565</v>
      </c>
      <c r="J736" s="7" t="s">
        <v>51</v>
      </c>
      <c r="K736" s="7" t="s">
        <v>350</v>
      </c>
      <c r="L736" s="2">
        <f t="shared" si="11"/>
        <v>252732.46755821689</v>
      </c>
      <c r="M736" s="15" t="s">
        <v>38</v>
      </c>
      <c r="N736" s="15" t="s">
        <v>15576</v>
      </c>
    </row>
    <row r="737" spans="2:14" hidden="1" outlineLevel="1">
      <c r="B737" s="7" t="s">
        <v>15577</v>
      </c>
      <c r="C737" s="7" t="s">
        <v>24</v>
      </c>
      <c r="D737" s="7" t="s">
        <v>46</v>
      </c>
      <c r="E737" s="7"/>
      <c r="F737" s="7" t="s">
        <v>15578</v>
      </c>
      <c r="G737" s="7" t="s">
        <v>15579</v>
      </c>
      <c r="H737" s="7" t="s">
        <v>15580</v>
      </c>
      <c r="I737" s="7" t="s">
        <v>2516</v>
      </c>
      <c r="J737" s="7" t="s">
        <v>51</v>
      </c>
      <c r="K737" s="7" t="s">
        <v>324</v>
      </c>
      <c r="L737" s="2">
        <f t="shared" si="11"/>
        <v>216627.82933561443</v>
      </c>
      <c r="M737" s="15" t="s">
        <v>38</v>
      </c>
      <c r="N737" s="15" t="s">
        <v>15581</v>
      </c>
    </row>
    <row r="738" spans="2:14" hidden="1" outlineLevel="1">
      <c r="B738" s="7" t="s">
        <v>15582</v>
      </c>
      <c r="C738" s="7" t="s">
        <v>24</v>
      </c>
      <c r="D738" s="7" t="s">
        <v>55</v>
      </c>
      <c r="E738" s="7"/>
      <c r="F738" s="7" t="s">
        <v>15583</v>
      </c>
      <c r="G738" s="7" t="s">
        <v>15584</v>
      </c>
      <c r="H738" s="7" t="s">
        <v>15585</v>
      </c>
      <c r="I738" s="7" t="s">
        <v>2375</v>
      </c>
      <c r="J738" s="7" t="s">
        <v>51</v>
      </c>
      <c r="K738" s="7" t="s">
        <v>932</v>
      </c>
      <c r="L738" s="2">
        <f t="shared" si="11"/>
        <v>273363.68939970393</v>
      </c>
      <c r="M738" s="15" t="s">
        <v>38</v>
      </c>
      <c r="N738" s="15" t="s">
        <v>15586</v>
      </c>
    </row>
    <row r="739" spans="2:14" hidden="1" outlineLevel="1">
      <c r="B739" s="7" t="s">
        <v>15587</v>
      </c>
      <c r="C739" s="7" t="s">
        <v>24</v>
      </c>
      <c r="D739" s="7" t="s">
        <v>55</v>
      </c>
      <c r="E739" s="7"/>
      <c r="F739" s="7" t="s">
        <v>15588</v>
      </c>
      <c r="G739" s="7" t="s">
        <v>15589</v>
      </c>
      <c r="H739" s="7" t="s">
        <v>11262</v>
      </c>
      <c r="I739" s="7" t="s">
        <v>1669</v>
      </c>
      <c r="J739" s="7" t="s">
        <v>51</v>
      </c>
      <c r="K739" s="7" t="s">
        <v>1209</v>
      </c>
      <c r="L739" s="2">
        <f t="shared" si="11"/>
        <v>268205.88393933215</v>
      </c>
      <c r="M739" s="15" t="s">
        <v>38</v>
      </c>
      <c r="N739" s="15" t="s">
        <v>15590</v>
      </c>
    </row>
    <row r="740" spans="2:14" hidden="1" outlineLevel="1">
      <c r="B740" s="8" t="s">
        <v>15591</v>
      </c>
      <c r="C740" s="8" t="s">
        <v>24</v>
      </c>
      <c r="D740" s="8" t="s">
        <v>38</v>
      </c>
      <c r="E740" s="8"/>
      <c r="F740" s="8" t="s">
        <v>15430</v>
      </c>
      <c r="G740" s="8" t="s">
        <v>15430</v>
      </c>
      <c r="H740" s="8" t="s">
        <v>15431</v>
      </c>
      <c r="I740" s="8" t="s">
        <v>15592</v>
      </c>
      <c r="J740" s="8" t="s">
        <v>51</v>
      </c>
      <c r="K740" s="8" t="s">
        <v>1374</v>
      </c>
      <c r="L740" s="2">
        <f t="shared" si="11"/>
        <v>-30946.832762230631</v>
      </c>
      <c r="M740" s="18" t="s">
        <v>55</v>
      </c>
      <c r="N740" s="18" t="s">
        <v>15433</v>
      </c>
    </row>
    <row r="741" spans="2:14" hidden="1" outlineLevel="1">
      <c r="B741" s="7" t="s">
        <v>15591</v>
      </c>
      <c r="C741" s="7" t="s">
        <v>24</v>
      </c>
      <c r="D741" s="7" t="s">
        <v>38</v>
      </c>
      <c r="E741" s="7"/>
      <c r="F741" s="7" t="s">
        <v>15593</v>
      </c>
      <c r="G741" s="7" t="s">
        <v>15594</v>
      </c>
      <c r="H741" s="7" t="s">
        <v>15595</v>
      </c>
      <c r="I741" s="7" t="s">
        <v>847</v>
      </c>
      <c r="J741" s="7" t="s">
        <v>51</v>
      </c>
      <c r="K741" s="7" t="s">
        <v>799</v>
      </c>
      <c r="L741" s="2">
        <f t="shared" si="11"/>
        <v>-128945.13650929432</v>
      </c>
      <c r="M741" s="15" t="s">
        <v>38</v>
      </c>
      <c r="N741" s="15" t="s">
        <v>15596</v>
      </c>
    </row>
    <row r="742" spans="2:14" hidden="1" outlineLevel="1">
      <c r="B742" s="7" t="s">
        <v>15597</v>
      </c>
      <c r="C742" s="7" t="s">
        <v>24</v>
      </c>
      <c r="D742" s="7" t="s">
        <v>38</v>
      </c>
      <c r="E742" s="7" t="s">
        <v>120</v>
      </c>
      <c r="F742" s="7" t="s">
        <v>7619</v>
      </c>
      <c r="G742" s="7" t="s">
        <v>15598</v>
      </c>
      <c r="H742" s="7" t="s">
        <v>15599</v>
      </c>
      <c r="I742" s="7" t="s">
        <v>1525</v>
      </c>
      <c r="J742" s="7" t="s">
        <v>51</v>
      </c>
      <c r="K742" s="7" t="s">
        <v>1194</v>
      </c>
      <c r="L742" s="2">
        <f t="shared" si="11"/>
        <v>-149576.3583507814</v>
      </c>
      <c r="M742" s="15" t="s">
        <v>38</v>
      </c>
      <c r="N742" s="15" t="s">
        <v>1574</v>
      </c>
    </row>
    <row r="743" spans="2:14" hidden="1" outlineLevel="1">
      <c r="B743" s="7" t="s">
        <v>15597</v>
      </c>
      <c r="C743" s="7" t="s">
        <v>24</v>
      </c>
      <c r="D743" s="7" t="s">
        <v>38</v>
      </c>
      <c r="E743" s="7" t="s">
        <v>120</v>
      </c>
      <c r="F743" s="7" t="s">
        <v>15600</v>
      </c>
      <c r="G743" s="7" t="s">
        <v>15601</v>
      </c>
      <c r="H743" s="7" t="s">
        <v>15599</v>
      </c>
      <c r="I743" s="7" t="s">
        <v>1846</v>
      </c>
      <c r="J743" s="7" t="s">
        <v>51</v>
      </c>
      <c r="K743" s="7" t="s">
        <v>1410</v>
      </c>
      <c r="L743" s="2">
        <f t="shared" si="11"/>
        <v>221785.63479598623</v>
      </c>
      <c r="M743" s="15" t="s">
        <v>38</v>
      </c>
      <c r="N743" s="15" t="s">
        <v>15602</v>
      </c>
    </row>
    <row r="744" spans="2:14" hidden="1" outlineLevel="1">
      <c r="B744" s="7" t="s">
        <v>15603</v>
      </c>
      <c r="C744" s="7" t="s">
        <v>24</v>
      </c>
      <c r="D744" s="7" t="s">
        <v>38</v>
      </c>
      <c r="E744" s="7"/>
      <c r="F744" s="7" t="s">
        <v>15604</v>
      </c>
      <c r="G744" s="7" t="s">
        <v>15605</v>
      </c>
      <c r="H744" s="7" t="s">
        <v>15606</v>
      </c>
      <c r="I744" s="7" t="s">
        <v>7404</v>
      </c>
      <c r="J744" s="7" t="s">
        <v>38</v>
      </c>
      <c r="K744" s="7" t="s">
        <v>2097</v>
      </c>
      <c r="L744" s="2">
        <f t="shared" si="11"/>
        <v>92840.498286691916</v>
      </c>
      <c r="M744" s="15" t="s">
        <v>38</v>
      </c>
      <c r="N744" s="15" t="s">
        <v>15607</v>
      </c>
    </row>
    <row r="745" spans="2:14" hidden="1" outlineLevel="1">
      <c r="B745" s="7" t="s">
        <v>15608</v>
      </c>
      <c r="C745" s="7" t="s">
        <v>24</v>
      </c>
      <c r="D745" s="7" t="s">
        <v>38</v>
      </c>
      <c r="E745" s="7"/>
      <c r="F745" s="7" t="s">
        <v>15609</v>
      </c>
      <c r="G745" s="7" t="s">
        <v>15610</v>
      </c>
      <c r="H745" s="7" t="s">
        <v>15611</v>
      </c>
      <c r="I745" s="7" t="s">
        <v>3513</v>
      </c>
      <c r="J745" s="7" t="s">
        <v>51</v>
      </c>
      <c r="K745" s="7" t="s">
        <v>159</v>
      </c>
      <c r="L745" s="2">
        <f t="shared" si="11"/>
        <v>128945.13650929432</v>
      </c>
      <c r="M745" s="15" t="s">
        <v>38</v>
      </c>
      <c r="N745" s="15" t="s">
        <v>15612</v>
      </c>
    </row>
    <row r="746" spans="2:14" hidden="1" outlineLevel="1">
      <c r="B746" s="7" t="s">
        <v>15613</v>
      </c>
      <c r="C746" s="7" t="s">
        <v>24</v>
      </c>
      <c r="D746" s="7" t="s">
        <v>55</v>
      </c>
      <c r="E746" s="7"/>
      <c r="F746" s="7" t="s">
        <v>15614</v>
      </c>
      <c r="G746" s="7" t="s">
        <v>15615</v>
      </c>
      <c r="H746" s="7" t="s">
        <v>15616</v>
      </c>
      <c r="I746" s="7" t="s">
        <v>1152</v>
      </c>
      <c r="J746" s="7" t="s">
        <v>51</v>
      </c>
      <c r="K746" s="7" t="s">
        <v>452</v>
      </c>
      <c r="L746" s="2">
        <f t="shared" si="11"/>
        <v>361046.38222602406</v>
      </c>
      <c r="M746" s="15" t="s">
        <v>38</v>
      </c>
      <c r="N746" s="15" t="s">
        <v>15617</v>
      </c>
    </row>
    <row r="747" spans="2:14" hidden="1" outlineLevel="1">
      <c r="B747" s="7" t="s">
        <v>15618</v>
      </c>
      <c r="C747" s="7" t="s">
        <v>24</v>
      </c>
      <c r="D747" s="7" t="s">
        <v>63</v>
      </c>
      <c r="E747" s="7"/>
      <c r="F747" s="7" t="s">
        <v>15619</v>
      </c>
      <c r="G747" s="7" t="s">
        <v>15620</v>
      </c>
      <c r="H747" s="7" t="s">
        <v>15621</v>
      </c>
      <c r="I747" s="7" t="s">
        <v>180</v>
      </c>
      <c r="J747" s="7" t="s">
        <v>51</v>
      </c>
      <c r="K747" s="7" t="s">
        <v>1410</v>
      </c>
      <c r="L747" s="2">
        <f t="shared" si="11"/>
        <v>221785.63479598623</v>
      </c>
      <c r="M747" s="15" t="s">
        <v>38</v>
      </c>
      <c r="N747" s="15" t="s">
        <v>15622</v>
      </c>
    </row>
    <row r="748" spans="2:14" hidden="1" outlineLevel="1">
      <c r="B748" s="7" t="s">
        <v>15623</v>
      </c>
      <c r="C748" s="7" t="s">
        <v>24</v>
      </c>
      <c r="D748" s="7" t="s">
        <v>46</v>
      </c>
      <c r="E748" s="7"/>
      <c r="F748" s="7" t="s">
        <v>15624</v>
      </c>
      <c r="G748" s="7" t="s">
        <v>15625</v>
      </c>
      <c r="H748" s="7" t="s">
        <v>15626</v>
      </c>
      <c r="I748" s="7" t="s">
        <v>7152</v>
      </c>
      <c r="J748" s="7" t="s">
        <v>55</v>
      </c>
      <c r="K748" s="7" t="s">
        <v>1417</v>
      </c>
      <c r="L748" s="2">
        <f t="shared" si="11"/>
        <v>56735.860064089502</v>
      </c>
      <c r="M748" s="15" t="s">
        <v>38</v>
      </c>
      <c r="N748" s="15" t="s">
        <v>15627</v>
      </c>
    </row>
    <row r="749" spans="2:14" hidden="1" outlineLevel="1">
      <c r="B749" s="7" t="s">
        <v>15628</v>
      </c>
      <c r="C749" s="7" t="s">
        <v>24</v>
      </c>
      <c r="D749" s="7" t="s">
        <v>38</v>
      </c>
      <c r="E749" s="7"/>
      <c r="F749" s="7" t="s">
        <v>15629</v>
      </c>
      <c r="G749" s="7" t="s">
        <v>15630</v>
      </c>
      <c r="H749" s="7" t="s">
        <v>15631</v>
      </c>
      <c r="I749" s="7" t="s">
        <v>2145</v>
      </c>
      <c r="J749" s="7" t="s">
        <v>38</v>
      </c>
      <c r="K749" s="7" t="s">
        <v>521</v>
      </c>
      <c r="L749" s="2">
        <f t="shared" si="11"/>
        <v>41262.443682974183</v>
      </c>
      <c r="M749" s="15" t="s">
        <v>38</v>
      </c>
      <c r="N749" s="15" t="s">
        <v>15632</v>
      </c>
    </row>
    <row r="750" spans="2:14" hidden="1" outlineLevel="1">
      <c r="B750" s="5" t="s">
        <v>15667</v>
      </c>
      <c r="C750" s="5" t="s">
        <v>37</v>
      </c>
      <c r="D750" s="5" t="s">
        <v>38</v>
      </c>
      <c r="E750" s="5"/>
      <c r="F750" s="5" t="s">
        <v>15668</v>
      </c>
      <c r="G750" s="5" t="s">
        <v>15669</v>
      </c>
      <c r="H750" s="5" t="s">
        <v>15670</v>
      </c>
      <c r="I750" s="5" t="s">
        <v>4350</v>
      </c>
      <c r="J750" s="5" t="s">
        <v>51</v>
      </c>
      <c r="K750" s="5" t="s">
        <v>740</v>
      </c>
      <c r="L750" s="2">
        <f t="shared" si="11"/>
        <v>-10315.610920743546</v>
      </c>
      <c r="M750" s="14" t="s">
        <v>38</v>
      </c>
      <c r="N750" s="14" t="s">
        <v>15671</v>
      </c>
    </row>
    <row r="751" spans="2:14" hidden="1" outlineLevel="1">
      <c r="B751" s="5" t="s">
        <v>15667</v>
      </c>
      <c r="C751" s="5" t="s">
        <v>37</v>
      </c>
      <c r="D751" s="5" t="s">
        <v>38</v>
      </c>
      <c r="E751" s="5"/>
      <c r="F751" s="5" t="s">
        <v>15672</v>
      </c>
      <c r="G751" s="5" t="s">
        <v>15673</v>
      </c>
      <c r="H751" s="5" t="s">
        <v>15670</v>
      </c>
      <c r="I751" s="5" t="s">
        <v>1846</v>
      </c>
      <c r="J751" s="5" t="s">
        <v>51</v>
      </c>
      <c r="K751" s="5" t="s">
        <v>43</v>
      </c>
      <c r="L751" s="2">
        <f t="shared" si="11"/>
        <v>154734.16381115318</v>
      </c>
      <c r="M751" s="14" t="s">
        <v>38</v>
      </c>
      <c r="N751" s="14" t="s">
        <v>15674</v>
      </c>
    </row>
    <row r="752" spans="2:14" hidden="1" outlineLevel="1">
      <c r="B752" s="7" t="s">
        <v>15638</v>
      </c>
      <c r="C752" s="7" t="s">
        <v>24</v>
      </c>
      <c r="D752" s="7" t="s">
        <v>55</v>
      </c>
      <c r="E752" s="7"/>
      <c r="F752" s="7" t="s">
        <v>15639</v>
      </c>
      <c r="G752" s="7" t="s">
        <v>15640</v>
      </c>
      <c r="H752" s="7" t="s">
        <v>15641</v>
      </c>
      <c r="I752" s="7" t="s">
        <v>5157</v>
      </c>
      <c r="J752" s="7" t="s">
        <v>51</v>
      </c>
      <c r="K752" s="7" t="s">
        <v>1227</v>
      </c>
      <c r="L752" s="2">
        <f t="shared" si="11"/>
        <v>340415.16038453701</v>
      </c>
      <c r="M752" s="15" t="s">
        <v>38</v>
      </c>
      <c r="N752" s="15" t="s">
        <v>15642</v>
      </c>
    </row>
    <row r="753" spans="1:14" hidden="1" outlineLevel="1">
      <c r="B753" s="7" t="s">
        <v>15643</v>
      </c>
      <c r="C753" s="7" t="s">
        <v>24</v>
      </c>
      <c r="D753" s="7" t="s">
        <v>38</v>
      </c>
      <c r="E753" s="7" t="s">
        <v>120</v>
      </c>
      <c r="F753" s="7" t="s">
        <v>15644</v>
      </c>
      <c r="G753" s="7" t="s">
        <v>15645</v>
      </c>
      <c r="H753" s="7" t="s">
        <v>15646</v>
      </c>
      <c r="I753" s="7" t="s">
        <v>7327</v>
      </c>
      <c r="J753" s="7" t="s">
        <v>51</v>
      </c>
      <c r="K753" s="7" t="s">
        <v>1259</v>
      </c>
      <c r="L753" s="2">
        <f t="shared" si="11"/>
        <v>-15473.416381115316</v>
      </c>
      <c r="M753" s="15" t="s">
        <v>38</v>
      </c>
      <c r="N753" s="15" t="s">
        <v>10374</v>
      </c>
    </row>
    <row r="754" spans="1:14" hidden="1" outlineLevel="1">
      <c r="B754" s="7" t="s">
        <v>15647</v>
      </c>
      <c r="C754" s="7" t="s">
        <v>24</v>
      </c>
      <c r="D754" s="7" t="s">
        <v>540</v>
      </c>
      <c r="E754" s="7"/>
      <c r="F754" s="7" t="s">
        <v>15648</v>
      </c>
      <c r="G754" s="7" t="s">
        <v>15649</v>
      </c>
      <c r="H754" s="7" t="s">
        <v>15650</v>
      </c>
      <c r="I754" s="7" t="s">
        <v>3461</v>
      </c>
      <c r="J754" s="7" t="s">
        <v>51</v>
      </c>
      <c r="K754" s="7" t="s">
        <v>1613</v>
      </c>
      <c r="L754" s="2">
        <f t="shared" si="11"/>
        <v>381677.60406751116</v>
      </c>
      <c r="M754" s="15" t="s">
        <v>38</v>
      </c>
      <c r="N754" s="15" t="s">
        <v>3410</v>
      </c>
    </row>
    <row r="755" spans="1:14" hidden="1" outlineLevel="1">
      <c r="B755" s="7" t="s">
        <v>15651</v>
      </c>
      <c r="C755" s="7" t="s">
        <v>24</v>
      </c>
      <c r="D755" s="7" t="s">
        <v>38</v>
      </c>
      <c r="E755" s="7"/>
      <c r="F755" s="7" t="s">
        <v>15652</v>
      </c>
      <c r="G755" s="7" t="s">
        <v>15653</v>
      </c>
      <c r="H755" s="7" t="s">
        <v>15654</v>
      </c>
      <c r="I755" s="7" t="s">
        <v>4878</v>
      </c>
      <c r="J755" s="7" t="s">
        <v>51</v>
      </c>
      <c r="K755" s="7" t="s">
        <v>1620</v>
      </c>
      <c r="L755" s="2">
        <f t="shared" si="11"/>
        <v>226943.44025635801</v>
      </c>
      <c r="M755" s="15" t="s">
        <v>38</v>
      </c>
      <c r="N755" s="15" t="s">
        <v>15655</v>
      </c>
    </row>
    <row r="756" spans="1:14" hidden="1" outlineLevel="1">
      <c r="B756" s="7" t="s">
        <v>15656</v>
      </c>
      <c r="C756" s="7" t="s">
        <v>24</v>
      </c>
      <c r="D756" s="7" t="s">
        <v>55</v>
      </c>
      <c r="E756" s="7"/>
      <c r="F756" s="7" t="s">
        <v>15657</v>
      </c>
      <c r="G756" s="7" t="s">
        <v>15658</v>
      </c>
      <c r="H756" s="7" t="s">
        <v>15659</v>
      </c>
      <c r="I756" s="7" t="s">
        <v>14588</v>
      </c>
      <c r="J756" s="7" t="s">
        <v>51</v>
      </c>
      <c r="K756" s="7" t="s">
        <v>167</v>
      </c>
      <c r="L756" s="2">
        <f t="shared" si="11"/>
        <v>278521.49486007576</v>
      </c>
      <c r="M756" s="15" t="s">
        <v>38</v>
      </c>
      <c r="N756" s="15" t="s">
        <v>15660</v>
      </c>
    </row>
    <row r="757" spans="1:14" collapsed="1">
      <c r="A757" s="3" t="s">
        <v>15675</v>
      </c>
      <c r="B757" s="2" t="s">
        <v>3781</v>
      </c>
      <c r="C757" s="2" t="s">
        <v>3782</v>
      </c>
      <c r="D757" s="2" t="s">
        <v>15676</v>
      </c>
      <c r="E757" s="2" t="s">
        <v>15677</v>
      </c>
      <c r="F757" s="2" t="s">
        <v>4262</v>
      </c>
      <c r="G757" s="2" t="s">
        <v>10056</v>
      </c>
      <c r="H757" s="2" t="s">
        <v>4632</v>
      </c>
      <c r="I757" s="3" t="s">
        <v>3788</v>
      </c>
      <c r="K757" s="2">
        <f>42/81540</f>
        <v>5.1508462104488595E-4</v>
      </c>
      <c r="L757" s="2">
        <f t="shared" si="11"/>
        <v>2.6567062709788378</v>
      </c>
      <c r="M757" s="10">
        <v>-0.30299999999999999</v>
      </c>
      <c r="N757" s="10">
        <v>4.9400000000000004</v>
      </c>
    </row>
    <row r="758" spans="1:14" hidden="1" outlineLevel="1">
      <c r="A758" s="3" t="s">
        <v>3789</v>
      </c>
      <c r="B758" s="4" t="s">
        <v>3790</v>
      </c>
      <c r="C758" s="4" t="s">
        <v>3791</v>
      </c>
      <c r="D758" s="4" t="s">
        <v>15676</v>
      </c>
      <c r="E758" s="4" t="s">
        <v>15677</v>
      </c>
      <c r="F758" s="4" t="s">
        <v>4262</v>
      </c>
      <c r="G758" s="4" t="s">
        <v>24</v>
      </c>
      <c r="H758" s="4" t="s">
        <v>4632</v>
      </c>
      <c r="I758" s="3" t="s">
        <v>3792</v>
      </c>
      <c r="L758" s="2">
        <f t="shared" si="11"/>
        <v>0</v>
      </c>
      <c r="M758" s="16"/>
      <c r="N758" s="16"/>
    </row>
    <row r="759" spans="1:14" hidden="1" outlineLevel="1">
      <c r="B759" s="1" t="s">
        <v>26</v>
      </c>
      <c r="C759" s="1" t="s">
        <v>27</v>
      </c>
      <c r="D759" s="1" t="s">
        <v>4</v>
      </c>
      <c r="E759" s="1" t="s">
        <v>28</v>
      </c>
      <c r="F759" s="1" t="s">
        <v>29</v>
      </c>
      <c r="G759" s="1" t="s">
        <v>30</v>
      </c>
      <c r="H759" s="1" t="s">
        <v>31</v>
      </c>
      <c r="I759" s="1" t="s">
        <v>32</v>
      </c>
      <c r="J759" s="1" t="s">
        <v>33</v>
      </c>
      <c r="K759" s="1" t="s">
        <v>3</v>
      </c>
      <c r="L759" s="2" t="e">
        <f t="shared" si="11"/>
        <v>#VALUE!</v>
      </c>
      <c r="M759" s="13" t="s">
        <v>34</v>
      </c>
      <c r="N759" s="13" t="s">
        <v>35</v>
      </c>
    </row>
    <row r="760" spans="1:14" hidden="1" outlineLevel="1">
      <c r="B760" s="5" t="s">
        <v>3793</v>
      </c>
      <c r="C760" s="5" t="s">
        <v>37</v>
      </c>
      <c r="D760" s="5" t="s">
        <v>55</v>
      </c>
      <c r="E760" s="5"/>
      <c r="F760" s="5" t="s">
        <v>15678</v>
      </c>
      <c r="G760" s="5" t="s">
        <v>15679</v>
      </c>
      <c r="H760" s="5" t="s">
        <v>3796</v>
      </c>
      <c r="I760" s="5" t="s">
        <v>682</v>
      </c>
      <c r="J760" s="5" t="s">
        <v>51</v>
      </c>
      <c r="K760" s="5" t="s">
        <v>1164</v>
      </c>
      <c r="L760" s="2">
        <f t="shared" si="11"/>
        <v>118629.52558855076</v>
      </c>
      <c r="M760" s="14" t="s">
        <v>38</v>
      </c>
      <c r="N760" s="14" t="s">
        <v>15680</v>
      </c>
    </row>
    <row r="761" spans="1:14" hidden="1" outlineLevel="1">
      <c r="B761" s="5" t="s">
        <v>3798</v>
      </c>
      <c r="C761" s="5" t="s">
        <v>37</v>
      </c>
      <c r="D761" s="5" t="s">
        <v>46</v>
      </c>
      <c r="E761" s="5"/>
      <c r="F761" s="5" t="s">
        <v>9255</v>
      </c>
      <c r="G761" s="5" t="s">
        <v>9256</v>
      </c>
      <c r="H761" s="5" t="s">
        <v>3801</v>
      </c>
      <c r="I761" s="5" t="s">
        <v>7869</v>
      </c>
      <c r="J761" s="5" t="s">
        <v>38</v>
      </c>
      <c r="K761" s="5" t="s">
        <v>103</v>
      </c>
      <c r="L761" s="2">
        <f t="shared" si="11"/>
        <v>201154.41295449913</v>
      </c>
      <c r="M761" s="14" t="s">
        <v>38</v>
      </c>
      <c r="N761" s="14" t="s">
        <v>15681</v>
      </c>
    </row>
    <row r="762" spans="1:14" hidden="1" outlineLevel="1">
      <c r="B762" s="5" t="s">
        <v>3803</v>
      </c>
      <c r="C762" s="5" t="s">
        <v>37</v>
      </c>
      <c r="D762" s="5" t="s">
        <v>55</v>
      </c>
      <c r="E762" s="5"/>
      <c r="F762" s="5" t="s">
        <v>15682</v>
      </c>
      <c r="G762" s="5" t="s">
        <v>15683</v>
      </c>
      <c r="H762" s="5" t="s">
        <v>3806</v>
      </c>
      <c r="I762" s="5" t="s">
        <v>1012</v>
      </c>
      <c r="J762" s="5" t="s">
        <v>51</v>
      </c>
      <c r="K762" s="5" t="s">
        <v>289</v>
      </c>
      <c r="L762" s="2">
        <f t="shared" si="11"/>
        <v>247574.66209784505</v>
      </c>
      <c r="M762" s="14" t="s">
        <v>38</v>
      </c>
      <c r="N762" s="14" t="s">
        <v>1998</v>
      </c>
    </row>
    <row r="763" spans="1:14" hidden="1" outlineLevel="1">
      <c r="B763" s="5" t="s">
        <v>3808</v>
      </c>
      <c r="C763" s="5" t="s">
        <v>37</v>
      </c>
      <c r="D763" s="5" t="s">
        <v>38</v>
      </c>
      <c r="E763" s="5"/>
      <c r="F763" s="5" t="s">
        <v>15684</v>
      </c>
      <c r="G763" s="5" t="s">
        <v>15685</v>
      </c>
      <c r="H763" s="5" t="s">
        <v>3811</v>
      </c>
      <c r="I763" s="5" t="s">
        <v>18</v>
      </c>
      <c r="J763" s="5" t="s">
        <v>51</v>
      </c>
      <c r="K763" s="5" t="s">
        <v>1405</v>
      </c>
      <c r="L763" s="2">
        <f t="shared" si="11"/>
        <v>355888.57676565228</v>
      </c>
      <c r="M763" s="14" t="s">
        <v>38</v>
      </c>
      <c r="N763" s="14" t="s">
        <v>9845</v>
      </c>
    </row>
    <row r="764" spans="1:14" hidden="1" outlineLevel="1">
      <c r="B764" s="5" t="s">
        <v>3814</v>
      </c>
      <c r="C764" s="5" t="s">
        <v>37</v>
      </c>
      <c r="D764" s="5" t="s">
        <v>55</v>
      </c>
      <c r="E764" s="5"/>
      <c r="F764" s="5" t="s">
        <v>9267</v>
      </c>
      <c r="G764" s="5" t="s">
        <v>3816</v>
      </c>
      <c r="H764" s="5" t="s">
        <v>3817</v>
      </c>
      <c r="I764" s="5" t="s">
        <v>1486</v>
      </c>
      <c r="J764" s="5" t="s">
        <v>51</v>
      </c>
      <c r="K764" s="5" t="s">
        <v>1410</v>
      </c>
      <c r="L764" s="2">
        <f t="shared" si="11"/>
        <v>221785.63479598623</v>
      </c>
      <c r="M764" s="14" t="s">
        <v>38</v>
      </c>
      <c r="N764" s="14" t="s">
        <v>15686</v>
      </c>
    </row>
    <row r="765" spans="1:14" hidden="1" outlineLevel="1">
      <c r="B765" s="5" t="s">
        <v>3824</v>
      </c>
      <c r="C765" s="5" t="s">
        <v>37</v>
      </c>
      <c r="D765" s="5" t="s">
        <v>38</v>
      </c>
      <c r="E765" s="5"/>
      <c r="F765" s="5" t="s">
        <v>3825</v>
      </c>
      <c r="G765" s="5" t="s">
        <v>3826</v>
      </c>
      <c r="H765" s="5" t="s">
        <v>3827</v>
      </c>
      <c r="I765" s="5" t="s">
        <v>3998</v>
      </c>
      <c r="J765" s="5" t="s">
        <v>55</v>
      </c>
      <c r="K765" s="5" t="s">
        <v>746</v>
      </c>
      <c r="L765" s="2">
        <f t="shared" si="11"/>
        <v>51578.054603717726</v>
      </c>
      <c r="M765" s="14" t="s">
        <v>38</v>
      </c>
      <c r="N765" s="14" t="s">
        <v>15687</v>
      </c>
    </row>
    <row r="766" spans="1:14" hidden="1" outlineLevel="1">
      <c r="B766" s="5" t="s">
        <v>3829</v>
      </c>
      <c r="C766" s="5" t="s">
        <v>37</v>
      </c>
      <c r="D766" s="5" t="s">
        <v>46</v>
      </c>
      <c r="E766" s="5"/>
      <c r="F766" s="5" t="s">
        <v>15688</v>
      </c>
      <c r="G766" s="5" t="s">
        <v>15689</v>
      </c>
      <c r="H766" s="5" t="s">
        <v>3832</v>
      </c>
      <c r="I766" s="5" t="s">
        <v>1896</v>
      </c>
      <c r="J766" s="5" t="s">
        <v>51</v>
      </c>
      <c r="K766" s="5" t="s">
        <v>336</v>
      </c>
      <c r="L766" s="2">
        <f t="shared" si="11"/>
        <v>319783.93854304991</v>
      </c>
      <c r="M766" s="14" t="s">
        <v>38</v>
      </c>
      <c r="N766" s="14" t="s">
        <v>15690</v>
      </c>
    </row>
    <row r="767" spans="1:14" hidden="1" outlineLevel="1">
      <c r="B767" s="5" t="s">
        <v>3840</v>
      </c>
      <c r="C767" s="5" t="s">
        <v>37</v>
      </c>
      <c r="D767" s="5" t="s">
        <v>38</v>
      </c>
      <c r="E767" s="5" t="s">
        <v>120</v>
      </c>
      <c r="F767" s="5" t="s">
        <v>15691</v>
      </c>
      <c r="G767" s="5" t="s">
        <v>15692</v>
      </c>
      <c r="H767" s="5" t="s">
        <v>3843</v>
      </c>
      <c r="I767" s="5" t="s">
        <v>3047</v>
      </c>
      <c r="J767" s="5" t="s">
        <v>51</v>
      </c>
      <c r="K767" s="5" t="s">
        <v>612</v>
      </c>
      <c r="L767" s="2">
        <f t="shared" si="11"/>
        <v>-139260.74743003788</v>
      </c>
      <c r="M767" s="14" t="s">
        <v>38</v>
      </c>
      <c r="N767" s="14" t="s">
        <v>7807</v>
      </c>
    </row>
    <row r="768" spans="1:14" hidden="1" outlineLevel="1">
      <c r="B768" s="5" t="s">
        <v>3845</v>
      </c>
      <c r="C768" s="5" t="s">
        <v>37</v>
      </c>
      <c r="D768" s="5" t="s">
        <v>55</v>
      </c>
      <c r="E768" s="5" t="s">
        <v>120</v>
      </c>
      <c r="F768" s="5" t="s">
        <v>15693</v>
      </c>
      <c r="G768" s="5" t="s">
        <v>15694</v>
      </c>
      <c r="H768" s="5" t="s">
        <v>3843</v>
      </c>
      <c r="I768" s="5" t="s">
        <v>1369</v>
      </c>
      <c r="J768" s="5" t="s">
        <v>51</v>
      </c>
      <c r="K768" s="5" t="s">
        <v>125</v>
      </c>
      <c r="L768" s="2">
        <f t="shared" si="11"/>
        <v>-144418.55289040963</v>
      </c>
      <c r="M768" s="14" t="s">
        <v>38</v>
      </c>
      <c r="N768" s="14" t="s">
        <v>397</v>
      </c>
    </row>
    <row r="769" spans="1:14" hidden="1" outlineLevel="1">
      <c r="B769" s="5" t="s">
        <v>3850</v>
      </c>
      <c r="C769" s="5" t="s">
        <v>37</v>
      </c>
      <c r="D769" s="5" t="s">
        <v>38</v>
      </c>
      <c r="E769" s="5"/>
      <c r="F769" s="5" t="s">
        <v>15695</v>
      </c>
      <c r="G769" s="5" t="s">
        <v>15696</v>
      </c>
      <c r="H769" s="5" t="s">
        <v>3853</v>
      </c>
      <c r="I769" s="5" t="s">
        <v>9893</v>
      </c>
      <c r="J769" s="5" t="s">
        <v>38</v>
      </c>
      <c r="K769" s="5" t="s">
        <v>181</v>
      </c>
      <c r="L769" s="2">
        <f t="shared" si="11"/>
        <v>159891.96927152495</v>
      </c>
      <c r="M769" s="14" t="s">
        <v>38</v>
      </c>
      <c r="N769" s="14" t="s">
        <v>15697</v>
      </c>
    </row>
    <row r="770" spans="1:14" hidden="1" outlineLevel="1">
      <c r="B770" s="5" t="s">
        <v>3864</v>
      </c>
      <c r="C770" s="5" t="s">
        <v>37</v>
      </c>
      <c r="D770" s="5" t="s">
        <v>46</v>
      </c>
      <c r="E770" s="5"/>
      <c r="F770" s="5" t="s">
        <v>15698</v>
      </c>
      <c r="G770" s="5" t="s">
        <v>15699</v>
      </c>
      <c r="H770" s="5" t="s">
        <v>3867</v>
      </c>
      <c r="I770" s="5" t="s">
        <v>238</v>
      </c>
      <c r="J770" s="5" t="s">
        <v>51</v>
      </c>
      <c r="K770" s="5" t="s">
        <v>893</v>
      </c>
      <c r="L770" s="2">
        <f t="shared" si="11"/>
        <v>283679.30032044754</v>
      </c>
      <c r="M770" s="14" t="s">
        <v>38</v>
      </c>
      <c r="N770" s="14" t="s">
        <v>15700</v>
      </c>
    </row>
    <row r="771" spans="1:14" hidden="1" outlineLevel="1">
      <c r="B771" s="5" t="s">
        <v>3869</v>
      </c>
      <c r="C771" s="5" t="s">
        <v>37</v>
      </c>
      <c r="D771" s="5" t="s">
        <v>55</v>
      </c>
      <c r="E771" s="5"/>
      <c r="F771" s="5" t="s">
        <v>15701</v>
      </c>
      <c r="G771" s="5" t="s">
        <v>15702</v>
      </c>
      <c r="H771" s="5" t="s">
        <v>3872</v>
      </c>
      <c r="I771" s="5" t="s">
        <v>592</v>
      </c>
      <c r="J771" s="5" t="s">
        <v>51</v>
      </c>
      <c r="K771" s="5" t="s">
        <v>96</v>
      </c>
      <c r="L771" s="2">
        <f t="shared" ref="L771:L834" si="12">K771/$K$944*100</f>
        <v>237259.05117710153</v>
      </c>
      <c r="M771" s="14" t="s">
        <v>38</v>
      </c>
      <c r="N771" s="14" t="s">
        <v>12795</v>
      </c>
    </row>
    <row r="772" spans="1:14" hidden="1" outlineLevel="1">
      <c r="B772" s="5" t="s">
        <v>3869</v>
      </c>
      <c r="C772" s="5" t="s">
        <v>37</v>
      </c>
      <c r="D772" s="5" t="s">
        <v>55</v>
      </c>
      <c r="E772" s="5"/>
      <c r="F772" s="5" t="s">
        <v>15703</v>
      </c>
      <c r="G772" s="5" t="s">
        <v>15704</v>
      </c>
      <c r="H772" s="5" t="s">
        <v>3872</v>
      </c>
      <c r="I772" s="5" t="s">
        <v>300</v>
      </c>
      <c r="J772" s="5" t="s">
        <v>51</v>
      </c>
      <c r="K772" s="5" t="s">
        <v>612</v>
      </c>
      <c r="L772" s="2">
        <f t="shared" si="12"/>
        <v>-139260.74743003788</v>
      </c>
      <c r="M772" s="14" t="s">
        <v>38</v>
      </c>
      <c r="N772" s="14" t="s">
        <v>11138</v>
      </c>
    </row>
    <row r="773" spans="1:14" hidden="1" outlineLevel="1">
      <c r="B773" s="5" t="s">
        <v>3877</v>
      </c>
      <c r="C773" s="5" t="s">
        <v>37</v>
      </c>
      <c r="D773" s="5" t="s">
        <v>38</v>
      </c>
      <c r="E773" s="5"/>
      <c r="F773" s="5" t="s">
        <v>15705</v>
      </c>
      <c r="G773" s="5" t="s">
        <v>15706</v>
      </c>
      <c r="H773" s="5" t="s">
        <v>3880</v>
      </c>
      <c r="I773" s="5" t="s">
        <v>565</v>
      </c>
      <c r="J773" s="5" t="s">
        <v>38</v>
      </c>
      <c r="K773" s="5" t="s">
        <v>593</v>
      </c>
      <c r="L773" s="2">
        <f t="shared" si="12"/>
        <v>-56735.860064089502</v>
      </c>
      <c r="M773" s="14" t="s">
        <v>38</v>
      </c>
      <c r="N773" s="14" t="s">
        <v>15707</v>
      </c>
    </row>
    <row r="774" spans="1:14" hidden="1" outlineLevel="1">
      <c r="B774" s="5" t="s">
        <v>3877</v>
      </c>
      <c r="C774" s="5" t="s">
        <v>37</v>
      </c>
      <c r="D774" s="5" t="s">
        <v>38</v>
      </c>
      <c r="E774" s="5"/>
      <c r="F774" s="5" t="s">
        <v>15708</v>
      </c>
      <c r="G774" s="5" t="s">
        <v>15709</v>
      </c>
      <c r="H774" s="5" t="s">
        <v>3880</v>
      </c>
      <c r="I774" s="5" t="s">
        <v>2264</v>
      </c>
      <c r="J774" s="5" t="s">
        <v>38</v>
      </c>
      <c r="K774" s="5" t="s">
        <v>252</v>
      </c>
      <c r="L774" s="2">
        <f t="shared" si="12"/>
        <v>87682.692826320141</v>
      </c>
      <c r="M774" s="14" t="s">
        <v>38</v>
      </c>
      <c r="N774" s="14" t="s">
        <v>15710</v>
      </c>
    </row>
    <row r="775" spans="1:14" hidden="1" outlineLevel="1">
      <c r="B775" s="5" t="s">
        <v>3885</v>
      </c>
      <c r="C775" s="5" t="s">
        <v>37</v>
      </c>
      <c r="D775" s="5" t="s">
        <v>38</v>
      </c>
      <c r="E775" s="5"/>
      <c r="F775" s="5" t="s">
        <v>15711</v>
      </c>
      <c r="G775" s="5" t="s">
        <v>15712</v>
      </c>
      <c r="H775" s="5" t="s">
        <v>3888</v>
      </c>
      <c r="I775" s="5" t="s">
        <v>3304</v>
      </c>
      <c r="J775" s="5" t="s">
        <v>55</v>
      </c>
      <c r="K775" s="5" t="s">
        <v>75</v>
      </c>
      <c r="L775" s="2">
        <f t="shared" si="12"/>
        <v>139260.74743003788</v>
      </c>
      <c r="M775" s="14" t="s">
        <v>38</v>
      </c>
      <c r="N775" s="14" t="s">
        <v>15713</v>
      </c>
    </row>
    <row r="776" spans="1:14" hidden="1" outlineLevel="1">
      <c r="B776" s="5" t="s">
        <v>3896</v>
      </c>
      <c r="C776" s="5" t="s">
        <v>37</v>
      </c>
      <c r="D776" s="5" t="s">
        <v>46</v>
      </c>
      <c r="E776" s="5"/>
      <c r="F776" s="5" t="s">
        <v>15714</v>
      </c>
      <c r="G776" s="5" t="s">
        <v>15715</v>
      </c>
      <c r="H776" s="5" t="s">
        <v>3899</v>
      </c>
      <c r="I776" s="5" t="s">
        <v>973</v>
      </c>
      <c r="J776" s="5" t="s">
        <v>51</v>
      </c>
      <c r="K776" s="5" t="s">
        <v>282</v>
      </c>
      <c r="L776" s="2">
        <f t="shared" si="12"/>
        <v>-165049.77473189673</v>
      </c>
      <c r="M776" s="14" t="s">
        <v>38</v>
      </c>
      <c r="N776" s="14" t="s">
        <v>15716</v>
      </c>
    </row>
    <row r="777" spans="1:14" hidden="1" outlineLevel="1">
      <c r="B777" s="5" t="s">
        <v>3896</v>
      </c>
      <c r="C777" s="5" t="s">
        <v>37</v>
      </c>
      <c r="D777" s="5" t="s">
        <v>46</v>
      </c>
      <c r="E777" s="5"/>
      <c r="F777" s="5" t="s">
        <v>15717</v>
      </c>
      <c r="G777" s="5" t="s">
        <v>15718</v>
      </c>
      <c r="H777" s="5" t="s">
        <v>3899</v>
      </c>
      <c r="I777" s="5" t="s">
        <v>1348</v>
      </c>
      <c r="J777" s="5" t="s">
        <v>51</v>
      </c>
      <c r="K777" s="5" t="s">
        <v>5242</v>
      </c>
      <c r="L777" s="2">
        <f t="shared" si="12"/>
        <v>515780.54603717726</v>
      </c>
      <c r="M777" s="14" t="s">
        <v>38</v>
      </c>
      <c r="N777" s="14" t="s">
        <v>15719</v>
      </c>
    </row>
    <row r="778" spans="1:14" hidden="1" outlineLevel="1">
      <c r="B778" s="5" t="s">
        <v>3905</v>
      </c>
      <c r="C778" s="5" t="s">
        <v>37</v>
      </c>
      <c r="D778" s="5" t="s">
        <v>46</v>
      </c>
      <c r="E778" s="5"/>
      <c r="F778" s="5" t="s">
        <v>15720</v>
      </c>
      <c r="G778" s="5" t="s">
        <v>15721</v>
      </c>
      <c r="H778" s="5" t="s">
        <v>3908</v>
      </c>
      <c r="I778" s="5" t="s">
        <v>4234</v>
      </c>
      <c r="J778" s="5" t="s">
        <v>51</v>
      </c>
      <c r="K778" s="5" t="s">
        <v>1388</v>
      </c>
      <c r="L778" s="2">
        <f t="shared" si="12"/>
        <v>417782.24229011359</v>
      </c>
      <c r="M778" s="14" t="s">
        <v>38</v>
      </c>
      <c r="N778" s="14" t="s">
        <v>15722</v>
      </c>
    </row>
    <row r="779" spans="1:14" hidden="1" outlineLevel="1">
      <c r="B779" s="5" t="s">
        <v>3905</v>
      </c>
      <c r="C779" s="5" t="s">
        <v>37</v>
      </c>
      <c r="D779" s="5" t="s">
        <v>38</v>
      </c>
      <c r="E779" s="5"/>
      <c r="F779" s="5" t="s">
        <v>15723</v>
      </c>
      <c r="G779" s="5" t="s">
        <v>15724</v>
      </c>
      <c r="H779" s="5" t="s">
        <v>3908</v>
      </c>
      <c r="I779" s="5" t="s">
        <v>8166</v>
      </c>
      <c r="J779" s="5" t="s">
        <v>51</v>
      </c>
      <c r="K779" s="5" t="s">
        <v>799</v>
      </c>
      <c r="L779" s="2">
        <f t="shared" si="12"/>
        <v>-128945.13650929432</v>
      </c>
      <c r="M779" s="14" t="s">
        <v>38</v>
      </c>
      <c r="N779" s="14" t="s">
        <v>15725</v>
      </c>
    </row>
    <row r="780" spans="1:14" hidden="1" outlineLevel="1">
      <c r="B780" s="5" t="s">
        <v>3915</v>
      </c>
      <c r="C780" s="5" t="s">
        <v>37</v>
      </c>
      <c r="D780" s="5" t="s">
        <v>55</v>
      </c>
      <c r="E780" s="5"/>
      <c r="F780" s="5" t="s">
        <v>15726</v>
      </c>
      <c r="G780" s="5" t="s">
        <v>15727</v>
      </c>
      <c r="H780" s="5" t="s">
        <v>3918</v>
      </c>
      <c r="I780" s="5" t="s">
        <v>2790</v>
      </c>
      <c r="J780" s="5" t="s">
        <v>38</v>
      </c>
      <c r="K780" s="5" t="s">
        <v>103</v>
      </c>
      <c r="L780" s="2">
        <f t="shared" si="12"/>
        <v>201154.41295449913</v>
      </c>
      <c r="M780" s="14" t="s">
        <v>38</v>
      </c>
      <c r="N780" s="14" t="s">
        <v>15728</v>
      </c>
    </row>
    <row r="781" spans="1:14" hidden="1" outlineLevel="1">
      <c r="B781" s="5" t="s">
        <v>3923</v>
      </c>
      <c r="C781" s="5" t="s">
        <v>37</v>
      </c>
      <c r="D781" s="5" t="s">
        <v>38</v>
      </c>
      <c r="E781" s="5"/>
      <c r="F781" s="5" t="s">
        <v>15729</v>
      </c>
      <c r="G781" s="5" t="s">
        <v>15730</v>
      </c>
      <c r="H781" s="5" t="s">
        <v>3926</v>
      </c>
      <c r="I781" s="5" t="s">
        <v>2264</v>
      </c>
      <c r="J781" s="5" t="s">
        <v>38</v>
      </c>
      <c r="K781" s="5" t="s">
        <v>639</v>
      </c>
      <c r="L781" s="2">
        <f t="shared" si="12"/>
        <v>72209.276445204814</v>
      </c>
      <c r="M781" s="14" t="s">
        <v>38</v>
      </c>
      <c r="N781" s="14" t="s">
        <v>15731</v>
      </c>
    </row>
    <row r="782" spans="1:14" hidden="1" outlineLevel="1">
      <c r="B782" s="5" t="s">
        <v>3923</v>
      </c>
      <c r="C782" s="5" t="s">
        <v>37</v>
      </c>
      <c r="D782" s="5" t="s">
        <v>38</v>
      </c>
      <c r="E782" s="5"/>
      <c r="F782" s="5" t="s">
        <v>15732</v>
      </c>
      <c r="G782" s="5" t="s">
        <v>15733</v>
      </c>
      <c r="H782" s="5" t="s">
        <v>3926</v>
      </c>
      <c r="I782" s="5" t="s">
        <v>1865</v>
      </c>
      <c r="J782" s="5" t="s">
        <v>38</v>
      </c>
      <c r="K782" s="5" t="s">
        <v>1337</v>
      </c>
      <c r="L782" s="2">
        <f t="shared" si="12"/>
        <v>-36104.638222602407</v>
      </c>
      <c r="M782" s="14" t="s">
        <v>38</v>
      </c>
      <c r="N782" s="14" t="s">
        <v>15734</v>
      </c>
    </row>
    <row r="783" spans="1:14" collapsed="1">
      <c r="A783" s="3" t="s">
        <v>15735</v>
      </c>
      <c r="B783" s="2" t="s">
        <v>4382</v>
      </c>
      <c r="C783" s="2" t="s">
        <v>4383</v>
      </c>
      <c r="D783" s="2" t="s">
        <v>15736</v>
      </c>
      <c r="E783" s="2" t="s">
        <v>11487</v>
      </c>
      <c r="F783" s="2" t="s">
        <v>4386</v>
      </c>
      <c r="G783" s="2" t="s">
        <v>15737</v>
      </c>
      <c r="H783" s="2" t="s">
        <v>9251</v>
      </c>
      <c r="I783" s="3" t="s">
        <v>4388</v>
      </c>
      <c r="K783" s="2">
        <f>35/51919</f>
        <v>6.7412700552784148E-4</v>
      </c>
      <c r="L783" s="2">
        <f t="shared" si="12"/>
        <v>3.4770159500955731</v>
      </c>
      <c r="M783" s="10">
        <v>-7.1999999999999995E-2</v>
      </c>
      <c r="N783" s="10">
        <v>6.19</v>
      </c>
    </row>
    <row r="784" spans="1:14" hidden="1" outlineLevel="1">
      <c r="B784" s="1" t="s">
        <v>26</v>
      </c>
      <c r="C784" s="1" t="s">
        <v>27</v>
      </c>
      <c r="D784" s="1" t="s">
        <v>4</v>
      </c>
      <c r="E784" s="1" t="s">
        <v>28</v>
      </c>
      <c r="F784" s="1" t="s">
        <v>29</v>
      </c>
      <c r="G784" s="1" t="s">
        <v>30</v>
      </c>
      <c r="H784" s="1" t="s">
        <v>31</v>
      </c>
      <c r="I784" s="1" t="s">
        <v>32</v>
      </c>
      <c r="J784" s="1" t="s">
        <v>33</v>
      </c>
      <c r="K784" s="1" t="s">
        <v>3</v>
      </c>
      <c r="L784" s="2" t="e">
        <f t="shared" si="12"/>
        <v>#VALUE!</v>
      </c>
      <c r="M784" s="13" t="s">
        <v>34</v>
      </c>
      <c r="N784" s="13" t="s">
        <v>35</v>
      </c>
    </row>
    <row r="785" spans="2:14" hidden="1" outlineLevel="1">
      <c r="B785" s="5" t="s">
        <v>4389</v>
      </c>
      <c r="C785" s="5" t="s">
        <v>37</v>
      </c>
      <c r="D785" s="5" t="s">
        <v>38</v>
      </c>
      <c r="E785" s="5"/>
      <c r="F785" s="5" t="s">
        <v>15738</v>
      </c>
      <c r="G785" s="5" t="s">
        <v>15739</v>
      </c>
      <c r="H785" s="5" t="s">
        <v>4392</v>
      </c>
      <c r="I785" s="5" t="s">
        <v>5494</v>
      </c>
      <c r="J785" s="5" t="s">
        <v>38</v>
      </c>
      <c r="K785" s="5" t="s">
        <v>447</v>
      </c>
      <c r="L785" s="2">
        <f t="shared" si="12"/>
        <v>149576.3583507814</v>
      </c>
      <c r="M785" s="14" t="s">
        <v>38</v>
      </c>
      <c r="N785" s="14" t="s">
        <v>15740</v>
      </c>
    </row>
    <row r="786" spans="2:14" hidden="1" outlineLevel="1">
      <c r="B786" s="5" t="s">
        <v>4395</v>
      </c>
      <c r="C786" s="5" t="s">
        <v>37</v>
      </c>
      <c r="D786" s="5" t="s">
        <v>46</v>
      </c>
      <c r="E786" s="5" t="s">
        <v>120</v>
      </c>
      <c r="F786" s="5" t="s">
        <v>15741</v>
      </c>
      <c r="G786" s="5" t="s">
        <v>15742</v>
      </c>
      <c r="H786" s="5" t="s">
        <v>4398</v>
      </c>
      <c r="I786" s="5" t="s">
        <v>3222</v>
      </c>
      <c r="J786" s="5" t="s">
        <v>51</v>
      </c>
      <c r="K786" s="5" t="s">
        <v>521</v>
      </c>
      <c r="L786" s="2">
        <f t="shared" si="12"/>
        <v>41262.443682974183</v>
      </c>
      <c r="M786" s="14" t="s">
        <v>38</v>
      </c>
      <c r="N786" s="14" t="s">
        <v>2686</v>
      </c>
    </row>
    <row r="787" spans="2:14" hidden="1" outlineLevel="1">
      <c r="B787" s="5" t="s">
        <v>4400</v>
      </c>
      <c r="C787" s="5" t="s">
        <v>37</v>
      </c>
      <c r="D787" s="5" t="s">
        <v>55</v>
      </c>
      <c r="E787" s="5"/>
      <c r="F787" s="5" t="s">
        <v>15743</v>
      </c>
      <c r="G787" s="5" t="s">
        <v>15744</v>
      </c>
      <c r="H787" s="5" t="s">
        <v>4403</v>
      </c>
      <c r="I787" s="5" t="s">
        <v>5494</v>
      </c>
      <c r="J787" s="5" t="s">
        <v>51</v>
      </c>
      <c r="K787" s="5" t="s">
        <v>324</v>
      </c>
      <c r="L787" s="2">
        <f t="shared" si="12"/>
        <v>216627.82933561443</v>
      </c>
      <c r="M787" s="14" t="s">
        <v>38</v>
      </c>
      <c r="N787" s="14" t="s">
        <v>15745</v>
      </c>
    </row>
    <row r="788" spans="2:14" hidden="1" outlineLevel="1">
      <c r="B788" s="5" t="s">
        <v>4406</v>
      </c>
      <c r="C788" s="5" t="s">
        <v>37</v>
      </c>
      <c r="D788" s="5" t="s">
        <v>46</v>
      </c>
      <c r="E788" s="5"/>
      <c r="F788" s="5" t="s">
        <v>15746</v>
      </c>
      <c r="G788" s="5" t="s">
        <v>15747</v>
      </c>
      <c r="H788" s="5" t="s">
        <v>4409</v>
      </c>
      <c r="I788" s="5" t="s">
        <v>323</v>
      </c>
      <c r="J788" s="5" t="s">
        <v>51</v>
      </c>
      <c r="K788" s="5" t="s">
        <v>550</v>
      </c>
      <c r="L788" s="2">
        <f t="shared" si="12"/>
        <v>304310.52216193458</v>
      </c>
      <c r="M788" s="14" t="s">
        <v>38</v>
      </c>
      <c r="N788" s="14" t="s">
        <v>13886</v>
      </c>
    </row>
    <row r="789" spans="2:14" hidden="1" outlineLevel="1">
      <c r="B789" s="5" t="s">
        <v>4412</v>
      </c>
      <c r="C789" s="5" t="s">
        <v>37</v>
      </c>
      <c r="D789" s="5" t="s">
        <v>55</v>
      </c>
      <c r="E789" s="5"/>
      <c r="F789" s="5" t="s">
        <v>15748</v>
      </c>
      <c r="G789" s="5" t="s">
        <v>15749</v>
      </c>
      <c r="H789" s="5" t="s">
        <v>4415</v>
      </c>
      <c r="I789" s="5" t="s">
        <v>2079</v>
      </c>
      <c r="J789" s="5" t="s">
        <v>51</v>
      </c>
      <c r="K789" s="5" t="s">
        <v>82</v>
      </c>
      <c r="L789" s="2">
        <f t="shared" si="12"/>
        <v>175365.38565264028</v>
      </c>
      <c r="M789" s="14" t="s">
        <v>38</v>
      </c>
      <c r="N789" s="14" t="s">
        <v>7786</v>
      </c>
    </row>
    <row r="790" spans="2:14" hidden="1" outlineLevel="1">
      <c r="B790" s="5" t="s">
        <v>4412</v>
      </c>
      <c r="C790" s="5" t="s">
        <v>37</v>
      </c>
      <c r="D790" s="5" t="s">
        <v>38</v>
      </c>
      <c r="E790" s="5"/>
      <c r="F790" s="5" t="s">
        <v>4413</v>
      </c>
      <c r="G790" s="5" t="s">
        <v>15750</v>
      </c>
      <c r="H790" s="5" t="s">
        <v>4415</v>
      </c>
      <c r="I790" s="5" t="s">
        <v>3047</v>
      </c>
      <c r="J790" s="5" t="s">
        <v>51</v>
      </c>
      <c r="K790" s="5" t="s">
        <v>1095</v>
      </c>
      <c r="L790" s="2">
        <f t="shared" si="12"/>
        <v>-82524.887365948365</v>
      </c>
      <c r="M790" s="14" t="s">
        <v>38</v>
      </c>
      <c r="N790" s="14" t="s">
        <v>15751</v>
      </c>
    </row>
    <row r="791" spans="2:14" hidden="1" outlineLevel="1">
      <c r="B791" s="5" t="s">
        <v>4420</v>
      </c>
      <c r="C791" s="5" t="s">
        <v>37</v>
      </c>
      <c r="D791" s="5" t="s">
        <v>63</v>
      </c>
      <c r="E791" s="5"/>
      <c r="F791" s="5" t="s">
        <v>15752</v>
      </c>
      <c r="G791" s="5" t="s">
        <v>15753</v>
      </c>
      <c r="H791" s="5" t="s">
        <v>4423</v>
      </c>
      <c r="I791" s="5" t="s">
        <v>74</v>
      </c>
      <c r="J791" s="5" t="s">
        <v>51</v>
      </c>
      <c r="K791" s="5" t="s">
        <v>208</v>
      </c>
      <c r="L791" s="2">
        <f t="shared" si="12"/>
        <v>263048.07847896038</v>
      </c>
      <c r="M791" s="14" t="s">
        <v>38</v>
      </c>
      <c r="N791" s="14" t="s">
        <v>15754</v>
      </c>
    </row>
    <row r="792" spans="2:14" hidden="1" outlineLevel="1">
      <c r="B792" s="5" t="s">
        <v>4425</v>
      </c>
      <c r="C792" s="5" t="s">
        <v>37</v>
      </c>
      <c r="D792" s="5" t="s">
        <v>55</v>
      </c>
      <c r="E792" s="5"/>
      <c r="F792" s="5" t="s">
        <v>15755</v>
      </c>
      <c r="G792" s="5" t="s">
        <v>15756</v>
      </c>
      <c r="H792" s="5" t="s">
        <v>4428</v>
      </c>
      <c r="I792" s="5" t="s">
        <v>6398</v>
      </c>
      <c r="J792" s="5" t="s">
        <v>51</v>
      </c>
      <c r="K792" s="5" t="s">
        <v>1405</v>
      </c>
      <c r="L792" s="2">
        <f t="shared" si="12"/>
        <v>355888.57676565228</v>
      </c>
      <c r="M792" s="14" t="s">
        <v>38</v>
      </c>
      <c r="N792" s="14" t="s">
        <v>7792</v>
      </c>
    </row>
    <row r="793" spans="2:14" hidden="1" outlineLevel="1">
      <c r="B793" s="5" t="s">
        <v>4430</v>
      </c>
      <c r="C793" s="5" t="s">
        <v>37</v>
      </c>
      <c r="D793" s="5" t="s">
        <v>63</v>
      </c>
      <c r="E793" s="5"/>
      <c r="F793" s="5" t="s">
        <v>15757</v>
      </c>
      <c r="G793" s="5" t="s">
        <v>15758</v>
      </c>
      <c r="H793" s="5" t="s">
        <v>4433</v>
      </c>
      <c r="I793" s="5" t="s">
        <v>67</v>
      </c>
      <c r="J793" s="5" t="s">
        <v>38</v>
      </c>
      <c r="K793" s="5" t="s">
        <v>208</v>
      </c>
      <c r="L793" s="2">
        <f t="shared" si="12"/>
        <v>263048.07847896038</v>
      </c>
      <c r="M793" s="14" t="s">
        <v>38</v>
      </c>
      <c r="N793" s="14" t="s">
        <v>6979</v>
      </c>
    </row>
    <row r="794" spans="2:14" hidden="1" outlineLevel="1">
      <c r="B794" s="5" t="s">
        <v>4430</v>
      </c>
      <c r="C794" s="5" t="s">
        <v>37</v>
      </c>
      <c r="D794" s="5" t="s">
        <v>142</v>
      </c>
      <c r="E794" s="5"/>
      <c r="F794" s="5" t="s">
        <v>15759</v>
      </c>
      <c r="G794" s="5" t="s">
        <v>15760</v>
      </c>
      <c r="H794" s="5" t="s">
        <v>4433</v>
      </c>
      <c r="I794" s="5" t="s">
        <v>1242</v>
      </c>
      <c r="J794" s="5" t="s">
        <v>38</v>
      </c>
      <c r="K794" s="5" t="s">
        <v>497</v>
      </c>
      <c r="L794" s="2">
        <f t="shared" si="12"/>
        <v>-247574.66209784505</v>
      </c>
      <c r="M794" s="14" t="s">
        <v>38</v>
      </c>
      <c r="N794" s="14" t="s">
        <v>8983</v>
      </c>
    </row>
    <row r="795" spans="2:14" hidden="1" outlineLevel="1">
      <c r="B795" s="5" t="s">
        <v>4445</v>
      </c>
      <c r="C795" s="5" t="s">
        <v>37</v>
      </c>
      <c r="D795" s="5" t="s">
        <v>55</v>
      </c>
      <c r="E795" s="5"/>
      <c r="F795" s="5" t="s">
        <v>15761</v>
      </c>
      <c r="G795" s="5" t="s">
        <v>15762</v>
      </c>
      <c r="H795" s="5" t="s">
        <v>4448</v>
      </c>
      <c r="I795" s="5" t="s">
        <v>2017</v>
      </c>
      <c r="J795" s="5" t="s">
        <v>38</v>
      </c>
      <c r="K795" s="5" t="s">
        <v>1423</v>
      </c>
      <c r="L795" s="2">
        <f t="shared" si="12"/>
        <v>206312.21841487091</v>
      </c>
      <c r="M795" s="14" t="s">
        <v>38</v>
      </c>
      <c r="N795" s="14" t="s">
        <v>15763</v>
      </c>
    </row>
    <row r="796" spans="2:14" hidden="1" outlineLevel="1">
      <c r="B796" s="5" t="s">
        <v>4445</v>
      </c>
      <c r="C796" s="5" t="s">
        <v>37</v>
      </c>
      <c r="D796" s="5" t="s">
        <v>55</v>
      </c>
      <c r="E796" s="5"/>
      <c r="F796" s="5" t="s">
        <v>15764</v>
      </c>
      <c r="G796" s="5" t="s">
        <v>15762</v>
      </c>
      <c r="H796" s="5" t="s">
        <v>4448</v>
      </c>
      <c r="I796" s="5" t="s">
        <v>258</v>
      </c>
      <c r="J796" s="5" t="s">
        <v>38</v>
      </c>
      <c r="K796" s="5" t="s">
        <v>222</v>
      </c>
      <c r="L796" s="2">
        <f t="shared" si="12"/>
        <v>-185680.99657338383</v>
      </c>
      <c r="M796" s="14" t="s">
        <v>38</v>
      </c>
      <c r="N796" s="14" t="s">
        <v>15765</v>
      </c>
    </row>
    <row r="797" spans="2:14" hidden="1" outlineLevel="1">
      <c r="B797" s="5" t="s">
        <v>4453</v>
      </c>
      <c r="C797" s="5" t="s">
        <v>37</v>
      </c>
      <c r="D797" s="5" t="s">
        <v>38</v>
      </c>
      <c r="E797" s="5"/>
      <c r="F797" s="5" t="s">
        <v>13932</v>
      </c>
      <c r="G797" s="5" t="s">
        <v>13930</v>
      </c>
      <c r="H797" s="5" t="s">
        <v>4456</v>
      </c>
      <c r="I797" s="5" t="s">
        <v>2389</v>
      </c>
      <c r="J797" s="5" t="s">
        <v>51</v>
      </c>
      <c r="K797" s="5" t="s">
        <v>728</v>
      </c>
      <c r="L797" s="2">
        <f t="shared" si="12"/>
        <v>-366204.18768639589</v>
      </c>
      <c r="M797" s="14" t="s">
        <v>38</v>
      </c>
      <c r="N797" s="14" t="s">
        <v>15766</v>
      </c>
    </row>
    <row r="798" spans="2:14" hidden="1" outlineLevel="1">
      <c r="B798" s="5" t="s">
        <v>4453</v>
      </c>
      <c r="C798" s="5" t="s">
        <v>37</v>
      </c>
      <c r="D798" s="5" t="s">
        <v>38</v>
      </c>
      <c r="E798" s="5"/>
      <c r="F798" s="5" t="s">
        <v>15767</v>
      </c>
      <c r="G798" s="5" t="s">
        <v>15768</v>
      </c>
      <c r="H798" s="5" t="s">
        <v>4456</v>
      </c>
      <c r="I798" s="5" t="s">
        <v>576</v>
      </c>
      <c r="J798" s="5" t="s">
        <v>51</v>
      </c>
      <c r="K798" s="5" t="s">
        <v>1067</v>
      </c>
      <c r="L798" s="2">
        <f t="shared" si="12"/>
        <v>422940.04775048536</v>
      </c>
      <c r="M798" s="14" t="s">
        <v>38</v>
      </c>
      <c r="N798" s="14" t="s">
        <v>15769</v>
      </c>
    </row>
    <row r="799" spans="2:14" hidden="1" outlineLevel="1">
      <c r="B799" s="5" t="s">
        <v>9402</v>
      </c>
      <c r="C799" s="5" t="s">
        <v>37</v>
      </c>
      <c r="D799" s="5" t="s">
        <v>38</v>
      </c>
      <c r="E799" s="5"/>
      <c r="F799" s="5" t="s">
        <v>9403</v>
      </c>
      <c r="G799" s="5" t="s">
        <v>13935</v>
      </c>
      <c r="H799" s="5" t="s">
        <v>9405</v>
      </c>
      <c r="I799" s="5" t="s">
        <v>4379</v>
      </c>
      <c r="J799" s="5" t="s">
        <v>51</v>
      </c>
      <c r="K799" s="5" t="s">
        <v>952</v>
      </c>
      <c r="L799" s="2">
        <f t="shared" si="12"/>
        <v>113471.720128179</v>
      </c>
      <c r="M799" s="14" t="s">
        <v>38</v>
      </c>
      <c r="N799" s="14" t="s">
        <v>15770</v>
      </c>
    </row>
    <row r="800" spans="2:14" hidden="1" outlineLevel="1">
      <c r="B800" s="1" t="s">
        <v>26</v>
      </c>
      <c r="C800" s="1" t="s">
        <v>27</v>
      </c>
      <c r="D800" s="1" t="s">
        <v>4</v>
      </c>
      <c r="E800" s="1" t="s">
        <v>28</v>
      </c>
      <c r="F800" s="1" t="s">
        <v>29</v>
      </c>
      <c r="G800" s="1" t="s">
        <v>30</v>
      </c>
      <c r="H800" s="1" t="s">
        <v>31</v>
      </c>
      <c r="I800" s="1" t="s">
        <v>32</v>
      </c>
      <c r="J800" s="1" t="s">
        <v>33</v>
      </c>
      <c r="K800" s="1" t="s">
        <v>3</v>
      </c>
      <c r="L800" s="2" t="e">
        <f t="shared" si="12"/>
        <v>#VALUE!</v>
      </c>
      <c r="M800" s="13" t="s">
        <v>34</v>
      </c>
      <c r="N800" s="13" t="s">
        <v>35</v>
      </c>
    </row>
    <row r="801" spans="2:14" hidden="1" outlineLevel="1">
      <c r="B801" s="5" t="s">
        <v>15771</v>
      </c>
      <c r="C801" s="5" t="s">
        <v>37</v>
      </c>
      <c r="D801" s="5" t="s">
        <v>55</v>
      </c>
      <c r="E801" s="5"/>
      <c r="F801" s="5" t="s">
        <v>15772</v>
      </c>
      <c r="G801" s="5" t="s">
        <v>15773</v>
      </c>
      <c r="H801" s="5" t="s">
        <v>15774</v>
      </c>
      <c r="I801" s="5" t="s">
        <v>2222</v>
      </c>
      <c r="J801" s="5" t="s">
        <v>51</v>
      </c>
      <c r="K801" s="5" t="s">
        <v>159</v>
      </c>
      <c r="L801" s="2">
        <f t="shared" si="12"/>
        <v>128945.13650929432</v>
      </c>
      <c r="M801" s="14" t="s">
        <v>38</v>
      </c>
      <c r="N801" s="14" t="s">
        <v>4796</v>
      </c>
    </row>
    <row r="802" spans="2:14" hidden="1" outlineLevel="1">
      <c r="B802" s="5" t="s">
        <v>15775</v>
      </c>
      <c r="C802" s="5" t="s">
        <v>37</v>
      </c>
      <c r="D802" s="5" t="s">
        <v>38</v>
      </c>
      <c r="E802" s="5"/>
      <c r="F802" s="5" t="s">
        <v>15776</v>
      </c>
      <c r="G802" s="5" t="s">
        <v>15777</v>
      </c>
      <c r="H802" s="5" t="s">
        <v>15778</v>
      </c>
      <c r="I802" s="5" t="s">
        <v>14830</v>
      </c>
      <c r="J802" s="5" t="s">
        <v>38</v>
      </c>
      <c r="K802" s="5" t="s">
        <v>103</v>
      </c>
      <c r="L802" s="2">
        <f t="shared" si="12"/>
        <v>201154.41295449913</v>
      </c>
      <c r="M802" s="14" t="s">
        <v>38</v>
      </c>
      <c r="N802" s="14" t="s">
        <v>15779</v>
      </c>
    </row>
    <row r="803" spans="2:14" hidden="1" outlineLevel="1">
      <c r="B803" s="5" t="s">
        <v>15780</v>
      </c>
      <c r="C803" s="5" t="s">
        <v>37</v>
      </c>
      <c r="D803" s="5" t="s">
        <v>38</v>
      </c>
      <c r="E803" s="5"/>
      <c r="F803" s="5" t="s">
        <v>15781</v>
      </c>
      <c r="G803" s="5" t="s">
        <v>15782</v>
      </c>
      <c r="H803" s="5" t="s">
        <v>15783</v>
      </c>
      <c r="I803" s="5" t="s">
        <v>1081</v>
      </c>
      <c r="J803" s="5" t="s">
        <v>51</v>
      </c>
      <c r="K803" s="5" t="s">
        <v>159</v>
      </c>
      <c r="L803" s="2">
        <f t="shared" si="12"/>
        <v>128945.13650929432</v>
      </c>
      <c r="M803" s="14" t="s">
        <v>38</v>
      </c>
      <c r="N803" s="14" t="s">
        <v>15784</v>
      </c>
    </row>
    <row r="804" spans="2:14" hidden="1" outlineLevel="1">
      <c r="B804" s="5" t="s">
        <v>15785</v>
      </c>
      <c r="C804" s="5" t="s">
        <v>37</v>
      </c>
      <c r="D804" s="5" t="s">
        <v>38</v>
      </c>
      <c r="E804" s="5"/>
      <c r="F804" s="5" t="s">
        <v>15786</v>
      </c>
      <c r="G804" s="5" t="s">
        <v>15787</v>
      </c>
      <c r="H804" s="5" t="s">
        <v>15788</v>
      </c>
      <c r="I804" s="5" t="s">
        <v>3590</v>
      </c>
      <c r="J804" s="5" t="s">
        <v>51</v>
      </c>
      <c r="K804" s="5" t="s">
        <v>46</v>
      </c>
      <c r="L804" s="2">
        <f t="shared" si="12"/>
        <v>15473.416381115316</v>
      </c>
      <c r="M804" s="14" t="s">
        <v>38</v>
      </c>
      <c r="N804" s="14" t="s">
        <v>15789</v>
      </c>
    </row>
    <row r="805" spans="2:14" hidden="1" outlineLevel="1">
      <c r="B805" s="5" t="s">
        <v>9836</v>
      </c>
      <c r="C805" s="5" t="s">
        <v>37</v>
      </c>
      <c r="D805" s="5" t="s">
        <v>46</v>
      </c>
      <c r="E805" s="5"/>
      <c r="F805" s="5" t="s">
        <v>15790</v>
      </c>
      <c r="G805" s="5" t="s">
        <v>15791</v>
      </c>
      <c r="H805" s="5" t="s">
        <v>9839</v>
      </c>
      <c r="I805" s="5" t="s">
        <v>2347</v>
      </c>
      <c r="J805" s="5" t="s">
        <v>51</v>
      </c>
      <c r="K805" s="5" t="s">
        <v>1410</v>
      </c>
      <c r="L805" s="2">
        <f t="shared" si="12"/>
        <v>221785.63479598623</v>
      </c>
      <c r="M805" s="14" t="s">
        <v>38</v>
      </c>
      <c r="N805" s="14" t="s">
        <v>10341</v>
      </c>
    </row>
    <row r="806" spans="2:14" hidden="1" outlineLevel="1">
      <c r="B806" s="5" t="s">
        <v>9841</v>
      </c>
      <c r="C806" s="5" t="s">
        <v>37</v>
      </c>
      <c r="D806" s="5" t="s">
        <v>38</v>
      </c>
      <c r="E806" s="5" t="s">
        <v>120</v>
      </c>
      <c r="F806" s="5" t="s">
        <v>15792</v>
      </c>
      <c r="G806" s="5" t="s">
        <v>15793</v>
      </c>
      <c r="H806" s="5" t="s">
        <v>9844</v>
      </c>
      <c r="I806" s="5" t="s">
        <v>2327</v>
      </c>
      <c r="J806" s="5" t="s">
        <v>51</v>
      </c>
      <c r="K806" s="5" t="s">
        <v>1159</v>
      </c>
      <c r="L806" s="2">
        <f t="shared" si="12"/>
        <v>-25789.027301858863</v>
      </c>
      <c r="M806" s="14" t="s">
        <v>38</v>
      </c>
      <c r="N806" s="14" t="s">
        <v>11981</v>
      </c>
    </row>
    <row r="807" spans="2:14" hidden="1" outlineLevel="1">
      <c r="B807" s="5" t="s">
        <v>9846</v>
      </c>
      <c r="C807" s="5" t="s">
        <v>37</v>
      </c>
      <c r="D807" s="5" t="s">
        <v>38</v>
      </c>
      <c r="E807" s="5"/>
      <c r="F807" s="5" t="s">
        <v>15794</v>
      </c>
      <c r="G807" s="5" t="s">
        <v>15795</v>
      </c>
      <c r="H807" s="5" t="s">
        <v>9849</v>
      </c>
      <c r="I807" s="5" t="s">
        <v>758</v>
      </c>
      <c r="J807" s="5" t="s">
        <v>51</v>
      </c>
      <c r="K807" s="5" t="s">
        <v>4796</v>
      </c>
      <c r="L807" s="2">
        <f t="shared" si="12"/>
        <v>67051.470984833039</v>
      </c>
      <c r="M807" s="14" t="s">
        <v>38</v>
      </c>
      <c r="N807" s="14" t="s">
        <v>15796</v>
      </c>
    </row>
    <row r="808" spans="2:14" hidden="1" outlineLevel="1">
      <c r="B808" s="5" t="s">
        <v>9851</v>
      </c>
      <c r="C808" s="5" t="s">
        <v>37</v>
      </c>
      <c r="D808" s="5" t="s">
        <v>55</v>
      </c>
      <c r="E808" s="5"/>
      <c r="F808" s="5" t="s">
        <v>9852</v>
      </c>
      <c r="G808" s="5" t="s">
        <v>9853</v>
      </c>
      <c r="H808" s="5" t="s">
        <v>9854</v>
      </c>
      <c r="I808" s="5" t="s">
        <v>4135</v>
      </c>
      <c r="J808" s="5" t="s">
        <v>51</v>
      </c>
      <c r="K808" s="5" t="s">
        <v>1620</v>
      </c>
      <c r="L808" s="2">
        <f t="shared" si="12"/>
        <v>226943.44025635801</v>
      </c>
      <c r="M808" s="14" t="s">
        <v>38</v>
      </c>
      <c r="N808" s="14" t="s">
        <v>13130</v>
      </c>
    </row>
    <row r="809" spans="2:14" hidden="1" outlineLevel="1">
      <c r="B809" s="5" t="s">
        <v>9851</v>
      </c>
      <c r="C809" s="5" t="s">
        <v>37</v>
      </c>
      <c r="D809" s="5" t="s">
        <v>55</v>
      </c>
      <c r="E809" s="5"/>
      <c r="F809" s="5" t="s">
        <v>15797</v>
      </c>
      <c r="G809" s="5" t="s">
        <v>15798</v>
      </c>
      <c r="H809" s="5" t="s">
        <v>9854</v>
      </c>
      <c r="I809" s="5" t="s">
        <v>365</v>
      </c>
      <c r="J809" s="5" t="s">
        <v>51</v>
      </c>
      <c r="K809" s="5" t="s">
        <v>799</v>
      </c>
      <c r="L809" s="2">
        <f t="shared" si="12"/>
        <v>-128945.13650929432</v>
      </c>
      <c r="M809" s="14" t="s">
        <v>38</v>
      </c>
      <c r="N809" s="14" t="s">
        <v>8571</v>
      </c>
    </row>
    <row r="810" spans="2:14" hidden="1" outlineLevel="1">
      <c r="B810" s="5" t="s">
        <v>9859</v>
      </c>
      <c r="C810" s="5" t="s">
        <v>37</v>
      </c>
      <c r="D810" s="5" t="s">
        <v>46</v>
      </c>
      <c r="E810" s="5"/>
      <c r="F810" s="5" t="s">
        <v>15799</v>
      </c>
      <c r="G810" s="5" t="s">
        <v>15800</v>
      </c>
      <c r="H810" s="5" t="s">
        <v>9862</v>
      </c>
      <c r="I810" s="5" t="s">
        <v>3177</v>
      </c>
      <c r="J810" s="5" t="s">
        <v>51</v>
      </c>
      <c r="K810" s="5" t="s">
        <v>60</v>
      </c>
      <c r="L810" s="2">
        <f t="shared" si="12"/>
        <v>211470.02387524268</v>
      </c>
      <c r="M810" s="14" t="s">
        <v>38</v>
      </c>
      <c r="N810" s="14" t="s">
        <v>15801</v>
      </c>
    </row>
    <row r="811" spans="2:14" hidden="1" outlineLevel="1">
      <c r="B811" s="5" t="s">
        <v>9864</v>
      </c>
      <c r="C811" s="5" t="s">
        <v>37</v>
      </c>
      <c r="D811" s="5" t="s">
        <v>38</v>
      </c>
      <c r="E811" s="5"/>
      <c r="F811" s="5" t="s">
        <v>15802</v>
      </c>
      <c r="G811" s="5" t="s">
        <v>15803</v>
      </c>
      <c r="H811" s="5" t="s">
        <v>9867</v>
      </c>
      <c r="I811" s="5" t="s">
        <v>2501</v>
      </c>
      <c r="J811" s="5" t="s">
        <v>51</v>
      </c>
      <c r="K811" s="5" t="s">
        <v>2259</v>
      </c>
      <c r="L811" s="2">
        <f t="shared" si="12"/>
        <v>464202.49143345957</v>
      </c>
      <c r="M811" s="14" t="s">
        <v>38</v>
      </c>
      <c r="N811" s="14" t="s">
        <v>7260</v>
      </c>
    </row>
    <row r="812" spans="2:14" hidden="1" outlineLevel="1">
      <c r="B812" s="5" t="s">
        <v>9869</v>
      </c>
      <c r="C812" s="5" t="s">
        <v>37</v>
      </c>
      <c r="D812" s="5" t="s">
        <v>55</v>
      </c>
      <c r="E812" s="5"/>
      <c r="F812" s="5" t="s">
        <v>15804</v>
      </c>
      <c r="G812" s="5" t="s">
        <v>15805</v>
      </c>
      <c r="H812" s="5" t="s">
        <v>9872</v>
      </c>
      <c r="I812" s="5" t="s">
        <v>3602</v>
      </c>
      <c r="J812" s="5" t="s">
        <v>38</v>
      </c>
      <c r="K812" s="5" t="s">
        <v>512</v>
      </c>
      <c r="L812" s="2">
        <f t="shared" si="12"/>
        <v>371361.99314676767</v>
      </c>
      <c r="M812" s="14" t="s">
        <v>38</v>
      </c>
      <c r="N812" s="14" t="s">
        <v>15806</v>
      </c>
    </row>
    <row r="813" spans="2:14" hidden="1" outlineLevel="1">
      <c r="B813" s="5" t="s">
        <v>9869</v>
      </c>
      <c r="C813" s="5" t="s">
        <v>37</v>
      </c>
      <c r="D813" s="5" t="s">
        <v>46</v>
      </c>
      <c r="E813" s="5"/>
      <c r="F813" s="5" t="s">
        <v>15807</v>
      </c>
      <c r="G813" s="5" t="s">
        <v>15808</v>
      </c>
      <c r="H813" s="5" t="s">
        <v>9872</v>
      </c>
      <c r="I813" s="5" t="s">
        <v>6509</v>
      </c>
      <c r="J813" s="5" t="s">
        <v>38</v>
      </c>
      <c r="K813" s="5" t="s">
        <v>637</v>
      </c>
      <c r="L813" s="2">
        <f t="shared" si="12"/>
        <v>-278521.49486007576</v>
      </c>
      <c r="M813" s="14" t="s">
        <v>38</v>
      </c>
      <c r="N813" s="14" t="s">
        <v>13227</v>
      </c>
    </row>
    <row r="814" spans="2:14" hidden="1" outlineLevel="1">
      <c r="B814" s="5" t="s">
        <v>9876</v>
      </c>
      <c r="C814" s="5" t="s">
        <v>37</v>
      </c>
      <c r="D814" s="5" t="s">
        <v>38</v>
      </c>
      <c r="E814" s="5"/>
      <c r="F814" s="5" t="s">
        <v>15809</v>
      </c>
      <c r="G814" s="5" t="s">
        <v>15810</v>
      </c>
      <c r="H814" s="5" t="s">
        <v>9879</v>
      </c>
      <c r="I814" s="5" t="s">
        <v>3151</v>
      </c>
      <c r="J814" s="5" t="s">
        <v>38</v>
      </c>
      <c r="K814" s="5" t="s">
        <v>132</v>
      </c>
      <c r="L814" s="2">
        <f t="shared" si="12"/>
        <v>170207.58019226851</v>
      </c>
      <c r="M814" s="14" t="s">
        <v>38</v>
      </c>
      <c r="N814" s="14" t="s">
        <v>15811</v>
      </c>
    </row>
    <row r="815" spans="2:14" hidden="1" outlineLevel="1">
      <c r="B815" s="5" t="s">
        <v>15812</v>
      </c>
      <c r="C815" s="5" t="s">
        <v>37</v>
      </c>
      <c r="D815" s="5" t="s">
        <v>38</v>
      </c>
      <c r="E815" s="5" t="s">
        <v>120</v>
      </c>
      <c r="F815" s="5" t="s">
        <v>15813</v>
      </c>
      <c r="G815" s="5" t="s">
        <v>15814</v>
      </c>
      <c r="H815" s="5" t="s">
        <v>15815</v>
      </c>
      <c r="I815" s="5" t="s">
        <v>2003</v>
      </c>
      <c r="J815" s="5" t="s">
        <v>38</v>
      </c>
      <c r="K815" s="5" t="s">
        <v>956</v>
      </c>
      <c r="L815" s="2">
        <f t="shared" si="12"/>
        <v>-103156.10920743545</v>
      </c>
      <c r="M815" s="14" t="s">
        <v>38</v>
      </c>
      <c r="N815" s="14" t="s">
        <v>15816</v>
      </c>
    </row>
    <row r="816" spans="2:14" hidden="1" outlineLevel="1">
      <c r="B816" s="5" t="s">
        <v>9884</v>
      </c>
      <c r="C816" s="5" t="s">
        <v>37</v>
      </c>
      <c r="D816" s="5" t="s">
        <v>55</v>
      </c>
      <c r="E816" s="5"/>
      <c r="F816" s="5" t="s">
        <v>15817</v>
      </c>
      <c r="G816" s="5" t="s">
        <v>15818</v>
      </c>
      <c r="H816" s="5" t="s">
        <v>9887</v>
      </c>
      <c r="I816" s="5" t="s">
        <v>1835</v>
      </c>
      <c r="J816" s="5" t="s">
        <v>51</v>
      </c>
      <c r="K816" s="5" t="s">
        <v>600</v>
      </c>
      <c r="L816" s="2">
        <f t="shared" si="12"/>
        <v>562200.7951805233</v>
      </c>
      <c r="M816" s="14" t="s">
        <v>38</v>
      </c>
      <c r="N816" s="14" t="s">
        <v>5686</v>
      </c>
    </row>
    <row r="817" spans="1:14" hidden="1" outlineLevel="1">
      <c r="B817" s="5" t="s">
        <v>9895</v>
      </c>
      <c r="C817" s="5" t="s">
        <v>37</v>
      </c>
      <c r="D817" s="5" t="s">
        <v>38</v>
      </c>
      <c r="E817" s="5"/>
      <c r="F817" s="5" t="s">
        <v>15819</v>
      </c>
      <c r="G817" s="5" t="s">
        <v>15820</v>
      </c>
      <c r="H817" s="5" t="s">
        <v>9898</v>
      </c>
      <c r="I817" s="5" t="s">
        <v>6211</v>
      </c>
      <c r="J817" s="5" t="s">
        <v>51</v>
      </c>
      <c r="K817" s="5" t="s">
        <v>52</v>
      </c>
      <c r="L817" s="2">
        <f t="shared" si="12"/>
        <v>185680.99657338383</v>
      </c>
      <c r="M817" s="14" t="s">
        <v>38</v>
      </c>
      <c r="N817" s="14" t="s">
        <v>15821</v>
      </c>
    </row>
    <row r="818" spans="1:14" hidden="1" outlineLevel="1">
      <c r="B818" s="5" t="s">
        <v>9900</v>
      </c>
      <c r="C818" s="5" t="s">
        <v>37</v>
      </c>
      <c r="D818" s="5" t="s">
        <v>55</v>
      </c>
      <c r="E818" s="5"/>
      <c r="F818" s="5" t="s">
        <v>15822</v>
      </c>
      <c r="G818" s="5" t="s">
        <v>15823</v>
      </c>
      <c r="H818" s="5" t="s">
        <v>9903</v>
      </c>
      <c r="I818" s="5" t="s">
        <v>2264</v>
      </c>
      <c r="J818" s="5" t="s">
        <v>51</v>
      </c>
      <c r="K818" s="5" t="s">
        <v>208</v>
      </c>
      <c r="L818" s="2">
        <f t="shared" si="12"/>
        <v>263048.07847896038</v>
      </c>
      <c r="M818" s="14" t="s">
        <v>38</v>
      </c>
      <c r="N818" s="14" t="s">
        <v>15824</v>
      </c>
    </row>
    <row r="819" spans="1:14" hidden="1" outlineLevel="1">
      <c r="B819" s="5" t="s">
        <v>9900</v>
      </c>
      <c r="C819" s="5" t="s">
        <v>37</v>
      </c>
      <c r="D819" s="5" t="s">
        <v>38</v>
      </c>
      <c r="E819" s="5"/>
      <c r="F819" s="5" t="s">
        <v>15825</v>
      </c>
      <c r="G819" s="5" t="s">
        <v>15826</v>
      </c>
      <c r="H819" s="5" t="s">
        <v>9903</v>
      </c>
      <c r="I819" s="5" t="s">
        <v>251</v>
      </c>
      <c r="J819" s="5" t="s">
        <v>51</v>
      </c>
      <c r="K819" s="5" t="s">
        <v>676</v>
      </c>
      <c r="L819" s="2">
        <f t="shared" si="12"/>
        <v>-5157.8054603717728</v>
      </c>
      <c r="M819" s="14" t="s">
        <v>38</v>
      </c>
      <c r="N819" s="14" t="s">
        <v>13479</v>
      </c>
    </row>
    <row r="820" spans="1:14" hidden="1" outlineLevel="1">
      <c r="B820" s="5" t="s">
        <v>9920</v>
      </c>
      <c r="C820" s="5" t="s">
        <v>37</v>
      </c>
      <c r="D820" s="5" t="s">
        <v>55</v>
      </c>
      <c r="E820" s="5"/>
      <c r="F820" s="5" t="s">
        <v>15827</v>
      </c>
      <c r="G820" s="5" t="s">
        <v>15828</v>
      </c>
      <c r="H820" s="5" t="s">
        <v>9923</v>
      </c>
      <c r="I820" s="5" t="s">
        <v>12728</v>
      </c>
      <c r="J820" s="5" t="s">
        <v>51</v>
      </c>
      <c r="K820" s="5" t="s">
        <v>952</v>
      </c>
      <c r="L820" s="2">
        <f t="shared" si="12"/>
        <v>113471.720128179</v>
      </c>
      <c r="M820" s="14" t="s">
        <v>38</v>
      </c>
      <c r="N820" s="14" t="s">
        <v>15829</v>
      </c>
    </row>
    <row r="821" spans="1:14" hidden="1" outlineLevel="1">
      <c r="B821" s="5" t="s">
        <v>9928</v>
      </c>
      <c r="C821" s="5" t="s">
        <v>37</v>
      </c>
      <c r="D821" s="5" t="s">
        <v>55</v>
      </c>
      <c r="E821" s="5"/>
      <c r="F821" s="5" t="s">
        <v>15830</v>
      </c>
      <c r="G821" s="5" t="s">
        <v>15831</v>
      </c>
      <c r="H821" s="5" t="s">
        <v>9931</v>
      </c>
      <c r="I821" s="5" t="s">
        <v>7487</v>
      </c>
      <c r="J821" s="5" t="s">
        <v>55</v>
      </c>
      <c r="K821" s="5" t="s">
        <v>252</v>
      </c>
      <c r="L821" s="2">
        <f t="shared" si="12"/>
        <v>87682.692826320141</v>
      </c>
      <c r="M821" s="14" t="s">
        <v>38</v>
      </c>
      <c r="N821" s="14" t="s">
        <v>15832</v>
      </c>
    </row>
    <row r="822" spans="1:14" collapsed="1">
      <c r="A822" s="3" t="s">
        <v>15833</v>
      </c>
      <c r="B822" s="2" t="s">
        <v>15834</v>
      </c>
      <c r="C822" s="2">
        <v>106546</v>
      </c>
      <c r="D822" s="2" t="s">
        <v>13861</v>
      </c>
      <c r="E822" s="2" t="s">
        <v>15835</v>
      </c>
      <c r="F822" s="2" t="s">
        <v>10699</v>
      </c>
      <c r="G822" s="2" t="s">
        <v>14773</v>
      </c>
      <c r="H822" s="2" t="s">
        <v>11490</v>
      </c>
      <c r="I822" s="3" t="s">
        <v>15836</v>
      </c>
      <c r="K822" s="2">
        <f>37/106546</f>
        <v>3.4726784675163778E-4</v>
      </c>
      <c r="L822" s="2">
        <f t="shared" si="12"/>
        <v>1.7911399961871453</v>
      </c>
      <c r="M822" s="10">
        <v>-0.307</v>
      </c>
      <c r="N822" s="10">
        <v>7.93</v>
      </c>
    </row>
    <row r="823" spans="1:14" hidden="1" outlineLevel="1">
      <c r="B823" s="1" t="s">
        <v>26</v>
      </c>
      <c r="C823" s="1" t="s">
        <v>27</v>
      </c>
      <c r="D823" s="1" t="s">
        <v>4</v>
      </c>
      <c r="E823" s="1" t="s">
        <v>28</v>
      </c>
      <c r="F823" s="1" t="s">
        <v>29</v>
      </c>
      <c r="G823" s="1" t="s">
        <v>30</v>
      </c>
      <c r="H823" s="1" t="s">
        <v>31</v>
      </c>
      <c r="I823" s="1" t="s">
        <v>32</v>
      </c>
      <c r="J823" s="1" t="s">
        <v>33</v>
      </c>
      <c r="K823" s="1" t="s">
        <v>3</v>
      </c>
      <c r="L823" s="2" t="e">
        <f t="shared" si="12"/>
        <v>#VALUE!</v>
      </c>
      <c r="M823" s="13" t="s">
        <v>34</v>
      </c>
      <c r="N823" s="13" t="s">
        <v>35</v>
      </c>
    </row>
    <row r="824" spans="1:14" hidden="1" outlineLevel="1">
      <c r="B824" s="5" t="s">
        <v>15837</v>
      </c>
      <c r="C824" s="5" t="s">
        <v>37</v>
      </c>
      <c r="D824" s="5" t="s">
        <v>38</v>
      </c>
      <c r="E824" s="5"/>
      <c r="F824" s="5" t="s">
        <v>15838</v>
      </c>
      <c r="G824" s="5" t="s">
        <v>15839</v>
      </c>
      <c r="H824" s="5" t="s">
        <v>15840</v>
      </c>
      <c r="I824" s="5" t="s">
        <v>2417</v>
      </c>
      <c r="J824" s="5" t="s">
        <v>38</v>
      </c>
      <c r="K824" s="5" t="s">
        <v>521</v>
      </c>
      <c r="L824" s="2">
        <f t="shared" si="12"/>
        <v>41262.443682974183</v>
      </c>
      <c r="M824" s="14" t="s">
        <v>38</v>
      </c>
      <c r="N824" s="14" t="s">
        <v>15841</v>
      </c>
    </row>
    <row r="825" spans="1:14" hidden="1" outlineLevel="1">
      <c r="B825" s="5" t="s">
        <v>9698</v>
      </c>
      <c r="C825" s="5" t="s">
        <v>37</v>
      </c>
      <c r="D825" s="5" t="s">
        <v>38</v>
      </c>
      <c r="E825" s="5"/>
      <c r="F825" s="5" t="s">
        <v>15842</v>
      </c>
      <c r="G825" s="5" t="s">
        <v>15843</v>
      </c>
      <c r="H825" s="5" t="s">
        <v>9701</v>
      </c>
      <c r="I825" s="5" t="s">
        <v>4897</v>
      </c>
      <c r="J825" s="5" t="s">
        <v>51</v>
      </c>
      <c r="K825" s="5" t="s">
        <v>75</v>
      </c>
      <c r="L825" s="2">
        <f t="shared" si="12"/>
        <v>139260.74743003788</v>
      </c>
      <c r="M825" s="14" t="s">
        <v>38</v>
      </c>
      <c r="N825" s="14" t="s">
        <v>15844</v>
      </c>
    </row>
    <row r="826" spans="1:14" hidden="1" outlineLevel="1">
      <c r="B826" s="5" t="s">
        <v>9703</v>
      </c>
      <c r="C826" s="5" t="s">
        <v>37</v>
      </c>
      <c r="D826" s="5" t="s">
        <v>46</v>
      </c>
      <c r="E826" s="5"/>
      <c r="F826" s="5" t="s">
        <v>15845</v>
      </c>
      <c r="G826" s="5" t="s">
        <v>15846</v>
      </c>
      <c r="H826" s="5" t="s">
        <v>9706</v>
      </c>
      <c r="I826" s="5" t="s">
        <v>1416</v>
      </c>
      <c r="J826" s="5" t="s">
        <v>51</v>
      </c>
      <c r="K826" s="5" t="s">
        <v>132</v>
      </c>
      <c r="L826" s="2">
        <f t="shared" si="12"/>
        <v>170207.58019226851</v>
      </c>
      <c r="M826" s="14" t="s">
        <v>38</v>
      </c>
      <c r="N826" s="14" t="s">
        <v>15847</v>
      </c>
    </row>
    <row r="827" spans="1:14" hidden="1" outlineLevel="1">
      <c r="B827" s="5" t="s">
        <v>9708</v>
      </c>
      <c r="C827" s="5" t="s">
        <v>37</v>
      </c>
      <c r="D827" s="5" t="s">
        <v>38</v>
      </c>
      <c r="E827" s="5"/>
      <c r="F827" s="5" t="s">
        <v>15848</v>
      </c>
      <c r="G827" s="5" t="s">
        <v>15849</v>
      </c>
      <c r="H827" s="5" t="s">
        <v>9711</v>
      </c>
      <c r="I827" s="5" t="s">
        <v>330</v>
      </c>
      <c r="J827" s="5" t="s">
        <v>51</v>
      </c>
      <c r="K827" s="5" t="s">
        <v>259</v>
      </c>
      <c r="L827" s="2">
        <f t="shared" si="12"/>
        <v>232101.24571672978</v>
      </c>
      <c r="M827" s="14" t="s">
        <v>38</v>
      </c>
      <c r="N827" s="14" t="s">
        <v>15850</v>
      </c>
    </row>
    <row r="828" spans="1:14" hidden="1" outlineLevel="1">
      <c r="B828" s="5" t="s">
        <v>9713</v>
      </c>
      <c r="C828" s="5" t="s">
        <v>37</v>
      </c>
      <c r="D828" s="5" t="s">
        <v>55</v>
      </c>
      <c r="E828" s="5"/>
      <c r="F828" s="5" t="s">
        <v>15851</v>
      </c>
      <c r="G828" s="5" t="s">
        <v>15852</v>
      </c>
      <c r="H828" s="5" t="s">
        <v>9716</v>
      </c>
      <c r="I828" s="5" t="s">
        <v>4460</v>
      </c>
      <c r="J828" s="5" t="s">
        <v>51</v>
      </c>
      <c r="K828" s="5" t="s">
        <v>43</v>
      </c>
      <c r="L828" s="2">
        <f t="shared" si="12"/>
        <v>154734.16381115318</v>
      </c>
      <c r="M828" s="14" t="s">
        <v>38</v>
      </c>
      <c r="N828" s="14" t="s">
        <v>15853</v>
      </c>
    </row>
    <row r="829" spans="1:14" hidden="1" outlineLevel="1">
      <c r="B829" s="5" t="s">
        <v>15854</v>
      </c>
      <c r="C829" s="5" t="s">
        <v>37</v>
      </c>
      <c r="D829" s="5" t="s">
        <v>38</v>
      </c>
      <c r="E829" s="5"/>
      <c r="F829" s="5" t="s">
        <v>15855</v>
      </c>
      <c r="G829" s="5" t="s">
        <v>15856</v>
      </c>
      <c r="H829" s="5" t="s">
        <v>15857</v>
      </c>
      <c r="I829" s="5" t="s">
        <v>1463</v>
      </c>
      <c r="J829" s="5" t="s">
        <v>51</v>
      </c>
      <c r="K829" s="5" t="s">
        <v>117</v>
      </c>
      <c r="L829" s="2">
        <f t="shared" si="12"/>
        <v>180523.19111301203</v>
      </c>
      <c r="M829" s="14" t="s">
        <v>38</v>
      </c>
      <c r="N829" s="14" t="s">
        <v>15858</v>
      </c>
    </row>
    <row r="830" spans="1:14" hidden="1" outlineLevel="1">
      <c r="B830" s="5" t="s">
        <v>9718</v>
      </c>
      <c r="C830" s="5" t="s">
        <v>37</v>
      </c>
      <c r="D830" s="5" t="s">
        <v>38</v>
      </c>
      <c r="E830" s="5"/>
      <c r="F830" s="5" t="s">
        <v>15859</v>
      </c>
      <c r="G830" s="5" t="s">
        <v>15860</v>
      </c>
      <c r="H830" s="5" t="s">
        <v>9721</v>
      </c>
      <c r="I830" s="5" t="s">
        <v>425</v>
      </c>
      <c r="J830" s="5" t="s">
        <v>51</v>
      </c>
      <c r="K830" s="5" t="s">
        <v>1695</v>
      </c>
      <c r="L830" s="2">
        <f t="shared" si="12"/>
        <v>335257.35492416518</v>
      </c>
      <c r="M830" s="14" t="s">
        <v>38</v>
      </c>
      <c r="N830" s="14" t="s">
        <v>15861</v>
      </c>
    </row>
    <row r="831" spans="1:14" hidden="1" outlineLevel="1">
      <c r="B831" s="5" t="s">
        <v>9723</v>
      </c>
      <c r="C831" s="5" t="s">
        <v>37</v>
      </c>
      <c r="D831" s="5" t="s">
        <v>55</v>
      </c>
      <c r="E831" s="5"/>
      <c r="F831" s="5" t="s">
        <v>15862</v>
      </c>
      <c r="G831" s="5" t="s">
        <v>15863</v>
      </c>
      <c r="H831" s="5" t="s">
        <v>9726</v>
      </c>
      <c r="I831" s="5" t="s">
        <v>1503</v>
      </c>
      <c r="J831" s="5" t="s">
        <v>38</v>
      </c>
      <c r="K831" s="5" t="s">
        <v>1164</v>
      </c>
      <c r="L831" s="2">
        <f t="shared" si="12"/>
        <v>118629.52558855076</v>
      </c>
      <c r="M831" s="14" t="s">
        <v>38</v>
      </c>
      <c r="N831" s="14" t="s">
        <v>12227</v>
      </c>
    </row>
    <row r="832" spans="1:14" hidden="1" outlineLevel="1">
      <c r="B832" s="5" t="s">
        <v>15864</v>
      </c>
      <c r="C832" s="5" t="s">
        <v>37</v>
      </c>
      <c r="D832" s="5" t="s">
        <v>38</v>
      </c>
      <c r="E832" s="5"/>
      <c r="F832" s="5" t="s">
        <v>15865</v>
      </c>
      <c r="G832" s="5" t="s">
        <v>15866</v>
      </c>
      <c r="H832" s="5" t="s">
        <v>15867</v>
      </c>
      <c r="I832" s="5" t="s">
        <v>4114</v>
      </c>
      <c r="J832" s="5" t="s">
        <v>38</v>
      </c>
      <c r="K832" s="5" t="s">
        <v>447</v>
      </c>
      <c r="L832" s="2">
        <f t="shared" si="12"/>
        <v>149576.3583507814</v>
      </c>
      <c r="M832" s="14" t="s">
        <v>38</v>
      </c>
      <c r="N832" s="14" t="s">
        <v>15868</v>
      </c>
    </row>
    <row r="833" spans="1:14" hidden="1" outlineLevel="1">
      <c r="B833" s="5" t="s">
        <v>15869</v>
      </c>
      <c r="C833" s="5" t="s">
        <v>37</v>
      </c>
      <c r="D833" s="5" t="s">
        <v>38</v>
      </c>
      <c r="E833" s="5"/>
      <c r="F833" s="5" t="s">
        <v>15870</v>
      </c>
      <c r="G833" s="5" t="s">
        <v>15871</v>
      </c>
      <c r="H833" s="5" t="s">
        <v>15872</v>
      </c>
      <c r="I833" s="5" t="s">
        <v>14805</v>
      </c>
      <c r="J833" s="5" t="s">
        <v>38</v>
      </c>
      <c r="K833" s="5" t="s">
        <v>540</v>
      </c>
      <c r="L833" s="2">
        <f t="shared" si="12"/>
        <v>36104.638222602407</v>
      </c>
      <c r="M833" s="14" t="s">
        <v>38</v>
      </c>
      <c r="N833" s="14" t="s">
        <v>12725</v>
      </c>
    </row>
    <row r="834" spans="1:14" hidden="1" outlineLevel="1">
      <c r="B834" s="5" t="s">
        <v>9737</v>
      </c>
      <c r="C834" s="5" t="s">
        <v>37</v>
      </c>
      <c r="D834" s="5" t="s">
        <v>38</v>
      </c>
      <c r="E834" s="5"/>
      <c r="F834" s="5" t="s">
        <v>15873</v>
      </c>
      <c r="G834" s="5" t="s">
        <v>15874</v>
      </c>
      <c r="H834" s="5" t="s">
        <v>9740</v>
      </c>
      <c r="I834" s="5" t="s">
        <v>7404</v>
      </c>
      <c r="J834" s="5" t="s">
        <v>38</v>
      </c>
      <c r="K834" s="5" t="s">
        <v>2286</v>
      </c>
      <c r="L834" s="2">
        <f t="shared" si="12"/>
        <v>97998.303747063677</v>
      </c>
      <c r="M834" s="14" t="s">
        <v>38</v>
      </c>
      <c r="N834" s="14" t="s">
        <v>15875</v>
      </c>
    </row>
    <row r="835" spans="1:14" hidden="1" outlineLevel="1">
      <c r="B835" s="5" t="s">
        <v>9742</v>
      </c>
      <c r="C835" s="5" t="s">
        <v>37</v>
      </c>
      <c r="D835" s="5" t="s">
        <v>55</v>
      </c>
      <c r="E835" s="5"/>
      <c r="F835" s="5" t="s">
        <v>15876</v>
      </c>
      <c r="G835" s="5" t="s">
        <v>15877</v>
      </c>
      <c r="H835" s="5" t="s">
        <v>9745</v>
      </c>
      <c r="I835" s="5" t="s">
        <v>7621</v>
      </c>
      <c r="J835" s="5" t="s">
        <v>38</v>
      </c>
      <c r="K835" s="5" t="s">
        <v>289</v>
      </c>
      <c r="L835" s="2">
        <f t="shared" ref="L835:L885" si="13">K835/$K$944*100</f>
        <v>247574.66209784505</v>
      </c>
      <c r="M835" s="14" t="s">
        <v>38</v>
      </c>
      <c r="N835" s="14" t="s">
        <v>3163</v>
      </c>
    </row>
    <row r="836" spans="1:14" hidden="1" outlineLevel="1">
      <c r="B836" s="5" t="s">
        <v>9757</v>
      </c>
      <c r="C836" s="5" t="s">
        <v>37</v>
      </c>
      <c r="D836" s="5" t="s">
        <v>38</v>
      </c>
      <c r="E836" s="5"/>
      <c r="F836" s="5" t="s">
        <v>15878</v>
      </c>
      <c r="G836" s="5" t="s">
        <v>15879</v>
      </c>
      <c r="H836" s="5" t="s">
        <v>9760</v>
      </c>
      <c r="I836" s="5" t="s">
        <v>425</v>
      </c>
      <c r="J836" s="5" t="s">
        <v>51</v>
      </c>
      <c r="K836" s="5" t="s">
        <v>1051</v>
      </c>
      <c r="L836" s="2">
        <f t="shared" si="13"/>
        <v>324941.74400342169</v>
      </c>
      <c r="M836" s="14" t="s">
        <v>38</v>
      </c>
      <c r="N836" s="14" t="s">
        <v>15880</v>
      </c>
    </row>
    <row r="837" spans="1:14" hidden="1" outlineLevel="1">
      <c r="B837" s="5" t="s">
        <v>9762</v>
      </c>
      <c r="C837" s="5" t="s">
        <v>37</v>
      </c>
      <c r="D837" s="5" t="s">
        <v>55</v>
      </c>
      <c r="E837" s="5"/>
      <c r="F837" s="5" t="s">
        <v>15881</v>
      </c>
      <c r="G837" s="5" t="s">
        <v>15882</v>
      </c>
      <c r="H837" s="5" t="s">
        <v>9765</v>
      </c>
      <c r="I837" s="5" t="s">
        <v>4108</v>
      </c>
      <c r="J837" s="5" t="s">
        <v>51</v>
      </c>
      <c r="K837" s="5" t="s">
        <v>550</v>
      </c>
      <c r="L837" s="2">
        <f t="shared" si="13"/>
        <v>304310.52216193458</v>
      </c>
      <c r="M837" s="14" t="s">
        <v>38</v>
      </c>
      <c r="N837" s="14" t="s">
        <v>7004</v>
      </c>
    </row>
    <row r="838" spans="1:14" hidden="1" outlineLevel="1">
      <c r="B838" s="5" t="s">
        <v>9762</v>
      </c>
      <c r="C838" s="5" t="s">
        <v>37</v>
      </c>
      <c r="D838" s="5" t="s">
        <v>55</v>
      </c>
      <c r="E838" s="5"/>
      <c r="F838" s="5" t="s">
        <v>15883</v>
      </c>
      <c r="G838" s="5" t="s">
        <v>15884</v>
      </c>
      <c r="H838" s="5" t="s">
        <v>9765</v>
      </c>
      <c r="I838" s="5" t="s">
        <v>847</v>
      </c>
      <c r="J838" s="5" t="s">
        <v>51</v>
      </c>
      <c r="K838" s="5" t="s">
        <v>561</v>
      </c>
      <c r="L838" s="2">
        <f t="shared" si="13"/>
        <v>-123787.33104892253</v>
      </c>
      <c r="M838" s="14" t="s">
        <v>38</v>
      </c>
      <c r="N838" s="14" t="s">
        <v>7007</v>
      </c>
    </row>
    <row r="839" spans="1:14" hidden="1" outlineLevel="1">
      <c r="B839" s="5" t="s">
        <v>9770</v>
      </c>
      <c r="C839" s="5" t="s">
        <v>37</v>
      </c>
      <c r="D839" s="5" t="s">
        <v>55</v>
      </c>
      <c r="E839" s="5"/>
      <c r="F839" s="5" t="s">
        <v>15885</v>
      </c>
      <c r="G839" s="5" t="s">
        <v>15886</v>
      </c>
      <c r="H839" s="5" t="s">
        <v>9773</v>
      </c>
      <c r="I839" s="5" t="s">
        <v>3471</v>
      </c>
      <c r="J839" s="5" t="s">
        <v>38</v>
      </c>
      <c r="K839" s="5" t="s">
        <v>932</v>
      </c>
      <c r="L839" s="2">
        <f t="shared" si="13"/>
        <v>273363.68939970393</v>
      </c>
      <c r="M839" s="14" t="s">
        <v>38</v>
      </c>
      <c r="N839" s="14" t="s">
        <v>15887</v>
      </c>
    </row>
    <row r="840" spans="1:14" hidden="1" outlineLevel="1">
      <c r="B840" s="5" t="s">
        <v>9775</v>
      </c>
      <c r="C840" s="5" t="s">
        <v>37</v>
      </c>
      <c r="D840" s="5" t="s">
        <v>55</v>
      </c>
      <c r="E840" s="5"/>
      <c r="F840" s="5" t="s">
        <v>15888</v>
      </c>
      <c r="G840" s="5" t="s">
        <v>15889</v>
      </c>
      <c r="H840" s="5" t="s">
        <v>9778</v>
      </c>
      <c r="I840" s="5" t="s">
        <v>12007</v>
      </c>
      <c r="J840" s="5" t="s">
        <v>51</v>
      </c>
      <c r="K840" s="5" t="s">
        <v>893</v>
      </c>
      <c r="L840" s="2">
        <f t="shared" si="13"/>
        <v>283679.30032044754</v>
      </c>
      <c r="M840" s="14" t="s">
        <v>38</v>
      </c>
      <c r="N840" s="14" t="s">
        <v>15890</v>
      </c>
    </row>
    <row r="841" spans="1:14" hidden="1" outlineLevel="1">
      <c r="B841" s="5" t="s">
        <v>9780</v>
      </c>
      <c r="C841" s="5" t="s">
        <v>37</v>
      </c>
      <c r="D841" s="5" t="s">
        <v>46</v>
      </c>
      <c r="E841" s="5"/>
      <c r="F841" s="5" t="s">
        <v>15891</v>
      </c>
      <c r="G841" s="5" t="s">
        <v>15892</v>
      </c>
      <c r="H841" s="5" t="s">
        <v>9783</v>
      </c>
      <c r="I841" s="5" t="s">
        <v>1562</v>
      </c>
      <c r="J841" s="5" t="s">
        <v>51</v>
      </c>
      <c r="K841" s="5" t="s">
        <v>2522</v>
      </c>
      <c r="L841" s="2">
        <f t="shared" si="13"/>
        <v>531253.96241829253</v>
      </c>
      <c r="M841" s="14" t="s">
        <v>38</v>
      </c>
      <c r="N841" s="14" t="s">
        <v>15893</v>
      </c>
    </row>
    <row r="842" spans="1:14" hidden="1" outlineLevel="1">
      <c r="B842" s="5" t="s">
        <v>9788</v>
      </c>
      <c r="C842" s="5" t="s">
        <v>37</v>
      </c>
      <c r="D842" s="5" t="s">
        <v>38</v>
      </c>
      <c r="E842" s="5"/>
      <c r="F842" s="5" t="s">
        <v>15894</v>
      </c>
      <c r="G842" s="5" t="s">
        <v>15895</v>
      </c>
      <c r="H842" s="5" t="s">
        <v>9791</v>
      </c>
      <c r="I842" s="5" t="s">
        <v>560</v>
      </c>
      <c r="J842" s="5" t="s">
        <v>51</v>
      </c>
      <c r="K842" s="5" t="s">
        <v>110</v>
      </c>
      <c r="L842" s="2">
        <f t="shared" si="13"/>
        <v>82524.887365948365</v>
      </c>
      <c r="M842" s="14" t="s">
        <v>38</v>
      </c>
      <c r="N842" s="14" t="s">
        <v>608</v>
      </c>
    </row>
    <row r="843" spans="1:14" hidden="1" outlineLevel="1">
      <c r="B843" s="5" t="s">
        <v>9793</v>
      </c>
      <c r="C843" s="5" t="s">
        <v>37</v>
      </c>
      <c r="D843" s="5" t="s">
        <v>55</v>
      </c>
      <c r="E843" s="5"/>
      <c r="F843" s="5" t="s">
        <v>15896</v>
      </c>
      <c r="G843" s="5" t="s">
        <v>15897</v>
      </c>
      <c r="H843" s="5" t="s">
        <v>9796</v>
      </c>
      <c r="I843" s="5" t="s">
        <v>5859</v>
      </c>
      <c r="J843" s="5" t="s">
        <v>38</v>
      </c>
      <c r="K843" s="5" t="s">
        <v>459</v>
      </c>
      <c r="L843" s="2">
        <f t="shared" si="13"/>
        <v>314626.13308267813</v>
      </c>
      <c r="M843" s="14" t="s">
        <v>38</v>
      </c>
      <c r="N843" s="14" t="s">
        <v>15898</v>
      </c>
    </row>
    <row r="844" spans="1:14" hidden="1" outlineLevel="1">
      <c r="B844" s="5" t="s">
        <v>9793</v>
      </c>
      <c r="C844" s="5" t="s">
        <v>37</v>
      </c>
      <c r="D844" s="5" t="s">
        <v>38</v>
      </c>
      <c r="E844" s="5"/>
      <c r="F844" s="5" t="s">
        <v>15899</v>
      </c>
      <c r="G844" s="5" t="s">
        <v>15897</v>
      </c>
      <c r="H844" s="5" t="s">
        <v>9796</v>
      </c>
      <c r="I844" s="5" t="s">
        <v>1729</v>
      </c>
      <c r="J844" s="5" t="s">
        <v>38</v>
      </c>
      <c r="K844" s="5" t="s">
        <v>3819</v>
      </c>
      <c r="L844" s="2">
        <f t="shared" si="13"/>
        <v>-118629.52558855076</v>
      </c>
      <c r="M844" s="14" t="s">
        <v>38</v>
      </c>
      <c r="N844" s="14" t="s">
        <v>15900</v>
      </c>
    </row>
    <row r="845" spans="1:14" hidden="1" outlineLevel="1">
      <c r="B845" s="5" t="s">
        <v>15901</v>
      </c>
      <c r="C845" s="5" t="s">
        <v>37</v>
      </c>
      <c r="D845" s="5" t="s">
        <v>38</v>
      </c>
      <c r="E845" s="5" t="s">
        <v>120</v>
      </c>
      <c r="F845" s="5" t="s">
        <v>15902</v>
      </c>
      <c r="G845" s="5" t="s">
        <v>15903</v>
      </c>
      <c r="H845" s="5" t="s">
        <v>15904</v>
      </c>
      <c r="I845" s="5" t="s">
        <v>1277</v>
      </c>
      <c r="J845" s="5" t="s">
        <v>38</v>
      </c>
      <c r="K845" s="5" t="s">
        <v>1060</v>
      </c>
      <c r="L845" s="2">
        <f t="shared" si="13"/>
        <v>-51578.054603717726</v>
      </c>
      <c r="M845" s="14" t="s">
        <v>38</v>
      </c>
      <c r="N845" s="14" t="s">
        <v>8608</v>
      </c>
    </row>
    <row r="846" spans="1:14" hidden="1" outlineLevel="1">
      <c r="B846" s="5" t="s">
        <v>9817</v>
      </c>
      <c r="C846" s="5" t="s">
        <v>37</v>
      </c>
      <c r="D846" s="5" t="s">
        <v>46</v>
      </c>
      <c r="E846" s="5"/>
      <c r="F846" s="5" t="s">
        <v>15905</v>
      </c>
      <c r="G846" s="5" t="s">
        <v>15906</v>
      </c>
      <c r="H846" s="5" t="s">
        <v>9820</v>
      </c>
      <c r="I846" s="5" t="s">
        <v>15907</v>
      </c>
      <c r="J846" s="5" t="s">
        <v>38</v>
      </c>
      <c r="K846" s="5" t="s">
        <v>952</v>
      </c>
      <c r="L846" s="2">
        <f t="shared" si="13"/>
        <v>113471.720128179</v>
      </c>
      <c r="M846" s="14" t="s">
        <v>38</v>
      </c>
      <c r="N846" s="14" t="s">
        <v>6304</v>
      </c>
    </row>
    <row r="847" spans="1:14" collapsed="1">
      <c r="A847" s="3" t="s">
        <v>15908</v>
      </c>
      <c r="B847" s="2" t="s">
        <v>2651</v>
      </c>
      <c r="C847" s="2" t="s">
        <v>2652</v>
      </c>
      <c r="D847" s="2" t="s">
        <v>3946</v>
      </c>
      <c r="E847" s="2" t="s">
        <v>15909</v>
      </c>
      <c r="F847" s="2" t="s">
        <v>15910</v>
      </c>
      <c r="G847" s="2" t="s">
        <v>10886</v>
      </c>
      <c r="H847" s="2" t="s">
        <v>9251</v>
      </c>
      <c r="I847" s="3" t="s">
        <v>2658</v>
      </c>
      <c r="K847" s="2">
        <f>51/190751</f>
        <v>2.6736426021357684E-4</v>
      </c>
      <c r="L847" s="2">
        <f t="shared" si="13"/>
        <v>1.3790128412378462</v>
      </c>
      <c r="M847" s="10">
        <v>-0.25700000000000001</v>
      </c>
      <c r="N847" s="10">
        <v>6.06</v>
      </c>
    </row>
    <row r="848" spans="1:14" hidden="1" outlineLevel="1">
      <c r="B848" s="1" t="s">
        <v>26</v>
      </c>
      <c r="C848" s="1" t="s">
        <v>27</v>
      </c>
      <c r="D848" s="1" t="s">
        <v>4</v>
      </c>
      <c r="E848" s="1" t="s">
        <v>28</v>
      </c>
      <c r="F848" s="1" t="s">
        <v>29</v>
      </c>
      <c r="G848" s="1" t="s">
        <v>30</v>
      </c>
      <c r="H848" s="1" t="s">
        <v>31</v>
      </c>
      <c r="I848" s="1" t="s">
        <v>32</v>
      </c>
      <c r="J848" s="1" t="s">
        <v>33</v>
      </c>
      <c r="K848" s="1" t="s">
        <v>3</v>
      </c>
      <c r="L848" s="2" t="e">
        <f t="shared" si="13"/>
        <v>#VALUE!</v>
      </c>
      <c r="M848" s="10" t="s">
        <v>34</v>
      </c>
      <c r="N848" s="10" t="s">
        <v>35</v>
      </c>
    </row>
    <row r="849" spans="2:14" hidden="1" outlineLevel="1">
      <c r="B849" s="5" t="s">
        <v>2663</v>
      </c>
      <c r="C849" s="5" t="s">
        <v>37</v>
      </c>
      <c r="D849" s="5" t="s">
        <v>38</v>
      </c>
      <c r="E849" s="5"/>
      <c r="F849" s="5" t="s">
        <v>13265</v>
      </c>
      <c r="G849" s="5" t="s">
        <v>7304</v>
      </c>
      <c r="H849" s="5" t="s">
        <v>2666</v>
      </c>
      <c r="I849" s="5" t="s">
        <v>2775</v>
      </c>
      <c r="J849" s="5" t="s">
        <v>51</v>
      </c>
      <c r="K849" s="5" t="s">
        <v>4796</v>
      </c>
      <c r="L849" s="2">
        <f t="shared" si="13"/>
        <v>67051.470984833039</v>
      </c>
      <c r="M849" s="10" t="s">
        <v>38</v>
      </c>
      <c r="N849" s="10" t="s">
        <v>2643</v>
      </c>
    </row>
    <row r="850" spans="2:14" hidden="1" outlineLevel="1">
      <c r="B850" s="5" t="s">
        <v>2672</v>
      </c>
      <c r="C850" s="5" t="s">
        <v>37</v>
      </c>
      <c r="D850" s="5" t="s">
        <v>38</v>
      </c>
      <c r="E850" s="5"/>
      <c r="F850" s="5" t="s">
        <v>15911</v>
      </c>
      <c r="G850" s="5" t="s">
        <v>15912</v>
      </c>
      <c r="H850" s="5" t="s">
        <v>2675</v>
      </c>
      <c r="I850" s="5" t="s">
        <v>15913</v>
      </c>
      <c r="J850" s="5" t="s">
        <v>51</v>
      </c>
      <c r="K850" s="5" t="s">
        <v>639</v>
      </c>
      <c r="L850" s="2">
        <f t="shared" si="13"/>
        <v>72209.276445204814</v>
      </c>
      <c r="M850" s="10" t="s">
        <v>38</v>
      </c>
      <c r="N850" s="10" t="s">
        <v>15914</v>
      </c>
    </row>
    <row r="851" spans="2:14" hidden="1" outlineLevel="1">
      <c r="B851" s="5" t="s">
        <v>2677</v>
      </c>
      <c r="C851" s="5" t="s">
        <v>37</v>
      </c>
      <c r="D851" s="5" t="s">
        <v>38</v>
      </c>
      <c r="E851" s="5"/>
      <c r="F851" s="5" t="s">
        <v>15915</v>
      </c>
      <c r="G851" s="5" t="s">
        <v>15916</v>
      </c>
      <c r="H851" s="5" t="s">
        <v>2680</v>
      </c>
      <c r="I851" s="5" t="s">
        <v>74</v>
      </c>
      <c r="J851" s="5" t="s">
        <v>51</v>
      </c>
      <c r="K851" s="5" t="s">
        <v>132</v>
      </c>
      <c r="L851" s="2">
        <f t="shared" si="13"/>
        <v>170207.58019226851</v>
      </c>
      <c r="M851" s="10" t="s">
        <v>38</v>
      </c>
      <c r="N851" s="10" t="s">
        <v>15917</v>
      </c>
    </row>
    <row r="852" spans="2:14" hidden="1" outlineLevel="1">
      <c r="B852" s="5" t="s">
        <v>2682</v>
      </c>
      <c r="C852" s="5" t="s">
        <v>37</v>
      </c>
      <c r="D852" s="5" t="s">
        <v>38</v>
      </c>
      <c r="E852" s="5"/>
      <c r="F852" s="5" t="s">
        <v>15918</v>
      </c>
      <c r="G852" s="5" t="s">
        <v>15919</v>
      </c>
      <c r="H852" s="5" t="s">
        <v>2685</v>
      </c>
      <c r="I852" s="5" t="s">
        <v>335</v>
      </c>
      <c r="J852" s="5" t="s">
        <v>51</v>
      </c>
      <c r="K852" s="5" t="s">
        <v>521</v>
      </c>
      <c r="L852" s="2">
        <f t="shared" si="13"/>
        <v>41262.443682974183</v>
      </c>
      <c r="M852" s="10" t="s">
        <v>38</v>
      </c>
      <c r="N852" s="10" t="s">
        <v>8774</v>
      </c>
    </row>
    <row r="853" spans="2:14" hidden="1" outlineLevel="1">
      <c r="B853" s="5" t="s">
        <v>2692</v>
      </c>
      <c r="C853" s="5" t="s">
        <v>37</v>
      </c>
      <c r="D853" s="5" t="s">
        <v>55</v>
      </c>
      <c r="E853" s="5"/>
      <c r="F853" s="5" t="s">
        <v>15920</v>
      </c>
      <c r="G853" s="5" t="s">
        <v>15921</v>
      </c>
      <c r="H853" s="5" t="s">
        <v>2695</v>
      </c>
      <c r="I853" s="5" t="s">
        <v>1273</v>
      </c>
      <c r="J853" s="5" t="s">
        <v>51</v>
      </c>
      <c r="K853" s="5" t="s">
        <v>252</v>
      </c>
      <c r="L853" s="2">
        <f t="shared" si="13"/>
        <v>87682.692826320141</v>
      </c>
      <c r="M853" s="10" t="s">
        <v>38</v>
      </c>
      <c r="N853" s="10" t="s">
        <v>15922</v>
      </c>
    </row>
    <row r="854" spans="2:14" hidden="1" outlineLevel="1">
      <c r="B854" s="5" t="s">
        <v>2697</v>
      </c>
      <c r="C854" s="5" t="s">
        <v>37</v>
      </c>
      <c r="D854" s="5" t="s">
        <v>38</v>
      </c>
      <c r="E854" s="5"/>
      <c r="F854" s="5" t="s">
        <v>15923</v>
      </c>
      <c r="G854" s="5" t="s">
        <v>15924</v>
      </c>
      <c r="H854" s="5" t="s">
        <v>2700</v>
      </c>
      <c r="I854" s="5" t="s">
        <v>354</v>
      </c>
      <c r="J854" s="5" t="s">
        <v>51</v>
      </c>
      <c r="K854" s="5" t="s">
        <v>289</v>
      </c>
      <c r="L854" s="2">
        <f t="shared" si="13"/>
        <v>247574.66209784505</v>
      </c>
      <c r="M854" s="10" t="s">
        <v>38</v>
      </c>
      <c r="N854" s="10" t="s">
        <v>15925</v>
      </c>
    </row>
    <row r="855" spans="2:14" hidden="1" outlineLevel="1">
      <c r="B855" s="6" t="s">
        <v>2702</v>
      </c>
      <c r="C855" s="6" t="s">
        <v>37</v>
      </c>
      <c r="D855" s="6" t="s">
        <v>38</v>
      </c>
      <c r="E855" s="6"/>
      <c r="F855" s="6" t="s">
        <v>15926</v>
      </c>
      <c r="G855" s="6" t="s">
        <v>15927</v>
      </c>
      <c r="H855" s="6" t="s">
        <v>2705</v>
      </c>
      <c r="I855" s="6" t="s">
        <v>15928</v>
      </c>
      <c r="J855" s="6" t="s">
        <v>51</v>
      </c>
      <c r="K855" s="6" t="s">
        <v>38</v>
      </c>
      <c r="L855" s="2">
        <f t="shared" si="13"/>
        <v>5157.8054603717728</v>
      </c>
      <c r="M855" s="10" t="s">
        <v>142</v>
      </c>
      <c r="N855" s="10" t="s">
        <v>15929</v>
      </c>
    </row>
    <row r="856" spans="2:14" hidden="1" outlineLevel="1">
      <c r="B856" s="5" t="s">
        <v>2713</v>
      </c>
      <c r="C856" s="5" t="s">
        <v>37</v>
      </c>
      <c r="D856" s="5" t="s">
        <v>55</v>
      </c>
      <c r="E856" s="5"/>
      <c r="F856" s="5" t="s">
        <v>15930</v>
      </c>
      <c r="G856" s="5" t="s">
        <v>15931</v>
      </c>
      <c r="H856" s="5" t="s">
        <v>2716</v>
      </c>
      <c r="I856" s="5" t="s">
        <v>1369</v>
      </c>
      <c r="J856" s="5" t="s">
        <v>51</v>
      </c>
      <c r="K856" s="5" t="s">
        <v>188</v>
      </c>
      <c r="L856" s="2">
        <f t="shared" si="13"/>
        <v>242416.85663747331</v>
      </c>
      <c r="M856" s="10" t="s">
        <v>38</v>
      </c>
      <c r="N856" s="10" t="s">
        <v>9956</v>
      </c>
    </row>
    <row r="857" spans="2:14" hidden="1" outlineLevel="1">
      <c r="B857" s="5" t="s">
        <v>2718</v>
      </c>
      <c r="C857" s="5" t="s">
        <v>37</v>
      </c>
      <c r="D857" s="5" t="s">
        <v>55</v>
      </c>
      <c r="E857" s="5"/>
      <c r="F857" s="5" t="s">
        <v>15932</v>
      </c>
      <c r="G857" s="5" t="s">
        <v>15933</v>
      </c>
      <c r="H857" s="5" t="s">
        <v>2721</v>
      </c>
      <c r="I857" s="5" t="s">
        <v>576</v>
      </c>
      <c r="J857" s="5" t="s">
        <v>51</v>
      </c>
      <c r="K857" s="5" t="s">
        <v>2286</v>
      </c>
      <c r="L857" s="2">
        <f t="shared" si="13"/>
        <v>97998.303747063677</v>
      </c>
      <c r="M857" s="10" t="s">
        <v>38</v>
      </c>
      <c r="N857" s="10" t="s">
        <v>15934</v>
      </c>
    </row>
    <row r="858" spans="2:14" hidden="1" outlineLevel="1">
      <c r="B858" s="5" t="s">
        <v>2723</v>
      </c>
      <c r="C858" s="5" t="s">
        <v>37</v>
      </c>
      <c r="D858" s="5" t="s">
        <v>38</v>
      </c>
      <c r="E858" s="5"/>
      <c r="F858" s="5" t="s">
        <v>15935</v>
      </c>
      <c r="G858" s="5" t="s">
        <v>15936</v>
      </c>
      <c r="H858" s="5" t="s">
        <v>2726</v>
      </c>
      <c r="I858" s="5" t="s">
        <v>4071</v>
      </c>
      <c r="J858" s="5" t="s">
        <v>38</v>
      </c>
      <c r="K858" s="5" t="s">
        <v>259</v>
      </c>
      <c r="L858" s="2">
        <f t="shared" si="13"/>
        <v>232101.24571672978</v>
      </c>
      <c r="M858" s="10" t="s">
        <v>38</v>
      </c>
      <c r="N858" s="10" t="s">
        <v>15937</v>
      </c>
    </row>
    <row r="859" spans="2:14" hidden="1" outlineLevel="1">
      <c r="B859" s="5" t="s">
        <v>2729</v>
      </c>
      <c r="C859" s="5" t="s">
        <v>37</v>
      </c>
      <c r="D859" s="5" t="s">
        <v>55</v>
      </c>
      <c r="E859" s="5"/>
      <c r="F859" s="5" t="s">
        <v>2730</v>
      </c>
      <c r="G859" s="5" t="s">
        <v>2731</v>
      </c>
      <c r="H859" s="5" t="s">
        <v>2732</v>
      </c>
      <c r="I859" s="5" t="s">
        <v>2733</v>
      </c>
      <c r="J859" s="5" t="s">
        <v>51</v>
      </c>
      <c r="K859" s="5" t="s">
        <v>43</v>
      </c>
      <c r="L859" s="2">
        <f t="shared" si="13"/>
        <v>154734.16381115318</v>
      </c>
      <c r="M859" s="10" t="s">
        <v>38</v>
      </c>
      <c r="N859" s="10" t="s">
        <v>7243</v>
      </c>
    </row>
    <row r="860" spans="2:14" hidden="1" outlineLevel="1">
      <c r="B860" s="5" t="s">
        <v>2747</v>
      </c>
      <c r="C860" s="5" t="s">
        <v>37</v>
      </c>
      <c r="D860" s="5" t="s">
        <v>38</v>
      </c>
      <c r="E860" s="5"/>
      <c r="F860" s="5" t="s">
        <v>15938</v>
      </c>
      <c r="G860" s="5" t="s">
        <v>15939</v>
      </c>
      <c r="H860" s="5" t="s">
        <v>2750</v>
      </c>
      <c r="I860" s="5" t="s">
        <v>2054</v>
      </c>
      <c r="J860" s="5" t="s">
        <v>51</v>
      </c>
      <c r="K860" s="5" t="s">
        <v>60</v>
      </c>
      <c r="L860" s="2">
        <f t="shared" si="13"/>
        <v>211470.02387524268</v>
      </c>
      <c r="M860" s="10" t="s">
        <v>38</v>
      </c>
      <c r="N860" s="10" t="s">
        <v>15940</v>
      </c>
    </row>
    <row r="861" spans="2:14" hidden="1" outlineLevel="1">
      <c r="B861" s="5" t="s">
        <v>2752</v>
      </c>
      <c r="C861" s="5" t="s">
        <v>37</v>
      </c>
      <c r="D861" s="5" t="s">
        <v>38</v>
      </c>
      <c r="E861" s="5"/>
      <c r="F861" s="5" t="s">
        <v>15941</v>
      </c>
      <c r="G861" s="5" t="s">
        <v>15942</v>
      </c>
      <c r="H861" s="5" t="s">
        <v>2755</v>
      </c>
      <c r="I861" s="5" t="s">
        <v>5821</v>
      </c>
      <c r="J861" s="5" t="s">
        <v>51</v>
      </c>
      <c r="K861" s="5" t="s">
        <v>96</v>
      </c>
      <c r="L861" s="2">
        <f t="shared" si="13"/>
        <v>237259.05117710153</v>
      </c>
      <c r="M861" s="10" t="s">
        <v>38</v>
      </c>
      <c r="N861" s="10" t="s">
        <v>15943</v>
      </c>
    </row>
    <row r="862" spans="2:14" hidden="1" outlineLevel="1">
      <c r="B862" s="5" t="s">
        <v>2762</v>
      </c>
      <c r="C862" s="5" t="s">
        <v>37</v>
      </c>
      <c r="D862" s="5" t="s">
        <v>38</v>
      </c>
      <c r="E862" s="5"/>
      <c r="F862" s="5" t="s">
        <v>15944</v>
      </c>
      <c r="G862" s="5" t="s">
        <v>15945</v>
      </c>
      <c r="H862" s="5" t="s">
        <v>2765</v>
      </c>
      <c r="I862" s="5" t="s">
        <v>138</v>
      </c>
      <c r="J862" s="5" t="s">
        <v>51</v>
      </c>
      <c r="K862" s="5" t="s">
        <v>55</v>
      </c>
      <c r="L862" s="2">
        <f t="shared" si="13"/>
        <v>10315.610920743546</v>
      </c>
      <c r="M862" s="10" t="s">
        <v>38</v>
      </c>
      <c r="N862" s="10" t="s">
        <v>9268</v>
      </c>
    </row>
    <row r="863" spans="2:14" hidden="1" outlineLevel="1">
      <c r="B863" s="5" t="s">
        <v>2767</v>
      </c>
      <c r="C863" s="5" t="s">
        <v>37</v>
      </c>
      <c r="D863" s="5" t="s">
        <v>55</v>
      </c>
      <c r="E863" s="5"/>
      <c r="F863" s="5" t="s">
        <v>7389</v>
      </c>
      <c r="G863" s="5" t="s">
        <v>7393</v>
      </c>
      <c r="H863" s="5" t="s">
        <v>2770</v>
      </c>
      <c r="I863" s="5" t="s">
        <v>2401</v>
      </c>
      <c r="J863" s="5" t="s">
        <v>38</v>
      </c>
      <c r="K863" s="5" t="s">
        <v>1856</v>
      </c>
      <c r="L863" s="2">
        <f t="shared" si="13"/>
        <v>-134102.94196966608</v>
      </c>
      <c r="M863" s="10" t="s">
        <v>38</v>
      </c>
      <c r="N863" s="10" t="s">
        <v>15946</v>
      </c>
    </row>
    <row r="864" spans="2:14" hidden="1" outlineLevel="1">
      <c r="B864" s="5" t="s">
        <v>2767</v>
      </c>
      <c r="C864" s="5" t="s">
        <v>37</v>
      </c>
      <c r="D864" s="5" t="s">
        <v>55</v>
      </c>
      <c r="E864" s="5"/>
      <c r="F864" s="5" t="s">
        <v>15947</v>
      </c>
      <c r="G864" s="5" t="s">
        <v>15948</v>
      </c>
      <c r="H864" s="5" t="s">
        <v>2770</v>
      </c>
      <c r="I864" s="5" t="s">
        <v>1373</v>
      </c>
      <c r="J864" s="5" t="s">
        <v>38</v>
      </c>
      <c r="K864" s="5" t="s">
        <v>103</v>
      </c>
      <c r="L864" s="2">
        <f t="shared" si="13"/>
        <v>201154.41295449913</v>
      </c>
      <c r="M864" s="10" t="s">
        <v>38</v>
      </c>
      <c r="N864" s="10" t="s">
        <v>15949</v>
      </c>
    </row>
    <row r="865" spans="2:14" hidden="1" outlineLevel="1">
      <c r="B865" s="5" t="s">
        <v>2783</v>
      </c>
      <c r="C865" s="5" t="s">
        <v>37</v>
      </c>
      <c r="D865" s="5" t="s">
        <v>38</v>
      </c>
      <c r="E865" s="5"/>
      <c r="F865" s="5" t="s">
        <v>2788</v>
      </c>
      <c r="G865" s="5" t="s">
        <v>7398</v>
      </c>
      <c r="H865" s="5" t="s">
        <v>2786</v>
      </c>
      <c r="I865" s="5" t="s">
        <v>2070</v>
      </c>
      <c r="J865" s="5" t="s">
        <v>51</v>
      </c>
      <c r="K865" s="5" t="s">
        <v>583</v>
      </c>
      <c r="L865" s="2">
        <f t="shared" si="13"/>
        <v>61893.665524461263</v>
      </c>
      <c r="M865" s="10" t="s">
        <v>38</v>
      </c>
      <c r="N865" s="10" t="s">
        <v>15950</v>
      </c>
    </row>
    <row r="866" spans="2:14" hidden="1" outlineLevel="1">
      <c r="B866" s="5" t="s">
        <v>2792</v>
      </c>
      <c r="C866" s="5" t="s">
        <v>37</v>
      </c>
      <c r="D866" s="5" t="s">
        <v>55</v>
      </c>
      <c r="E866" s="5"/>
      <c r="F866" s="5" t="s">
        <v>15951</v>
      </c>
      <c r="G866" s="5" t="s">
        <v>15952</v>
      </c>
      <c r="H866" s="5" t="s">
        <v>2795</v>
      </c>
      <c r="I866" s="5" t="s">
        <v>951</v>
      </c>
      <c r="J866" s="5" t="s">
        <v>51</v>
      </c>
      <c r="K866" s="5" t="s">
        <v>252</v>
      </c>
      <c r="L866" s="2">
        <f t="shared" si="13"/>
        <v>87682.692826320141</v>
      </c>
      <c r="M866" s="10" t="s">
        <v>38</v>
      </c>
      <c r="N866" s="10" t="s">
        <v>15953</v>
      </c>
    </row>
    <row r="867" spans="2:14" hidden="1" outlineLevel="1">
      <c r="B867" s="5" t="s">
        <v>2803</v>
      </c>
      <c r="C867" s="5" t="s">
        <v>37</v>
      </c>
      <c r="D867" s="5" t="s">
        <v>38</v>
      </c>
      <c r="E867" s="5"/>
      <c r="F867" s="5" t="s">
        <v>15954</v>
      </c>
      <c r="G867" s="5" t="s">
        <v>15955</v>
      </c>
      <c r="H867" s="5" t="s">
        <v>2806</v>
      </c>
      <c r="I867" s="5" t="s">
        <v>1599</v>
      </c>
      <c r="J867" s="5" t="s">
        <v>51</v>
      </c>
      <c r="K867" s="5" t="s">
        <v>1194</v>
      </c>
      <c r="L867" s="2">
        <f t="shared" si="13"/>
        <v>-149576.3583507814</v>
      </c>
      <c r="M867" s="10" t="s">
        <v>38</v>
      </c>
      <c r="N867" s="10" t="s">
        <v>15956</v>
      </c>
    </row>
    <row r="868" spans="2:14" hidden="1" outlineLevel="1">
      <c r="B868" s="5" t="s">
        <v>2803</v>
      </c>
      <c r="C868" s="5" t="s">
        <v>37</v>
      </c>
      <c r="D868" s="5" t="s">
        <v>38</v>
      </c>
      <c r="E868" s="5"/>
      <c r="F868" s="5" t="s">
        <v>15957</v>
      </c>
      <c r="G868" s="5" t="s">
        <v>15958</v>
      </c>
      <c r="H868" s="5" t="s">
        <v>2806</v>
      </c>
      <c r="I868" s="5" t="s">
        <v>4584</v>
      </c>
      <c r="J868" s="5" t="s">
        <v>51</v>
      </c>
      <c r="K868" s="5" t="s">
        <v>43</v>
      </c>
      <c r="L868" s="2">
        <f t="shared" si="13"/>
        <v>154734.16381115318</v>
      </c>
      <c r="M868" s="10" t="s">
        <v>38</v>
      </c>
      <c r="N868" s="10" t="s">
        <v>15959</v>
      </c>
    </row>
    <row r="869" spans="2:14" hidden="1" outlineLevel="1">
      <c r="B869" s="5" t="s">
        <v>2812</v>
      </c>
      <c r="C869" s="5" t="s">
        <v>37</v>
      </c>
      <c r="D869" s="5" t="s">
        <v>38</v>
      </c>
      <c r="E869" s="5"/>
      <c r="F869" s="5" t="s">
        <v>15960</v>
      </c>
      <c r="G869" s="5" t="s">
        <v>15961</v>
      </c>
      <c r="H869" s="5" t="s">
        <v>2815</v>
      </c>
      <c r="I869" s="5" t="s">
        <v>5821</v>
      </c>
      <c r="J869" s="5" t="s">
        <v>38</v>
      </c>
      <c r="K869" s="5" t="s">
        <v>521</v>
      </c>
      <c r="L869" s="2">
        <f t="shared" si="13"/>
        <v>41262.443682974183</v>
      </c>
      <c r="M869" s="10" t="s">
        <v>38</v>
      </c>
      <c r="N869" s="10" t="s">
        <v>15962</v>
      </c>
    </row>
    <row r="870" spans="2:14" hidden="1" outlineLevel="1">
      <c r="B870" s="5" t="s">
        <v>2832</v>
      </c>
      <c r="C870" s="5" t="s">
        <v>37</v>
      </c>
      <c r="D870" s="5" t="s">
        <v>55</v>
      </c>
      <c r="E870" s="5"/>
      <c r="F870" s="5" t="s">
        <v>15963</v>
      </c>
      <c r="G870" s="5" t="s">
        <v>15964</v>
      </c>
      <c r="H870" s="5" t="s">
        <v>2835</v>
      </c>
      <c r="I870" s="5" t="s">
        <v>1927</v>
      </c>
      <c r="J870" s="5" t="s">
        <v>51</v>
      </c>
      <c r="K870" s="5" t="s">
        <v>853</v>
      </c>
      <c r="L870" s="2">
        <f t="shared" si="13"/>
        <v>134102.94196966608</v>
      </c>
      <c r="M870" s="10" t="s">
        <v>38</v>
      </c>
      <c r="N870" s="10" t="s">
        <v>15965</v>
      </c>
    </row>
    <row r="871" spans="2:14" hidden="1" outlineLevel="1">
      <c r="B871" s="5" t="s">
        <v>2838</v>
      </c>
      <c r="C871" s="5" t="s">
        <v>37</v>
      </c>
      <c r="D871" s="5" t="s">
        <v>55</v>
      </c>
      <c r="E871" s="5"/>
      <c r="F871" s="5" t="s">
        <v>15966</v>
      </c>
      <c r="G871" s="5" t="s">
        <v>15967</v>
      </c>
      <c r="H871" s="5" t="s">
        <v>2841</v>
      </c>
      <c r="I871" s="5" t="s">
        <v>4665</v>
      </c>
      <c r="J871" s="5" t="s">
        <v>51</v>
      </c>
      <c r="K871" s="5" t="s">
        <v>967</v>
      </c>
      <c r="L871" s="2">
        <f t="shared" si="13"/>
        <v>376519.79860713938</v>
      </c>
      <c r="M871" s="10" t="s">
        <v>38</v>
      </c>
      <c r="N871" s="10" t="s">
        <v>15968</v>
      </c>
    </row>
    <row r="872" spans="2:14" hidden="1" outlineLevel="1">
      <c r="B872" s="5" t="s">
        <v>2848</v>
      </c>
      <c r="C872" s="5" t="s">
        <v>37</v>
      </c>
      <c r="D872" s="5" t="s">
        <v>55</v>
      </c>
      <c r="E872" s="5"/>
      <c r="F872" s="5" t="s">
        <v>15969</v>
      </c>
      <c r="G872" s="5" t="s">
        <v>15970</v>
      </c>
      <c r="H872" s="5" t="s">
        <v>2851</v>
      </c>
      <c r="I872" s="5" t="s">
        <v>2473</v>
      </c>
      <c r="J872" s="5" t="s">
        <v>51</v>
      </c>
      <c r="K872" s="5" t="s">
        <v>3900</v>
      </c>
      <c r="L872" s="2">
        <f t="shared" si="13"/>
        <v>541569.57333903608</v>
      </c>
      <c r="M872" s="10" t="s">
        <v>38</v>
      </c>
      <c r="N872" s="10" t="s">
        <v>2502</v>
      </c>
    </row>
    <row r="873" spans="2:14" hidden="1" outlineLevel="1">
      <c r="B873" s="5" t="s">
        <v>2853</v>
      </c>
      <c r="C873" s="5" t="s">
        <v>37</v>
      </c>
      <c r="D873" s="5" t="s">
        <v>55</v>
      </c>
      <c r="E873" s="5"/>
      <c r="F873" s="5" t="s">
        <v>15971</v>
      </c>
      <c r="G873" s="5" t="s">
        <v>15972</v>
      </c>
      <c r="H873" s="5" t="s">
        <v>2856</v>
      </c>
      <c r="I873" s="5" t="s">
        <v>4234</v>
      </c>
      <c r="J873" s="5" t="s">
        <v>51</v>
      </c>
      <c r="K873" s="5" t="s">
        <v>1164</v>
      </c>
      <c r="L873" s="2">
        <f t="shared" si="13"/>
        <v>118629.52558855076</v>
      </c>
      <c r="M873" s="10" t="s">
        <v>38</v>
      </c>
      <c r="N873" s="10" t="s">
        <v>15973</v>
      </c>
    </row>
    <row r="874" spans="2:14" hidden="1" outlineLevel="1">
      <c r="B874" s="5" t="s">
        <v>2858</v>
      </c>
      <c r="C874" s="5" t="s">
        <v>37</v>
      </c>
      <c r="D874" s="5" t="s">
        <v>38</v>
      </c>
      <c r="E874" s="5"/>
      <c r="F874" s="5" t="s">
        <v>15974</v>
      </c>
      <c r="G874" s="5" t="s">
        <v>15975</v>
      </c>
      <c r="H874" s="5" t="s">
        <v>2861</v>
      </c>
      <c r="I874" s="5" t="s">
        <v>2090</v>
      </c>
      <c r="J874" s="5" t="s">
        <v>38</v>
      </c>
      <c r="K874" s="5" t="s">
        <v>46</v>
      </c>
      <c r="L874" s="2">
        <f t="shared" si="13"/>
        <v>15473.416381115316</v>
      </c>
      <c r="M874" s="10" t="s">
        <v>38</v>
      </c>
      <c r="N874" s="10" t="s">
        <v>12806</v>
      </c>
    </row>
    <row r="875" spans="2:14" hidden="1" outlineLevel="1">
      <c r="B875" s="5" t="s">
        <v>2871</v>
      </c>
      <c r="C875" s="5" t="s">
        <v>37</v>
      </c>
      <c r="D875" s="5" t="s">
        <v>38</v>
      </c>
      <c r="E875" s="5"/>
      <c r="F875" s="5" t="s">
        <v>15976</v>
      </c>
      <c r="G875" s="5" t="s">
        <v>9178</v>
      </c>
      <c r="H875" s="5" t="s">
        <v>2874</v>
      </c>
      <c r="I875" s="5" t="s">
        <v>686</v>
      </c>
      <c r="J875" s="5" t="s">
        <v>38</v>
      </c>
      <c r="K875" s="5" t="s">
        <v>2097</v>
      </c>
      <c r="L875" s="2">
        <f t="shared" si="13"/>
        <v>92840.498286691916</v>
      </c>
      <c r="M875" s="10" t="s">
        <v>38</v>
      </c>
      <c r="N875" s="10" t="s">
        <v>15977</v>
      </c>
    </row>
    <row r="876" spans="2:14" hidden="1" outlineLevel="1">
      <c r="B876" s="5" t="s">
        <v>2871</v>
      </c>
      <c r="C876" s="5" t="s">
        <v>37</v>
      </c>
      <c r="D876" s="5" t="s">
        <v>38</v>
      </c>
      <c r="E876" s="5"/>
      <c r="F876" s="5" t="s">
        <v>15163</v>
      </c>
      <c r="G876" s="5" t="s">
        <v>15164</v>
      </c>
      <c r="H876" s="5" t="s">
        <v>2874</v>
      </c>
      <c r="I876" s="5" t="s">
        <v>7720</v>
      </c>
      <c r="J876" s="5" t="s">
        <v>38</v>
      </c>
      <c r="K876" s="5" t="s">
        <v>676</v>
      </c>
      <c r="L876" s="2">
        <f t="shared" si="13"/>
        <v>-5157.8054603717728</v>
      </c>
      <c r="M876" s="10" t="s">
        <v>38</v>
      </c>
      <c r="N876" s="10" t="s">
        <v>15978</v>
      </c>
    </row>
    <row r="877" spans="2:14" hidden="1" outlineLevel="1">
      <c r="B877" s="5" t="s">
        <v>2886</v>
      </c>
      <c r="C877" s="5" t="s">
        <v>37</v>
      </c>
      <c r="D877" s="5" t="s">
        <v>55</v>
      </c>
      <c r="E877" s="5"/>
      <c r="F877" s="5" t="s">
        <v>15979</v>
      </c>
      <c r="G877" s="5" t="s">
        <v>15980</v>
      </c>
      <c r="H877" s="5" t="s">
        <v>2889</v>
      </c>
      <c r="I877" s="5" t="s">
        <v>3838</v>
      </c>
      <c r="J877" s="5" t="s">
        <v>38</v>
      </c>
      <c r="K877" s="5" t="s">
        <v>4354</v>
      </c>
      <c r="L877" s="2">
        <f t="shared" si="13"/>
        <v>397151.02044862648</v>
      </c>
      <c r="M877" s="10" t="s">
        <v>38</v>
      </c>
      <c r="N877" s="10" t="s">
        <v>15981</v>
      </c>
    </row>
    <row r="878" spans="2:14" hidden="1" outlineLevel="1">
      <c r="B878" s="5" t="s">
        <v>2886</v>
      </c>
      <c r="C878" s="5" t="s">
        <v>37</v>
      </c>
      <c r="D878" s="5" t="s">
        <v>55</v>
      </c>
      <c r="E878" s="5"/>
      <c r="F878" s="5" t="s">
        <v>15982</v>
      </c>
      <c r="G878" s="5" t="s">
        <v>15983</v>
      </c>
      <c r="H878" s="5" t="s">
        <v>2889</v>
      </c>
      <c r="I878" s="5" t="s">
        <v>5179</v>
      </c>
      <c r="J878" s="5" t="s">
        <v>38</v>
      </c>
      <c r="K878" s="5" t="s">
        <v>2526</v>
      </c>
      <c r="L878" s="2">
        <f t="shared" si="13"/>
        <v>-324941.74400342169</v>
      </c>
      <c r="M878" s="10" t="s">
        <v>38</v>
      </c>
      <c r="N878" s="10" t="s">
        <v>15984</v>
      </c>
    </row>
    <row r="879" spans="2:14" hidden="1" outlineLevel="1">
      <c r="B879" s="5" t="s">
        <v>2915</v>
      </c>
      <c r="C879" s="5" t="s">
        <v>37</v>
      </c>
      <c r="D879" s="5" t="s">
        <v>38</v>
      </c>
      <c r="E879" s="5"/>
      <c r="F879" s="5" t="s">
        <v>15985</v>
      </c>
      <c r="G879" s="5" t="s">
        <v>15986</v>
      </c>
      <c r="H879" s="5" t="s">
        <v>2918</v>
      </c>
      <c r="I879" s="5" t="s">
        <v>11727</v>
      </c>
      <c r="J879" s="5" t="s">
        <v>51</v>
      </c>
      <c r="K879" s="5" t="s">
        <v>768</v>
      </c>
      <c r="L879" s="2">
        <f t="shared" si="13"/>
        <v>-20631.221841487091</v>
      </c>
      <c r="M879" s="10" t="s">
        <v>38</v>
      </c>
      <c r="N879" s="10" t="s">
        <v>15987</v>
      </c>
    </row>
    <row r="880" spans="2:14" hidden="1" outlineLevel="1">
      <c r="B880" s="5" t="s">
        <v>2915</v>
      </c>
      <c r="C880" s="5" t="s">
        <v>37</v>
      </c>
      <c r="D880" s="5" t="s">
        <v>55</v>
      </c>
      <c r="E880" s="5"/>
      <c r="F880" s="5" t="s">
        <v>15988</v>
      </c>
      <c r="G880" s="5" t="s">
        <v>2923</v>
      </c>
      <c r="H880" s="5" t="s">
        <v>2918</v>
      </c>
      <c r="I880" s="5" t="s">
        <v>599</v>
      </c>
      <c r="J880" s="5" t="s">
        <v>51</v>
      </c>
      <c r="K880" s="5" t="s">
        <v>350</v>
      </c>
      <c r="L880" s="2">
        <f t="shared" si="13"/>
        <v>252732.46755821689</v>
      </c>
      <c r="M880" s="10" t="s">
        <v>38</v>
      </c>
      <c r="N880" s="10" t="s">
        <v>15989</v>
      </c>
    </row>
    <row r="881" spans="1:14" hidden="1" outlineLevel="1">
      <c r="B881" s="5" t="s">
        <v>2931</v>
      </c>
      <c r="C881" s="5" t="s">
        <v>37</v>
      </c>
      <c r="D881" s="5" t="s">
        <v>55</v>
      </c>
      <c r="E881" s="5"/>
      <c r="F881" s="5" t="s">
        <v>15990</v>
      </c>
      <c r="G881" s="5" t="s">
        <v>15991</v>
      </c>
      <c r="H881" s="5" t="s">
        <v>2934</v>
      </c>
      <c r="I881" s="5" t="s">
        <v>2264</v>
      </c>
      <c r="J881" s="5" t="s">
        <v>51</v>
      </c>
      <c r="K881" s="5" t="s">
        <v>252</v>
      </c>
      <c r="L881" s="2">
        <f t="shared" si="13"/>
        <v>87682.692826320141</v>
      </c>
      <c r="M881" s="10" t="s">
        <v>38</v>
      </c>
      <c r="N881" s="10" t="s">
        <v>15992</v>
      </c>
    </row>
    <row r="882" spans="1:14" hidden="1" outlineLevel="1">
      <c r="B882" s="5" t="s">
        <v>7573</v>
      </c>
      <c r="C882" s="5" t="s">
        <v>37</v>
      </c>
      <c r="D882" s="5" t="s">
        <v>38</v>
      </c>
      <c r="E882" s="5"/>
      <c r="F882" s="5" t="s">
        <v>15993</v>
      </c>
      <c r="G882" s="5" t="s">
        <v>15994</v>
      </c>
      <c r="H882" s="5" t="s">
        <v>7576</v>
      </c>
      <c r="I882" s="5" t="s">
        <v>490</v>
      </c>
      <c r="J882" s="5" t="s">
        <v>51</v>
      </c>
      <c r="K882" s="5" t="s">
        <v>51</v>
      </c>
      <c r="L882" s="2">
        <f t="shared" si="13"/>
        <v>0</v>
      </c>
      <c r="M882" s="10" t="s">
        <v>38</v>
      </c>
      <c r="N882" s="10" t="s">
        <v>15995</v>
      </c>
    </row>
    <row r="883" spans="1:14" hidden="1" outlineLevel="1">
      <c r="B883" s="5" t="s">
        <v>13416</v>
      </c>
      <c r="C883" s="5" t="s">
        <v>37</v>
      </c>
      <c r="D883" s="5" t="s">
        <v>38</v>
      </c>
      <c r="E883" s="5"/>
      <c r="F883" s="5" t="s">
        <v>15996</v>
      </c>
      <c r="G883" s="5" t="s">
        <v>15997</v>
      </c>
      <c r="H883" s="5" t="s">
        <v>13419</v>
      </c>
      <c r="I883" s="5" t="s">
        <v>717</v>
      </c>
      <c r="J883" s="5" t="s">
        <v>51</v>
      </c>
      <c r="K883" s="5" t="s">
        <v>38</v>
      </c>
      <c r="L883" s="2">
        <f t="shared" si="13"/>
        <v>5157.8054603717728</v>
      </c>
      <c r="M883" s="10" t="s">
        <v>38</v>
      </c>
      <c r="N883" s="10" t="s">
        <v>15998</v>
      </c>
    </row>
    <row r="884" spans="1:14" hidden="1" outlineLevel="1">
      <c r="B884" s="5" t="s">
        <v>7590</v>
      </c>
      <c r="C884" s="5" t="s">
        <v>37</v>
      </c>
      <c r="D884" s="5" t="s">
        <v>38</v>
      </c>
      <c r="E884" s="5"/>
      <c r="F884" s="5" t="s">
        <v>15999</v>
      </c>
      <c r="G884" s="5" t="s">
        <v>16000</v>
      </c>
      <c r="H884" s="5" t="s">
        <v>7593</v>
      </c>
      <c r="I884" s="5" t="s">
        <v>2903</v>
      </c>
      <c r="J884" s="5" t="s">
        <v>51</v>
      </c>
      <c r="K884" s="5" t="s">
        <v>46</v>
      </c>
      <c r="L884" s="2">
        <f t="shared" si="13"/>
        <v>15473.416381115316</v>
      </c>
      <c r="M884" s="10" t="s">
        <v>38</v>
      </c>
      <c r="N884" s="10" t="s">
        <v>16001</v>
      </c>
    </row>
    <row r="885" spans="1:14" collapsed="1">
      <c r="A885" s="3" t="s">
        <v>16002</v>
      </c>
      <c r="B885" s="2" t="s">
        <v>4464</v>
      </c>
      <c r="C885" s="2" t="s">
        <v>4465</v>
      </c>
      <c r="D885" s="2" t="s">
        <v>3466</v>
      </c>
      <c r="E885" s="2" t="s">
        <v>16003</v>
      </c>
      <c r="F885" s="2" t="s">
        <v>16004</v>
      </c>
      <c r="G885" s="2" t="s">
        <v>13599</v>
      </c>
      <c r="H885" s="2" t="s">
        <v>16005</v>
      </c>
      <c r="I885" s="3" t="s">
        <v>4470</v>
      </c>
      <c r="K885" s="2">
        <f>32/63327</f>
        <v>5.0531368926366325E-4</v>
      </c>
      <c r="L885" s="2">
        <f t="shared" si="13"/>
        <v>2.6063097056847275</v>
      </c>
      <c r="M885" s="10">
        <v>-0.48699999999999999</v>
      </c>
      <c r="N885" s="10">
        <v>5.66</v>
      </c>
    </row>
    <row r="886" spans="1:14" hidden="1" outlineLevel="1">
      <c r="B886" s="1" t="s">
        <v>26</v>
      </c>
      <c r="C886" s="1" t="s">
        <v>27</v>
      </c>
      <c r="D886" s="1" t="s">
        <v>4</v>
      </c>
      <c r="E886" s="1" t="s">
        <v>28</v>
      </c>
      <c r="F886" s="1" t="s">
        <v>29</v>
      </c>
      <c r="G886" s="1" t="s">
        <v>30</v>
      </c>
      <c r="H886" s="1" t="s">
        <v>31</v>
      </c>
      <c r="I886" s="1" t="s">
        <v>32</v>
      </c>
      <c r="J886" s="1" t="s">
        <v>33</v>
      </c>
      <c r="K886" s="1" t="s">
        <v>3</v>
      </c>
      <c r="L886" s="1" t="s">
        <v>4471</v>
      </c>
      <c r="M886" s="1" t="s">
        <v>34</v>
      </c>
      <c r="N886" s="1" t="s">
        <v>35</v>
      </c>
    </row>
    <row r="887" spans="1:14" hidden="1" outlineLevel="1">
      <c r="B887" s="5" t="s">
        <v>16006</v>
      </c>
      <c r="C887" s="5" t="s">
        <v>37</v>
      </c>
      <c r="D887" s="5" t="s">
        <v>55</v>
      </c>
      <c r="E887" s="5"/>
      <c r="F887" s="5" t="s">
        <v>16007</v>
      </c>
      <c r="G887" s="5" t="s">
        <v>16008</v>
      </c>
      <c r="H887" s="5" t="s">
        <v>16009</v>
      </c>
      <c r="I887" s="5" t="s">
        <v>1457</v>
      </c>
      <c r="J887" s="5" t="s">
        <v>51</v>
      </c>
      <c r="K887" s="5" t="s">
        <v>4796</v>
      </c>
      <c r="L887" s="5" t="s">
        <v>55</v>
      </c>
      <c r="M887" s="5" t="s">
        <v>38</v>
      </c>
      <c r="N887" s="5" t="s">
        <v>8472</v>
      </c>
    </row>
    <row r="888" spans="1:14" hidden="1" outlineLevel="1">
      <c r="B888" s="5" t="s">
        <v>4472</v>
      </c>
      <c r="C888" s="5" t="s">
        <v>37</v>
      </c>
      <c r="D888" s="5" t="s">
        <v>38</v>
      </c>
      <c r="E888" s="5"/>
      <c r="F888" s="5" t="s">
        <v>4473</v>
      </c>
      <c r="G888" s="5" t="s">
        <v>16010</v>
      </c>
      <c r="H888" s="5" t="s">
        <v>4475</v>
      </c>
      <c r="I888" s="5" t="s">
        <v>2807</v>
      </c>
      <c r="J888" s="5" t="s">
        <v>38</v>
      </c>
      <c r="K888" s="5" t="s">
        <v>132</v>
      </c>
      <c r="L888" s="5" t="s">
        <v>16011</v>
      </c>
      <c r="M888" s="5" t="s">
        <v>38</v>
      </c>
      <c r="N888" s="5" t="s">
        <v>13759</v>
      </c>
    </row>
    <row r="889" spans="1:14" hidden="1" outlineLevel="1">
      <c r="B889" s="5" t="s">
        <v>4478</v>
      </c>
      <c r="C889" s="5" t="s">
        <v>37</v>
      </c>
      <c r="D889" s="5" t="s">
        <v>38</v>
      </c>
      <c r="E889" s="5"/>
      <c r="F889" s="5" t="s">
        <v>16012</v>
      </c>
      <c r="G889" s="5" t="s">
        <v>16013</v>
      </c>
      <c r="H889" s="5" t="s">
        <v>4481</v>
      </c>
      <c r="I889" s="5" t="s">
        <v>13205</v>
      </c>
      <c r="J889" s="5" t="s">
        <v>51</v>
      </c>
      <c r="K889" s="5" t="s">
        <v>208</v>
      </c>
      <c r="L889" s="5" t="s">
        <v>16014</v>
      </c>
      <c r="M889" s="5" t="s">
        <v>38</v>
      </c>
      <c r="N889" s="5" t="s">
        <v>16015</v>
      </c>
    </row>
    <row r="890" spans="1:14" hidden="1" outlineLevel="1">
      <c r="B890" s="5" t="s">
        <v>16016</v>
      </c>
      <c r="C890" s="5" t="s">
        <v>37</v>
      </c>
      <c r="D890" s="5" t="s">
        <v>38</v>
      </c>
      <c r="E890" s="5"/>
      <c r="F890" s="5" t="s">
        <v>16017</v>
      </c>
      <c r="G890" s="5" t="s">
        <v>16018</v>
      </c>
      <c r="H890" s="5" t="s">
        <v>16019</v>
      </c>
      <c r="I890" s="5" t="s">
        <v>158</v>
      </c>
      <c r="J890" s="5" t="s">
        <v>38</v>
      </c>
      <c r="K890" s="5" t="s">
        <v>853</v>
      </c>
      <c r="L890" s="5" t="s">
        <v>16020</v>
      </c>
      <c r="M890" s="5" t="s">
        <v>38</v>
      </c>
      <c r="N890" s="5" t="s">
        <v>16021</v>
      </c>
    </row>
    <row r="891" spans="1:14" hidden="1" outlineLevel="1">
      <c r="B891" s="5" t="s">
        <v>4485</v>
      </c>
      <c r="C891" s="5" t="s">
        <v>37</v>
      </c>
      <c r="D891" s="5" t="s">
        <v>38</v>
      </c>
      <c r="E891" s="5"/>
      <c r="F891" s="5" t="s">
        <v>16022</v>
      </c>
      <c r="G891" s="5" t="s">
        <v>16023</v>
      </c>
      <c r="H891" s="5" t="s">
        <v>4488</v>
      </c>
      <c r="I891" s="5" t="s">
        <v>3077</v>
      </c>
      <c r="J891" s="5" t="s">
        <v>38</v>
      </c>
      <c r="K891" s="5" t="s">
        <v>289</v>
      </c>
      <c r="L891" s="5" t="s">
        <v>16024</v>
      </c>
      <c r="M891" s="5" t="s">
        <v>38</v>
      </c>
      <c r="N891" s="5" t="s">
        <v>16025</v>
      </c>
    </row>
    <row r="892" spans="1:14" hidden="1" outlineLevel="1">
      <c r="B892" s="5" t="s">
        <v>4491</v>
      </c>
      <c r="C892" s="5" t="s">
        <v>37</v>
      </c>
      <c r="D892" s="5" t="s">
        <v>55</v>
      </c>
      <c r="E892" s="5"/>
      <c r="F892" s="5" t="s">
        <v>16026</v>
      </c>
      <c r="G892" s="5" t="s">
        <v>16027</v>
      </c>
      <c r="H892" s="5" t="s">
        <v>4494</v>
      </c>
      <c r="I892" s="5" t="s">
        <v>3202</v>
      </c>
      <c r="J892" s="5" t="s">
        <v>51</v>
      </c>
      <c r="K892" s="5" t="s">
        <v>336</v>
      </c>
      <c r="L892" s="5" t="s">
        <v>16028</v>
      </c>
      <c r="M892" s="5" t="s">
        <v>38</v>
      </c>
      <c r="N892" s="5" t="s">
        <v>16029</v>
      </c>
    </row>
    <row r="893" spans="1:14" hidden="1" outlineLevel="1">
      <c r="B893" s="5" t="s">
        <v>4498</v>
      </c>
      <c r="C893" s="5" t="s">
        <v>37</v>
      </c>
      <c r="D893" s="5" t="s">
        <v>46</v>
      </c>
      <c r="E893" s="5"/>
      <c r="F893" s="5" t="s">
        <v>16030</v>
      </c>
      <c r="G893" s="5" t="s">
        <v>16031</v>
      </c>
      <c r="H893" s="5" t="s">
        <v>4501</v>
      </c>
      <c r="I893" s="5" t="s">
        <v>2167</v>
      </c>
      <c r="J893" s="5" t="s">
        <v>51</v>
      </c>
      <c r="K893" s="5" t="s">
        <v>301</v>
      </c>
      <c r="L893" s="5" t="s">
        <v>4771</v>
      </c>
      <c r="M893" s="5" t="s">
        <v>38</v>
      </c>
      <c r="N893" s="5" t="s">
        <v>16032</v>
      </c>
    </row>
    <row r="894" spans="1:14" hidden="1" outlineLevel="1">
      <c r="B894" s="5" t="s">
        <v>4504</v>
      </c>
      <c r="C894" s="5" t="s">
        <v>37</v>
      </c>
      <c r="D894" s="5" t="s">
        <v>38</v>
      </c>
      <c r="E894" s="5"/>
      <c r="F894" s="5" t="s">
        <v>16033</v>
      </c>
      <c r="G894" s="5" t="s">
        <v>16034</v>
      </c>
      <c r="H894" s="5" t="s">
        <v>4507</v>
      </c>
      <c r="I894" s="5" t="s">
        <v>2458</v>
      </c>
      <c r="J894" s="5" t="s">
        <v>55</v>
      </c>
      <c r="K894" s="5" t="s">
        <v>110</v>
      </c>
      <c r="L894" s="5" t="s">
        <v>16035</v>
      </c>
      <c r="M894" s="5" t="s">
        <v>38</v>
      </c>
      <c r="N894" s="5" t="s">
        <v>240</v>
      </c>
    </row>
    <row r="895" spans="1:14" hidden="1" outlineLevel="1">
      <c r="B895" s="5" t="s">
        <v>4516</v>
      </c>
      <c r="C895" s="5" t="s">
        <v>37</v>
      </c>
      <c r="D895" s="5" t="s">
        <v>55</v>
      </c>
      <c r="E895" s="5"/>
      <c r="F895" s="5" t="s">
        <v>16036</v>
      </c>
      <c r="G895" s="5" t="s">
        <v>16037</v>
      </c>
      <c r="H895" s="5" t="s">
        <v>4519</v>
      </c>
      <c r="I895" s="5" t="s">
        <v>2401</v>
      </c>
      <c r="J895" s="5" t="s">
        <v>51</v>
      </c>
      <c r="K895" s="5" t="s">
        <v>1613</v>
      </c>
      <c r="L895" s="5" t="s">
        <v>16038</v>
      </c>
      <c r="M895" s="5" t="s">
        <v>38</v>
      </c>
      <c r="N895" s="5" t="s">
        <v>16039</v>
      </c>
    </row>
    <row r="896" spans="1:14" hidden="1" outlineLevel="1">
      <c r="B896" s="5" t="s">
        <v>4522</v>
      </c>
      <c r="C896" s="5" t="s">
        <v>37</v>
      </c>
      <c r="D896" s="5" t="s">
        <v>55</v>
      </c>
      <c r="E896" s="5"/>
      <c r="F896" s="5" t="s">
        <v>16040</v>
      </c>
      <c r="G896" s="5" t="s">
        <v>16041</v>
      </c>
      <c r="H896" s="5" t="s">
        <v>4525</v>
      </c>
      <c r="I896" s="5" t="s">
        <v>7191</v>
      </c>
      <c r="J896" s="5" t="s">
        <v>38</v>
      </c>
      <c r="K896" s="5" t="s">
        <v>952</v>
      </c>
      <c r="L896" s="5" t="s">
        <v>4526</v>
      </c>
      <c r="M896" s="5" t="s">
        <v>38</v>
      </c>
      <c r="N896" s="5" t="s">
        <v>16042</v>
      </c>
    </row>
    <row r="897" spans="1:14" hidden="1" outlineLevel="1">
      <c r="B897" s="5" t="s">
        <v>4534</v>
      </c>
      <c r="C897" s="5" t="s">
        <v>37</v>
      </c>
      <c r="D897" s="5" t="s">
        <v>38</v>
      </c>
      <c r="E897" s="5"/>
      <c r="F897" s="5" t="s">
        <v>16043</v>
      </c>
      <c r="G897" s="5" t="s">
        <v>16044</v>
      </c>
      <c r="H897" s="5" t="s">
        <v>4537</v>
      </c>
      <c r="I897" s="5" t="s">
        <v>592</v>
      </c>
      <c r="J897" s="5" t="s">
        <v>38</v>
      </c>
      <c r="K897" s="5" t="s">
        <v>2097</v>
      </c>
      <c r="L897" s="5" t="s">
        <v>16045</v>
      </c>
      <c r="M897" s="5" t="s">
        <v>38</v>
      </c>
      <c r="N897" s="5" t="s">
        <v>16046</v>
      </c>
    </row>
    <row r="898" spans="1:14" hidden="1" outlineLevel="1">
      <c r="B898" s="5" t="s">
        <v>4545</v>
      </c>
      <c r="C898" s="5" t="s">
        <v>37</v>
      </c>
      <c r="D898" s="5" t="s">
        <v>38</v>
      </c>
      <c r="E898" s="5"/>
      <c r="F898" s="5" t="s">
        <v>16047</v>
      </c>
      <c r="G898" s="5" t="s">
        <v>16048</v>
      </c>
      <c r="H898" s="5" t="s">
        <v>4548</v>
      </c>
      <c r="I898" s="5" t="s">
        <v>10345</v>
      </c>
      <c r="J898" s="5" t="s">
        <v>51</v>
      </c>
      <c r="K898" s="5" t="s">
        <v>746</v>
      </c>
      <c r="L898" s="5" t="s">
        <v>16049</v>
      </c>
      <c r="M898" s="5" t="s">
        <v>38</v>
      </c>
      <c r="N898" s="5" t="s">
        <v>16050</v>
      </c>
    </row>
    <row r="899" spans="1:14" hidden="1" outlineLevel="1">
      <c r="B899" s="5" t="s">
        <v>4552</v>
      </c>
      <c r="C899" s="5" t="s">
        <v>37</v>
      </c>
      <c r="D899" s="5" t="s">
        <v>55</v>
      </c>
      <c r="E899" s="5"/>
      <c r="F899" s="5" t="s">
        <v>4553</v>
      </c>
      <c r="G899" s="5" t="s">
        <v>16051</v>
      </c>
      <c r="H899" s="5" t="s">
        <v>4555</v>
      </c>
      <c r="I899" s="5" t="s">
        <v>1669</v>
      </c>
      <c r="J899" s="5" t="s">
        <v>38</v>
      </c>
      <c r="K899" s="5" t="s">
        <v>497</v>
      </c>
      <c r="L899" s="5" t="s">
        <v>16052</v>
      </c>
      <c r="M899" s="5" t="s">
        <v>38</v>
      </c>
      <c r="N899" s="5" t="s">
        <v>2354</v>
      </c>
    </row>
    <row r="900" spans="1:14" hidden="1" outlineLevel="1">
      <c r="B900" s="5" t="s">
        <v>4552</v>
      </c>
      <c r="C900" s="5" t="s">
        <v>37</v>
      </c>
      <c r="D900" s="5" t="s">
        <v>38</v>
      </c>
      <c r="E900" s="5"/>
      <c r="F900" s="5" t="s">
        <v>16053</v>
      </c>
      <c r="G900" s="5" t="s">
        <v>16054</v>
      </c>
      <c r="H900" s="5" t="s">
        <v>4555</v>
      </c>
      <c r="I900" s="5" t="s">
        <v>2417</v>
      </c>
      <c r="J900" s="5" t="s">
        <v>38</v>
      </c>
      <c r="K900" s="5" t="s">
        <v>1051</v>
      </c>
      <c r="L900" s="5" t="s">
        <v>16055</v>
      </c>
      <c r="M900" s="5" t="s">
        <v>38</v>
      </c>
      <c r="N900" s="5" t="s">
        <v>2358</v>
      </c>
    </row>
    <row r="901" spans="1:14" hidden="1" outlineLevel="1">
      <c r="B901" s="5" t="s">
        <v>4562</v>
      </c>
      <c r="C901" s="5" t="s">
        <v>37</v>
      </c>
      <c r="D901" s="5" t="s">
        <v>38</v>
      </c>
      <c r="E901" s="5"/>
      <c r="F901" s="5" t="s">
        <v>16056</v>
      </c>
      <c r="G901" s="5" t="s">
        <v>16057</v>
      </c>
      <c r="H901" s="5" t="s">
        <v>4565</v>
      </c>
      <c r="I901" s="5" t="s">
        <v>408</v>
      </c>
      <c r="J901" s="5" t="s">
        <v>38</v>
      </c>
      <c r="K901" s="5" t="s">
        <v>195</v>
      </c>
      <c r="L901" s="5" t="s">
        <v>16058</v>
      </c>
      <c r="M901" s="5" t="s">
        <v>38</v>
      </c>
      <c r="N901" s="5" t="s">
        <v>16059</v>
      </c>
    </row>
    <row r="902" spans="1:14" hidden="1" outlineLevel="1">
      <c r="B902" s="5" t="s">
        <v>4568</v>
      </c>
      <c r="C902" s="5" t="s">
        <v>37</v>
      </c>
      <c r="D902" s="5" t="s">
        <v>38</v>
      </c>
      <c r="E902" s="5"/>
      <c r="F902" s="5" t="s">
        <v>16060</v>
      </c>
      <c r="G902" s="5" t="s">
        <v>16061</v>
      </c>
      <c r="H902" s="5" t="s">
        <v>4571</v>
      </c>
      <c r="I902" s="5" t="s">
        <v>496</v>
      </c>
      <c r="J902" s="5" t="s">
        <v>51</v>
      </c>
      <c r="K902" s="5" t="s">
        <v>932</v>
      </c>
      <c r="L902" s="5" t="s">
        <v>16062</v>
      </c>
      <c r="M902" s="5" t="s">
        <v>38</v>
      </c>
      <c r="N902" s="5" t="s">
        <v>16063</v>
      </c>
    </row>
    <row r="903" spans="1:14" hidden="1" outlineLevel="1">
      <c r="B903" s="5" t="s">
        <v>4574</v>
      </c>
      <c r="C903" s="5" t="s">
        <v>37</v>
      </c>
      <c r="D903" s="5" t="s">
        <v>38</v>
      </c>
      <c r="E903" s="5"/>
      <c r="F903" s="5" t="s">
        <v>16064</v>
      </c>
      <c r="G903" s="5" t="s">
        <v>16065</v>
      </c>
      <c r="H903" s="5" t="s">
        <v>4577</v>
      </c>
      <c r="I903" s="5" t="s">
        <v>4071</v>
      </c>
      <c r="J903" s="5" t="s">
        <v>51</v>
      </c>
      <c r="K903" s="5" t="s">
        <v>1040</v>
      </c>
      <c r="L903" s="5" t="s">
        <v>16066</v>
      </c>
      <c r="M903" s="5" t="s">
        <v>38</v>
      </c>
      <c r="N903" s="5" t="s">
        <v>986</v>
      </c>
    </row>
    <row r="904" spans="1:14" hidden="1" outlineLevel="1">
      <c r="B904" s="5" t="s">
        <v>4580</v>
      </c>
      <c r="C904" s="5" t="s">
        <v>37</v>
      </c>
      <c r="D904" s="5" t="s">
        <v>46</v>
      </c>
      <c r="E904" s="5"/>
      <c r="F904" s="5" t="s">
        <v>16067</v>
      </c>
      <c r="G904" s="5" t="s">
        <v>16068</v>
      </c>
      <c r="H904" s="5" t="s">
        <v>4583</v>
      </c>
      <c r="I904" s="5" t="s">
        <v>7621</v>
      </c>
      <c r="J904" s="5" t="s">
        <v>51</v>
      </c>
      <c r="K904" s="5" t="s">
        <v>550</v>
      </c>
      <c r="L904" s="5" t="s">
        <v>16069</v>
      </c>
      <c r="M904" s="5" t="s">
        <v>38</v>
      </c>
      <c r="N904" s="5" t="s">
        <v>16070</v>
      </c>
    </row>
    <row r="905" spans="1:14" hidden="1" outlineLevel="1">
      <c r="B905" s="5" t="s">
        <v>4580</v>
      </c>
      <c r="C905" s="5" t="s">
        <v>37</v>
      </c>
      <c r="D905" s="5" t="s">
        <v>46</v>
      </c>
      <c r="E905" s="5"/>
      <c r="F905" s="5" t="s">
        <v>16071</v>
      </c>
      <c r="G905" s="5" t="s">
        <v>16072</v>
      </c>
      <c r="H905" s="5" t="s">
        <v>4583</v>
      </c>
      <c r="I905" s="5" t="s">
        <v>5552</v>
      </c>
      <c r="J905" s="5" t="s">
        <v>51</v>
      </c>
      <c r="K905" s="5" t="s">
        <v>1056</v>
      </c>
      <c r="L905" s="5" t="s">
        <v>16073</v>
      </c>
      <c r="M905" s="5" t="s">
        <v>38</v>
      </c>
      <c r="N905" s="5" t="s">
        <v>16074</v>
      </c>
    </row>
    <row r="906" spans="1:14" hidden="1" outlineLevel="1">
      <c r="B906" s="5" t="s">
        <v>4602</v>
      </c>
      <c r="C906" s="5" t="s">
        <v>37</v>
      </c>
      <c r="D906" s="5" t="s">
        <v>38</v>
      </c>
      <c r="E906" s="5"/>
      <c r="F906" s="5" t="s">
        <v>16075</v>
      </c>
      <c r="G906" s="5" t="s">
        <v>16076</v>
      </c>
      <c r="H906" s="5" t="s">
        <v>4605</v>
      </c>
      <c r="I906" s="5" t="s">
        <v>1135</v>
      </c>
      <c r="J906" s="5" t="s">
        <v>55</v>
      </c>
      <c r="K906" s="5" t="s">
        <v>1417</v>
      </c>
      <c r="L906" s="5" t="s">
        <v>16077</v>
      </c>
      <c r="M906" s="5" t="s">
        <v>38</v>
      </c>
      <c r="N906" s="5" t="s">
        <v>16078</v>
      </c>
    </row>
    <row r="907" spans="1:14" hidden="1" outlineLevel="1">
      <c r="B907" s="5" t="s">
        <v>10257</v>
      </c>
      <c r="C907" s="5" t="s">
        <v>37</v>
      </c>
      <c r="D907" s="5" t="s">
        <v>38</v>
      </c>
      <c r="E907" s="5"/>
      <c r="F907" s="5" t="s">
        <v>16079</v>
      </c>
      <c r="G907" s="5" t="s">
        <v>16080</v>
      </c>
      <c r="H907" s="5" t="s">
        <v>10260</v>
      </c>
      <c r="I907" s="5" t="s">
        <v>3112</v>
      </c>
      <c r="J907" s="5" t="s">
        <v>38</v>
      </c>
      <c r="K907" s="5" t="s">
        <v>181</v>
      </c>
      <c r="L907" s="5" t="s">
        <v>16081</v>
      </c>
      <c r="M907" s="5" t="s">
        <v>38</v>
      </c>
      <c r="N907" s="5" t="s">
        <v>6691</v>
      </c>
    </row>
    <row r="908" spans="1:14" hidden="1" outlineLevel="1">
      <c r="A908" s="3" t="s">
        <v>4626</v>
      </c>
      <c r="B908" s="4" t="s">
        <v>4627</v>
      </c>
      <c r="C908" s="4" t="s">
        <v>4628</v>
      </c>
      <c r="D908" s="4" t="s">
        <v>15844</v>
      </c>
      <c r="E908" s="4" t="s">
        <v>13597</v>
      </c>
      <c r="F908" s="4" t="s">
        <v>16082</v>
      </c>
      <c r="G908" s="4" t="s">
        <v>24</v>
      </c>
      <c r="H908" s="4" t="s">
        <v>4387</v>
      </c>
      <c r="I908" s="3" t="s">
        <v>4633</v>
      </c>
    </row>
    <row r="909" spans="1:14" hidden="1" outlineLevel="1">
      <c r="B909" s="1" t="s">
        <v>26</v>
      </c>
      <c r="C909" s="1" t="s">
        <v>27</v>
      </c>
      <c r="D909" s="1" t="s">
        <v>4</v>
      </c>
      <c r="E909" s="1" t="s">
        <v>28</v>
      </c>
      <c r="F909" s="1" t="s">
        <v>29</v>
      </c>
      <c r="G909" s="1" t="s">
        <v>30</v>
      </c>
      <c r="H909" s="1" t="s">
        <v>31</v>
      </c>
      <c r="I909" s="1" t="s">
        <v>32</v>
      </c>
      <c r="J909" s="1" t="s">
        <v>33</v>
      </c>
      <c r="K909" s="1" t="s">
        <v>3</v>
      </c>
      <c r="L909" s="1" t="s">
        <v>4471</v>
      </c>
      <c r="M909" s="1" t="s">
        <v>34</v>
      </c>
      <c r="N909" s="1" t="s">
        <v>35</v>
      </c>
    </row>
    <row r="910" spans="1:14" hidden="1" outlineLevel="1">
      <c r="B910" s="7" t="s">
        <v>4634</v>
      </c>
      <c r="C910" s="7" t="s">
        <v>24</v>
      </c>
      <c r="D910" s="7" t="s">
        <v>46</v>
      </c>
      <c r="E910" s="7"/>
      <c r="F910" s="7" t="s">
        <v>7617</v>
      </c>
      <c r="G910" s="7" t="s">
        <v>14784</v>
      </c>
      <c r="H910" s="7" t="s">
        <v>1909</v>
      </c>
      <c r="I910" s="7" t="s">
        <v>13026</v>
      </c>
      <c r="J910" s="7" t="s">
        <v>51</v>
      </c>
      <c r="K910" s="7" t="s">
        <v>159</v>
      </c>
      <c r="L910" s="7" t="s">
        <v>16083</v>
      </c>
      <c r="M910" s="7" t="s">
        <v>38</v>
      </c>
      <c r="N910" s="7" t="s">
        <v>3236</v>
      </c>
    </row>
    <row r="911" spans="1:14" hidden="1" outlineLevel="1">
      <c r="B911" s="5" t="s">
        <v>4636</v>
      </c>
      <c r="C911" s="5" t="s">
        <v>37</v>
      </c>
      <c r="D911" s="5" t="s">
        <v>55</v>
      </c>
      <c r="E911" s="5"/>
      <c r="F911" s="5" t="s">
        <v>16084</v>
      </c>
      <c r="G911" s="5" t="s">
        <v>16085</v>
      </c>
      <c r="H911" s="5" t="s">
        <v>4639</v>
      </c>
      <c r="I911" s="5" t="s">
        <v>11227</v>
      </c>
      <c r="J911" s="5" t="s">
        <v>51</v>
      </c>
      <c r="K911" s="5" t="s">
        <v>82</v>
      </c>
      <c r="L911" s="5" t="s">
        <v>16086</v>
      </c>
      <c r="M911" s="5" t="s">
        <v>38</v>
      </c>
      <c r="N911" s="5" t="s">
        <v>3900</v>
      </c>
    </row>
    <row r="912" spans="1:14" hidden="1" outlineLevel="1">
      <c r="B912" s="7" t="s">
        <v>1912</v>
      </c>
      <c r="C912" s="7" t="s">
        <v>24</v>
      </c>
      <c r="D912" s="7" t="s">
        <v>46</v>
      </c>
      <c r="E912" s="7"/>
      <c r="F912" s="7" t="s">
        <v>14785</v>
      </c>
      <c r="G912" s="7" t="s">
        <v>14786</v>
      </c>
      <c r="H912" s="7" t="s">
        <v>1915</v>
      </c>
      <c r="I912" s="7" t="s">
        <v>6503</v>
      </c>
      <c r="J912" s="7" t="s">
        <v>51</v>
      </c>
      <c r="K912" s="7" t="s">
        <v>60</v>
      </c>
      <c r="L912" s="7" t="s">
        <v>16087</v>
      </c>
      <c r="M912" s="7" t="s">
        <v>38</v>
      </c>
      <c r="N912" s="7" t="s">
        <v>14787</v>
      </c>
    </row>
    <row r="913" spans="2:14" hidden="1" outlineLevel="1">
      <c r="B913" s="5" t="s">
        <v>4643</v>
      </c>
      <c r="C913" s="5" t="s">
        <v>37</v>
      </c>
      <c r="D913" s="5" t="s">
        <v>55</v>
      </c>
      <c r="E913" s="5"/>
      <c r="F913" s="5" t="s">
        <v>13681</v>
      </c>
      <c r="G913" s="5" t="s">
        <v>13682</v>
      </c>
      <c r="H913" s="5" t="s">
        <v>4646</v>
      </c>
      <c r="I913" s="5" t="s">
        <v>2070</v>
      </c>
      <c r="J913" s="5" t="s">
        <v>51</v>
      </c>
      <c r="K913" s="5" t="s">
        <v>1393</v>
      </c>
      <c r="L913" s="5" t="s">
        <v>16088</v>
      </c>
      <c r="M913" s="5" t="s">
        <v>38</v>
      </c>
      <c r="N913" s="5" t="s">
        <v>16089</v>
      </c>
    </row>
    <row r="914" spans="2:14" hidden="1" outlineLevel="1">
      <c r="B914" s="5" t="s">
        <v>4649</v>
      </c>
      <c r="C914" s="5" t="s">
        <v>37</v>
      </c>
      <c r="D914" s="5" t="s">
        <v>38</v>
      </c>
      <c r="E914" s="5"/>
      <c r="F914" s="5" t="s">
        <v>16090</v>
      </c>
      <c r="G914" s="5" t="s">
        <v>16091</v>
      </c>
      <c r="H914" s="5" t="s">
        <v>4652</v>
      </c>
      <c r="I914" s="5" t="s">
        <v>1180</v>
      </c>
      <c r="J914" s="5" t="s">
        <v>51</v>
      </c>
      <c r="K914" s="5" t="s">
        <v>583</v>
      </c>
      <c r="L914" s="5" t="s">
        <v>16092</v>
      </c>
      <c r="M914" s="5" t="s">
        <v>38</v>
      </c>
      <c r="N914" s="5" t="s">
        <v>16093</v>
      </c>
    </row>
    <row r="915" spans="2:14" hidden="1" outlineLevel="1">
      <c r="B915" s="5" t="s">
        <v>4661</v>
      </c>
      <c r="C915" s="5" t="s">
        <v>37</v>
      </c>
      <c r="D915" s="5" t="s">
        <v>38</v>
      </c>
      <c r="E915" s="5"/>
      <c r="F915" s="5" t="s">
        <v>16094</v>
      </c>
      <c r="G915" s="5" t="s">
        <v>16095</v>
      </c>
      <c r="H915" s="5" t="s">
        <v>4664</v>
      </c>
      <c r="I915" s="5" t="s">
        <v>905</v>
      </c>
      <c r="J915" s="5" t="s">
        <v>51</v>
      </c>
      <c r="K915" s="5" t="s">
        <v>252</v>
      </c>
      <c r="L915" s="5" t="s">
        <v>4526</v>
      </c>
      <c r="M915" s="5" t="s">
        <v>38</v>
      </c>
      <c r="N915" s="5" t="s">
        <v>16096</v>
      </c>
    </row>
    <row r="916" spans="2:14" hidden="1" outlineLevel="1">
      <c r="B916" s="5" t="s">
        <v>4668</v>
      </c>
      <c r="C916" s="5" t="s">
        <v>37</v>
      </c>
      <c r="D916" s="5" t="s">
        <v>38</v>
      </c>
      <c r="E916" s="5"/>
      <c r="F916" s="5" t="s">
        <v>16097</v>
      </c>
      <c r="G916" s="5" t="s">
        <v>16098</v>
      </c>
      <c r="H916" s="5" t="s">
        <v>4671</v>
      </c>
      <c r="I916" s="5" t="s">
        <v>576</v>
      </c>
      <c r="J916" s="5" t="s">
        <v>51</v>
      </c>
      <c r="K916" s="5" t="s">
        <v>583</v>
      </c>
      <c r="L916" s="5" t="s">
        <v>16099</v>
      </c>
      <c r="M916" s="5" t="s">
        <v>38</v>
      </c>
      <c r="N916" s="5" t="s">
        <v>12694</v>
      </c>
    </row>
    <row r="917" spans="2:14" hidden="1" outlineLevel="1">
      <c r="B917" s="5" t="s">
        <v>8243</v>
      </c>
      <c r="C917" s="5" t="s">
        <v>37</v>
      </c>
      <c r="D917" s="5" t="s">
        <v>38</v>
      </c>
      <c r="E917" s="5"/>
      <c r="F917" s="5" t="s">
        <v>16100</v>
      </c>
      <c r="G917" s="5" t="s">
        <v>16101</v>
      </c>
      <c r="H917" s="5" t="s">
        <v>1485</v>
      </c>
      <c r="I917" s="5" t="s">
        <v>7577</v>
      </c>
      <c r="J917" s="5" t="s">
        <v>38</v>
      </c>
      <c r="K917" s="5" t="s">
        <v>583</v>
      </c>
      <c r="L917" s="5" t="s">
        <v>4526</v>
      </c>
      <c r="M917" s="5" t="s">
        <v>38</v>
      </c>
      <c r="N917" s="5" t="s">
        <v>1954</v>
      </c>
    </row>
    <row r="918" spans="2:14" hidden="1" outlineLevel="1">
      <c r="B918" s="5" t="s">
        <v>4674</v>
      </c>
      <c r="C918" s="5" t="s">
        <v>37</v>
      </c>
      <c r="D918" s="5" t="s">
        <v>46</v>
      </c>
      <c r="E918" s="5"/>
      <c r="F918" s="5" t="s">
        <v>16102</v>
      </c>
      <c r="G918" s="5" t="s">
        <v>16103</v>
      </c>
      <c r="H918" s="5" t="s">
        <v>4677</v>
      </c>
      <c r="I918" s="5" t="s">
        <v>3909</v>
      </c>
      <c r="J918" s="5" t="s">
        <v>51</v>
      </c>
      <c r="K918" s="5" t="s">
        <v>301</v>
      </c>
      <c r="L918" s="5" t="s">
        <v>16104</v>
      </c>
      <c r="M918" s="5" t="s">
        <v>38</v>
      </c>
      <c r="N918" s="5" t="s">
        <v>16105</v>
      </c>
    </row>
    <row r="919" spans="2:14" hidden="1" outlineLevel="1">
      <c r="B919" s="5" t="s">
        <v>4681</v>
      </c>
      <c r="C919" s="5" t="s">
        <v>37</v>
      </c>
      <c r="D919" s="5" t="s">
        <v>55</v>
      </c>
      <c r="E919" s="5"/>
      <c r="F919" s="5" t="s">
        <v>16106</v>
      </c>
      <c r="G919" s="5" t="s">
        <v>16107</v>
      </c>
      <c r="H919" s="5" t="s">
        <v>4684</v>
      </c>
      <c r="I919" s="5" t="s">
        <v>1066</v>
      </c>
      <c r="J919" s="5" t="s">
        <v>51</v>
      </c>
      <c r="K919" s="5" t="s">
        <v>350</v>
      </c>
      <c r="L919" s="5" t="s">
        <v>16108</v>
      </c>
      <c r="M919" s="5" t="s">
        <v>38</v>
      </c>
      <c r="N919" s="5" t="s">
        <v>4072</v>
      </c>
    </row>
    <row r="920" spans="2:14" hidden="1" outlineLevel="1">
      <c r="B920" s="5" t="s">
        <v>4687</v>
      </c>
      <c r="C920" s="5" t="s">
        <v>37</v>
      </c>
      <c r="D920" s="5" t="s">
        <v>55</v>
      </c>
      <c r="E920" s="5"/>
      <c r="F920" s="5" t="s">
        <v>16109</v>
      </c>
      <c r="G920" s="5" t="s">
        <v>16110</v>
      </c>
      <c r="H920" s="5" t="s">
        <v>4690</v>
      </c>
      <c r="I920" s="5" t="s">
        <v>2458</v>
      </c>
      <c r="J920" s="5" t="s">
        <v>51</v>
      </c>
      <c r="K920" s="5" t="s">
        <v>324</v>
      </c>
      <c r="L920" s="5" t="s">
        <v>16111</v>
      </c>
      <c r="M920" s="5" t="s">
        <v>38</v>
      </c>
      <c r="N920" s="5" t="s">
        <v>16112</v>
      </c>
    </row>
    <row r="921" spans="2:14" hidden="1" outlineLevel="1">
      <c r="B921" s="5" t="s">
        <v>4693</v>
      </c>
      <c r="C921" s="5" t="s">
        <v>37</v>
      </c>
      <c r="D921" s="5" t="s">
        <v>55</v>
      </c>
      <c r="E921" s="5"/>
      <c r="F921" s="5" t="s">
        <v>16113</v>
      </c>
      <c r="G921" s="5" t="s">
        <v>16114</v>
      </c>
      <c r="H921" s="5" t="s">
        <v>4696</v>
      </c>
      <c r="I921" s="5" t="s">
        <v>3077</v>
      </c>
      <c r="J921" s="5" t="s">
        <v>51</v>
      </c>
      <c r="K921" s="5" t="s">
        <v>132</v>
      </c>
      <c r="L921" s="5" t="s">
        <v>4606</v>
      </c>
      <c r="M921" s="5" t="s">
        <v>38</v>
      </c>
      <c r="N921" s="5" t="s">
        <v>16115</v>
      </c>
    </row>
    <row r="922" spans="2:14" hidden="1" outlineLevel="1">
      <c r="B922" s="5" t="s">
        <v>8277</v>
      </c>
      <c r="C922" s="5" t="s">
        <v>37</v>
      </c>
      <c r="D922" s="5" t="s">
        <v>38</v>
      </c>
      <c r="E922" s="5"/>
      <c r="F922" s="5" t="s">
        <v>16116</v>
      </c>
      <c r="G922" s="5" t="s">
        <v>16117</v>
      </c>
      <c r="H922" s="5" t="s">
        <v>8280</v>
      </c>
      <c r="I922" s="5" t="s">
        <v>3087</v>
      </c>
      <c r="J922" s="5" t="s">
        <v>51</v>
      </c>
      <c r="K922" s="5" t="s">
        <v>43</v>
      </c>
      <c r="L922" s="5" t="s">
        <v>4635</v>
      </c>
      <c r="M922" s="5" t="s">
        <v>38</v>
      </c>
      <c r="N922" s="5" t="s">
        <v>16118</v>
      </c>
    </row>
    <row r="923" spans="2:14" hidden="1" outlineLevel="1">
      <c r="B923" s="5" t="s">
        <v>8285</v>
      </c>
      <c r="C923" s="5" t="s">
        <v>37</v>
      </c>
      <c r="D923" s="5" t="s">
        <v>38</v>
      </c>
      <c r="E923" s="5"/>
      <c r="F923" s="5" t="s">
        <v>16119</v>
      </c>
      <c r="G923" s="5" t="s">
        <v>16120</v>
      </c>
      <c r="H923" s="5" t="s">
        <v>8288</v>
      </c>
      <c r="I923" s="5" t="s">
        <v>2961</v>
      </c>
      <c r="J923" s="5" t="s">
        <v>51</v>
      </c>
      <c r="K923" s="5" t="s">
        <v>103</v>
      </c>
      <c r="L923" s="5" t="s">
        <v>16121</v>
      </c>
      <c r="M923" s="5" t="s">
        <v>38</v>
      </c>
      <c r="N923" s="5" t="s">
        <v>16122</v>
      </c>
    </row>
    <row r="924" spans="2:14" hidden="1" outlineLevel="1">
      <c r="B924" s="5" t="s">
        <v>4699</v>
      </c>
      <c r="C924" s="5" t="s">
        <v>37</v>
      </c>
      <c r="D924" s="5" t="s">
        <v>38</v>
      </c>
      <c r="E924" s="5"/>
      <c r="F924" s="5" t="s">
        <v>13703</v>
      </c>
      <c r="G924" s="5" t="s">
        <v>13704</v>
      </c>
      <c r="H924" s="5" t="s">
        <v>4702</v>
      </c>
      <c r="I924" s="5" t="s">
        <v>5114</v>
      </c>
      <c r="J924" s="5" t="s">
        <v>51</v>
      </c>
      <c r="K924" s="5" t="s">
        <v>159</v>
      </c>
      <c r="L924" s="5" t="s">
        <v>16123</v>
      </c>
      <c r="M924" s="5" t="s">
        <v>38</v>
      </c>
      <c r="N924" s="5" t="s">
        <v>16124</v>
      </c>
    </row>
    <row r="925" spans="2:14" hidden="1" outlineLevel="1">
      <c r="B925" s="5" t="s">
        <v>4705</v>
      </c>
      <c r="C925" s="5" t="s">
        <v>37</v>
      </c>
      <c r="D925" s="5" t="s">
        <v>55</v>
      </c>
      <c r="E925" s="5"/>
      <c r="F925" s="5" t="s">
        <v>16125</v>
      </c>
      <c r="G925" s="5" t="s">
        <v>16126</v>
      </c>
      <c r="H925" s="5" t="s">
        <v>4708</v>
      </c>
      <c r="I925" s="5" t="s">
        <v>2090</v>
      </c>
      <c r="J925" s="5" t="s">
        <v>51</v>
      </c>
      <c r="K925" s="5" t="s">
        <v>195</v>
      </c>
      <c r="L925" s="5" t="s">
        <v>16127</v>
      </c>
      <c r="M925" s="5" t="s">
        <v>38</v>
      </c>
      <c r="N925" s="5" t="s">
        <v>16128</v>
      </c>
    </row>
    <row r="926" spans="2:14" hidden="1" outlineLevel="1">
      <c r="B926" s="5" t="s">
        <v>4711</v>
      </c>
      <c r="C926" s="5" t="s">
        <v>37</v>
      </c>
      <c r="D926" s="5" t="s">
        <v>38</v>
      </c>
      <c r="E926" s="5"/>
      <c r="F926" s="5" t="s">
        <v>16129</v>
      </c>
      <c r="G926" s="5" t="s">
        <v>16130</v>
      </c>
      <c r="H926" s="5" t="s">
        <v>4714</v>
      </c>
      <c r="I926" s="5" t="s">
        <v>8728</v>
      </c>
      <c r="J926" s="5" t="s">
        <v>38</v>
      </c>
      <c r="K926" s="5" t="s">
        <v>63</v>
      </c>
      <c r="L926" s="5" t="s">
        <v>16131</v>
      </c>
      <c r="M926" s="5" t="s">
        <v>38</v>
      </c>
      <c r="N926" s="5" t="s">
        <v>16132</v>
      </c>
    </row>
    <row r="927" spans="2:14" hidden="1" outlineLevel="1">
      <c r="B927" s="5" t="s">
        <v>4717</v>
      </c>
      <c r="C927" s="5" t="s">
        <v>37</v>
      </c>
      <c r="D927" s="5" t="s">
        <v>55</v>
      </c>
      <c r="E927" s="5"/>
      <c r="F927" s="5" t="s">
        <v>16133</v>
      </c>
      <c r="G927" s="5" t="s">
        <v>16134</v>
      </c>
      <c r="H927" s="5" t="s">
        <v>4720</v>
      </c>
      <c r="I927" s="5" t="s">
        <v>1997</v>
      </c>
      <c r="J927" s="5" t="s">
        <v>38</v>
      </c>
      <c r="K927" s="5" t="s">
        <v>239</v>
      </c>
      <c r="L927" s="5" t="s">
        <v>16135</v>
      </c>
      <c r="M927" s="5" t="s">
        <v>38</v>
      </c>
      <c r="N927" s="5" t="s">
        <v>16136</v>
      </c>
    </row>
    <row r="928" spans="2:14" hidden="1" outlineLevel="1">
      <c r="B928" s="5" t="s">
        <v>4717</v>
      </c>
      <c r="C928" s="5" t="s">
        <v>37</v>
      </c>
      <c r="D928" s="5" t="s">
        <v>38</v>
      </c>
      <c r="E928" s="5"/>
      <c r="F928" s="5" t="s">
        <v>16137</v>
      </c>
      <c r="G928" s="5" t="s">
        <v>16138</v>
      </c>
      <c r="H928" s="5" t="s">
        <v>4720</v>
      </c>
      <c r="I928" s="5" t="s">
        <v>7327</v>
      </c>
      <c r="J928" s="5" t="s">
        <v>38</v>
      </c>
      <c r="K928" s="5" t="s">
        <v>1159</v>
      </c>
      <c r="L928" s="5" t="s">
        <v>16139</v>
      </c>
      <c r="M928" s="5" t="s">
        <v>38</v>
      </c>
      <c r="N928" s="5" t="s">
        <v>16140</v>
      </c>
    </row>
    <row r="929" spans="2:14" hidden="1" outlineLevel="1">
      <c r="B929" s="5" t="s">
        <v>4728</v>
      </c>
      <c r="C929" s="5" t="s">
        <v>37</v>
      </c>
      <c r="D929" s="5" t="s">
        <v>38</v>
      </c>
      <c r="E929" s="5"/>
      <c r="F929" s="5" t="s">
        <v>16141</v>
      </c>
      <c r="G929" s="5" t="s">
        <v>16142</v>
      </c>
      <c r="H929" s="5" t="s">
        <v>4731</v>
      </c>
      <c r="I929" s="5" t="s">
        <v>717</v>
      </c>
      <c r="J929" s="5" t="s">
        <v>38</v>
      </c>
      <c r="K929" s="5" t="s">
        <v>125</v>
      </c>
      <c r="L929" s="5" t="s">
        <v>16143</v>
      </c>
      <c r="M929" s="5" t="s">
        <v>38</v>
      </c>
      <c r="N929" s="5" t="s">
        <v>16144</v>
      </c>
    </row>
    <row r="930" spans="2:14" hidden="1" outlineLevel="1">
      <c r="B930" s="5" t="s">
        <v>4728</v>
      </c>
      <c r="C930" s="5" t="s">
        <v>37</v>
      </c>
      <c r="D930" s="5" t="s">
        <v>55</v>
      </c>
      <c r="E930" s="5"/>
      <c r="F930" s="5" t="s">
        <v>4729</v>
      </c>
      <c r="G930" s="5" t="s">
        <v>16145</v>
      </c>
      <c r="H930" s="5" t="s">
        <v>4731</v>
      </c>
      <c r="I930" s="5" t="s">
        <v>7191</v>
      </c>
      <c r="J930" s="5" t="s">
        <v>38</v>
      </c>
      <c r="K930" s="5" t="s">
        <v>447</v>
      </c>
      <c r="L930" s="5" t="s">
        <v>16146</v>
      </c>
      <c r="M930" s="5" t="s">
        <v>38</v>
      </c>
      <c r="N930" s="5" t="s">
        <v>16147</v>
      </c>
    </row>
    <row r="931" spans="2:14" hidden="1" outlineLevel="1">
      <c r="B931" s="5" t="s">
        <v>4738</v>
      </c>
      <c r="C931" s="5" t="s">
        <v>37</v>
      </c>
      <c r="D931" s="5" t="s">
        <v>38</v>
      </c>
      <c r="E931" s="5" t="s">
        <v>120</v>
      </c>
      <c r="F931" s="5" t="s">
        <v>16148</v>
      </c>
      <c r="G931" s="5" t="s">
        <v>16149</v>
      </c>
      <c r="H931" s="5" t="s">
        <v>4741</v>
      </c>
      <c r="I931" s="5" t="s">
        <v>9499</v>
      </c>
      <c r="J931" s="5" t="s">
        <v>38</v>
      </c>
      <c r="K931" s="5" t="s">
        <v>768</v>
      </c>
      <c r="L931" s="5" t="s">
        <v>1417</v>
      </c>
      <c r="M931" s="5" t="s">
        <v>38</v>
      </c>
      <c r="N931" s="5" t="s">
        <v>16150</v>
      </c>
    </row>
    <row r="932" spans="2:14" hidden="1" outlineLevel="1">
      <c r="B932" s="5" t="s">
        <v>8339</v>
      </c>
      <c r="C932" s="5" t="s">
        <v>37</v>
      </c>
      <c r="D932" s="5" t="s">
        <v>38</v>
      </c>
      <c r="E932" s="5"/>
      <c r="F932" s="5" t="s">
        <v>16151</v>
      </c>
      <c r="G932" s="5" t="s">
        <v>16152</v>
      </c>
      <c r="H932" s="5" t="s">
        <v>8342</v>
      </c>
      <c r="I932" s="5" t="s">
        <v>4721</v>
      </c>
      <c r="J932" s="5" t="s">
        <v>51</v>
      </c>
      <c r="K932" s="5" t="s">
        <v>1164</v>
      </c>
      <c r="L932" s="5" t="s">
        <v>16153</v>
      </c>
      <c r="M932" s="5" t="s">
        <v>38</v>
      </c>
      <c r="N932" s="5" t="s">
        <v>16154</v>
      </c>
    </row>
    <row r="933" spans="2:14" hidden="1" outlineLevel="1">
      <c r="B933" s="5" t="s">
        <v>4761</v>
      </c>
      <c r="C933" s="5" t="s">
        <v>37</v>
      </c>
      <c r="D933" s="5" t="s">
        <v>55</v>
      </c>
      <c r="E933" s="5"/>
      <c r="F933" s="5" t="s">
        <v>16155</v>
      </c>
      <c r="G933" s="5" t="s">
        <v>16156</v>
      </c>
      <c r="H933" s="5" t="s">
        <v>4764</v>
      </c>
      <c r="I933" s="5" t="s">
        <v>12765</v>
      </c>
      <c r="J933" s="5" t="s">
        <v>51</v>
      </c>
      <c r="K933" s="5" t="s">
        <v>301</v>
      </c>
      <c r="L933" s="5" t="s">
        <v>4502</v>
      </c>
      <c r="M933" s="5" t="s">
        <v>38</v>
      </c>
      <c r="N933" s="5" t="s">
        <v>16157</v>
      </c>
    </row>
    <row r="934" spans="2:14" hidden="1" outlineLevel="1">
      <c r="B934" s="5" t="s">
        <v>4767</v>
      </c>
      <c r="C934" s="5" t="s">
        <v>37</v>
      </c>
      <c r="D934" s="5" t="s">
        <v>55</v>
      </c>
      <c r="E934" s="5"/>
      <c r="F934" s="5" t="s">
        <v>16158</v>
      </c>
      <c r="G934" s="5" t="s">
        <v>16159</v>
      </c>
      <c r="H934" s="5" t="s">
        <v>4770</v>
      </c>
      <c r="I934" s="5" t="s">
        <v>483</v>
      </c>
      <c r="J934" s="5" t="s">
        <v>38</v>
      </c>
      <c r="K934" s="5" t="s">
        <v>4796</v>
      </c>
      <c r="L934" s="5" t="s">
        <v>16160</v>
      </c>
      <c r="M934" s="5" t="s">
        <v>38</v>
      </c>
      <c r="N934" s="5" t="s">
        <v>16161</v>
      </c>
    </row>
    <row r="935" spans="2:14" hidden="1" outlineLevel="1">
      <c r="B935" s="5" t="s">
        <v>4777</v>
      </c>
      <c r="C935" s="5" t="s">
        <v>37</v>
      </c>
      <c r="D935" s="5" t="s">
        <v>55</v>
      </c>
      <c r="E935" s="5"/>
      <c r="F935" s="5" t="s">
        <v>16162</v>
      </c>
      <c r="G935" s="5" t="s">
        <v>16163</v>
      </c>
      <c r="H935" s="5" t="s">
        <v>4780</v>
      </c>
      <c r="I935" s="5" t="s">
        <v>532</v>
      </c>
      <c r="J935" s="5" t="s">
        <v>51</v>
      </c>
      <c r="K935" s="5" t="s">
        <v>1008</v>
      </c>
      <c r="L935" s="5" t="s">
        <v>16164</v>
      </c>
      <c r="M935" s="5" t="s">
        <v>38</v>
      </c>
      <c r="N935" s="5" t="s">
        <v>16165</v>
      </c>
    </row>
    <row r="936" spans="2:14" hidden="1" outlineLevel="1">
      <c r="B936" s="5" t="s">
        <v>4777</v>
      </c>
      <c r="C936" s="5" t="s">
        <v>37</v>
      </c>
      <c r="D936" s="5" t="s">
        <v>55</v>
      </c>
      <c r="E936" s="5"/>
      <c r="F936" s="5" t="s">
        <v>16166</v>
      </c>
      <c r="G936" s="5" t="s">
        <v>16167</v>
      </c>
      <c r="H936" s="5" t="s">
        <v>4780</v>
      </c>
      <c r="I936" s="5" t="s">
        <v>6503</v>
      </c>
      <c r="J936" s="5" t="s">
        <v>51</v>
      </c>
      <c r="K936" s="5" t="s">
        <v>1209</v>
      </c>
      <c r="L936" s="5" t="s">
        <v>4781</v>
      </c>
      <c r="M936" s="5" t="s">
        <v>38</v>
      </c>
      <c r="N936" s="5" t="s">
        <v>16168</v>
      </c>
    </row>
    <row r="937" spans="2:14" hidden="1" outlineLevel="1">
      <c r="B937" s="5" t="s">
        <v>8398</v>
      </c>
      <c r="C937" s="5" t="s">
        <v>37</v>
      </c>
      <c r="D937" s="5" t="s">
        <v>38</v>
      </c>
      <c r="E937" s="5"/>
      <c r="F937" s="5" t="s">
        <v>16169</v>
      </c>
      <c r="G937" s="5" t="s">
        <v>16170</v>
      </c>
      <c r="H937" s="5" t="s">
        <v>8401</v>
      </c>
      <c r="I937" s="5" t="s">
        <v>7785</v>
      </c>
      <c r="J937" s="5" t="s">
        <v>51</v>
      </c>
      <c r="K937" s="5" t="s">
        <v>324</v>
      </c>
      <c r="L937" s="5" t="s">
        <v>16164</v>
      </c>
      <c r="M937" s="5" t="s">
        <v>38</v>
      </c>
      <c r="N937" s="5" t="s">
        <v>16171</v>
      </c>
    </row>
    <row r="938" spans="2:14" hidden="1" outlineLevel="1">
      <c r="B938" s="5" t="s">
        <v>4798</v>
      </c>
      <c r="C938" s="5" t="s">
        <v>37</v>
      </c>
      <c r="D938" s="5" t="s">
        <v>46</v>
      </c>
      <c r="E938" s="5"/>
      <c r="F938" s="5" t="s">
        <v>16172</v>
      </c>
      <c r="G938" s="5" t="s">
        <v>16173</v>
      </c>
      <c r="H938" s="5" t="s">
        <v>4801</v>
      </c>
      <c r="I938" s="5" t="s">
        <v>1226</v>
      </c>
      <c r="J938" s="5" t="s">
        <v>38</v>
      </c>
      <c r="K938" s="5" t="s">
        <v>4802</v>
      </c>
      <c r="L938" s="5" t="s">
        <v>16174</v>
      </c>
      <c r="M938" s="5" t="s">
        <v>38</v>
      </c>
      <c r="N938" s="5" t="s">
        <v>16175</v>
      </c>
    </row>
    <row r="939" spans="2:14" hidden="1" outlineLevel="1">
      <c r="B939" s="5" t="s">
        <v>4798</v>
      </c>
      <c r="C939" s="5" t="s">
        <v>37</v>
      </c>
      <c r="D939" s="5" t="s">
        <v>55</v>
      </c>
      <c r="E939" s="5"/>
      <c r="F939" s="5" t="s">
        <v>16176</v>
      </c>
      <c r="G939" s="5" t="s">
        <v>16173</v>
      </c>
      <c r="H939" s="5" t="s">
        <v>4801</v>
      </c>
      <c r="I939" s="5" t="s">
        <v>138</v>
      </c>
      <c r="J939" s="5" t="s">
        <v>38</v>
      </c>
      <c r="K939" s="5" t="s">
        <v>1911</v>
      </c>
      <c r="L939" s="5" t="s">
        <v>16177</v>
      </c>
      <c r="M939" s="5" t="s">
        <v>38</v>
      </c>
      <c r="N939" s="5" t="s">
        <v>16178</v>
      </c>
    </row>
    <row r="940" spans="2:14" hidden="1" outlineLevel="1">
      <c r="B940" s="5" t="s">
        <v>4816</v>
      </c>
      <c r="C940" s="5" t="s">
        <v>37</v>
      </c>
      <c r="D940" s="5" t="s">
        <v>38</v>
      </c>
      <c r="E940" s="5"/>
      <c r="F940" s="5" t="s">
        <v>16179</v>
      </c>
      <c r="G940" s="5" t="s">
        <v>16180</v>
      </c>
      <c r="H940" s="5" t="s">
        <v>4819</v>
      </c>
      <c r="I940" s="5" t="s">
        <v>966</v>
      </c>
      <c r="J940" s="5" t="s">
        <v>38</v>
      </c>
      <c r="K940" s="5" t="s">
        <v>259</v>
      </c>
      <c r="L940" s="5" t="s">
        <v>16181</v>
      </c>
      <c r="M940" s="5" t="s">
        <v>38</v>
      </c>
      <c r="N940" s="5" t="s">
        <v>16182</v>
      </c>
    </row>
    <row r="941" spans="2:14" hidden="1" outlineLevel="1">
      <c r="B941" s="5" t="s">
        <v>4816</v>
      </c>
      <c r="C941" s="5" t="s">
        <v>37</v>
      </c>
      <c r="D941" s="5" t="s">
        <v>55</v>
      </c>
      <c r="E941" s="5"/>
      <c r="F941" s="5" t="s">
        <v>16183</v>
      </c>
      <c r="G941" s="5" t="s">
        <v>13750</v>
      </c>
      <c r="H941" s="5" t="s">
        <v>4819</v>
      </c>
      <c r="I941" s="5" t="s">
        <v>2070</v>
      </c>
      <c r="J941" s="5" t="s">
        <v>38</v>
      </c>
      <c r="K941" s="5" t="s">
        <v>572</v>
      </c>
      <c r="L941" s="5" t="s">
        <v>16184</v>
      </c>
      <c r="M941" s="5" t="s">
        <v>38</v>
      </c>
      <c r="N941" s="5" t="s">
        <v>16185</v>
      </c>
    </row>
    <row r="942" spans="2:14" collapsed="1"/>
    <row r="943" spans="2:14">
      <c r="K943" s="19" t="s">
        <v>4822</v>
      </c>
    </row>
    <row r="944" spans="2:14">
      <c r="K944" s="2">
        <f>SUM(K2:K885)</f>
        <v>1.9388090684752588E-2</v>
      </c>
    </row>
    <row r="946" spans="1:2">
      <c r="A946" s="9" t="s">
        <v>4823</v>
      </c>
      <c r="B946" s="2" t="s">
        <v>4824</v>
      </c>
    </row>
    <row r="947" spans="1:2">
      <c r="A947" s="2" t="s">
        <v>4825</v>
      </c>
      <c r="B947" s="9" t="s">
        <v>4826</v>
      </c>
    </row>
    <row r="948" spans="1:2">
      <c r="A948" s="9" t="s">
        <v>4827</v>
      </c>
      <c r="B948" s="2" t="s">
        <v>4828</v>
      </c>
    </row>
  </sheetData>
  <phoneticPr fontId="1" type="noConversion"/>
  <hyperlinks>
    <hyperlink ref="A2" r:id="rId1"/>
    <hyperlink ref="I2" r:id="rId2"/>
    <hyperlink ref="A3" r:id="rId3"/>
    <hyperlink ref="I3" r:id="rId4"/>
    <hyperlink ref="A120" r:id="rId5"/>
    <hyperlink ref="I120" r:id="rId6"/>
    <hyperlink ref="A207" r:id="rId7"/>
    <hyperlink ref="I207" r:id="rId8"/>
    <hyperlink ref="A345" r:id="rId9"/>
    <hyperlink ref="I345" r:id="rId10"/>
    <hyperlink ref="A458" r:id="rId11"/>
    <hyperlink ref="I458" r:id="rId12"/>
    <hyperlink ref="A459" r:id="rId13"/>
    <hyperlink ref="I459" r:id="rId14"/>
    <hyperlink ref="A488" r:id="rId15"/>
    <hyperlink ref="I488" r:id="rId16"/>
    <hyperlink ref="A520" r:id="rId17"/>
    <hyperlink ref="I520" r:id="rId18"/>
    <hyperlink ref="A559" r:id="rId19"/>
    <hyperlink ref="I559" r:id="rId20"/>
    <hyperlink ref="A603" r:id="rId21"/>
    <hyperlink ref="I603" r:id="rId22"/>
    <hyperlink ref="A625" r:id="rId23"/>
    <hyperlink ref="I625" r:id="rId24"/>
    <hyperlink ref="A626" r:id="rId25"/>
    <hyperlink ref="I626" r:id="rId26"/>
    <hyperlink ref="A659" r:id="rId27"/>
    <hyperlink ref="I659" r:id="rId28"/>
    <hyperlink ref="A698" r:id="rId29"/>
    <hyperlink ref="I698" r:id="rId30"/>
    <hyperlink ref="A727" r:id="rId31"/>
    <hyperlink ref="I727" r:id="rId32"/>
    <hyperlink ref="A757" r:id="rId33"/>
    <hyperlink ref="I757" r:id="rId34"/>
    <hyperlink ref="A758" r:id="rId35"/>
    <hyperlink ref="I758" r:id="rId36"/>
    <hyperlink ref="A783" r:id="rId37"/>
    <hyperlink ref="I783" r:id="rId38"/>
    <hyperlink ref="A822" r:id="rId39"/>
    <hyperlink ref="I822" r:id="rId40"/>
    <hyperlink ref="A847" r:id="rId41"/>
    <hyperlink ref="I847" r:id="rId42"/>
    <hyperlink ref="A885" r:id="rId43"/>
    <hyperlink ref="I885" r:id="rId44"/>
    <hyperlink ref="A908" r:id="rId45"/>
    <hyperlink ref="I908" r:id="rId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GO</vt:lpstr>
      <vt:lpstr>VC-RGO</vt:lpstr>
      <vt:lpstr>NaBH4-RGO</vt:lpstr>
      <vt:lpstr>N2H4-RGO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2019-03-02T13:07:32Z</dcterms:modified>
</cp:coreProperties>
</file>