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nand\Documents\Projets-en-cours\Cerium\papier-technique-2018\"/>
    </mc:Choice>
  </mc:AlternateContent>
  <bookViews>
    <workbookView xWindow="0" yWindow="0" windowWidth="28800" windowHeight="12300" activeTab="5"/>
  </bookViews>
  <sheets>
    <sheet name="LMV-Ce-config#3" sheetId="2" r:id="rId1"/>
    <sheet name="LMV-Ce-config#4" sheetId="4" r:id="rId2"/>
    <sheet name="LMV-Ce-config#5" sheetId="5" r:id="rId3"/>
    <sheet name="LMV-Ce-config#6" sheetId="3" r:id="rId4"/>
    <sheet name="AMES-Ce-config#1" sheetId="6" r:id="rId5"/>
    <sheet name="AMES-Ce-config#2" sheetId="7" r:id="rId6"/>
    <sheet name="AMES-Ce-config#4" sheetId="8" r:id="rId7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8" l="1"/>
  <c r="F9" i="8"/>
  <c r="D9" i="8"/>
  <c r="H8" i="8"/>
  <c r="F8" i="8"/>
  <c r="D8" i="8"/>
  <c r="C8" i="8"/>
  <c r="F3" i="8"/>
  <c r="G3" i="8"/>
  <c r="H3" i="8"/>
  <c r="I3" i="8"/>
  <c r="F4" i="8"/>
  <c r="G4" i="8"/>
  <c r="H4" i="8"/>
  <c r="I4" i="8"/>
  <c r="F5" i="8"/>
  <c r="G5" i="8"/>
  <c r="H5" i="8"/>
  <c r="I5" i="8"/>
  <c r="F6" i="8"/>
  <c r="G6" i="8"/>
  <c r="H6" i="8"/>
  <c r="I6" i="8"/>
  <c r="I2" i="8"/>
  <c r="H2" i="8"/>
  <c r="G2" i="8"/>
  <c r="F2" i="8"/>
  <c r="H29" i="7"/>
  <c r="H28" i="7"/>
  <c r="F29" i="7"/>
  <c r="F28" i="7"/>
  <c r="D29" i="7"/>
  <c r="D28" i="7"/>
  <c r="F3" i="7"/>
  <c r="G3" i="7"/>
  <c r="H3" i="7"/>
  <c r="I3" i="7"/>
  <c r="F4" i="7"/>
  <c r="G4" i="7"/>
  <c r="H4" i="7"/>
  <c r="I4" i="7"/>
  <c r="F5" i="7"/>
  <c r="G5" i="7"/>
  <c r="H5" i="7"/>
  <c r="I5" i="7"/>
  <c r="F6" i="7"/>
  <c r="G6" i="7"/>
  <c r="H6" i="7"/>
  <c r="I6" i="7"/>
  <c r="F7" i="7"/>
  <c r="G7" i="7"/>
  <c r="H7" i="7"/>
  <c r="I7" i="7"/>
  <c r="F8" i="7"/>
  <c r="G8" i="7"/>
  <c r="H8" i="7"/>
  <c r="I8" i="7"/>
  <c r="F9" i="7"/>
  <c r="G9" i="7"/>
  <c r="H9" i="7"/>
  <c r="I9" i="7"/>
  <c r="F10" i="7"/>
  <c r="G10" i="7"/>
  <c r="H10" i="7"/>
  <c r="I10" i="7"/>
  <c r="F11" i="7"/>
  <c r="G11" i="7"/>
  <c r="H11" i="7"/>
  <c r="I11" i="7"/>
  <c r="F12" i="7"/>
  <c r="G12" i="7"/>
  <c r="H12" i="7"/>
  <c r="I12" i="7"/>
  <c r="F13" i="7"/>
  <c r="G13" i="7"/>
  <c r="H13" i="7"/>
  <c r="I13" i="7"/>
  <c r="F14" i="7"/>
  <c r="G14" i="7"/>
  <c r="H14" i="7"/>
  <c r="I14" i="7"/>
  <c r="F15" i="7"/>
  <c r="G15" i="7"/>
  <c r="H15" i="7"/>
  <c r="I15" i="7"/>
  <c r="F16" i="7"/>
  <c r="G16" i="7"/>
  <c r="H16" i="7"/>
  <c r="I16" i="7"/>
  <c r="F17" i="7"/>
  <c r="G17" i="7"/>
  <c r="H17" i="7"/>
  <c r="I17" i="7"/>
  <c r="F18" i="7"/>
  <c r="G18" i="7"/>
  <c r="H18" i="7"/>
  <c r="I18" i="7"/>
  <c r="F19" i="7"/>
  <c r="G19" i="7"/>
  <c r="H19" i="7"/>
  <c r="I19" i="7"/>
  <c r="F20" i="7"/>
  <c r="G20" i="7"/>
  <c r="H20" i="7"/>
  <c r="I20" i="7"/>
  <c r="F21" i="7"/>
  <c r="G21" i="7"/>
  <c r="H21" i="7"/>
  <c r="I21" i="7"/>
  <c r="F22" i="7"/>
  <c r="G22" i="7"/>
  <c r="H22" i="7"/>
  <c r="I22" i="7"/>
  <c r="F23" i="7"/>
  <c r="G23" i="7"/>
  <c r="H23" i="7"/>
  <c r="I23" i="7"/>
  <c r="F24" i="7"/>
  <c r="G24" i="7"/>
  <c r="H24" i="7"/>
  <c r="I24" i="7"/>
  <c r="F25" i="7"/>
  <c r="G25" i="7"/>
  <c r="H25" i="7"/>
  <c r="I25" i="7"/>
  <c r="F26" i="7"/>
  <c r="G26" i="7"/>
  <c r="H26" i="7"/>
  <c r="I26" i="7"/>
  <c r="C28" i="7"/>
  <c r="F2" i="7"/>
  <c r="I2" i="7"/>
  <c r="H2" i="7"/>
  <c r="G2" i="7"/>
  <c r="F8" i="6"/>
  <c r="H9" i="6"/>
  <c r="F9" i="6"/>
  <c r="D9" i="6"/>
  <c r="H8" i="6"/>
  <c r="D8" i="6"/>
  <c r="C8" i="6"/>
  <c r="F3" i="6"/>
  <c r="G3" i="6"/>
  <c r="H3" i="6"/>
  <c r="I3" i="6"/>
  <c r="F4" i="6"/>
  <c r="G4" i="6"/>
  <c r="H4" i="6"/>
  <c r="I4" i="6"/>
  <c r="F5" i="6"/>
  <c r="G5" i="6"/>
  <c r="H5" i="6"/>
  <c r="I5" i="6"/>
  <c r="F6" i="6"/>
  <c r="G6" i="6"/>
  <c r="H6" i="6"/>
  <c r="I6" i="6"/>
  <c r="I2" i="6"/>
  <c r="H2" i="6"/>
  <c r="G2" i="6"/>
  <c r="F2" i="6"/>
  <c r="H11" i="5" l="1"/>
  <c r="F11" i="5"/>
  <c r="D11" i="5"/>
  <c r="H10" i="5"/>
  <c r="F10" i="5"/>
  <c r="D10" i="5"/>
  <c r="C10" i="5"/>
  <c r="F3" i="5"/>
  <c r="G3" i="5"/>
  <c r="H3" i="5"/>
  <c r="I3" i="5"/>
  <c r="F4" i="5"/>
  <c r="G4" i="5"/>
  <c r="H4" i="5"/>
  <c r="I4" i="5"/>
  <c r="F5" i="5"/>
  <c r="G5" i="5"/>
  <c r="H5" i="5"/>
  <c r="I5" i="5"/>
  <c r="F6" i="5"/>
  <c r="G6" i="5"/>
  <c r="H6" i="5"/>
  <c r="I6" i="5"/>
  <c r="F7" i="5"/>
  <c r="G7" i="5"/>
  <c r="H7" i="5"/>
  <c r="I7" i="5"/>
  <c r="F2" i="5"/>
  <c r="I2" i="5"/>
  <c r="H2" i="5"/>
  <c r="G2" i="5"/>
  <c r="H11" i="4"/>
  <c r="F11" i="4"/>
  <c r="D11" i="4"/>
  <c r="C10" i="4"/>
  <c r="H3" i="4"/>
  <c r="H4" i="4"/>
  <c r="H5" i="4"/>
  <c r="H6" i="4"/>
  <c r="H7" i="4"/>
  <c r="H8" i="4"/>
  <c r="H2" i="4"/>
  <c r="F10" i="4"/>
  <c r="D10" i="4"/>
  <c r="H3" i="3"/>
  <c r="H4" i="3"/>
  <c r="H5" i="3"/>
  <c r="H6" i="3"/>
  <c r="H7" i="3"/>
  <c r="H8" i="3"/>
  <c r="H9" i="3"/>
  <c r="H10" i="3"/>
  <c r="H11" i="3"/>
  <c r="H2" i="3"/>
  <c r="C13" i="3"/>
  <c r="D14" i="3"/>
  <c r="D13" i="3"/>
  <c r="F3" i="4"/>
  <c r="G3" i="4"/>
  <c r="I3" i="4"/>
  <c r="F4" i="4"/>
  <c r="G4" i="4"/>
  <c r="I4" i="4"/>
  <c r="F5" i="4"/>
  <c r="G5" i="4"/>
  <c r="I5" i="4"/>
  <c r="F6" i="4"/>
  <c r="G6" i="4"/>
  <c r="I6" i="4"/>
  <c r="F7" i="4"/>
  <c r="G7" i="4"/>
  <c r="I7" i="4"/>
  <c r="F8" i="4"/>
  <c r="G8" i="4"/>
  <c r="I8" i="4"/>
  <c r="I2" i="4"/>
  <c r="G2" i="4"/>
  <c r="F2" i="4"/>
  <c r="F3" i="3"/>
  <c r="G3" i="3"/>
  <c r="I3" i="3"/>
  <c r="F4" i="3"/>
  <c r="G4" i="3"/>
  <c r="I4" i="3"/>
  <c r="F5" i="3"/>
  <c r="G5" i="3"/>
  <c r="I5" i="3"/>
  <c r="F6" i="3"/>
  <c r="G6" i="3"/>
  <c r="I6" i="3"/>
  <c r="F7" i="3"/>
  <c r="G7" i="3"/>
  <c r="I7" i="3"/>
  <c r="F8" i="3"/>
  <c r="G8" i="3"/>
  <c r="I8" i="3"/>
  <c r="F9" i="3"/>
  <c r="G9" i="3"/>
  <c r="I9" i="3"/>
  <c r="F10" i="3"/>
  <c r="G10" i="3"/>
  <c r="I10" i="3"/>
  <c r="F11" i="3"/>
  <c r="G11" i="3"/>
  <c r="I11" i="3"/>
  <c r="I2" i="3"/>
  <c r="G2" i="3"/>
  <c r="F2" i="3"/>
  <c r="H10" i="4" l="1"/>
  <c r="F13" i="3"/>
  <c r="F14" i="3"/>
  <c r="H14" i="3"/>
  <c r="H13" i="3"/>
  <c r="E51" i="2" l="1"/>
  <c r="D51" i="2"/>
  <c r="H5" i="2" s="1"/>
  <c r="C51" i="2"/>
  <c r="F3" i="2"/>
  <c r="G3" i="2"/>
  <c r="I3" i="2"/>
  <c r="F4" i="2"/>
  <c r="G4" i="2"/>
  <c r="I4" i="2"/>
  <c r="F5" i="2"/>
  <c r="F51" i="2" s="1"/>
  <c r="G5" i="2"/>
  <c r="I5" i="2"/>
  <c r="F6" i="2"/>
  <c r="G6" i="2"/>
  <c r="I6" i="2"/>
  <c r="F7" i="2"/>
  <c r="G7" i="2"/>
  <c r="I7" i="2"/>
  <c r="F8" i="2"/>
  <c r="G8" i="2"/>
  <c r="I8" i="2"/>
  <c r="F9" i="2"/>
  <c r="G9" i="2"/>
  <c r="I9" i="2"/>
  <c r="F10" i="2"/>
  <c r="G10" i="2"/>
  <c r="I10" i="2"/>
  <c r="F11" i="2"/>
  <c r="G11" i="2"/>
  <c r="I11" i="2"/>
  <c r="F12" i="2"/>
  <c r="G12" i="2"/>
  <c r="I12" i="2"/>
  <c r="F13" i="2"/>
  <c r="G13" i="2"/>
  <c r="I13" i="2"/>
  <c r="F14" i="2"/>
  <c r="G14" i="2"/>
  <c r="I14" i="2"/>
  <c r="F15" i="2"/>
  <c r="G15" i="2"/>
  <c r="I15" i="2"/>
  <c r="F16" i="2"/>
  <c r="G16" i="2"/>
  <c r="I16" i="2"/>
  <c r="F17" i="2"/>
  <c r="G17" i="2"/>
  <c r="I17" i="2"/>
  <c r="F18" i="2"/>
  <c r="G18" i="2"/>
  <c r="I18" i="2"/>
  <c r="F19" i="2"/>
  <c r="G19" i="2"/>
  <c r="I19" i="2"/>
  <c r="F20" i="2"/>
  <c r="G20" i="2"/>
  <c r="I20" i="2"/>
  <c r="F21" i="2"/>
  <c r="G21" i="2"/>
  <c r="I21" i="2"/>
  <c r="F22" i="2"/>
  <c r="G22" i="2"/>
  <c r="I22" i="2"/>
  <c r="F23" i="2"/>
  <c r="G23" i="2"/>
  <c r="I23" i="2"/>
  <c r="F24" i="2"/>
  <c r="G24" i="2"/>
  <c r="I24" i="2"/>
  <c r="F25" i="2"/>
  <c r="G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F31" i="2"/>
  <c r="G31" i="2"/>
  <c r="I31" i="2"/>
  <c r="F32" i="2"/>
  <c r="G32" i="2"/>
  <c r="I32" i="2"/>
  <c r="F33" i="2"/>
  <c r="G33" i="2"/>
  <c r="I33" i="2"/>
  <c r="F34" i="2"/>
  <c r="G34" i="2"/>
  <c r="I34" i="2"/>
  <c r="F35" i="2"/>
  <c r="G35" i="2"/>
  <c r="I35" i="2"/>
  <c r="F36" i="2"/>
  <c r="G36" i="2"/>
  <c r="I36" i="2"/>
  <c r="F37" i="2"/>
  <c r="G37" i="2"/>
  <c r="I37" i="2"/>
  <c r="F38" i="2"/>
  <c r="G38" i="2"/>
  <c r="I38" i="2"/>
  <c r="F39" i="2"/>
  <c r="G39" i="2"/>
  <c r="I39" i="2"/>
  <c r="F40" i="2"/>
  <c r="G40" i="2"/>
  <c r="I40" i="2"/>
  <c r="F41" i="2"/>
  <c r="G41" i="2"/>
  <c r="I41" i="2"/>
  <c r="F42" i="2"/>
  <c r="G42" i="2"/>
  <c r="I42" i="2"/>
  <c r="F43" i="2"/>
  <c r="G43" i="2"/>
  <c r="I43" i="2"/>
  <c r="F44" i="2"/>
  <c r="G44" i="2"/>
  <c r="I44" i="2"/>
  <c r="F45" i="2"/>
  <c r="G45" i="2"/>
  <c r="I45" i="2"/>
  <c r="F46" i="2"/>
  <c r="G46" i="2"/>
  <c r="I46" i="2"/>
  <c r="F47" i="2"/>
  <c r="G47" i="2"/>
  <c r="I47" i="2"/>
  <c r="F48" i="2"/>
  <c r="G48" i="2"/>
  <c r="I48" i="2"/>
  <c r="F49" i="2"/>
  <c r="G49" i="2"/>
  <c r="I49" i="2"/>
  <c r="I2" i="2"/>
  <c r="G2" i="2"/>
  <c r="F2" i="2"/>
  <c r="G51" i="2" s="1"/>
  <c r="H44" i="2" l="1"/>
  <c r="H36" i="2"/>
  <c r="H24" i="2"/>
  <c r="H8" i="2"/>
  <c r="H47" i="2"/>
  <c r="H39" i="2"/>
  <c r="H31" i="2"/>
  <c r="H23" i="2"/>
  <c r="H15" i="2"/>
  <c r="H7" i="2"/>
  <c r="H2" i="2"/>
  <c r="H46" i="2"/>
  <c r="H42" i="2"/>
  <c r="H38" i="2"/>
  <c r="H34" i="2"/>
  <c r="H30" i="2"/>
  <c r="H26" i="2"/>
  <c r="H22" i="2"/>
  <c r="H18" i="2"/>
  <c r="H14" i="2"/>
  <c r="H10" i="2"/>
  <c r="H6" i="2"/>
  <c r="H48" i="2"/>
  <c r="H40" i="2"/>
  <c r="H32" i="2"/>
  <c r="H28" i="2"/>
  <c r="H20" i="2"/>
  <c r="H16" i="2"/>
  <c r="H12" i="2"/>
  <c r="H4" i="2"/>
  <c r="H43" i="2"/>
  <c r="H35" i="2"/>
  <c r="H27" i="2"/>
  <c r="H19" i="2"/>
  <c r="H11" i="2"/>
  <c r="H3" i="2"/>
  <c r="H49" i="2"/>
  <c r="H45" i="2"/>
  <c r="H41" i="2"/>
  <c r="H37" i="2"/>
  <c r="H33" i="2"/>
  <c r="H29" i="2"/>
  <c r="H25" i="2"/>
  <c r="H21" i="2"/>
  <c r="H17" i="2"/>
  <c r="H13" i="2"/>
  <c r="H9" i="2"/>
  <c r="I51" i="2" l="1"/>
  <c r="H51" i="2"/>
</calcChain>
</file>

<file path=xl/sharedStrings.xml><?xml version="1.0" encoding="utf-8"?>
<sst xmlns="http://schemas.openxmlformats.org/spreadsheetml/2006/main" count="345" uniqueCount="13">
  <si>
    <t>sample name</t>
  </si>
  <si>
    <t>tailing</t>
  </si>
  <si>
    <t>N/A</t>
  </si>
  <si>
    <t>config #</t>
  </si>
  <si>
    <r>
      <rPr>
        <vertAlign val="superscript"/>
        <sz val="11"/>
        <color theme="1"/>
        <rFont val="Calibri"/>
        <family val="2"/>
        <scheme val="minor"/>
      </rPr>
      <t>142</t>
    </r>
    <r>
      <rPr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 (V)</t>
    </r>
  </si>
  <si>
    <r>
      <rPr>
        <vertAlign val="superscript"/>
        <sz val="11"/>
        <color theme="1"/>
        <rFont val="Calibri"/>
        <family val="2"/>
        <scheme val="minor"/>
      </rPr>
      <t>138</t>
    </r>
    <r>
      <rPr>
        <sz val="11"/>
        <color theme="1"/>
        <rFont val="Calibri"/>
        <family val="2"/>
        <scheme val="minor"/>
      </rPr>
      <t>Ce/</t>
    </r>
    <r>
      <rPr>
        <vertAlign val="superscript"/>
        <sz val="11"/>
        <color theme="1"/>
        <rFont val="Calibri"/>
        <family val="2"/>
        <scheme val="minor"/>
      </rPr>
      <t>142</t>
    </r>
    <r>
      <rPr>
        <sz val="11"/>
        <color theme="1"/>
        <rFont val="Calibri"/>
        <family val="2"/>
        <scheme val="minor"/>
      </rPr>
      <t>Ce</t>
    </r>
  </si>
  <si>
    <t>2 s.d.</t>
  </si>
  <si>
    <r>
      <rPr>
        <vertAlign val="superscript"/>
        <sz val="11"/>
        <color theme="1"/>
        <rFont val="Calibri"/>
        <family val="2"/>
        <scheme val="minor"/>
      </rPr>
      <t>138</t>
    </r>
    <r>
      <rPr>
        <sz val="11"/>
        <color theme="1"/>
        <rFont val="Calibri"/>
        <family val="2"/>
        <scheme val="minor"/>
      </rPr>
      <t>Ce/</t>
    </r>
    <r>
      <rPr>
        <vertAlign val="superscript"/>
        <sz val="11"/>
        <color theme="1"/>
        <rFont val="Calibri"/>
        <family val="2"/>
        <scheme val="minor"/>
      </rPr>
      <t>136</t>
    </r>
    <r>
      <rPr>
        <sz val="11"/>
        <color theme="1"/>
        <rFont val="Calibri"/>
        <family val="2"/>
        <scheme val="minor"/>
      </rPr>
      <t>Ce</t>
    </r>
  </si>
  <si>
    <r>
      <rPr>
        <sz val="11"/>
        <color theme="1"/>
        <rFont val="Times New Roman"/>
        <family val="1"/>
      </rPr>
      <t>ε</t>
    </r>
    <r>
      <rPr>
        <vertAlign val="superscript"/>
        <sz val="11"/>
        <color theme="1"/>
        <rFont val="Calibri"/>
        <family val="2"/>
        <scheme val="minor"/>
      </rPr>
      <t>138</t>
    </r>
    <r>
      <rPr>
        <sz val="11"/>
        <color theme="1"/>
        <rFont val="Calibri"/>
        <family val="2"/>
        <scheme val="minor"/>
      </rPr>
      <t>Ce</t>
    </r>
    <r>
      <rPr>
        <vertAlign val="subscript"/>
        <sz val="11"/>
        <color theme="1"/>
        <rFont val="Calibri"/>
        <family val="2"/>
        <scheme val="minor"/>
      </rPr>
      <t>LMV</t>
    </r>
  </si>
  <si>
    <r>
      <rPr>
        <vertAlign val="superscript"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Ce/</t>
    </r>
    <r>
      <rPr>
        <vertAlign val="superscript"/>
        <sz val="11"/>
        <color theme="1"/>
        <rFont val="Calibri"/>
        <family val="2"/>
        <scheme val="minor"/>
      </rPr>
      <t>142</t>
    </r>
    <r>
      <rPr>
        <sz val="11"/>
        <color theme="1"/>
        <rFont val="Calibri"/>
        <family val="2"/>
        <scheme val="minor"/>
      </rPr>
      <t>Ce</t>
    </r>
  </si>
  <si>
    <t>LMV Ce</t>
  </si>
  <si>
    <t>2 s.e.</t>
  </si>
  <si>
    <t>AMES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</si>
</sst>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.000000"/>
    <numFmt numFmtId="166" formatCode="0.0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5" workbookViewId="0">
      <selection activeCell="G31" sqref="G31"/>
    </sheetView>
  </sheetViews>
  <sheetFormatPr baseColWidth="10" defaultRowHeight="15" x14ac:dyDescent="0.25"/>
  <cols>
    <col min="1" max="1" width="12.85546875" bestFit="1" customWidth="1"/>
    <col min="4" max="4" width="10.7109375" bestFit="1" customWidth="1"/>
    <col min="6" max="6" width="12.5703125" bestFit="1" customWidth="1"/>
  </cols>
  <sheetData>
    <row r="1" spans="1:12" ht="18.75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2" t="s">
        <v>6</v>
      </c>
      <c r="H1" s="3" t="s">
        <v>8</v>
      </c>
      <c r="I1" s="2" t="s">
        <v>6</v>
      </c>
      <c r="J1" s="1" t="s">
        <v>9</v>
      </c>
      <c r="K1" s="1" t="s">
        <v>6</v>
      </c>
      <c r="L1" s="3" t="s">
        <v>1</v>
      </c>
    </row>
    <row r="2" spans="1:12" x14ac:dyDescent="0.25">
      <c r="A2" s="4" t="s">
        <v>10</v>
      </c>
      <c r="B2" s="4">
        <v>3</v>
      </c>
      <c r="C2" s="9">
        <v>10.395946262705982</v>
      </c>
      <c r="D2" s="5">
        <v>2.2570615779904289E-2</v>
      </c>
      <c r="E2" s="5">
        <v>2.1948674523326661E-7</v>
      </c>
      <c r="F2" s="6">
        <f>D2/0.01688</f>
        <v>1.337121787909022</v>
      </c>
      <c r="G2" s="6">
        <f>E2/0.01688</f>
        <v>1.3002769267373616E-5</v>
      </c>
      <c r="H2" s="7">
        <f>(D2/D$51-1)*10000</f>
        <v>3.9981952271173071E-2</v>
      </c>
      <c r="I2" s="7">
        <f>(E2/D$2)*10000</f>
        <v>9.7244464827001428E-2</v>
      </c>
      <c r="J2" s="7" t="s">
        <v>2</v>
      </c>
      <c r="K2" s="7" t="s">
        <v>2</v>
      </c>
      <c r="L2">
        <v>0.7938985384481172</v>
      </c>
    </row>
    <row r="3" spans="1:12" x14ac:dyDescent="0.25">
      <c r="A3" s="4" t="s">
        <v>10</v>
      </c>
      <c r="B3" s="4">
        <v>3</v>
      </c>
      <c r="C3" s="9">
        <v>7.7260243611780766</v>
      </c>
      <c r="D3" s="5">
        <v>2.2570398628624547E-2</v>
      </c>
      <c r="E3" s="5">
        <v>2.9325724358585852E-7</v>
      </c>
      <c r="F3" s="6">
        <f t="shared" ref="F3:F49" si="0">D3/0.01688</f>
        <v>1.3371089234967148</v>
      </c>
      <c r="G3" s="6">
        <f t="shared" ref="G3:G49" si="1">E3/0.01688</f>
        <v>1.737305945413854E-5</v>
      </c>
      <c r="H3" s="7">
        <f t="shared" ref="H3:H49" si="2">(D3/D$51-1)*10000</f>
        <v>-5.6228160060234345E-2</v>
      </c>
      <c r="I3" s="7">
        <f t="shared" ref="I3:I49" si="3">(E3/D$2)*10000</f>
        <v>0.12992877396236555</v>
      </c>
      <c r="J3" s="7" t="s">
        <v>2</v>
      </c>
      <c r="K3" s="7" t="s">
        <v>2</v>
      </c>
      <c r="L3">
        <v>0.74410538573315232</v>
      </c>
    </row>
    <row r="4" spans="1:12" x14ac:dyDescent="0.25">
      <c r="A4" s="4" t="s">
        <v>10</v>
      </c>
      <c r="B4" s="4">
        <v>3</v>
      </c>
      <c r="C4" s="9">
        <v>8.711111166999423</v>
      </c>
      <c r="D4" s="5">
        <v>2.2570268629726251E-2</v>
      </c>
      <c r="E4" s="5">
        <v>2.6918065510718098E-7</v>
      </c>
      <c r="F4" s="6">
        <f t="shared" si="0"/>
        <v>1.3371012221401808</v>
      </c>
      <c r="G4" s="6">
        <f t="shared" si="1"/>
        <v>1.5946721274122096E-5</v>
      </c>
      <c r="H4" s="7">
        <f t="shared" si="2"/>
        <v>-0.11382491299061215</v>
      </c>
      <c r="I4" s="7">
        <f t="shared" si="3"/>
        <v>0.1192615468412898</v>
      </c>
      <c r="J4" s="7" t="s">
        <v>2</v>
      </c>
      <c r="K4" s="7" t="s">
        <v>2</v>
      </c>
      <c r="L4">
        <v>0.75368304683383114</v>
      </c>
    </row>
    <row r="5" spans="1:12" x14ac:dyDescent="0.25">
      <c r="A5" s="4" t="s">
        <v>10</v>
      </c>
      <c r="B5" s="4">
        <v>3</v>
      </c>
      <c r="C5" s="9">
        <v>10.772181966621295</v>
      </c>
      <c r="D5" s="5">
        <v>2.2570381089800733E-2</v>
      </c>
      <c r="E5" s="5">
        <v>2.3485515954583742E-7</v>
      </c>
      <c r="F5" s="6">
        <f t="shared" si="0"/>
        <v>1.3371078844668682</v>
      </c>
      <c r="G5" s="6">
        <f t="shared" si="1"/>
        <v>1.3913220352241554E-5</v>
      </c>
      <c r="H5" s="7">
        <f t="shared" si="2"/>
        <v>-6.3998835928558151E-2</v>
      </c>
      <c r="I5" s="7">
        <f t="shared" si="3"/>
        <v>0.10405350116984417</v>
      </c>
      <c r="J5" s="7" t="s">
        <v>2</v>
      </c>
      <c r="K5" s="7" t="s">
        <v>2</v>
      </c>
      <c r="L5">
        <v>0.78167607579374909</v>
      </c>
    </row>
    <row r="6" spans="1:12" x14ac:dyDescent="0.25">
      <c r="A6" s="4" t="s">
        <v>10</v>
      </c>
      <c r="B6" s="4">
        <v>3</v>
      </c>
      <c r="C6" s="9">
        <v>7.0269057366699474</v>
      </c>
      <c r="D6" s="5">
        <v>2.2570635483087489E-2</v>
      </c>
      <c r="E6" s="5">
        <v>3.5647822639261141E-7</v>
      </c>
      <c r="F6" s="6">
        <f t="shared" si="0"/>
        <v>1.3371229551592114</v>
      </c>
      <c r="G6" s="6">
        <f t="shared" si="1"/>
        <v>2.1118378340794515E-5</v>
      </c>
      <c r="H6" s="7">
        <f t="shared" si="2"/>
        <v>4.8711559901271073E-2</v>
      </c>
      <c r="I6" s="7">
        <f t="shared" si="3"/>
        <v>0.15793907878667679</v>
      </c>
      <c r="J6" s="7" t="s">
        <v>2</v>
      </c>
      <c r="K6" s="7" t="s">
        <v>2</v>
      </c>
      <c r="L6">
        <v>0.81618868800246425</v>
      </c>
    </row>
    <row r="7" spans="1:12" x14ac:dyDescent="0.25">
      <c r="A7" s="4" t="s">
        <v>10</v>
      </c>
      <c r="B7" s="4">
        <v>3</v>
      </c>
      <c r="C7" s="9">
        <v>8.2262280469574218</v>
      </c>
      <c r="D7" s="5">
        <v>2.2570222999274889E-2</v>
      </c>
      <c r="E7" s="5">
        <v>3.2181132047066044E-7</v>
      </c>
      <c r="F7" s="6">
        <f t="shared" si="0"/>
        <v>1.3370985189143894</v>
      </c>
      <c r="G7" s="6">
        <f t="shared" si="1"/>
        <v>1.9064651686650501E-5</v>
      </c>
      <c r="H7" s="7">
        <f t="shared" si="2"/>
        <v>-0.13404174457720686</v>
      </c>
      <c r="I7" s="7">
        <f t="shared" si="3"/>
        <v>0.14257976991358146</v>
      </c>
      <c r="J7" s="7" t="s">
        <v>2</v>
      </c>
      <c r="K7" s="7" t="s">
        <v>2</v>
      </c>
      <c r="L7">
        <v>0.7426032053447007</v>
      </c>
    </row>
    <row r="8" spans="1:12" x14ac:dyDescent="0.25">
      <c r="A8" s="4" t="s">
        <v>10</v>
      </c>
      <c r="B8" s="4">
        <v>3</v>
      </c>
      <c r="C8" s="9">
        <v>8.2073410466352623</v>
      </c>
      <c r="D8" s="5">
        <v>2.2570079008820378E-2</v>
      </c>
      <c r="E8" s="5">
        <v>2.6630889385471661E-7</v>
      </c>
      <c r="F8" s="6">
        <f t="shared" si="0"/>
        <v>1.3370899886741932</v>
      </c>
      <c r="G8" s="6">
        <f t="shared" si="1"/>
        <v>1.5776593237838664E-5</v>
      </c>
      <c r="H8" s="7">
        <f t="shared" si="2"/>
        <v>-0.19783753624547096</v>
      </c>
      <c r="I8" s="7">
        <f t="shared" si="3"/>
        <v>0.11798920173539275</v>
      </c>
      <c r="J8" s="7" t="s">
        <v>2</v>
      </c>
      <c r="K8" s="7" t="s">
        <v>2</v>
      </c>
      <c r="L8">
        <v>0.69275944117235655</v>
      </c>
    </row>
    <row r="9" spans="1:12" x14ac:dyDescent="0.25">
      <c r="A9" s="4" t="s">
        <v>10</v>
      </c>
      <c r="B9" s="4">
        <v>3</v>
      </c>
      <c r="C9" s="9">
        <v>11.524634557546024</v>
      </c>
      <c r="D9" s="5">
        <v>2.2569985732760287E-2</v>
      </c>
      <c r="E9" s="5">
        <v>2.1484135984255425E-7</v>
      </c>
      <c r="F9" s="6">
        <f t="shared" si="0"/>
        <v>1.3370844628412493</v>
      </c>
      <c r="G9" s="6">
        <f t="shared" si="1"/>
        <v>1.2727568711051793E-5</v>
      </c>
      <c r="H9" s="7">
        <f t="shared" si="2"/>
        <v>-0.23916402637658152</v>
      </c>
      <c r="I9" s="7">
        <f t="shared" si="3"/>
        <v>9.5186308578181514E-2</v>
      </c>
      <c r="J9" s="7" t="s">
        <v>2</v>
      </c>
      <c r="K9" s="7" t="s">
        <v>2</v>
      </c>
      <c r="L9">
        <v>0.81724843294054006</v>
      </c>
    </row>
    <row r="10" spans="1:12" x14ac:dyDescent="0.25">
      <c r="A10" s="4" t="s">
        <v>10</v>
      </c>
      <c r="B10" s="4">
        <v>3</v>
      </c>
      <c r="C10" s="9">
        <v>9.7290316931006924</v>
      </c>
      <c r="D10" s="5">
        <v>2.2570383447178741E-2</v>
      </c>
      <c r="E10" s="5">
        <v>2.3492074128728282E-7</v>
      </c>
      <c r="F10" s="6">
        <f t="shared" si="0"/>
        <v>1.3371080241219635</v>
      </c>
      <c r="G10" s="6">
        <f t="shared" si="1"/>
        <v>1.3917105526497799E-5</v>
      </c>
      <c r="H10" s="7">
        <f t="shared" si="2"/>
        <v>-6.2954386164104648E-2</v>
      </c>
      <c r="I10" s="7">
        <f t="shared" si="3"/>
        <v>0.10408255741805864</v>
      </c>
      <c r="J10" s="7" t="s">
        <v>2</v>
      </c>
      <c r="K10" s="7" t="s">
        <v>2</v>
      </c>
      <c r="L10">
        <v>0.73996103992877282</v>
      </c>
    </row>
    <row r="11" spans="1:12" x14ac:dyDescent="0.25">
      <c r="A11" s="4" t="s">
        <v>10</v>
      </c>
      <c r="B11" s="4">
        <v>3</v>
      </c>
      <c r="C11" s="9">
        <v>12.721470943461508</v>
      </c>
      <c r="D11" s="5">
        <v>2.2570585300065896E-2</v>
      </c>
      <c r="E11" s="5">
        <v>2.0374311556866639E-7</v>
      </c>
      <c r="F11" s="6">
        <f t="shared" si="0"/>
        <v>1.3371199822313919</v>
      </c>
      <c r="G11" s="6">
        <f t="shared" si="1"/>
        <v>1.2070089784873602E-5</v>
      </c>
      <c r="H11" s="7">
        <f t="shared" si="2"/>
        <v>2.6477686123627109E-2</v>
      </c>
      <c r="I11" s="7">
        <f t="shared" si="3"/>
        <v>9.0269187848241492E-2</v>
      </c>
      <c r="J11" s="7" t="s">
        <v>2</v>
      </c>
      <c r="K11" s="7" t="s">
        <v>2</v>
      </c>
      <c r="L11">
        <v>0.76521329267241578</v>
      </c>
    </row>
    <row r="12" spans="1:12" x14ac:dyDescent="0.25">
      <c r="A12" s="4" t="s">
        <v>10</v>
      </c>
      <c r="B12" s="4">
        <v>3</v>
      </c>
      <c r="C12" s="9">
        <v>11.032000383507228</v>
      </c>
      <c r="D12" s="5">
        <v>2.2570267263943598E-2</v>
      </c>
      <c r="E12" s="5">
        <v>2.390062750199416E-7</v>
      </c>
      <c r="F12" s="6">
        <f t="shared" si="0"/>
        <v>1.3371011412288862</v>
      </c>
      <c r="G12" s="6">
        <f t="shared" si="1"/>
        <v>1.4159139515399385E-5</v>
      </c>
      <c r="H12" s="7">
        <f t="shared" si="2"/>
        <v>-0.11443003078093206</v>
      </c>
      <c r="I12" s="7">
        <f t="shared" si="3"/>
        <v>0.10589266919015139</v>
      </c>
      <c r="J12" s="7" t="s">
        <v>2</v>
      </c>
      <c r="K12" s="7" t="s">
        <v>2</v>
      </c>
      <c r="L12">
        <v>0.65622671968697333</v>
      </c>
    </row>
    <row r="13" spans="1:12" x14ac:dyDescent="0.25">
      <c r="A13" s="4" t="s">
        <v>10</v>
      </c>
      <c r="B13" s="4">
        <v>3</v>
      </c>
      <c r="C13" s="9">
        <v>11.511744084829466</v>
      </c>
      <c r="D13" s="5">
        <v>2.2570334672414216E-2</v>
      </c>
      <c r="E13" s="5">
        <v>2.0481821248811812E-7</v>
      </c>
      <c r="F13" s="6">
        <f t="shared" si="0"/>
        <v>1.3371051346216953</v>
      </c>
      <c r="G13" s="6">
        <f t="shared" si="1"/>
        <v>1.2133780360670506E-5</v>
      </c>
      <c r="H13" s="7">
        <f t="shared" si="2"/>
        <v>-8.4564323621361126E-2</v>
      </c>
      <c r="I13" s="7">
        <f t="shared" si="3"/>
        <v>9.0745513762401503E-2</v>
      </c>
      <c r="J13" s="7" t="s">
        <v>2</v>
      </c>
      <c r="K13" s="7" t="s">
        <v>2</v>
      </c>
      <c r="L13">
        <v>0.63583784981419678</v>
      </c>
    </row>
    <row r="14" spans="1:12" x14ac:dyDescent="0.25">
      <c r="A14" s="4" t="s">
        <v>10</v>
      </c>
      <c r="B14" s="4">
        <v>3</v>
      </c>
      <c r="C14" s="9">
        <v>11.725404419612252</v>
      </c>
      <c r="D14" s="5">
        <v>2.257036981741321E-2</v>
      </c>
      <c r="E14" s="5">
        <v>2.2492858743992747E-7</v>
      </c>
      <c r="F14" s="6">
        <f t="shared" si="0"/>
        <v>1.3371072166713986</v>
      </c>
      <c r="G14" s="6">
        <f t="shared" si="1"/>
        <v>1.3325153284355893E-5</v>
      </c>
      <c r="H14" s="7">
        <f t="shared" si="2"/>
        <v>-6.8993131477901315E-2</v>
      </c>
      <c r="I14" s="7">
        <f t="shared" si="3"/>
        <v>9.9655494397362557E-2</v>
      </c>
      <c r="J14" s="7" t="s">
        <v>2</v>
      </c>
      <c r="K14" s="7" t="s">
        <v>2</v>
      </c>
      <c r="L14">
        <v>0.68151714413370357</v>
      </c>
    </row>
    <row r="15" spans="1:12" x14ac:dyDescent="0.25">
      <c r="A15" s="4" t="s">
        <v>10</v>
      </c>
      <c r="B15" s="4">
        <v>3</v>
      </c>
      <c r="C15" s="9">
        <v>10.541079937937846</v>
      </c>
      <c r="D15" s="5">
        <v>2.2570379833721343E-2</v>
      </c>
      <c r="E15" s="5">
        <v>2.3573281393544206E-7</v>
      </c>
      <c r="F15" s="6">
        <f t="shared" si="0"/>
        <v>1.3371078100545821</v>
      </c>
      <c r="G15" s="6">
        <f t="shared" si="1"/>
        <v>1.3965214095701545E-5</v>
      </c>
      <c r="H15" s="7">
        <f t="shared" si="2"/>
        <v>-6.4555349063022405E-2</v>
      </c>
      <c r="I15" s="7">
        <f t="shared" si="3"/>
        <v>0.10444234939541454</v>
      </c>
      <c r="J15" s="7" t="s">
        <v>2</v>
      </c>
      <c r="K15" s="7" t="s">
        <v>2</v>
      </c>
      <c r="L15">
        <v>0.707817043886942</v>
      </c>
    </row>
    <row r="16" spans="1:12" x14ac:dyDescent="0.25">
      <c r="A16" s="4" t="s">
        <v>10</v>
      </c>
      <c r="B16" s="4">
        <v>3</v>
      </c>
      <c r="C16" s="9">
        <v>12.292974615877684</v>
      </c>
      <c r="D16" s="5">
        <v>2.2570456603172733E-2</v>
      </c>
      <c r="E16" s="5">
        <v>1.9588243964119834E-7</v>
      </c>
      <c r="F16" s="6">
        <f t="shared" si="0"/>
        <v>1.3371123580078634</v>
      </c>
      <c r="G16" s="6">
        <f t="shared" si="1"/>
        <v>1.1604409931350613E-5</v>
      </c>
      <c r="H16" s="7">
        <f t="shared" si="2"/>
        <v>-3.054220601095281E-2</v>
      </c>
      <c r="I16" s="7">
        <f t="shared" si="3"/>
        <v>8.6786484494411523E-2</v>
      </c>
      <c r="J16" s="7" t="s">
        <v>2</v>
      </c>
      <c r="K16" s="7" t="s">
        <v>2</v>
      </c>
      <c r="L16">
        <v>0.70621483329348722</v>
      </c>
    </row>
    <row r="17" spans="1:12" x14ac:dyDescent="0.25">
      <c r="A17" s="4" t="s">
        <v>10</v>
      </c>
      <c r="B17" s="4">
        <v>3</v>
      </c>
      <c r="C17" s="9">
        <v>11.369804819601743</v>
      </c>
      <c r="D17" s="5">
        <v>2.2570110214524149E-2</v>
      </c>
      <c r="E17" s="5">
        <v>2.2945690122993236E-7</v>
      </c>
      <c r="F17" s="6">
        <f t="shared" si="0"/>
        <v>1.3370918373533265</v>
      </c>
      <c r="G17" s="6">
        <f t="shared" si="1"/>
        <v>1.359341831930879E-5</v>
      </c>
      <c r="H17" s="7">
        <f t="shared" si="2"/>
        <v>-0.1840116713058837</v>
      </c>
      <c r="I17" s="7">
        <f t="shared" si="3"/>
        <v>0.10166178161352112</v>
      </c>
      <c r="J17" s="7" t="s">
        <v>2</v>
      </c>
      <c r="K17" s="7" t="s">
        <v>2</v>
      </c>
      <c r="L17">
        <v>0.73824684202562052</v>
      </c>
    </row>
    <row r="18" spans="1:12" x14ac:dyDescent="0.25">
      <c r="A18" s="4" t="s">
        <v>10</v>
      </c>
      <c r="B18" s="4">
        <v>3</v>
      </c>
      <c r="C18" s="9">
        <v>10.354439522407413</v>
      </c>
      <c r="D18" s="5">
        <v>2.2570135057809641E-2</v>
      </c>
      <c r="E18" s="5">
        <v>2.3596991285681251E-7</v>
      </c>
      <c r="F18" s="6">
        <f t="shared" si="0"/>
        <v>1.3370933091119457</v>
      </c>
      <c r="G18" s="6">
        <f t="shared" si="1"/>
        <v>1.3979260240332496E-5</v>
      </c>
      <c r="H18" s="7">
        <f t="shared" si="2"/>
        <v>-0.17300471205405898</v>
      </c>
      <c r="I18" s="7">
        <f t="shared" si="3"/>
        <v>0.10454739700407639</v>
      </c>
      <c r="J18" s="7" t="s">
        <v>2</v>
      </c>
      <c r="K18" s="7" t="s">
        <v>2</v>
      </c>
      <c r="L18">
        <v>0.90044767173722162</v>
      </c>
    </row>
    <row r="19" spans="1:12" x14ac:dyDescent="0.25">
      <c r="A19" s="4" t="s">
        <v>10</v>
      </c>
      <c r="B19" s="4">
        <v>3</v>
      </c>
      <c r="C19" s="9">
        <v>10.153039647714408</v>
      </c>
      <c r="D19" s="5">
        <v>2.2570065567376132E-2</v>
      </c>
      <c r="E19" s="5">
        <v>1.966433266015445E-7</v>
      </c>
      <c r="F19" s="6">
        <f t="shared" si="0"/>
        <v>1.3370891923801027</v>
      </c>
      <c r="G19" s="6">
        <f t="shared" si="1"/>
        <v>1.164948617307728E-5</v>
      </c>
      <c r="H19" s="7">
        <f t="shared" si="2"/>
        <v>-0.20379284473959203</v>
      </c>
      <c r="I19" s="7">
        <f t="shared" si="3"/>
        <v>8.7123598451676068E-2</v>
      </c>
      <c r="J19" s="7" t="s">
        <v>2</v>
      </c>
      <c r="K19" s="7" t="s">
        <v>2</v>
      </c>
      <c r="L19">
        <v>0.81825753932507794</v>
      </c>
    </row>
    <row r="20" spans="1:12" x14ac:dyDescent="0.25">
      <c r="A20" s="4" t="s">
        <v>10</v>
      </c>
      <c r="B20" s="4">
        <v>3</v>
      </c>
      <c r="C20" s="9">
        <v>8.5408710676885899</v>
      </c>
      <c r="D20" s="5">
        <v>2.2570406843827259E-2</v>
      </c>
      <c r="E20" s="5">
        <v>2.6467781739822919E-7</v>
      </c>
      <c r="F20" s="6">
        <f t="shared" si="0"/>
        <v>1.3371094101793402</v>
      </c>
      <c r="G20" s="6">
        <f t="shared" si="1"/>
        <v>1.5679965485677084E-5</v>
      </c>
      <c r="H20" s="7">
        <f t="shared" si="2"/>
        <v>-5.2588367669414993E-2</v>
      </c>
      <c r="I20" s="7">
        <f t="shared" si="3"/>
        <v>0.11726654690293592</v>
      </c>
      <c r="J20" s="7" t="s">
        <v>2</v>
      </c>
      <c r="K20" s="7" t="s">
        <v>2</v>
      </c>
      <c r="L20">
        <v>0.72055307925769707</v>
      </c>
    </row>
    <row r="21" spans="1:12" x14ac:dyDescent="0.25">
      <c r="A21" s="4" t="s">
        <v>10</v>
      </c>
      <c r="B21" s="4">
        <v>3</v>
      </c>
      <c r="C21" s="9">
        <v>9.6253872290718157</v>
      </c>
      <c r="D21" s="5">
        <v>2.2569897011999681E-2</v>
      </c>
      <c r="E21" s="5">
        <v>2.1682368363738064E-7</v>
      </c>
      <c r="F21" s="6">
        <f t="shared" si="0"/>
        <v>1.337079206872019</v>
      </c>
      <c r="G21" s="6">
        <f t="shared" si="1"/>
        <v>1.284500495482113E-5</v>
      </c>
      <c r="H21" s="7">
        <f t="shared" si="2"/>
        <v>-0.27847226510280265</v>
      </c>
      <c r="I21" s="7">
        <f t="shared" si="3"/>
        <v>9.6064584923920976E-2</v>
      </c>
      <c r="J21" s="7" t="s">
        <v>2</v>
      </c>
      <c r="K21" s="7" t="s">
        <v>2</v>
      </c>
      <c r="L21">
        <v>0.81789739624220248</v>
      </c>
    </row>
    <row r="22" spans="1:12" x14ac:dyDescent="0.25">
      <c r="A22" s="4" t="s">
        <v>10</v>
      </c>
      <c r="B22" s="4">
        <v>3</v>
      </c>
      <c r="C22" s="9">
        <v>8.6095295292894729</v>
      </c>
      <c r="D22" s="5">
        <v>2.2570537729247317E-2</v>
      </c>
      <c r="E22" s="5">
        <v>2.4035742930061761E-7</v>
      </c>
      <c r="F22" s="6">
        <f t="shared" si="0"/>
        <v>1.337117164054936</v>
      </c>
      <c r="G22" s="6">
        <f t="shared" si="1"/>
        <v>1.4239184200273556E-5</v>
      </c>
      <c r="H22" s="7">
        <f t="shared" si="2"/>
        <v>5.4011637806716806E-3</v>
      </c>
      <c r="I22" s="7">
        <f t="shared" si="3"/>
        <v>0.10649130340281608</v>
      </c>
      <c r="J22" s="7" t="s">
        <v>2</v>
      </c>
      <c r="K22" s="7" t="s">
        <v>2</v>
      </c>
      <c r="L22">
        <v>0.75327968908509213</v>
      </c>
    </row>
    <row r="23" spans="1:12" x14ac:dyDescent="0.25">
      <c r="A23" s="4" t="s">
        <v>10</v>
      </c>
      <c r="B23" s="4">
        <v>3</v>
      </c>
      <c r="C23" s="9">
        <v>8.3012362115758336</v>
      </c>
      <c r="D23" s="5">
        <v>2.2570597296928875E-2</v>
      </c>
      <c r="E23" s="5">
        <v>2.2962153801019979E-7</v>
      </c>
      <c r="F23" s="6">
        <f t="shared" si="0"/>
        <v>1.3371206929460235</v>
      </c>
      <c r="G23" s="6">
        <f t="shared" si="1"/>
        <v>1.3603171683068708E-5</v>
      </c>
      <c r="H23" s="7">
        <f t="shared" si="2"/>
        <v>3.1792964654275835E-2</v>
      </c>
      <c r="I23" s="7">
        <f t="shared" si="3"/>
        <v>0.10173472458586749</v>
      </c>
      <c r="J23" s="7" t="s">
        <v>2</v>
      </c>
      <c r="K23" s="7" t="s">
        <v>2</v>
      </c>
      <c r="L23">
        <v>0.71676615867466609</v>
      </c>
    </row>
    <row r="24" spans="1:12" x14ac:dyDescent="0.25">
      <c r="A24" s="4" t="s">
        <v>10</v>
      </c>
      <c r="B24" s="4">
        <v>3</v>
      </c>
      <c r="C24" s="9">
        <v>9.072797590997574</v>
      </c>
      <c r="D24" s="5">
        <v>2.2570233304707813E-2</v>
      </c>
      <c r="E24" s="5">
        <v>2.1383363289070869E-7</v>
      </c>
      <c r="F24" s="6">
        <f t="shared" si="0"/>
        <v>1.3370991294258183</v>
      </c>
      <c r="G24" s="6">
        <f t="shared" si="1"/>
        <v>1.26678692470799E-5</v>
      </c>
      <c r="H24" s="7">
        <f t="shared" si="2"/>
        <v>-0.12947586377598519</v>
      </c>
      <c r="I24" s="7">
        <f t="shared" si="3"/>
        <v>9.473983119286232E-2</v>
      </c>
      <c r="J24" s="7" t="s">
        <v>2</v>
      </c>
      <c r="K24" s="7" t="s">
        <v>2</v>
      </c>
      <c r="L24">
        <v>0.79369338300911885</v>
      </c>
    </row>
    <row r="25" spans="1:12" x14ac:dyDescent="0.25">
      <c r="A25" s="4" t="s">
        <v>10</v>
      </c>
      <c r="B25" s="4">
        <v>3</v>
      </c>
      <c r="C25" s="9">
        <v>9.1283675964759343</v>
      </c>
      <c r="D25" s="5">
        <v>2.2570942647698957E-2</v>
      </c>
      <c r="E25" s="5">
        <v>2.6485183525295493E-7</v>
      </c>
      <c r="F25" s="6">
        <f t="shared" si="0"/>
        <v>1.3371411521148673</v>
      </c>
      <c r="G25" s="6">
        <f t="shared" si="1"/>
        <v>1.5690274600293541E-5</v>
      </c>
      <c r="H25" s="7">
        <f t="shared" si="2"/>
        <v>0.18480259196262949</v>
      </c>
      <c r="I25" s="7">
        <f t="shared" si="3"/>
        <v>0.11734364619717878</v>
      </c>
      <c r="J25" s="7" t="s">
        <v>2</v>
      </c>
      <c r="K25" s="7" t="s">
        <v>2</v>
      </c>
      <c r="L25">
        <v>0.72813298476093058</v>
      </c>
    </row>
    <row r="26" spans="1:12" x14ac:dyDescent="0.25">
      <c r="A26" s="4" t="s">
        <v>10</v>
      </c>
      <c r="B26" s="4">
        <v>3</v>
      </c>
      <c r="C26" s="9">
        <v>13.46111705973607</v>
      </c>
      <c r="D26" s="5">
        <v>2.257050000550807E-2</v>
      </c>
      <c r="E26" s="5">
        <v>1.7999786347749383E-7</v>
      </c>
      <c r="F26" s="6">
        <f t="shared" si="0"/>
        <v>1.3371149292362601</v>
      </c>
      <c r="G26" s="6">
        <f t="shared" si="1"/>
        <v>1.0663380537766223E-5</v>
      </c>
      <c r="H26" s="7">
        <f t="shared" si="2"/>
        <v>-1.1312553930276081E-2</v>
      </c>
      <c r="I26" s="7">
        <f t="shared" si="3"/>
        <v>7.9748760615452344E-2</v>
      </c>
      <c r="J26" s="7" t="s">
        <v>2</v>
      </c>
      <c r="K26" s="7" t="s">
        <v>2</v>
      </c>
      <c r="L26">
        <v>0.75590952991236815</v>
      </c>
    </row>
    <row r="27" spans="1:12" x14ac:dyDescent="0.25">
      <c r="A27" s="4" t="s">
        <v>10</v>
      </c>
      <c r="B27" s="4">
        <v>3</v>
      </c>
      <c r="C27" s="9">
        <v>10.954279864954522</v>
      </c>
      <c r="D27" s="5">
        <v>2.257042840890389E-2</v>
      </c>
      <c r="E27" s="5">
        <v>1.45438409538765E-7</v>
      </c>
      <c r="F27" s="6">
        <f t="shared" si="0"/>
        <v>1.3371106877312731</v>
      </c>
      <c r="G27" s="6">
        <f t="shared" si="1"/>
        <v>8.6160195224386856E-6</v>
      </c>
      <c r="H27" s="7">
        <f t="shared" si="2"/>
        <v>-4.3033837539008246E-2</v>
      </c>
      <c r="I27" s="7">
        <f t="shared" si="3"/>
        <v>6.4437058765696525E-2</v>
      </c>
      <c r="J27" s="7" t="s">
        <v>2</v>
      </c>
      <c r="K27" s="7" t="s">
        <v>2</v>
      </c>
      <c r="L27">
        <v>0.77506501595658062</v>
      </c>
    </row>
    <row r="28" spans="1:12" x14ac:dyDescent="0.25">
      <c r="A28" s="4" t="s">
        <v>10</v>
      </c>
      <c r="B28" s="4">
        <v>3</v>
      </c>
      <c r="C28" s="9">
        <v>6.9888841717351333</v>
      </c>
      <c r="D28" s="5">
        <v>2.2570929919397163E-2</v>
      </c>
      <c r="E28" s="5">
        <v>2.7826615699220486E-7</v>
      </c>
      <c r="F28" s="6">
        <f t="shared" si="0"/>
        <v>1.3371403980685523</v>
      </c>
      <c r="G28" s="6">
        <f t="shared" si="1"/>
        <v>1.6484961907121142E-5</v>
      </c>
      <c r="H28" s="7">
        <f t="shared" si="2"/>
        <v>0.17916324529521077</v>
      </c>
      <c r="I28" s="7">
        <f t="shared" si="3"/>
        <v>0.12328691414788898</v>
      </c>
      <c r="J28" s="7" t="s">
        <v>2</v>
      </c>
      <c r="K28" s="7" t="s">
        <v>2</v>
      </c>
      <c r="L28">
        <v>0.61943599188772236</v>
      </c>
    </row>
    <row r="29" spans="1:12" x14ac:dyDescent="0.25">
      <c r="A29" s="4" t="s">
        <v>10</v>
      </c>
      <c r="B29" s="4">
        <v>3</v>
      </c>
      <c r="C29" s="9">
        <v>12.914035300169029</v>
      </c>
      <c r="D29" s="5">
        <v>2.257047794408305E-2</v>
      </c>
      <c r="E29" s="5">
        <v>1.8894574372148493E-7</v>
      </c>
      <c r="F29" s="6">
        <f t="shared" si="0"/>
        <v>1.3371136222798017</v>
      </c>
      <c r="G29" s="6">
        <f t="shared" si="1"/>
        <v>1.1193468229945791E-5</v>
      </c>
      <c r="H29" s="7">
        <f t="shared" si="2"/>
        <v>-2.1086994044239304E-2</v>
      </c>
      <c r="I29" s="7">
        <f t="shared" si="3"/>
        <v>8.3713154113284075E-2</v>
      </c>
      <c r="J29" s="7" t="s">
        <v>2</v>
      </c>
      <c r="K29" s="7" t="s">
        <v>2</v>
      </c>
      <c r="L29">
        <v>0.70931554788292273</v>
      </c>
    </row>
    <row r="30" spans="1:12" x14ac:dyDescent="0.25">
      <c r="A30" s="4" t="s">
        <v>10</v>
      </c>
      <c r="B30" s="4">
        <v>3</v>
      </c>
      <c r="C30" s="9">
        <v>11.889620306003039</v>
      </c>
      <c r="D30" s="5">
        <v>2.2570809097873304E-2</v>
      </c>
      <c r="E30" s="5">
        <v>2.0206112303914268E-7</v>
      </c>
      <c r="F30" s="6">
        <f t="shared" si="0"/>
        <v>1.337133240395338</v>
      </c>
      <c r="G30" s="6">
        <f t="shared" si="1"/>
        <v>1.197044567767433E-5</v>
      </c>
      <c r="H30" s="7">
        <f t="shared" si="2"/>
        <v>0.12563258042330716</v>
      </c>
      <c r="I30" s="7">
        <f t="shared" si="3"/>
        <v>8.9523974449579463E-2</v>
      </c>
      <c r="J30" s="7" t="s">
        <v>2</v>
      </c>
      <c r="K30" s="7" t="s">
        <v>2</v>
      </c>
      <c r="L30">
        <v>0.66863012000517053</v>
      </c>
    </row>
    <row r="31" spans="1:12" x14ac:dyDescent="0.25">
      <c r="A31" s="4" t="s">
        <v>10</v>
      </c>
      <c r="B31" s="4">
        <v>3</v>
      </c>
      <c r="C31" s="9">
        <v>11.574032362475165</v>
      </c>
      <c r="D31" s="5">
        <v>2.2570632455695312E-2</v>
      </c>
      <c r="E31" s="5">
        <v>2.0328248304486203E-7</v>
      </c>
      <c r="F31" s="6">
        <f t="shared" si="0"/>
        <v>1.3371227758113338</v>
      </c>
      <c r="G31" s="6">
        <f t="shared" si="1"/>
        <v>1.2042801128250121E-5</v>
      </c>
      <c r="H31" s="7">
        <f t="shared" si="2"/>
        <v>4.7370256539558397E-2</v>
      </c>
      <c r="I31" s="7">
        <f t="shared" si="3"/>
        <v>9.0065102798770003E-2</v>
      </c>
      <c r="J31" s="7" t="s">
        <v>2</v>
      </c>
      <c r="K31" s="7" t="s">
        <v>2</v>
      </c>
      <c r="L31">
        <v>0.72447185525624702</v>
      </c>
    </row>
    <row r="32" spans="1:12" x14ac:dyDescent="0.25">
      <c r="A32" s="4" t="s">
        <v>10</v>
      </c>
      <c r="B32" s="4">
        <v>3</v>
      </c>
      <c r="C32" s="9">
        <v>6.8342807974923039</v>
      </c>
      <c r="D32" s="5">
        <v>2.2571053298513021E-2</v>
      </c>
      <c r="E32" s="5">
        <v>2.6543766441692806E-7</v>
      </c>
      <c r="F32" s="6">
        <f t="shared" si="0"/>
        <v>1.3371477072578803</v>
      </c>
      <c r="G32" s="6">
        <f t="shared" si="1"/>
        <v>1.572498011948626E-5</v>
      </c>
      <c r="H32" s="7">
        <f t="shared" si="2"/>
        <v>0.23382706588304103</v>
      </c>
      <c r="I32" s="7">
        <f t="shared" si="3"/>
        <v>0.11760320010996778</v>
      </c>
      <c r="J32" s="7" t="s">
        <v>2</v>
      </c>
      <c r="K32" s="7" t="s">
        <v>2</v>
      </c>
      <c r="L32">
        <v>0.64249816917483393</v>
      </c>
    </row>
    <row r="33" spans="1:12" x14ac:dyDescent="0.25">
      <c r="A33" s="4" t="s">
        <v>10</v>
      </c>
      <c r="B33" s="4">
        <v>3</v>
      </c>
      <c r="C33" s="9">
        <v>10.009425000411113</v>
      </c>
      <c r="D33" s="5">
        <v>2.2570728709681201E-2</v>
      </c>
      <c r="E33" s="5">
        <v>2.0870646820962087E-7</v>
      </c>
      <c r="F33" s="6">
        <f t="shared" si="0"/>
        <v>1.3371284780616826</v>
      </c>
      <c r="G33" s="6">
        <f t="shared" si="1"/>
        <v>1.2364127263603133E-5</v>
      </c>
      <c r="H33" s="7">
        <f t="shared" si="2"/>
        <v>9.0016133671433352E-2</v>
      </c>
      <c r="I33" s="7">
        <f t="shared" si="3"/>
        <v>9.2468220736557097E-2</v>
      </c>
      <c r="J33" s="7" t="s">
        <v>2</v>
      </c>
      <c r="K33" s="7" t="s">
        <v>2</v>
      </c>
      <c r="L33">
        <v>0.69101596841618784</v>
      </c>
    </row>
    <row r="34" spans="1:12" x14ac:dyDescent="0.25">
      <c r="A34" s="4" t="s">
        <v>10</v>
      </c>
      <c r="B34" s="4">
        <v>3</v>
      </c>
      <c r="C34" s="9">
        <v>10.598911024377966</v>
      </c>
      <c r="D34" s="5">
        <v>2.2570501986212122E-2</v>
      </c>
      <c r="E34" s="5">
        <v>2.2688601837514742E-7</v>
      </c>
      <c r="F34" s="6">
        <f t="shared" si="0"/>
        <v>1.3371150465765476</v>
      </c>
      <c r="G34" s="6">
        <f t="shared" si="1"/>
        <v>1.3441114832650915E-5</v>
      </c>
      <c r="H34" s="7">
        <f t="shared" si="2"/>
        <v>-1.0434991709606933E-2</v>
      </c>
      <c r="I34" s="7">
        <f t="shared" si="3"/>
        <v>0.10052274186385071</v>
      </c>
      <c r="J34" s="7" t="s">
        <v>2</v>
      </c>
      <c r="K34" s="7" t="s">
        <v>2</v>
      </c>
      <c r="L34">
        <v>0.65315231688443109</v>
      </c>
    </row>
    <row r="35" spans="1:12" x14ac:dyDescent="0.25">
      <c r="A35" s="4" t="s">
        <v>10</v>
      </c>
      <c r="B35" s="4">
        <v>3</v>
      </c>
      <c r="C35" s="9">
        <v>10.517093064801784</v>
      </c>
      <c r="D35" s="5">
        <v>2.2570661882975355E-2</v>
      </c>
      <c r="E35" s="5">
        <v>2.0293684854017355E-7</v>
      </c>
      <c r="F35" s="6">
        <f t="shared" si="0"/>
        <v>1.3371245191336112</v>
      </c>
      <c r="G35" s="6">
        <f t="shared" si="1"/>
        <v>1.2022325150484216E-5</v>
      </c>
      <c r="H35" s="7">
        <f t="shared" si="2"/>
        <v>6.0408180710957993E-2</v>
      </c>
      <c r="I35" s="7">
        <f t="shared" si="3"/>
        <v>8.9911968073488724E-2</v>
      </c>
      <c r="J35" s="7" t="s">
        <v>2</v>
      </c>
      <c r="K35" s="7" t="s">
        <v>2</v>
      </c>
      <c r="L35">
        <v>0.86250148345225197</v>
      </c>
    </row>
    <row r="36" spans="1:12" x14ac:dyDescent="0.25">
      <c r="A36" s="4" t="s">
        <v>10</v>
      </c>
      <c r="B36" s="4">
        <v>3</v>
      </c>
      <c r="C36" s="9">
        <v>9.9103046768561054</v>
      </c>
      <c r="D36" s="5">
        <v>2.2570596854659578E-2</v>
      </c>
      <c r="E36" s="5">
        <v>2.2514595521014071E-7</v>
      </c>
      <c r="F36" s="6">
        <f t="shared" si="0"/>
        <v>1.3371206667452358</v>
      </c>
      <c r="G36" s="6">
        <f t="shared" si="1"/>
        <v>1.3338030521927769E-5</v>
      </c>
      <c r="H36" s="7">
        <f t="shared" si="2"/>
        <v>3.1597014720219363E-2</v>
      </c>
      <c r="I36" s="7">
        <f t="shared" si="3"/>
        <v>9.9751800041981586E-2</v>
      </c>
      <c r="J36" s="7" t="s">
        <v>2</v>
      </c>
      <c r="K36" s="7" t="s">
        <v>2</v>
      </c>
      <c r="L36">
        <v>0.74696353325182541</v>
      </c>
    </row>
    <row r="37" spans="1:12" x14ac:dyDescent="0.25">
      <c r="A37" s="4" t="s">
        <v>10</v>
      </c>
      <c r="B37" s="4">
        <v>3</v>
      </c>
      <c r="C37" s="9">
        <v>11.060789854706568</v>
      </c>
      <c r="D37" s="5">
        <v>2.2570615697447241E-2</v>
      </c>
      <c r="E37" s="5">
        <v>2.0866515101085442E-7</v>
      </c>
      <c r="F37" s="6">
        <f t="shared" si="0"/>
        <v>1.3371217830241258</v>
      </c>
      <c r="G37" s="6">
        <f t="shared" si="1"/>
        <v>1.2361679562254409E-5</v>
      </c>
      <c r="H37" s="7">
        <f t="shared" si="2"/>
        <v>3.9945419205711374E-2</v>
      </c>
      <c r="I37" s="7">
        <f t="shared" si="3"/>
        <v>9.2449914989310614E-2</v>
      </c>
      <c r="J37" s="7" t="s">
        <v>2</v>
      </c>
      <c r="K37" s="7" t="s">
        <v>2</v>
      </c>
      <c r="L37">
        <v>0.79848758393099839</v>
      </c>
    </row>
    <row r="38" spans="1:12" x14ac:dyDescent="0.25">
      <c r="A38" s="4" t="s">
        <v>10</v>
      </c>
      <c r="B38" s="4">
        <v>3</v>
      </c>
      <c r="C38" s="9">
        <v>9.6712421987607833</v>
      </c>
      <c r="D38" s="5">
        <v>2.2570589887062883E-2</v>
      </c>
      <c r="E38" s="5">
        <v>2.2104536528626953E-7</v>
      </c>
      <c r="F38" s="6">
        <f t="shared" si="0"/>
        <v>1.3371202539729197</v>
      </c>
      <c r="G38" s="6">
        <f t="shared" si="1"/>
        <v>1.3095104578570471E-5</v>
      </c>
      <c r="H38" s="7">
        <f t="shared" si="2"/>
        <v>2.850998128689497E-2</v>
      </c>
      <c r="I38" s="7">
        <f t="shared" si="3"/>
        <v>9.7935017565217219E-2</v>
      </c>
      <c r="J38" s="7" t="s">
        <v>2</v>
      </c>
      <c r="K38" s="7" t="s">
        <v>2</v>
      </c>
      <c r="L38">
        <v>0.59772357184204061</v>
      </c>
    </row>
    <row r="39" spans="1:12" x14ac:dyDescent="0.25">
      <c r="A39" s="4" t="s">
        <v>10</v>
      </c>
      <c r="B39" s="4">
        <v>3</v>
      </c>
      <c r="C39" s="9">
        <v>7.5840697075977603</v>
      </c>
      <c r="D39" s="5">
        <v>2.2571199228903108E-2</v>
      </c>
      <c r="E39" s="5">
        <v>3.0041667110641077E-7</v>
      </c>
      <c r="F39" s="6">
        <f t="shared" si="0"/>
        <v>1.33715635242317</v>
      </c>
      <c r="G39" s="6">
        <f t="shared" si="1"/>
        <v>1.7797196155593056E-5</v>
      </c>
      <c r="H39" s="7">
        <f t="shared" si="2"/>
        <v>0.29848235706619874</v>
      </c>
      <c r="I39" s="7">
        <f t="shared" si="3"/>
        <v>0.13310078645434489</v>
      </c>
      <c r="J39" s="7" t="s">
        <v>2</v>
      </c>
      <c r="K39" s="7" t="s">
        <v>2</v>
      </c>
      <c r="L39">
        <v>0.82360864461333927</v>
      </c>
    </row>
    <row r="40" spans="1:12" x14ac:dyDescent="0.25">
      <c r="A40" s="4" t="s">
        <v>10</v>
      </c>
      <c r="B40" s="4">
        <v>3</v>
      </c>
      <c r="C40" s="9">
        <v>7.9136594609166879</v>
      </c>
      <c r="D40" s="5">
        <v>2.2571029946767091E-2</v>
      </c>
      <c r="E40" s="5">
        <v>2.733430722683833E-7</v>
      </c>
      <c r="F40" s="6">
        <f t="shared" si="0"/>
        <v>1.3371463238606098</v>
      </c>
      <c r="G40" s="6">
        <f t="shared" si="1"/>
        <v>1.6193309968506119E-5</v>
      </c>
      <c r="H40" s="7">
        <f t="shared" si="2"/>
        <v>0.22348094173452182</v>
      </c>
      <c r="I40" s="7">
        <f t="shared" si="3"/>
        <v>0.12110572211846955</v>
      </c>
      <c r="J40" s="7" t="s">
        <v>2</v>
      </c>
      <c r="K40" s="7" t="s">
        <v>2</v>
      </c>
      <c r="L40">
        <v>0.78102768323006622</v>
      </c>
    </row>
    <row r="41" spans="1:12" x14ac:dyDescent="0.25">
      <c r="A41" s="4" t="s">
        <v>10</v>
      </c>
      <c r="B41" s="4">
        <v>3</v>
      </c>
      <c r="C41" s="9">
        <v>7.4120675822661939</v>
      </c>
      <c r="D41" s="5">
        <v>2.2571337017059781E-2</v>
      </c>
      <c r="E41" s="5">
        <v>2.9072950264577379E-7</v>
      </c>
      <c r="F41" s="6">
        <f t="shared" si="0"/>
        <v>1.33716451522866</v>
      </c>
      <c r="G41" s="6">
        <f t="shared" si="1"/>
        <v>1.7223311768114561E-5</v>
      </c>
      <c r="H41" s="7">
        <f t="shared" si="2"/>
        <v>0.35953018532319803</v>
      </c>
      <c r="I41" s="7">
        <f t="shared" si="3"/>
        <v>0.12880884840750528</v>
      </c>
      <c r="J41" s="7" t="s">
        <v>2</v>
      </c>
      <c r="K41" s="7" t="s">
        <v>2</v>
      </c>
      <c r="L41">
        <v>0.73775124364947464</v>
      </c>
    </row>
    <row r="42" spans="1:12" x14ac:dyDescent="0.25">
      <c r="A42" s="4" t="s">
        <v>10</v>
      </c>
      <c r="B42" s="4">
        <v>3</v>
      </c>
      <c r="C42" s="9">
        <v>9.8216483072076084</v>
      </c>
      <c r="D42" s="5">
        <v>2.257067029621157E-2</v>
      </c>
      <c r="E42" s="5">
        <v>2.2643508383085614E-7</v>
      </c>
      <c r="F42" s="6">
        <f t="shared" si="0"/>
        <v>1.3371250175480789</v>
      </c>
      <c r="G42" s="6">
        <f t="shared" si="1"/>
        <v>1.3414400700880104E-5</v>
      </c>
      <c r="H42" s="7">
        <f t="shared" si="2"/>
        <v>6.413571297381182E-2</v>
      </c>
      <c r="I42" s="7">
        <f t="shared" si="3"/>
        <v>0.10032295354230532</v>
      </c>
      <c r="J42" s="7" t="s">
        <v>2</v>
      </c>
      <c r="K42" s="7" t="s">
        <v>2</v>
      </c>
      <c r="L42">
        <v>0.67787931240208987</v>
      </c>
    </row>
    <row r="43" spans="1:12" x14ac:dyDescent="0.25">
      <c r="A43" s="4" t="s">
        <v>10</v>
      </c>
      <c r="B43" s="4">
        <v>3</v>
      </c>
      <c r="C43" s="9">
        <v>8.812817875015881</v>
      </c>
      <c r="D43" s="5">
        <v>2.25705766362467E-2</v>
      </c>
      <c r="E43" s="5">
        <v>2.2715608470464863E-7</v>
      </c>
      <c r="F43" s="6">
        <f t="shared" si="0"/>
        <v>1.337119468971961</v>
      </c>
      <c r="G43" s="6">
        <f t="shared" si="1"/>
        <v>1.3457114022787241E-5</v>
      </c>
      <c r="H43" s="7">
        <f t="shared" si="2"/>
        <v>2.2639131642687715E-2</v>
      </c>
      <c r="I43" s="7">
        <f t="shared" si="3"/>
        <v>0.10064239581221204</v>
      </c>
      <c r="J43" s="7" t="s">
        <v>2</v>
      </c>
      <c r="K43" s="7" t="s">
        <v>2</v>
      </c>
      <c r="L43">
        <v>0.66927427672296247</v>
      </c>
    </row>
    <row r="44" spans="1:12" x14ac:dyDescent="0.25">
      <c r="A44" s="4" t="s">
        <v>10</v>
      </c>
      <c r="B44" s="4">
        <v>3</v>
      </c>
      <c r="C44" s="9">
        <v>9.9971685485326827</v>
      </c>
      <c r="D44" s="5">
        <v>2.2570549692123219E-2</v>
      </c>
      <c r="E44" s="5">
        <v>2.0966656257717052E-7</v>
      </c>
      <c r="F44" s="6">
        <f t="shared" si="0"/>
        <v>1.3371178727561148</v>
      </c>
      <c r="G44" s="6">
        <f t="shared" si="1"/>
        <v>1.2421004892012471E-5</v>
      </c>
      <c r="H44" s="7">
        <f t="shared" si="2"/>
        <v>1.0701384143274595E-2</v>
      </c>
      <c r="I44" s="7">
        <f t="shared" si="3"/>
        <v>9.2893594318258166E-2</v>
      </c>
      <c r="J44" s="7" t="s">
        <v>2</v>
      </c>
      <c r="K44" s="7" t="s">
        <v>2</v>
      </c>
      <c r="L44">
        <v>0.78802809676681651</v>
      </c>
    </row>
    <row r="45" spans="1:12" x14ac:dyDescent="0.25">
      <c r="A45" s="4" t="s">
        <v>10</v>
      </c>
      <c r="B45" s="4">
        <v>3</v>
      </c>
      <c r="C45" s="9">
        <v>10.040205531993546</v>
      </c>
      <c r="D45" s="5">
        <v>2.2570757842150763E-2</v>
      </c>
      <c r="E45" s="5">
        <v>2.0573571152772254E-7</v>
      </c>
      <c r="F45" s="6">
        <f t="shared" si="0"/>
        <v>1.3371302039188842</v>
      </c>
      <c r="G45" s="6">
        <f t="shared" si="1"/>
        <v>1.2188134569177876E-5</v>
      </c>
      <c r="H45" s="7">
        <f t="shared" si="2"/>
        <v>0.10292344037710066</v>
      </c>
      <c r="I45" s="7">
        <f t="shared" si="3"/>
        <v>9.1152015316701723E-2</v>
      </c>
      <c r="J45" s="7" t="s">
        <v>2</v>
      </c>
      <c r="K45" s="7" t="s">
        <v>2</v>
      </c>
      <c r="L45">
        <v>0.69431621213210182</v>
      </c>
    </row>
    <row r="46" spans="1:12" x14ac:dyDescent="0.25">
      <c r="A46" s="4" t="s">
        <v>10</v>
      </c>
      <c r="B46" s="4">
        <v>3</v>
      </c>
      <c r="C46" s="9">
        <v>7.7114803047409906</v>
      </c>
      <c r="D46" s="5">
        <v>2.2570650799728718E-2</v>
      </c>
      <c r="E46" s="5">
        <v>2.5637421002459216E-7</v>
      </c>
      <c r="F46" s="6">
        <f t="shared" si="0"/>
        <v>1.3371238625431705</v>
      </c>
      <c r="G46" s="6">
        <f t="shared" si="1"/>
        <v>1.5188045617570626E-5</v>
      </c>
      <c r="H46" s="7">
        <f t="shared" si="2"/>
        <v>5.5497685109706651E-2</v>
      </c>
      <c r="I46" s="7">
        <f t="shared" si="3"/>
        <v>0.11358760103162738</v>
      </c>
      <c r="J46" s="7" t="s">
        <v>2</v>
      </c>
      <c r="K46" s="7" t="s">
        <v>2</v>
      </c>
      <c r="L46">
        <v>0.75119709939707002</v>
      </c>
    </row>
    <row r="47" spans="1:12" x14ac:dyDescent="0.25">
      <c r="A47" s="4" t="s">
        <v>10</v>
      </c>
      <c r="B47" s="4">
        <v>3</v>
      </c>
      <c r="C47" s="9">
        <v>9.3780074004635985</v>
      </c>
      <c r="D47" s="5">
        <v>2.2570670317881104E-2</v>
      </c>
      <c r="E47" s="5">
        <v>2.1538886000005727E-7</v>
      </c>
      <c r="F47" s="6">
        <f t="shared" si="0"/>
        <v>1.3371250188318191</v>
      </c>
      <c r="G47" s="6">
        <f t="shared" si="1"/>
        <v>1.2760003554505763E-5</v>
      </c>
      <c r="H47" s="7">
        <f t="shared" si="2"/>
        <v>6.4145313785068936E-2</v>
      </c>
      <c r="I47" s="7">
        <f t="shared" si="3"/>
        <v>9.5428880674061356E-2</v>
      </c>
      <c r="J47" s="7" t="s">
        <v>2</v>
      </c>
      <c r="K47" s="7" t="s">
        <v>2</v>
      </c>
      <c r="L47">
        <v>0.6525577026185343</v>
      </c>
    </row>
    <row r="48" spans="1:12" x14ac:dyDescent="0.25">
      <c r="A48" s="4" t="s">
        <v>10</v>
      </c>
      <c r="B48" s="4">
        <v>3</v>
      </c>
      <c r="C48" s="9">
        <v>9.4589523194817779</v>
      </c>
      <c r="D48" s="5">
        <v>2.2570329473669513E-2</v>
      </c>
      <c r="E48" s="5">
        <v>2.2523309834124866E-7</v>
      </c>
      <c r="F48" s="6">
        <f t="shared" si="0"/>
        <v>1.3371048266391892</v>
      </c>
      <c r="G48" s="6">
        <f t="shared" si="1"/>
        <v>1.3343193029694827E-5</v>
      </c>
      <c r="H48" s="7">
        <f t="shared" si="2"/>
        <v>-8.6867657096423301E-2</v>
      </c>
      <c r="I48" s="7">
        <f t="shared" si="3"/>
        <v>9.979040914859956E-2</v>
      </c>
      <c r="J48" s="7" t="s">
        <v>2</v>
      </c>
      <c r="K48" s="7" t="s">
        <v>2</v>
      </c>
      <c r="L48">
        <v>0.66114275394884459</v>
      </c>
    </row>
    <row r="49" spans="1:12" x14ac:dyDescent="0.25">
      <c r="A49" s="4" t="s">
        <v>10</v>
      </c>
      <c r="B49" s="4">
        <v>3</v>
      </c>
      <c r="C49" s="9">
        <v>10.546837109808557</v>
      </c>
      <c r="D49" s="5">
        <v>2.2570638486984321E-2</v>
      </c>
      <c r="E49" s="5">
        <v>2.1522304774171552E-7</v>
      </c>
      <c r="F49" s="6">
        <f t="shared" si="0"/>
        <v>1.3371231331151849</v>
      </c>
      <c r="G49" s="6">
        <f t="shared" si="1"/>
        <v>1.2750180553419167E-5</v>
      </c>
      <c r="H49" s="7">
        <f t="shared" si="2"/>
        <v>5.0042453516585539E-2</v>
      </c>
      <c r="I49" s="7">
        <f t="shared" si="3"/>
        <v>9.5355416901535761E-2</v>
      </c>
      <c r="J49" s="7" t="s">
        <v>2</v>
      </c>
      <c r="K49" s="7" t="s">
        <v>2</v>
      </c>
      <c r="L49">
        <v>0.83154492481272557</v>
      </c>
    </row>
    <row r="51" spans="1:12" x14ac:dyDescent="0.25">
      <c r="C51">
        <f>COUNT(C2:C49)</f>
        <v>48</v>
      </c>
      <c r="D51" s="10">
        <f>AVERAGE(D2:D49)</f>
        <v>2.257052553853681E-2</v>
      </c>
      <c r="E51" s="10">
        <f>2*_xlfn.STDEV.S(D2:D49)</f>
        <v>6.0140027479746343E-7</v>
      </c>
      <c r="F51" s="8">
        <f>AVERAGE(F2:F49)</f>
        <v>1.3371164418564458</v>
      </c>
      <c r="G51" s="8">
        <f>2*_xlfn.STDEV.S(F2:F49)</f>
        <v>3.5627978364773964E-5</v>
      </c>
      <c r="H51" s="7">
        <f>AVERAGE(H2:H49)</f>
        <v>-3.3769283665681846E-12</v>
      </c>
      <c r="I51" s="7">
        <f>2*_xlfn.STDEV.S(H2:H49)</f>
        <v>0.26645381994774636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H37" sqref="H37"/>
    </sheetView>
  </sheetViews>
  <sheetFormatPr baseColWidth="10" defaultRowHeight="15" x14ac:dyDescent="0.25"/>
  <sheetData>
    <row r="1" spans="1:12" ht="18.75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11</v>
      </c>
      <c r="F1" s="1" t="s">
        <v>7</v>
      </c>
      <c r="G1" s="2" t="s">
        <v>11</v>
      </c>
      <c r="H1" s="3" t="s">
        <v>8</v>
      </c>
      <c r="I1" s="2" t="s">
        <v>11</v>
      </c>
      <c r="J1" s="1" t="s">
        <v>9</v>
      </c>
      <c r="K1" s="1" t="s">
        <v>11</v>
      </c>
      <c r="L1" s="3" t="s">
        <v>1</v>
      </c>
    </row>
    <row r="2" spans="1:12" x14ac:dyDescent="0.25">
      <c r="A2" s="4" t="s">
        <v>10</v>
      </c>
      <c r="B2" s="4">
        <v>4</v>
      </c>
      <c r="C2" s="9">
        <v>9.3212788177793584</v>
      </c>
      <c r="D2" s="10">
        <v>2.2570589375110237E-2</v>
      </c>
      <c r="E2" s="10">
        <v>2.2066572259224347E-7</v>
      </c>
      <c r="F2" s="6">
        <f>D2/0.01688</f>
        <v>1.3371202236439714</v>
      </c>
      <c r="G2" s="6">
        <f>E2/0.01688</f>
        <v>1.3072613897644756E-5</v>
      </c>
      <c r="H2" s="7">
        <f>(D2/'LMV-Ce-config#3'!D$51-1)*10000</f>
        <v>2.82831577491649E-2</v>
      </c>
      <c r="I2" s="7">
        <f>(E2/D$2)*10000</f>
        <v>9.776692975309853E-2</v>
      </c>
      <c r="J2" s="8">
        <v>7.9440606056588514</v>
      </c>
      <c r="K2" s="8">
        <v>2.5031504900096383E-5</v>
      </c>
      <c r="L2">
        <v>0.70621616404458987</v>
      </c>
    </row>
    <row r="3" spans="1:12" x14ac:dyDescent="0.25">
      <c r="A3" s="4" t="s">
        <v>10</v>
      </c>
      <c r="B3" s="4">
        <v>4</v>
      </c>
      <c r="C3" s="9">
        <v>8.6115017771093143</v>
      </c>
      <c r="D3" s="10">
        <v>2.2570092668248051E-2</v>
      </c>
      <c r="E3" s="10">
        <v>2.293467774394052E-7</v>
      </c>
      <c r="F3" s="6">
        <f t="shared" ref="F3:F8" si="0">D3/0.01688</f>
        <v>1.3370907978819935</v>
      </c>
      <c r="G3" s="6">
        <f t="shared" ref="G3:G8" si="1">E3/0.01688</f>
        <v>1.3586894398069029E-5</v>
      </c>
      <c r="H3" s="7">
        <f>(D3/'LMV-Ce-config#3'!D$51-1)*10000</f>
        <v>-0.19178564895194761</v>
      </c>
      <c r="I3" s="7">
        <f t="shared" ref="I3:I8" si="2">(E3/D$2)*10000</f>
        <v>0.10161310971007158</v>
      </c>
      <c r="J3" s="8">
        <v>7.9439453047213435</v>
      </c>
      <c r="K3" s="8">
        <v>2.3680422401575303E-5</v>
      </c>
      <c r="L3">
        <v>0.7524986405821541</v>
      </c>
    </row>
    <row r="4" spans="1:12" x14ac:dyDescent="0.25">
      <c r="A4" s="4" t="s">
        <v>10</v>
      </c>
      <c r="B4" s="4">
        <v>4</v>
      </c>
      <c r="C4" s="9">
        <v>9.2204223149681983</v>
      </c>
      <c r="D4" s="10">
        <v>2.2570465085203609E-2</v>
      </c>
      <c r="E4" s="10">
        <v>2.0682465979607132E-7</v>
      </c>
      <c r="F4" s="6">
        <f t="shared" si="0"/>
        <v>1.3371128604978442</v>
      </c>
      <c r="G4" s="6">
        <f t="shared" si="1"/>
        <v>1.2252645722516075E-5</v>
      </c>
      <c r="H4" s="7">
        <f>(D4/'LMV-Ce-config#3'!D$51-1)*10000</f>
        <v>-2.6784193880580176E-2</v>
      </c>
      <c r="I4" s="7">
        <f t="shared" si="2"/>
        <v>9.1634585326401632E-2</v>
      </c>
      <c r="J4" s="8">
        <v>7.9440390775609178</v>
      </c>
      <c r="K4" s="8">
        <v>2.4331697836523262E-5</v>
      </c>
      <c r="L4">
        <v>0.70416075696927383</v>
      </c>
    </row>
    <row r="5" spans="1:12" x14ac:dyDescent="0.25">
      <c r="A5" s="4" t="s">
        <v>10</v>
      </c>
      <c r="B5" s="4">
        <v>4</v>
      </c>
      <c r="C5" s="9">
        <v>9.5371270009397229</v>
      </c>
      <c r="D5" s="10">
        <v>2.257061478682116E-2</v>
      </c>
      <c r="E5" s="10">
        <v>2.23377442654637E-7</v>
      </c>
      <c r="F5" s="6">
        <f t="shared" si="0"/>
        <v>1.3371217290770829</v>
      </c>
      <c r="G5" s="6">
        <f t="shared" si="1"/>
        <v>1.3233260820772335E-5</v>
      </c>
      <c r="H5" s="7">
        <f>(D5/'LMV-Ce-config#3'!D$51-1)*10000</f>
        <v>3.9541961127653735E-2</v>
      </c>
      <c r="I5" s="7">
        <f t="shared" si="2"/>
        <v>9.8968369386475546E-2</v>
      </c>
      <c r="J5" s="8">
        <v>7.9439433549729248</v>
      </c>
      <c r="K5" s="8">
        <v>2.7496212020954791E-5</v>
      </c>
      <c r="L5">
        <v>0.66978548813329741</v>
      </c>
    </row>
    <row r="6" spans="1:12" x14ac:dyDescent="0.25">
      <c r="A6" s="4" t="s">
        <v>10</v>
      </c>
      <c r="B6" s="4">
        <v>4</v>
      </c>
      <c r="C6" s="9">
        <v>8.6167037545108762</v>
      </c>
      <c r="D6" s="10">
        <v>2.2570601846928662E-2</v>
      </c>
      <c r="E6" s="10">
        <v>2.2477043269706134E-7</v>
      </c>
      <c r="F6" s="6">
        <f t="shared" si="0"/>
        <v>1.3371209624957738</v>
      </c>
      <c r="G6" s="6">
        <f t="shared" si="1"/>
        <v>1.3315783927551027E-5</v>
      </c>
      <c r="H6" s="7">
        <f>(D6/'LMV-Ce-config#3'!D$51-1)*10000</f>
        <v>3.3808867996309999E-2</v>
      </c>
      <c r="I6" s="7">
        <f t="shared" si="2"/>
        <v>9.9585539819765354E-2</v>
      </c>
      <c r="J6" s="8">
        <v>7.9440220847346863</v>
      </c>
      <c r="K6" s="8">
        <v>3.2533781556471513E-5</v>
      </c>
      <c r="L6">
        <v>0.57574449410590933</v>
      </c>
    </row>
    <row r="7" spans="1:12" x14ac:dyDescent="0.25">
      <c r="A7" s="4" t="s">
        <v>10</v>
      </c>
      <c r="B7" s="4">
        <v>4</v>
      </c>
      <c r="C7" s="9">
        <v>9.5093189956833974</v>
      </c>
      <c r="D7" s="10">
        <v>2.257095908039547E-2</v>
      </c>
      <c r="E7" s="10">
        <v>2.0651844026038254E-7</v>
      </c>
      <c r="F7" s="6">
        <f t="shared" si="0"/>
        <v>1.3371421256158453</v>
      </c>
      <c r="G7" s="6">
        <f t="shared" si="1"/>
        <v>1.2234504754762E-5</v>
      </c>
      <c r="H7" s="7">
        <f>(D7/'LMV-Ce-config#3'!D$51-1)*10000</f>
        <v>0.19208319182340006</v>
      </c>
      <c r="I7" s="7">
        <f t="shared" si="2"/>
        <v>9.1498913399275766E-2</v>
      </c>
      <c r="J7" s="8">
        <v>7.9438652395212932</v>
      </c>
      <c r="K7" s="8">
        <v>2.7403476398899786E-5</v>
      </c>
      <c r="L7">
        <v>0.95327536273221103</v>
      </c>
    </row>
    <row r="8" spans="1:12" x14ac:dyDescent="0.25">
      <c r="A8" s="4" t="s">
        <v>10</v>
      </c>
      <c r="B8" s="4">
        <v>4</v>
      </c>
      <c r="C8" s="9">
        <v>12.583965353454186</v>
      </c>
      <c r="D8" s="10">
        <v>2.2570568888492005E-2</v>
      </c>
      <c r="E8" s="10">
        <v>1.9661218211295053E-7</v>
      </c>
      <c r="F8" s="6">
        <f t="shared" si="0"/>
        <v>1.3371190099817538</v>
      </c>
      <c r="G8" s="6">
        <f t="shared" si="1"/>
        <v>1.1647641120435458E-5</v>
      </c>
      <c r="H8" s="7">
        <f>(D8/'LMV-Ce-config#3'!D$51-1)*10000</f>
        <v>1.9206444759056751E-2</v>
      </c>
      <c r="I8" s="7">
        <f t="shared" si="2"/>
        <v>8.7109901671316131E-2</v>
      </c>
      <c r="J8" s="8">
        <v>7.9439235551092642</v>
      </c>
      <c r="K8" s="8">
        <v>2.9269750162683102E-5</v>
      </c>
      <c r="L8">
        <v>0.715601475864589</v>
      </c>
    </row>
    <row r="10" spans="1:12" x14ac:dyDescent="0.25">
      <c r="C10">
        <f>COUNT(C2:C8)</f>
        <v>7</v>
      </c>
      <c r="D10" s="10">
        <f>AVERAGE(D2:D8)</f>
        <v>2.2570555961599886E-2</v>
      </c>
      <c r="F10" s="8">
        <f>AVERAGE(F2:F8)</f>
        <v>1.3371182441706091</v>
      </c>
      <c r="H10" s="7">
        <f>AVERAGE(H2:H8)</f>
        <v>1.3479111517579665E-2</v>
      </c>
    </row>
    <row r="11" spans="1:12" x14ac:dyDescent="0.25">
      <c r="D11" s="10">
        <f>2*_xlfn.STDEV.S(D2:D8)</f>
        <v>5.1137295579413408E-7</v>
      </c>
      <c r="F11" s="8">
        <f>2*_xlfn.STDEV.S(F2:F8)</f>
        <v>3.0294606385926909E-5</v>
      </c>
      <c r="H11" s="7">
        <f>2*_xlfn.STDEV.S(H2:H8)</f>
        <v>0.22656670307476559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L1" sqref="L1"/>
    </sheetView>
  </sheetViews>
  <sheetFormatPr baseColWidth="10" defaultRowHeight="15" x14ac:dyDescent="0.25"/>
  <cols>
    <col min="3" max="3" width="12.85546875" customWidth="1"/>
  </cols>
  <sheetData>
    <row r="1" spans="1:12" ht="18.75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11</v>
      </c>
      <c r="F1" s="1" t="s">
        <v>7</v>
      </c>
      <c r="G1" s="2" t="s">
        <v>11</v>
      </c>
      <c r="H1" s="3" t="s">
        <v>8</v>
      </c>
      <c r="I1" s="2" t="s">
        <v>11</v>
      </c>
      <c r="J1" s="1" t="s">
        <v>9</v>
      </c>
      <c r="K1" s="1" t="s">
        <v>11</v>
      </c>
      <c r="L1" s="3" t="s">
        <v>1</v>
      </c>
    </row>
    <row r="2" spans="1:12" x14ac:dyDescent="0.25">
      <c r="A2" s="4" t="s">
        <v>10</v>
      </c>
      <c r="B2" s="4">
        <v>5</v>
      </c>
      <c r="C2" s="9">
        <v>2.1634552139061958</v>
      </c>
      <c r="D2" s="10">
        <v>2.2570615789445143E-2</v>
      </c>
      <c r="E2" s="10">
        <v>5.0843682658146995E-7</v>
      </c>
      <c r="F2" s="6">
        <f>D2/0.01688</f>
        <v>1.3371217884742383</v>
      </c>
      <c r="G2" s="6">
        <f>E2/0.01688</f>
        <v>3.0120665081840637E-5</v>
      </c>
      <c r="H2" s="7">
        <f>(D2/'LMV-Ce-config#3'!D$51-1)*10000</f>
        <v>3.9986179400930411E-2</v>
      </c>
      <c r="I2" s="7">
        <f>(E2/D$2)*10000</f>
        <v>0.22526493354214724</v>
      </c>
      <c r="J2" s="8">
        <v>7.9441646079134296</v>
      </c>
      <c r="K2" s="8">
        <v>5.8299201361650002E-5</v>
      </c>
      <c r="L2" s="7">
        <v>0.85017432259921666</v>
      </c>
    </row>
    <row r="3" spans="1:12" x14ac:dyDescent="0.25">
      <c r="A3" s="4" t="s">
        <v>10</v>
      </c>
      <c r="B3" s="4">
        <v>5</v>
      </c>
      <c r="C3" s="9">
        <v>2.6654696103579472</v>
      </c>
      <c r="D3" s="10">
        <v>2.2571191700419903E-2</v>
      </c>
      <c r="E3" s="10">
        <v>4.2068883128563448E-7</v>
      </c>
      <c r="F3" s="6">
        <f t="shared" ref="F3:F7" si="0">D3/0.01688</f>
        <v>1.3371559064229801</v>
      </c>
      <c r="G3" s="6">
        <f t="shared" ref="G3:G7" si="1">E3/0.01688</f>
        <v>2.4922324128295882E-5</v>
      </c>
      <c r="H3" s="7">
        <f>(D3/'LMV-Ce-config#3'!D$51-1)*10000</f>
        <v>0.29514681966880119</v>
      </c>
      <c r="I3" s="7">
        <f t="shared" ref="I3:I7" si="2">(E3/D$2)*10000</f>
        <v>0.18638783948569279</v>
      </c>
      <c r="J3" s="8">
        <v>7.9440099400359738</v>
      </c>
      <c r="K3" s="8">
        <v>5.4407185717702938E-5</v>
      </c>
      <c r="L3" s="7">
        <v>0.69111958812243923</v>
      </c>
    </row>
    <row r="4" spans="1:12" x14ac:dyDescent="0.25">
      <c r="A4" s="4" t="s">
        <v>10</v>
      </c>
      <c r="B4" s="4">
        <v>5</v>
      </c>
      <c r="C4" s="9">
        <v>2.2801529746242757</v>
      </c>
      <c r="D4" s="10">
        <v>2.2570349124005813E-2</v>
      </c>
      <c r="E4" s="10">
        <v>4.8426566371953948E-7</v>
      </c>
      <c r="F4" s="6">
        <f t="shared" si="0"/>
        <v>1.3371059907586382</v>
      </c>
      <c r="G4" s="6">
        <f t="shared" si="1"/>
        <v>2.8688724154001155E-5</v>
      </c>
      <c r="H4" s="7">
        <f>(D4/'LMV-Ce-config#3'!D$51-1)*10000</f>
        <v>-7.8161463584747182E-2</v>
      </c>
      <c r="I4" s="7">
        <f t="shared" si="2"/>
        <v>0.21455580487352058</v>
      </c>
      <c r="J4" s="8">
        <v>7.9441191779301699</v>
      </c>
      <c r="K4" s="8">
        <v>5.6523501358028289E-5</v>
      </c>
      <c r="L4" s="7">
        <v>0.63604078392845143</v>
      </c>
    </row>
    <row r="5" spans="1:12" x14ac:dyDescent="0.25">
      <c r="A5" s="4" t="s">
        <v>10</v>
      </c>
      <c r="B5" s="4">
        <v>5</v>
      </c>
      <c r="C5" s="9">
        <v>2.4080465894743215</v>
      </c>
      <c r="D5" s="10">
        <v>2.2569904880638789E-2</v>
      </c>
      <c r="E5" s="10">
        <v>4.4801120360785882E-7</v>
      </c>
      <c r="F5" s="6">
        <f t="shared" si="0"/>
        <v>1.337079673023625</v>
      </c>
      <c r="G5" s="6">
        <f t="shared" si="1"/>
        <v>2.654094808103429E-5</v>
      </c>
      <c r="H5" s="7">
        <f>(D5/'LMV-Ce-config#3'!D$51-1)*10000</f>
        <v>-0.274986019692669</v>
      </c>
      <c r="I5" s="7">
        <f t="shared" si="2"/>
        <v>0.1984931238860419</v>
      </c>
      <c r="J5" s="8">
        <v>7.9441889252577322</v>
      </c>
      <c r="K5" s="8">
        <v>5.2790981024386266E-5</v>
      </c>
      <c r="L5" s="7">
        <v>0.69656733755761446</v>
      </c>
    </row>
    <row r="6" spans="1:12" x14ac:dyDescent="0.25">
      <c r="A6" s="4" t="s">
        <v>10</v>
      </c>
      <c r="B6" s="4">
        <v>5</v>
      </c>
      <c r="C6" s="9">
        <v>1.7303127390358191</v>
      </c>
      <c r="D6" s="10">
        <v>2.2570366769263019E-2</v>
      </c>
      <c r="E6" s="10">
        <v>6.2068458787298269E-7</v>
      </c>
      <c r="F6" s="6">
        <f t="shared" si="0"/>
        <v>1.3371070360937809</v>
      </c>
      <c r="G6" s="6">
        <f t="shared" si="1"/>
        <v>3.6770413973517936E-5</v>
      </c>
      <c r="H6" s="7">
        <f>(D6/'LMV-Ce-config#3'!D$51-1)*10000</f>
        <v>-7.0343631795033446E-2</v>
      </c>
      <c r="I6" s="7">
        <f t="shared" si="2"/>
        <v>0.27499674517663703</v>
      </c>
      <c r="J6" s="8">
        <v>7.9443579602168173</v>
      </c>
      <c r="K6" s="8">
        <v>7.2448309847590803E-5</v>
      </c>
      <c r="L6" s="7">
        <v>0.64846371153414806</v>
      </c>
    </row>
    <row r="7" spans="1:12" x14ac:dyDescent="0.25">
      <c r="A7" s="4" t="s">
        <v>10</v>
      </c>
      <c r="B7" s="4">
        <v>5</v>
      </c>
      <c r="C7" s="9">
        <v>3.1166633114827018</v>
      </c>
      <c r="D7" s="10">
        <v>2.2571090254695402E-2</v>
      </c>
      <c r="E7" s="10">
        <v>3.9729920139413449E-7</v>
      </c>
      <c r="F7" s="6">
        <f t="shared" si="0"/>
        <v>1.337149896605178</v>
      </c>
      <c r="G7" s="6">
        <f t="shared" si="1"/>
        <v>2.3536682547045884E-5</v>
      </c>
      <c r="H7" s="7">
        <f>(D7/'LMV-Ce-config#3'!D$51-1)*10000</f>
        <v>0.25020071314996173</v>
      </c>
      <c r="I7" s="7">
        <f t="shared" si="2"/>
        <v>0.17602497207006923</v>
      </c>
      <c r="J7" s="8">
        <v>7.9440685300611316</v>
      </c>
      <c r="K7" s="8">
        <v>4.7133365645657358E-5</v>
      </c>
      <c r="L7" s="7">
        <v>0.74836511897587954</v>
      </c>
    </row>
    <row r="10" spans="1:12" x14ac:dyDescent="0.25">
      <c r="C10">
        <f>COUNT(C2:C8)</f>
        <v>6</v>
      </c>
      <c r="D10" s="10">
        <f>AVERAGE(D2:D8)</f>
        <v>2.2570586419744677E-2</v>
      </c>
      <c r="F10" s="8">
        <f>AVERAGE(F2:F8)</f>
        <v>1.3371200485630734</v>
      </c>
      <c r="H10" s="7">
        <f>AVERAGE(H2:H8)</f>
        <v>2.6973766191207282E-2</v>
      </c>
    </row>
    <row r="11" spans="1:12" x14ac:dyDescent="0.25">
      <c r="D11" s="10">
        <f>2*_xlfn.STDEV.S(D2:D8)</f>
        <v>9.7575738267675077E-7</v>
      </c>
      <c r="F11" s="8">
        <f>2*_xlfn.STDEV.S(F2:F8)</f>
        <v>5.7805532149151323E-5</v>
      </c>
      <c r="H11" s="7">
        <f>2*_xlfn.STDEV.S(H2:H8)</f>
        <v>0.43231487056492063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XFD2"/>
    </sheetView>
  </sheetViews>
  <sheetFormatPr baseColWidth="10" defaultRowHeight="15" x14ac:dyDescent="0.25"/>
  <sheetData>
    <row r="1" spans="1:11" ht="18.75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11</v>
      </c>
      <c r="F1" s="1" t="s">
        <v>7</v>
      </c>
      <c r="G1" s="2" t="s">
        <v>11</v>
      </c>
      <c r="H1" s="3" t="s">
        <v>8</v>
      </c>
      <c r="I1" s="2" t="s">
        <v>11</v>
      </c>
      <c r="J1" s="1" t="s">
        <v>9</v>
      </c>
      <c r="K1" s="1" t="s">
        <v>11</v>
      </c>
    </row>
    <row r="2" spans="1:11" x14ac:dyDescent="0.25">
      <c r="A2" s="4" t="s">
        <v>10</v>
      </c>
      <c r="B2" s="4">
        <v>6</v>
      </c>
      <c r="C2">
        <v>2.6380696991546544</v>
      </c>
      <c r="D2">
        <v>2.2570357247612909E-2</v>
      </c>
      <c r="E2" s="10">
        <v>6.7190563087799154E-7</v>
      </c>
      <c r="F2" s="6">
        <f>D2/0.01688</f>
        <v>1.3371064720149828</v>
      </c>
      <c r="G2" s="6">
        <f>E2/0.01688</f>
        <v>3.9804835952487653E-5</v>
      </c>
      <c r="H2" s="7">
        <f>(D2/'LMV-Ce-config#3'!D$51-1)*10000</f>
        <v>-7.4562253153942493E-2</v>
      </c>
      <c r="I2" s="7">
        <f>(E2/D$2)*10000</f>
        <v>0.29769383953772099</v>
      </c>
      <c r="J2" s="6">
        <v>7.9439530236308347</v>
      </c>
      <c r="K2" s="6">
        <v>7.3606744486589442E-5</v>
      </c>
    </row>
    <row r="3" spans="1:11" x14ac:dyDescent="0.25">
      <c r="A3" s="4" t="s">
        <v>10</v>
      </c>
      <c r="B3" s="4">
        <v>6</v>
      </c>
      <c r="C3">
        <v>2.668283163502787</v>
      </c>
      <c r="D3">
        <v>2.2570786450085954E-2</v>
      </c>
      <c r="E3" s="10">
        <v>6.768899260794587E-7</v>
      </c>
      <c r="F3" s="6">
        <f t="shared" ref="F3:F11" si="0">D3/0.01688</f>
        <v>1.3371318987017746</v>
      </c>
      <c r="G3" s="6">
        <f t="shared" ref="G3:G11" si="1">E3/0.01688</f>
        <v>4.0100114104233338E-5</v>
      </c>
      <c r="H3" s="7">
        <f>(D3/'LMV-Ce-config#3'!D$51-1)*10000</f>
        <v>0.11559834913743572</v>
      </c>
      <c r="I3" s="7">
        <f t="shared" ref="I3:I11" si="2">(E3/D$2)*10000</f>
        <v>0.29990217640487193</v>
      </c>
      <c r="J3" s="6">
        <v>7.9439466753207491</v>
      </c>
      <c r="K3" s="6">
        <v>7.5650280283357378E-5</v>
      </c>
    </row>
    <row r="4" spans="1:11" x14ac:dyDescent="0.25">
      <c r="A4" s="4" t="s">
        <v>10</v>
      </c>
      <c r="B4" s="4">
        <v>6</v>
      </c>
      <c r="C4">
        <v>3.5038257972119928</v>
      </c>
      <c r="D4">
        <v>2.2570328340028239E-2</v>
      </c>
      <c r="E4" s="10">
        <v>5.2498392638941766E-7</v>
      </c>
      <c r="F4" s="6">
        <f t="shared" si="0"/>
        <v>1.337104759480346</v>
      </c>
      <c r="G4" s="6">
        <f t="shared" si="1"/>
        <v>3.1100943506482094E-5</v>
      </c>
      <c r="H4" s="7">
        <f>(D4/'LMV-Ce-config#3'!D$51-1)*10000</f>
        <v>-8.7369923325031351E-2</v>
      </c>
      <c r="I4" s="7">
        <f t="shared" si="2"/>
        <v>0.23259885549438572</v>
      </c>
      <c r="J4" s="6">
        <v>7.943950341027274</v>
      </c>
      <c r="K4" s="6">
        <v>5.8964025191170168E-5</v>
      </c>
    </row>
    <row r="5" spans="1:11" x14ac:dyDescent="0.25">
      <c r="A5" s="4" t="s">
        <v>10</v>
      </c>
      <c r="B5" s="4">
        <v>6</v>
      </c>
      <c r="C5">
        <v>2.7292065046661822</v>
      </c>
      <c r="D5">
        <v>2.2570092916963803E-2</v>
      </c>
      <c r="E5" s="10">
        <v>6.1479544829900076E-7</v>
      </c>
      <c r="F5" s="6">
        <f t="shared" si="0"/>
        <v>1.3370908126163392</v>
      </c>
      <c r="G5" s="6">
        <f t="shared" si="1"/>
        <v>3.6421531297334167E-5</v>
      </c>
      <c r="H5" s="7">
        <f>(D5/'LMV-Ce-config#3'!D$51-1)*10000</f>
        <v>-0.19167545401987951</v>
      </c>
      <c r="I5" s="7">
        <f t="shared" si="2"/>
        <v>0.27239065893120629</v>
      </c>
      <c r="J5" s="6">
        <v>7.9439872589153122</v>
      </c>
      <c r="K5" s="6">
        <v>7.1472485330120598E-5</v>
      </c>
    </row>
    <row r="6" spans="1:11" x14ac:dyDescent="0.25">
      <c r="A6" s="4" t="s">
        <v>10</v>
      </c>
      <c r="B6" s="4">
        <v>6</v>
      </c>
      <c r="C6">
        <v>2.6797046589324616</v>
      </c>
      <c r="D6">
        <v>2.2570919805544674E-2</v>
      </c>
      <c r="E6" s="10">
        <v>6.3703277061650909E-7</v>
      </c>
      <c r="F6" s="6">
        <f t="shared" si="0"/>
        <v>1.3371397989066751</v>
      </c>
      <c r="G6" s="6">
        <f t="shared" si="1"/>
        <v>3.7738908211878503E-5</v>
      </c>
      <c r="H6" s="7">
        <f>(D6/'LMV-Ce-config#3'!D$51-1)*10000</f>
        <v>0.17468224529970655</v>
      </c>
      <c r="I6" s="7">
        <f t="shared" si="2"/>
        <v>0.2822431048068072</v>
      </c>
      <c r="J6" s="6">
        <v>7.9439880689909312</v>
      </c>
      <c r="K6" s="6">
        <v>7.2351376415145919E-5</v>
      </c>
    </row>
    <row r="7" spans="1:11" x14ac:dyDescent="0.25">
      <c r="A7" s="4" t="s">
        <v>10</v>
      </c>
      <c r="B7" s="4">
        <v>6</v>
      </c>
      <c r="C7">
        <v>2.6797046589324616</v>
      </c>
      <c r="D7">
        <v>2.2570919805544674E-2</v>
      </c>
      <c r="E7" s="10">
        <v>6.3703277061650909E-7</v>
      </c>
      <c r="F7" s="6">
        <f t="shared" si="0"/>
        <v>1.3371397989066751</v>
      </c>
      <c r="G7" s="6">
        <f t="shared" si="1"/>
        <v>3.7738908211878503E-5</v>
      </c>
      <c r="H7" s="7">
        <f>(D7/'LMV-Ce-config#3'!D$51-1)*10000</f>
        <v>0.17468224529970655</v>
      </c>
      <c r="I7" s="7">
        <f t="shared" si="2"/>
        <v>0.2822431048068072</v>
      </c>
      <c r="J7" s="6">
        <v>7.9439880689909312</v>
      </c>
      <c r="K7" s="6">
        <v>7.2351376415145919E-5</v>
      </c>
    </row>
    <row r="8" spans="1:11" x14ac:dyDescent="0.25">
      <c r="A8" s="4" t="s">
        <v>10</v>
      </c>
      <c r="B8" s="4">
        <v>6</v>
      </c>
      <c r="C8">
        <v>2.7436686868840803</v>
      </c>
      <c r="D8">
        <v>2.2571360905177938E-2</v>
      </c>
      <c r="E8" s="10">
        <v>5.7179863276224165E-7</v>
      </c>
      <c r="F8" s="6">
        <f t="shared" si="0"/>
        <v>1.3371659304015366</v>
      </c>
      <c r="G8" s="6">
        <f t="shared" si="1"/>
        <v>3.3874326585440855E-5</v>
      </c>
      <c r="H8" s="7">
        <f>(D8/'LMV-Ce-config#3'!D$51-1)*10000</f>
        <v>0.37011395224384458</v>
      </c>
      <c r="I8" s="7">
        <f t="shared" si="2"/>
        <v>0.25334053266822631</v>
      </c>
      <c r="J8" s="6">
        <v>7.9440710105664669</v>
      </c>
      <c r="K8" s="6">
        <v>6.634515134027102E-5</v>
      </c>
    </row>
    <row r="9" spans="1:11" x14ac:dyDescent="0.25">
      <c r="A9" s="4" t="s">
        <v>10</v>
      </c>
      <c r="B9" s="4">
        <v>6</v>
      </c>
      <c r="C9">
        <v>2.5952375612137146</v>
      </c>
      <c r="D9">
        <v>2.2569976875798627E-2</v>
      </c>
      <c r="E9" s="10">
        <v>6.6566289525291854E-7</v>
      </c>
      <c r="F9" s="6">
        <f t="shared" si="0"/>
        <v>1.337083938139729</v>
      </c>
      <c r="G9" s="6">
        <f t="shared" si="1"/>
        <v>3.9435005642945412E-5</v>
      </c>
      <c r="H9" s="7">
        <f>(D9/'LMV-Ce-config#3'!D$51-1)*10000</f>
        <v>-0.2430881537274221</v>
      </c>
      <c r="I9" s="7">
        <f t="shared" si="2"/>
        <v>0.29492793931000827</v>
      </c>
      <c r="J9" s="6">
        <v>7.9441288962918941</v>
      </c>
      <c r="K9" s="6">
        <v>7.6489961103482938E-5</v>
      </c>
    </row>
    <row r="10" spans="1:11" x14ac:dyDescent="0.25">
      <c r="A10" s="4" t="s">
        <v>10</v>
      </c>
      <c r="B10" s="4">
        <v>6</v>
      </c>
      <c r="C10">
        <v>2.9139080646674369</v>
      </c>
      <c r="D10">
        <v>2.257123199841312E-2</v>
      </c>
      <c r="E10" s="10">
        <v>5.9495835964038555E-7</v>
      </c>
      <c r="F10" s="6">
        <f t="shared" si="0"/>
        <v>1.3371582937448532</v>
      </c>
      <c r="G10" s="6">
        <f t="shared" si="1"/>
        <v>3.5246348319928057E-5</v>
      </c>
      <c r="H10" s="7">
        <f>(D10/'LMV-Ce-config#3'!D$51-1)*10000</f>
        <v>0.31300107527609811</v>
      </c>
      <c r="I10" s="7">
        <f t="shared" si="2"/>
        <v>0.26360165818966363</v>
      </c>
      <c r="J10" s="6">
        <v>7.9442095058919469</v>
      </c>
      <c r="K10" s="6">
        <v>6.6674019675242019E-5</v>
      </c>
    </row>
    <row r="11" spans="1:11" x14ac:dyDescent="0.25">
      <c r="A11" s="4" t="s">
        <v>10</v>
      </c>
      <c r="B11" s="4">
        <v>6</v>
      </c>
      <c r="C11">
        <v>2.6225111449681728</v>
      </c>
      <c r="D11">
        <v>2.2570257956476165E-2</v>
      </c>
      <c r="E11" s="10">
        <v>6.370697627652929E-7</v>
      </c>
      <c r="F11" s="6">
        <f t="shared" si="0"/>
        <v>1.3371005898386354</v>
      </c>
      <c r="G11" s="6">
        <f t="shared" si="1"/>
        <v>3.7741099689887025E-5</v>
      </c>
      <c r="H11" s="7">
        <f>(D11/'LMV-Ce-config#3'!D$51-1)*10000</f>
        <v>-0.11855375728342388</v>
      </c>
      <c r="I11" s="7">
        <f t="shared" si="2"/>
        <v>0.28225949451139981</v>
      </c>
      <c r="J11" s="6">
        <v>7.9440707293539594</v>
      </c>
      <c r="K11" s="6">
        <v>7.5376214862839832E-5</v>
      </c>
    </row>
    <row r="12" spans="1:11" x14ac:dyDescent="0.25">
      <c r="B12" s="4"/>
    </row>
    <row r="13" spans="1:11" x14ac:dyDescent="0.25">
      <c r="C13">
        <f>COUNT(C2:C11)</f>
        <v>10</v>
      </c>
      <c r="D13" s="10">
        <f>AVERAGE(D2:D11)</f>
        <v>2.2570623230164615E-2</v>
      </c>
      <c r="F13" s="8">
        <f>AVERAGE(F2:F11)</f>
        <v>1.3371222292751548</v>
      </c>
      <c r="H13" s="7">
        <f>AVERAGE(H2:H11)</f>
        <v>4.3282832574709218E-2</v>
      </c>
    </row>
    <row r="14" spans="1:11" x14ac:dyDescent="0.25">
      <c r="D14" s="10">
        <f>2*_xlfn.STDEV.S(D2:D11)</f>
        <v>9.6780523653861153E-7</v>
      </c>
      <c r="F14" s="8">
        <f>2*_xlfn.STDEV.S(F2:F11)</f>
        <v>5.733443344423587E-5</v>
      </c>
      <c r="H14" s="7">
        <f>2*_xlfn.STDEV.S(H2:H11)</f>
        <v>0.42879162688829991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8" sqref="C8:H9"/>
    </sheetView>
  </sheetViews>
  <sheetFormatPr baseColWidth="10" defaultRowHeight="15" x14ac:dyDescent="0.25"/>
  <cols>
    <col min="3" max="3" width="13.5703125" bestFit="1" customWidth="1"/>
    <col min="4" max="4" width="12" bestFit="1" customWidth="1"/>
  </cols>
  <sheetData>
    <row r="1" spans="1:12" ht="18.75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11</v>
      </c>
      <c r="F1" s="1" t="s">
        <v>7</v>
      </c>
      <c r="G1" s="2" t="s">
        <v>11</v>
      </c>
      <c r="H1" s="3" t="s">
        <v>8</v>
      </c>
      <c r="I1" s="2" t="s">
        <v>11</v>
      </c>
      <c r="J1" s="1" t="s">
        <v>9</v>
      </c>
      <c r="K1" s="1" t="s">
        <v>11</v>
      </c>
      <c r="L1" s="3" t="s">
        <v>1</v>
      </c>
    </row>
    <row r="2" spans="1:12" x14ac:dyDescent="0.25">
      <c r="A2" s="4" t="s">
        <v>12</v>
      </c>
      <c r="B2" s="4">
        <v>1</v>
      </c>
      <c r="C2" s="9">
        <v>10.188004019814825</v>
      </c>
      <c r="D2" s="11">
        <v>2.257440443046646E-2</v>
      </c>
      <c r="E2" s="11">
        <v>2.4981360090050303E-7</v>
      </c>
      <c r="F2" s="6">
        <f>D2/0.01688</f>
        <v>1.3373462340323734</v>
      </c>
      <c r="G2" s="6">
        <f>E2/0.01688</f>
        <v>1.4799383939603262E-5</v>
      </c>
      <c r="H2" s="7">
        <f>(D2/'LMV-Ce-config#3'!D$51-1)*10000</f>
        <v>1.7185651805173841</v>
      </c>
      <c r="I2" s="7">
        <f>(E2/D$2)*10000</f>
        <v>0.11066232186544604</v>
      </c>
      <c r="J2" s="6" t="s">
        <v>2</v>
      </c>
      <c r="K2" s="6" t="s">
        <v>2</v>
      </c>
      <c r="L2" s="7">
        <v>0.886275614318357</v>
      </c>
    </row>
    <row r="3" spans="1:12" x14ac:dyDescent="0.25">
      <c r="A3" s="4" t="s">
        <v>12</v>
      </c>
      <c r="B3" s="4">
        <v>1</v>
      </c>
      <c r="C3" s="9">
        <v>10.402060431388888</v>
      </c>
      <c r="D3" s="11">
        <v>2.2574491251409132E-2</v>
      </c>
      <c r="E3" s="11">
        <v>2.3283025622055494E-7</v>
      </c>
      <c r="F3" s="6">
        <f t="shared" ref="F3:F6" si="0">D3/0.01688</f>
        <v>1.3373513774531476</v>
      </c>
      <c r="G3" s="6">
        <f t="shared" ref="G3:G6" si="1">E3/0.01688</f>
        <v>1.379326162444046E-5</v>
      </c>
      <c r="H3" s="7">
        <f>(D3/'LMV-Ce-config#3'!D$51-1)*10000</f>
        <v>1.7570316940784814</v>
      </c>
      <c r="I3" s="7">
        <f t="shared" ref="I3:I6" si="2">(E3/D$2)*10000</f>
        <v>0.10313904711759606</v>
      </c>
      <c r="J3" s="6" t="s">
        <v>2</v>
      </c>
      <c r="K3" s="6" t="s">
        <v>2</v>
      </c>
      <c r="L3" s="7">
        <v>0.86827174741508895</v>
      </c>
    </row>
    <row r="4" spans="1:12" x14ac:dyDescent="0.25">
      <c r="A4" s="4" t="s">
        <v>12</v>
      </c>
      <c r="B4" s="4">
        <v>1</v>
      </c>
      <c r="C4" s="9">
        <v>10.524279929999988</v>
      </c>
      <c r="D4" s="11">
        <v>2.2574537801384763E-2</v>
      </c>
      <c r="E4" s="11">
        <v>2.4843956744607676E-7</v>
      </c>
      <c r="F4" s="6">
        <f t="shared" si="0"/>
        <v>1.3373541351531257</v>
      </c>
      <c r="G4" s="6">
        <f t="shared" si="1"/>
        <v>1.4717983853440567E-5</v>
      </c>
      <c r="H4" s="7">
        <f>(D4/'LMV-Ce-config#3'!D$51-1)*10000</f>
        <v>1.7776559261339919</v>
      </c>
      <c r="I4" s="7">
        <f t="shared" si="2"/>
        <v>0.11005365311466744</v>
      </c>
      <c r="J4" s="6" t="s">
        <v>2</v>
      </c>
      <c r="K4" s="6" t="s">
        <v>2</v>
      </c>
      <c r="L4" s="7">
        <v>0.85657027671366937</v>
      </c>
    </row>
    <row r="5" spans="1:12" x14ac:dyDescent="0.25">
      <c r="A5" s="4" t="s">
        <v>12</v>
      </c>
      <c r="B5" s="4">
        <v>1</v>
      </c>
      <c r="C5" s="9">
        <v>8.9724115250000018</v>
      </c>
      <c r="D5" s="11">
        <v>2.257405996858362E-2</v>
      </c>
      <c r="E5" s="11">
        <v>2.5366201847093774E-7</v>
      </c>
      <c r="F5" s="6">
        <f t="shared" si="0"/>
        <v>1.3373258275227264</v>
      </c>
      <c r="G5" s="6">
        <f t="shared" si="1"/>
        <v>1.5027370762496312E-5</v>
      </c>
      <c r="H5" s="7">
        <f>(D5/'LMV-Ce-config#3'!D$51-1)*10000</f>
        <v>1.5659493797670621</v>
      </c>
      <c r="I5" s="7">
        <f t="shared" si="2"/>
        <v>0.1123670922314987</v>
      </c>
      <c r="J5" s="6" t="s">
        <v>2</v>
      </c>
      <c r="K5" s="6" t="s">
        <v>2</v>
      </c>
      <c r="L5" s="7">
        <v>0.88834469895223833</v>
      </c>
    </row>
    <row r="6" spans="1:12" x14ac:dyDescent="0.25">
      <c r="A6" s="4" t="s">
        <v>12</v>
      </c>
      <c r="B6" s="4">
        <v>1</v>
      </c>
      <c r="C6" s="9">
        <v>10.609822531388886</v>
      </c>
      <c r="D6" s="11">
        <v>2.2574076776022349E-2</v>
      </c>
      <c r="E6" s="11">
        <v>2.096993505259348E-7</v>
      </c>
      <c r="F6" s="6">
        <f t="shared" si="0"/>
        <v>1.3373268232240729</v>
      </c>
      <c r="G6" s="6">
        <f t="shared" si="1"/>
        <v>1.2422947306038792E-5</v>
      </c>
      <c r="H6" s="7">
        <f>(D6/'LMV-Ce-config#3'!D$51-1)*10000</f>
        <v>1.5733960113051282</v>
      </c>
      <c r="I6" s="7">
        <f t="shared" si="2"/>
        <v>9.2892528426098422E-2</v>
      </c>
      <c r="J6" s="6" t="s">
        <v>2</v>
      </c>
      <c r="K6" s="6" t="s">
        <v>2</v>
      </c>
      <c r="L6" s="7">
        <v>0.86564767668165654</v>
      </c>
    </row>
    <row r="7" spans="1:12" x14ac:dyDescent="0.25">
      <c r="C7" s="9"/>
      <c r="D7" s="11"/>
      <c r="E7" s="11"/>
      <c r="F7" s="6"/>
      <c r="G7" s="6"/>
      <c r="H7" s="7"/>
      <c r="I7" s="7"/>
    </row>
    <row r="8" spans="1:12" x14ac:dyDescent="0.25">
      <c r="C8" s="9">
        <f>AVERAGE(C2:C6)</f>
        <v>10.139315687518518</v>
      </c>
      <c r="D8" s="11">
        <f>AVERAGE(D2:D6)</f>
        <v>2.2574314045573262E-2</v>
      </c>
      <c r="E8" s="11"/>
      <c r="F8" s="6">
        <f>AVERAGE(F2:F6)</f>
        <v>1.3373408794770891</v>
      </c>
      <c r="G8" s="6"/>
      <c r="H8" s="7">
        <f>AVERAGE(H2:H6)</f>
        <v>1.6785196383604095</v>
      </c>
      <c r="I8" s="7"/>
    </row>
    <row r="9" spans="1:12" x14ac:dyDescent="0.25">
      <c r="D9" s="11">
        <f>2*_xlfn.STDEV.S(D2:D6)</f>
        <v>4.5879184476307887E-7</v>
      </c>
      <c r="E9" s="11"/>
      <c r="F9" s="6">
        <f>2*_xlfn.STDEV.S(F2:F6)</f>
        <v>2.7179611656454271E-5</v>
      </c>
      <c r="G9" s="6"/>
      <c r="H9" s="7">
        <f>2*_xlfn.STDEV.S(H2:H6)</f>
        <v>0.20327034210204201</v>
      </c>
      <c r="I9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S25" sqref="S25"/>
    </sheetView>
  </sheetViews>
  <sheetFormatPr baseColWidth="10" defaultRowHeight="15" x14ac:dyDescent="0.25"/>
  <cols>
    <col min="1" max="1" width="12.85546875" bestFit="1" customWidth="1"/>
    <col min="4" max="4" width="12" bestFit="1" customWidth="1"/>
  </cols>
  <sheetData>
    <row r="1" spans="1:12" ht="18.75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11</v>
      </c>
      <c r="F1" s="1" t="s">
        <v>7</v>
      </c>
      <c r="G1" s="2" t="s">
        <v>11</v>
      </c>
      <c r="H1" s="3" t="s">
        <v>8</v>
      </c>
      <c r="I1" s="2" t="s">
        <v>11</v>
      </c>
      <c r="J1" s="1" t="s">
        <v>9</v>
      </c>
      <c r="K1" s="1" t="s">
        <v>11</v>
      </c>
      <c r="L1" s="3" t="s">
        <v>1</v>
      </c>
    </row>
    <row r="2" spans="1:12" x14ac:dyDescent="0.25">
      <c r="A2" s="4" t="s">
        <v>12</v>
      </c>
      <c r="B2" s="4">
        <v>2</v>
      </c>
      <c r="C2" s="7">
        <v>9.225280221193449</v>
      </c>
      <c r="D2" s="11">
        <v>2.2574164219968256E-2</v>
      </c>
      <c r="E2" s="11">
        <v>2.5218336429771731E-7</v>
      </c>
      <c r="F2" s="6">
        <f>D2/0.01688</f>
        <v>1.3373320035526219</v>
      </c>
      <c r="G2" s="6">
        <f>E2/0.01688</f>
        <v>1.4939772766452449E-5</v>
      </c>
      <c r="H2" s="7">
        <f>(D2/'LMV-Ce-config#3'!D$51-1)*10000</f>
        <v>1.6121385500023067</v>
      </c>
      <c r="I2" s="7">
        <f>(E2/D$2)*10000</f>
        <v>0.11171326736191871</v>
      </c>
      <c r="J2" s="6" t="s">
        <v>2</v>
      </c>
      <c r="K2" s="6" t="s">
        <v>2</v>
      </c>
      <c r="L2" s="7">
        <v>0.90851399286579548</v>
      </c>
    </row>
    <row r="3" spans="1:12" x14ac:dyDescent="0.25">
      <c r="A3" s="4" t="s">
        <v>12</v>
      </c>
      <c r="B3" s="4">
        <v>2</v>
      </c>
      <c r="C3" s="7">
        <v>9.5661962494378354</v>
      </c>
      <c r="D3" s="10">
        <v>2.2574157236048192E-2</v>
      </c>
      <c r="E3" s="10">
        <v>2.2522139680931429E-7</v>
      </c>
      <c r="F3" s="6">
        <f t="shared" ref="F3:F26" si="0">D3/0.01688</f>
        <v>1.3373315898132816</v>
      </c>
      <c r="G3" s="6">
        <f t="shared" ref="G3:G26" si="1">E3/0.01688</f>
        <v>1.3342499810978335E-5</v>
      </c>
      <c r="H3" s="7">
        <f>(D3/'LMV-Ce-config#3'!D$51-1)*10000</f>
        <v>1.6090442844052255</v>
      </c>
      <c r="I3" s="7">
        <f t="shared" ref="I3:I26" si="2">(E3/D$2)*10000</f>
        <v>9.9769539467641472E-2</v>
      </c>
      <c r="J3" s="6" t="s">
        <v>2</v>
      </c>
      <c r="K3" s="6" t="s">
        <v>2</v>
      </c>
      <c r="L3" s="7">
        <v>0.87148971646383977</v>
      </c>
    </row>
    <row r="4" spans="1:12" x14ac:dyDescent="0.25">
      <c r="A4" s="4" t="s">
        <v>12</v>
      </c>
      <c r="B4" s="4">
        <v>2</v>
      </c>
      <c r="C4" s="7">
        <v>7.1264261373538611</v>
      </c>
      <c r="D4" s="10">
        <v>2.2573534817217432E-2</v>
      </c>
      <c r="E4" s="10">
        <v>3.0856529059010486E-7</v>
      </c>
      <c r="F4" s="6">
        <f t="shared" si="0"/>
        <v>1.3372947166598006</v>
      </c>
      <c r="G4" s="6">
        <f t="shared" si="1"/>
        <v>1.827993427666498E-5</v>
      </c>
      <c r="H4" s="7">
        <f>(D4/'LMV-Ce-config#3'!D$51-1)*10000</f>
        <v>1.3332780734254257</v>
      </c>
      <c r="I4" s="7">
        <f t="shared" si="2"/>
        <v>0.13668957467632825</v>
      </c>
      <c r="J4" s="6" t="s">
        <v>2</v>
      </c>
      <c r="K4" s="6" t="s">
        <v>2</v>
      </c>
      <c r="L4" s="7">
        <v>0.92560389056899472</v>
      </c>
    </row>
    <row r="5" spans="1:12" x14ac:dyDescent="0.25">
      <c r="A5" s="4" t="s">
        <v>12</v>
      </c>
      <c r="B5" s="4">
        <v>2</v>
      </c>
      <c r="C5" s="7">
        <v>11.025099962683353</v>
      </c>
      <c r="D5" s="10">
        <v>2.257412981124271E-2</v>
      </c>
      <c r="E5" s="10">
        <v>2.3217235941344856E-7</v>
      </c>
      <c r="F5" s="6">
        <f t="shared" si="0"/>
        <v>1.3373299651210138</v>
      </c>
      <c r="G5" s="6">
        <f t="shared" si="1"/>
        <v>1.3754286695109512E-5</v>
      </c>
      <c r="H5" s="7">
        <f>(D5/'LMV-Ce-config#3'!D$51-1)*10000</f>
        <v>1.5968935680055196</v>
      </c>
      <c r="I5" s="7">
        <f t="shared" si="2"/>
        <v>0.10284870666798712</v>
      </c>
      <c r="J5" s="6" t="s">
        <v>2</v>
      </c>
      <c r="K5" s="6" t="s">
        <v>2</v>
      </c>
      <c r="L5" s="7">
        <v>0.91505347951898219</v>
      </c>
    </row>
    <row r="6" spans="1:12" x14ac:dyDescent="0.25">
      <c r="A6" s="4" t="s">
        <v>12</v>
      </c>
      <c r="B6" s="4">
        <v>2</v>
      </c>
      <c r="C6" s="7">
        <v>9.326756653656803</v>
      </c>
      <c r="D6" s="10">
        <v>2.2574331240538349E-2</v>
      </c>
      <c r="E6" s="10">
        <v>2.4188154690531563E-7</v>
      </c>
      <c r="F6" s="6">
        <f t="shared" si="0"/>
        <v>1.3373418981361582</v>
      </c>
      <c r="G6" s="6">
        <f t="shared" si="1"/>
        <v>1.4329475527566093E-5</v>
      </c>
      <c r="H6" s="7">
        <f>(D6/'LMV-Ce-config#3'!D$51-1)*10000</f>
        <v>1.6861379656596398</v>
      </c>
      <c r="I6" s="7">
        <f t="shared" si="2"/>
        <v>0.10714972414852743</v>
      </c>
      <c r="J6" s="6" t="s">
        <v>2</v>
      </c>
      <c r="K6" s="6" t="s">
        <v>2</v>
      </c>
      <c r="L6" s="7">
        <v>0.8643199102726169</v>
      </c>
    </row>
    <row r="7" spans="1:12" x14ac:dyDescent="0.25">
      <c r="A7" s="4" t="s">
        <v>12</v>
      </c>
      <c r="B7" s="4">
        <v>2</v>
      </c>
      <c r="C7" s="7">
        <v>9.4833855959719919</v>
      </c>
      <c r="D7" s="10">
        <v>2.2573984830635538E-2</v>
      </c>
      <c r="E7" s="10">
        <v>2.192750634875047E-7</v>
      </c>
      <c r="F7" s="6">
        <f t="shared" si="0"/>
        <v>1.3373213762224845</v>
      </c>
      <c r="G7" s="6">
        <f t="shared" si="1"/>
        <v>1.2990228879591511E-5</v>
      </c>
      <c r="H7" s="7">
        <f>(D7/'LMV-Ce-config#3'!D$51-1)*10000</f>
        <v>1.5326590835562648</v>
      </c>
      <c r="I7" s="7">
        <f t="shared" si="2"/>
        <v>9.7135407251774247E-2</v>
      </c>
      <c r="J7" s="6" t="s">
        <v>2</v>
      </c>
      <c r="K7" s="6" t="s">
        <v>2</v>
      </c>
      <c r="L7" s="7">
        <v>0.82240694262361469</v>
      </c>
    </row>
    <row r="8" spans="1:12" x14ac:dyDescent="0.25">
      <c r="A8" s="4" t="s">
        <v>12</v>
      </c>
      <c r="B8" s="4">
        <v>2</v>
      </c>
      <c r="C8" s="7">
        <v>10.493707796211609</v>
      </c>
      <c r="D8" s="10">
        <v>2.2574002812609944E-2</v>
      </c>
      <c r="E8" s="10">
        <v>2.0646914159466033E-7</v>
      </c>
      <c r="F8" s="6">
        <f t="shared" si="0"/>
        <v>1.3373224415053284</v>
      </c>
      <c r="G8" s="6">
        <f t="shared" si="1"/>
        <v>1.2231584217693149E-5</v>
      </c>
      <c r="H8" s="7">
        <f>(D8/'LMV-Ce-config#3'!D$51-1)*10000</f>
        <v>1.5406260998207522</v>
      </c>
      <c r="I8" s="7">
        <f t="shared" si="2"/>
        <v>9.1462585096295831E-2</v>
      </c>
      <c r="J8" s="6" t="s">
        <v>2</v>
      </c>
      <c r="K8" s="6" t="s">
        <v>2</v>
      </c>
      <c r="L8" s="7">
        <v>0.90228799579006758</v>
      </c>
    </row>
    <row r="9" spans="1:12" x14ac:dyDescent="0.25">
      <c r="A9" s="4" t="s">
        <v>12</v>
      </c>
      <c r="B9" s="4">
        <v>2</v>
      </c>
      <c r="C9" s="7">
        <v>10.134891168703108</v>
      </c>
      <c r="D9" s="10">
        <v>2.2573761778337621E-2</v>
      </c>
      <c r="E9" s="10">
        <v>2.2232018170785407E-7</v>
      </c>
      <c r="F9" s="6">
        <f t="shared" si="0"/>
        <v>1.3373081622237928</v>
      </c>
      <c r="G9" s="6">
        <f t="shared" si="1"/>
        <v>1.3170626878427375E-5</v>
      </c>
      <c r="H9" s="7">
        <f>(D9/'LMV-Ce-config#3'!D$51-1)*10000</f>
        <v>1.4338344914865964</v>
      </c>
      <c r="I9" s="7">
        <f t="shared" si="2"/>
        <v>9.8484346769834349E-2</v>
      </c>
      <c r="J9" s="6" t="s">
        <v>2</v>
      </c>
      <c r="K9" s="6" t="s">
        <v>2</v>
      </c>
      <c r="L9" s="7">
        <v>0.88569595005255319</v>
      </c>
    </row>
    <row r="10" spans="1:12" x14ac:dyDescent="0.25">
      <c r="A10" s="4" t="s">
        <v>12</v>
      </c>
      <c r="B10" s="4">
        <v>2</v>
      </c>
      <c r="C10" s="7">
        <v>5.2775776610283689</v>
      </c>
      <c r="D10" s="10">
        <v>2.2573668387723372E-2</v>
      </c>
      <c r="E10" s="10">
        <v>2.9939654919323825E-7</v>
      </c>
      <c r="F10" s="6">
        <f t="shared" si="0"/>
        <v>1.3373026296044652</v>
      </c>
      <c r="G10" s="6">
        <f t="shared" si="1"/>
        <v>1.7736762392964353E-5</v>
      </c>
      <c r="H10" s="7">
        <f>(D10/'LMV-Ce-config#3'!D$51-1)*10000</f>
        <v>1.3924572474821595</v>
      </c>
      <c r="I10" s="7">
        <f t="shared" si="2"/>
        <v>0.13262796632284765</v>
      </c>
      <c r="J10" s="6" t="s">
        <v>2</v>
      </c>
      <c r="K10" s="6" t="s">
        <v>2</v>
      </c>
      <c r="L10" s="7">
        <v>0.80007464685584795</v>
      </c>
    </row>
    <row r="11" spans="1:12" x14ac:dyDescent="0.25">
      <c r="A11" s="4" t="s">
        <v>12</v>
      </c>
      <c r="B11" s="4">
        <v>2</v>
      </c>
      <c r="C11" s="7">
        <v>5.4984922183604699</v>
      </c>
      <c r="D11" s="10">
        <v>2.2573974751937734E-2</v>
      </c>
      <c r="E11" s="10">
        <v>2.8743026610778715E-7</v>
      </c>
      <c r="F11" s="6">
        <f t="shared" si="0"/>
        <v>1.3373207791432309</v>
      </c>
      <c r="G11" s="6">
        <f t="shared" si="1"/>
        <v>1.7027859366575068E-5</v>
      </c>
      <c r="H11" s="7">
        <f>(D11/'LMV-Ce-config#3'!D$51-1)*10000</f>
        <v>1.5281936590416656</v>
      </c>
      <c r="I11" s="7">
        <f t="shared" si="2"/>
        <v>0.12732709096425246</v>
      </c>
      <c r="J11" s="6" t="s">
        <v>2</v>
      </c>
      <c r="K11" s="6" t="s">
        <v>2</v>
      </c>
      <c r="L11" s="7">
        <v>0.87781728572191708</v>
      </c>
    </row>
    <row r="12" spans="1:12" x14ac:dyDescent="0.25">
      <c r="A12" s="4" t="s">
        <v>12</v>
      </c>
      <c r="B12" s="4">
        <v>2</v>
      </c>
      <c r="C12" s="7">
        <v>8.7461852102592506</v>
      </c>
      <c r="D12" s="10">
        <v>2.2574820287818171E-2</v>
      </c>
      <c r="E12" s="10">
        <v>2.3730025157939444E-7</v>
      </c>
      <c r="F12" s="6">
        <f t="shared" si="0"/>
        <v>1.3373708701314082</v>
      </c>
      <c r="G12" s="6">
        <f t="shared" si="1"/>
        <v>1.4058071776030477E-5</v>
      </c>
      <c r="H12" s="7">
        <f>(D12/'LMV-Ce-config#3'!D$51-1)*10000</f>
        <v>1.9028131507292656</v>
      </c>
      <c r="I12" s="7">
        <f t="shared" si="2"/>
        <v>0.10512028231348099</v>
      </c>
      <c r="J12" s="6" t="s">
        <v>2</v>
      </c>
      <c r="K12" s="6" t="s">
        <v>2</v>
      </c>
      <c r="L12" s="7">
        <v>0.76870381912493535</v>
      </c>
    </row>
    <row r="13" spans="1:12" x14ac:dyDescent="0.25">
      <c r="A13" s="4" t="s">
        <v>12</v>
      </c>
      <c r="B13" s="4">
        <v>2</v>
      </c>
      <c r="C13" s="7">
        <v>7.9803053802336006</v>
      </c>
      <c r="D13" s="10">
        <v>2.2574546814462151E-2</v>
      </c>
      <c r="E13" s="10">
        <v>2.7337777306919539E-7</v>
      </c>
      <c r="F13" s="6">
        <f t="shared" si="0"/>
        <v>1.3373546691032081</v>
      </c>
      <c r="G13" s="6">
        <f t="shared" si="1"/>
        <v>1.6195365703151386E-5</v>
      </c>
      <c r="H13" s="7">
        <f>(D13/'LMV-Ce-config#3'!D$51-1)*10000</f>
        <v>1.7816492214484114</v>
      </c>
      <c r="I13" s="7">
        <f t="shared" si="2"/>
        <v>0.12110205738087779</v>
      </c>
      <c r="J13" s="6" t="s">
        <v>2</v>
      </c>
      <c r="K13" s="6" t="s">
        <v>2</v>
      </c>
      <c r="L13" s="7">
        <v>0.83363921562230825</v>
      </c>
    </row>
    <row r="14" spans="1:12" x14ac:dyDescent="0.25">
      <c r="A14" s="4" t="s">
        <v>12</v>
      </c>
      <c r="B14" s="4">
        <v>2</v>
      </c>
      <c r="C14" s="7">
        <v>11.482090102117651</v>
      </c>
      <c r="D14" s="10">
        <v>2.2574659135659127E-2</v>
      </c>
      <c r="E14" s="10">
        <v>2.3586875915842735E-7</v>
      </c>
      <c r="F14" s="6">
        <f t="shared" si="0"/>
        <v>1.337361323202555</v>
      </c>
      <c r="G14" s="6">
        <f t="shared" si="1"/>
        <v>1.3973267722655649E-5</v>
      </c>
      <c r="H14" s="7">
        <f>(D14/'LMV-Ce-config#3'!D$51-1)*10000</f>
        <v>1.8314137680386366</v>
      </c>
      <c r="I14" s="7">
        <f t="shared" si="2"/>
        <v>0.10448615366667119</v>
      </c>
      <c r="J14" s="6" t="s">
        <v>2</v>
      </c>
      <c r="K14" s="6" t="s">
        <v>2</v>
      </c>
      <c r="L14" s="7">
        <v>0.73975479043390813</v>
      </c>
    </row>
    <row r="15" spans="1:12" x14ac:dyDescent="0.25">
      <c r="A15" s="4" t="s">
        <v>12</v>
      </c>
      <c r="B15" s="4">
        <v>2</v>
      </c>
      <c r="C15" s="7">
        <v>13.126820324816324</v>
      </c>
      <c r="D15" s="10">
        <v>2.2574401802696913E-2</v>
      </c>
      <c r="E15" s="10">
        <v>2.022945798779553E-7</v>
      </c>
      <c r="F15" s="6">
        <f t="shared" si="0"/>
        <v>1.337346078358822</v>
      </c>
      <c r="G15" s="6">
        <f t="shared" si="1"/>
        <v>1.1984276059120575E-5</v>
      </c>
      <c r="H15" s="7">
        <f>(D15/'LMV-Ce-config#3'!D$51-1)*10000</f>
        <v>1.7174009322395989</v>
      </c>
      <c r="I15" s="7">
        <f t="shared" si="2"/>
        <v>8.9613319858377352E-2</v>
      </c>
      <c r="J15" s="6" t="s">
        <v>2</v>
      </c>
      <c r="K15" s="6" t="s">
        <v>2</v>
      </c>
      <c r="L15" s="7">
        <v>0.74512023059992893</v>
      </c>
    </row>
    <row r="16" spans="1:12" x14ac:dyDescent="0.25">
      <c r="A16" s="4" t="s">
        <v>12</v>
      </c>
      <c r="B16" s="4">
        <v>2</v>
      </c>
      <c r="C16" s="7">
        <v>8.0710453142616476</v>
      </c>
      <c r="D16" s="10">
        <v>2.2574269462161907E-2</v>
      </c>
      <c r="E16" s="10">
        <v>3.2636672347295657E-7</v>
      </c>
      <c r="F16" s="6">
        <f t="shared" si="0"/>
        <v>1.3373382382797339</v>
      </c>
      <c r="G16" s="6">
        <f t="shared" si="1"/>
        <v>1.9334521532758093E-5</v>
      </c>
      <c r="H16" s="7">
        <f>(D16/'LMV-Ce-config#3'!D$51-1)*10000</f>
        <v>1.6587667038159282</v>
      </c>
      <c r="I16" s="7">
        <f t="shared" si="2"/>
        <v>0.14457532969670914</v>
      </c>
      <c r="J16" s="6" t="s">
        <v>2</v>
      </c>
      <c r="K16" s="6" t="s">
        <v>2</v>
      </c>
      <c r="L16" s="7">
        <v>0.79161223843213513</v>
      </c>
    </row>
    <row r="17" spans="1:12" x14ac:dyDescent="0.25">
      <c r="A17" s="4" t="s">
        <v>12</v>
      </c>
      <c r="B17" s="4">
        <v>2</v>
      </c>
      <c r="C17" s="7">
        <v>9.0530502190137376</v>
      </c>
      <c r="D17" s="10">
        <v>2.2574053973447847E-2</v>
      </c>
      <c r="E17" s="10">
        <v>2.5547503604318084E-7</v>
      </c>
      <c r="F17" s="6">
        <f t="shared" si="0"/>
        <v>1.3373254723606545</v>
      </c>
      <c r="G17" s="6">
        <f t="shared" si="1"/>
        <v>1.5134777016776118E-5</v>
      </c>
      <c r="H17" s="7">
        <f>(D17/'LMV-Ce-config#3'!D$51-1)*10000</f>
        <v>1.5632932006881539</v>
      </c>
      <c r="I17" s="7">
        <f t="shared" si="2"/>
        <v>0.11317142621705446</v>
      </c>
      <c r="J17" s="6" t="s">
        <v>2</v>
      </c>
      <c r="K17" s="6" t="s">
        <v>2</v>
      </c>
      <c r="L17" s="7">
        <v>0.8015927070242399</v>
      </c>
    </row>
    <row r="18" spans="1:12" x14ac:dyDescent="0.25">
      <c r="A18" s="4" t="s">
        <v>12</v>
      </c>
      <c r="B18" s="4">
        <v>2</v>
      </c>
      <c r="C18" s="7">
        <v>10.392731895523063</v>
      </c>
      <c r="D18" s="10">
        <v>2.257427667928984E-2</v>
      </c>
      <c r="E18" s="10">
        <v>2.2481751854111693E-7</v>
      </c>
      <c r="F18" s="6">
        <f t="shared" si="0"/>
        <v>1.3373386658347062</v>
      </c>
      <c r="G18" s="6">
        <f t="shared" si="1"/>
        <v>1.3318573373288918E-5</v>
      </c>
      <c r="H18" s="7">
        <f>(D18/'LMV-Ce-config#3'!D$51-1)*10000</f>
        <v>1.6619642934889711</v>
      </c>
      <c r="I18" s="7">
        <f t="shared" si="2"/>
        <v>9.9590627741713608E-2</v>
      </c>
      <c r="J18" s="6" t="s">
        <v>2</v>
      </c>
      <c r="K18" s="6" t="s">
        <v>2</v>
      </c>
      <c r="L18" s="7">
        <v>0.76525964745066144</v>
      </c>
    </row>
    <row r="19" spans="1:12" x14ac:dyDescent="0.25">
      <c r="A19" s="4" t="s">
        <v>12</v>
      </c>
      <c r="B19" s="4">
        <v>2</v>
      </c>
      <c r="C19" s="7">
        <v>8.0987824706223215</v>
      </c>
      <c r="D19" s="10">
        <v>2.2574584694341697E-2</v>
      </c>
      <c r="E19" s="10">
        <v>2.594776378695726E-7</v>
      </c>
      <c r="F19" s="6">
        <f t="shared" si="0"/>
        <v>1.3373569131719016</v>
      </c>
      <c r="G19" s="6">
        <f t="shared" si="1"/>
        <v>1.5371897978055249E-5</v>
      </c>
      <c r="H19" s="7">
        <f>(D19/'LMV-Ce-config#3'!D$51-1)*10000</f>
        <v>1.7984321180097851</v>
      </c>
      <c r="I19" s="7">
        <f t="shared" si="2"/>
        <v>0.11494451592588684</v>
      </c>
      <c r="J19" s="6" t="s">
        <v>2</v>
      </c>
      <c r="K19" s="6" t="s">
        <v>2</v>
      </c>
      <c r="L19" s="7">
        <v>0.80381119550699243</v>
      </c>
    </row>
    <row r="20" spans="1:12" x14ac:dyDescent="0.25">
      <c r="A20" s="4" t="s">
        <v>12</v>
      </c>
      <c r="B20" s="4">
        <v>2</v>
      </c>
      <c r="C20" s="7">
        <v>8.5052648101476738</v>
      </c>
      <c r="D20" s="10">
        <v>2.257497097287342E-2</v>
      </c>
      <c r="E20" s="10">
        <v>2.6102872921608128E-7</v>
      </c>
      <c r="F20" s="6">
        <f t="shared" si="0"/>
        <v>1.3373797969711743</v>
      </c>
      <c r="G20" s="6">
        <f t="shared" si="1"/>
        <v>1.5463787275834199E-5</v>
      </c>
      <c r="H20" s="7">
        <f>(D20/'LMV-Ce-config#3'!D$51-1)*10000</f>
        <v>1.9695750234172138</v>
      </c>
      <c r="I20" s="7">
        <f t="shared" si="2"/>
        <v>0.11563162501723323</v>
      </c>
      <c r="J20" s="6" t="s">
        <v>2</v>
      </c>
      <c r="K20" s="6" t="s">
        <v>2</v>
      </c>
      <c r="L20" s="7">
        <v>0.80182451502426222</v>
      </c>
    </row>
    <row r="21" spans="1:12" x14ac:dyDescent="0.25">
      <c r="A21" s="4" t="s">
        <v>12</v>
      </c>
      <c r="B21" s="4">
        <v>2</v>
      </c>
      <c r="C21" s="7">
        <v>7.3586025886808439</v>
      </c>
      <c r="D21" s="10">
        <v>2.2574270326831455E-2</v>
      </c>
      <c r="E21" s="10">
        <v>3.0865558849328191E-7</v>
      </c>
      <c r="F21" s="6">
        <f t="shared" si="0"/>
        <v>1.3373382895042332</v>
      </c>
      <c r="G21" s="6">
        <f t="shared" si="1"/>
        <v>1.8285283678511964E-5</v>
      </c>
      <c r="H21" s="7">
        <f>(D21/'LMV-Ce-config#3'!D$51-1)*10000</f>
        <v>1.6591498005880112</v>
      </c>
      <c r="I21" s="7">
        <f t="shared" si="2"/>
        <v>0.13672957522841833</v>
      </c>
      <c r="J21" s="6" t="s">
        <v>2</v>
      </c>
      <c r="K21" s="6" t="s">
        <v>2</v>
      </c>
      <c r="L21" s="7">
        <v>0.81131576060124155</v>
      </c>
    </row>
    <row r="22" spans="1:12" x14ac:dyDescent="0.25">
      <c r="A22" s="4" t="s">
        <v>12</v>
      </c>
      <c r="B22" s="4">
        <v>2</v>
      </c>
      <c r="C22" s="7">
        <v>11.199718393289009</v>
      </c>
      <c r="D22" s="10">
        <v>2.2574535477975461E-2</v>
      </c>
      <c r="E22" s="10">
        <v>2.277761998272827E-7</v>
      </c>
      <c r="F22" s="6">
        <f t="shared" si="0"/>
        <v>1.3373539975103947</v>
      </c>
      <c r="G22" s="6">
        <f t="shared" si="1"/>
        <v>1.3493850700668406E-5</v>
      </c>
      <c r="H22" s="7">
        <f>(D22/'LMV-Ce-config#3'!D$51-1)*10000</f>
        <v>1.776626526397429</v>
      </c>
      <c r="I22" s="7">
        <f t="shared" si="2"/>
        <v>0.10090127705627323</v>
      </c>
      <c r="J22" s="6" t="s">
        <v>2</v>
      </c>
      <c r="K22" s="6" t="s">
        <v>2</v>
      </c>
      <c r="L22" s="7">
        <v>0.67030826920855802</v>
      </c>
    </row>
    <row r="23" spans="1:12" x14ac:dyDescent="0.25">
      <c r="A23" s="4" t="s">
        <v>12</v>
      </c>
      <c r="B23" s="4">
        <v>2</v>
      </c>
      <c r="C23" s="7">
        <v>10.921253010232022</v>
      </c>
      <c r="D23" s="10">
        <v>2.257444809650529E-2</v>
      </c>
      <c r="E23" s="10">
        <v>2.3233134247428436E-7</v>
      </c>
      <c r="F23" s="6">
        <f t="shared" si="0"/>
        <v>1.3373488208830149</v>
      </c>
      <c r="G23" s="6">
        <f t="shared" si="1"/>
        <v>1.3763705122884145E-5</v>
      </c>
      <c r="H23" s="7">
        <f>(D23/'LMV-Ce-config#3'!D$51-1)*10000</f>
        <v>1.7379116679339113</v>
      </c>
      <c r="I23" s="7">
        <f t="shared" si="2"/>
        <v>0.10291913366554355</v>
      </c>
      <c r="J23" s="6" t="s">
        <v>2</v>
      </c>
      <c r="K23" s="6" t="s">
        <v>2</v>
      </c>
      <c r="L23" s="7">
        <v>0.75673233479975632</v>
      </c>
    </row>
    <row r="24" spans="1:12" x14ac:dyDescent="0.25">
      <c r="A24" s="4" t="s">
        <v>12</v>
      </c>
      <c r="B24" s="4">
        <v>2</v>
      </c>
      <c r="C24" s="7">
        <v>11.488984873327013</v>
      </c>
      <c r="D24" s="10">
        <v>2.2574326567440538E-2</v>
      </c>
      <c r="E24" s="10">
        <v>2.1543438734575699E-7</v>
      </c>
      <c r="F24" s="6">
        <f t="shared" si="0"/>
        <v>1.3373416212938707</v>
      </c>
      <c r="G24" s="6">
        <f t="shared" si="1"/>
        <v>1.2762700672142003E-5</v>
      </c>
      <c r="H24" s="7">
        <f>(D24/'LMV-Ce-config#3'!D$51-1)*10000</f>
        <v>1.6840675230356261</v>
      </c>
      <c r="I24" s="7">
        <f t="shared" si="2"/>
        <v>9.5434048076602468E-2</v>
      </c>
      <c r="J24" s="6" t="s">
        <v>2</v>
      </c>
      <c r="K24" s="6" t="s">
        <v>2</v>
      </c>
      <c r="L24" s="7">
        <v>0.74927195596597063</v>
      </c>
    </row>
    <row r="25" spans="1:12" x14ac:dyDescent="0.25">
      <c r="A25" s="4" t="s">
        <v>12</v>
      </c>
      <c r="B25" s="4">
        <v>2</v>
      </c>
      <c r="C25" s="7">
        <v>13.84916020173856</v>
      </c>
      <c r="D25" s="10">
        <v>2.2574328014149127E-2</v>
      </c>
      <c r="E25" s="10">
        <v>1.9570566292442551E-7</v>
      </c>
      <c r="F25" s="6">
        <f t="shared" si="0"/>
        <v>1.3373417069993561</v>
      </c>
      <c r="G25" s="6">
        <f t="shared" si="1"/>
        <v>1.1593937377039427E-5</v>
      </c>
      <c r="H25" s="7">
        <f>(D25/'LMV-Ce-config#3'!D$51-1)*10000</f>
        <v>1.684708495521825</v>
      </c>
      <c r="I25" s="7">
        <f t="shared" si="2"/>
        <v>8.6694533191758946E-2</v>
      </c>
      <c r="J25" s="6" t="s">
        <v>2</v>
      </c>
      <c r="K25" s="6" t="s">
        <v>2</v>
      </c>
      <c r="L25" s="7">
        <v>0.75766403403485683</v>
      </c>
    </row>
    <row r="26" spans="1:12" x14ac:dyDescent="0.25">
      <c r="A26" s="4" t="s">
        <v>12</v>
      </c>
      <c r="B26" s="4">
        <v>2</v>
      </c>
      <c r="C26" s="7">
        <v>11.188709216505194</v>
      </c>
      <c r="D26" s="10">
        <v>2.2574339882272584E-2</v>
      </c>
      <c r="E26" s="10">
        <v>2.1343183424940367E-7</v>
      </c>
      <c r="F26" s="6">
        <f t="shared" si="0"/>
        <v>1.3373424100872384</v>
      </c>
      <c r="G26" s="6">
        <f t="shared" si="1"/>
        <v>1.2644066010035763E-5</v>
      </c>
      <c r="H26" s="7">
        <f>(D26/'LMV-Ce-config#3'!D$51-1)*10000</f>
        <v>1.6899667352721082</v>
      </c>
      <c r="I26" s="7">
        <f t="shared" si="2"/>
        <v>9.4546948524725394E-2</v>
      </c>
      <c r="J26" s="6" t="s">
        <v>2</v>
      </c>
      <c r="K26" s="6" t="s">
        <v>2</v>
      </c>
      <c r="L26" s="7">
        <v>0.70862040968452167</v>
      </c>
    </row>
    <row r="28" spans="1:12" x14ac:dyDescent="0.25">
      <c r="C28">
        <f>COUNT(C2:C26)</f>
        <v>25</v>
      </c>
      <c r="D28" s="10">
        <f>AVERAGE(D2:D26)</f>
        <v>2.2574261682967386E-2</v>
      </c>
      <c r="F28" s="8">
        <f>AVERAGE(F2:F26)</f>
        <v>1.3373377774269781</v>
      </c>
      <c r="H28" s="7">
        <f>AVERAGE(H2:H26)</f>
        <v>1.6553200873404168</v>
      </c>
    </row>
    <row r="29" spans="1:12" x14ac:dyDescent="0.25">
      <c r="D29" s="10">
        <f>2*_xlfn.STDEV.S(D2:D26)</f>
        <v>6.7640925455165858E-7</v>
      </c>
      <c r="F29" s="8">
        <f>2*_xlfn.STDEV.S(F2:F26)</f>
        <v>4.007163830281899E-5</v>
      </c>
      <c r="H29" s="7">
        <f>2*_xlfn.STDEV.S(H2:H26)</f>
        <v>0.29968697600609551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F32" sqref="F32"/>
    </sheetView>
  </sheetViews>
  <sheetFormatPr baseColWidth="10" defaultRowHeight="15" x14ac:dyDescent="0.25"/>
  <sheetData>
    <row r="1" spans="1:12" ht="18.75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11</v>
      </c>
      <c r="F1" s="1" t="s">
        <v>7</v>
      </c>
      <c r="G1" s="2" t="s">
        <v>11</v>
      </c>
      <c r="H1" s="3" t="s">
        <v>8</v>
      </c>
      <c r="I1" s="2" t="s">
        <v>11</v>
      </c>
      <c r="J1" s="1" t="s">
        <v>9</v>
      </c>
      <c r="K1" s="1" t="s">
        <v>11</v>
      </c>
      <c r="L1" s="3" t="s">
        <v>1</v>
      </c>
    </row>
    <row r="2" spans="1:12" x14ac:dyDescent="0.25">
      <c r="A2" s="4" t="s">
        <v>12</v>
      </c>
      <c r="B2" s="4">
        <v>4</v>
      </c>
      <c r="C2">
        <v>9.0440283815431268</v>
      </c>
      <c r="D2" s="10">
        <v>2.2574544668413125E-2</v>
      </c>
      <c r="E2" s="10">
        <v>2.1827770864910463E-7</v>
      </c>
      <c r="F2" s="6">
        <f>D2/0.01688</f>
        <v>1.3373545419676023</v>
      </c>
      <c r="G2" s="6">
        <f>E2/0.01688</f>
        <v>1.2931143877316626E-5</v>
      </c>
      <c r="H2" s="7">
        <f>(D2/'LMV-Ce-config#3'!D$51-1)*10000</f>
        <v>1.7806984021939698</v>
      </c>
      <c r="I2" s="7">
        <f>(E2/D$2)*10000</f>
        <v>9.6691965156012347E-2</v>
      </c>
      <c r="J2" s="8">
        <v>7.9442201366284353</v>
      </c>
      <c r="K2" s="8">
        <v>2.4738889568900485E-5</v>
      </c>
      <c r="L2">
        <v>0.51973160490917891</v>
      </c>
    </row>
    <row r="3" spans="1:12" x14ac:dyDescent="0.25">
      <c r="A3" s="4" t="s">
        <v>12</v>
      </c>
      <c r="B3" s="4">
        <v>4</v>
      </c>
      <c r="C3">
        <v>9.9871013809977285</v>
      </c>
      <c r="D3" s="10">
        <v>2.2574647745354389E-2</v>
      </c>
      <c r="E3" s="10">
        <v>2.0372208498269469E-7</v>
      </c>
      <c r="F3" s="6">
        <f t="shared" ref="F3:F6" si="0">D3/0.01688</f>
        <v>1.3373606484214686</v>
      </c>
      <c r="G3" s="6">
        <f t="shared" ref="G3:G6" si="1">E3/0.01688</f>
        <v>1.206884389707907E-5</v>
      </c>
      <c r="H3" s="7">
        <f>(D3/'LMV-Ce-config#3'!D$51-1)*10000</f>
        <v>1.826367228596748</v>
      </c>
      <c r="I3" s="7">
        <f t="shared" ref="I3:I6" si="2">(E3/D$2)*10000</f>
        <v>9.0244161277701324E-2</v>
      </c>
      <c r="J3" s="8">
        <v>7.944078742512283</v>
      </c>
      <c r="K3" s="8">
        <v>2.1945493119657996E-5</v>
      </c>
      <c r="L3">
        <v>0.60358253473840051</v>
      </c>
    </row>
    <row r="4" spans="1:12" x14ac:dyDescent="0.25">
      <c r="A4" s="4" t="s">
        <v>12</v>
      </c>
      <c r="B4" s="4">
        <v>4</v>
      </c>
      <c r="C4">
        <v>9.9233477873060263</v>
      </c>
      <c r="D4" s="10">
        <v>2.2574605918841334E-2</v>
      </c>
      <c r="E4" s="10">
        <v>2.0311540689249997E-7</v>
      </c>
      <c r="F4" s="6">
        <f t="shared" si="0"/>
        <v>1.3373581705474724</v>
      </c>
      <c r="G4" s="6">
        <f t="shared" si="1"/>
        <v>1.2032903251925355E-5</v>
      </c>
      <c r="H4" s="7">
        <f>(D4/'LMV-Ce-config#3'!D$51-1)*10000</f>
        <v>1.807835753562248</v>
      </c>
      <c r="I4" s="7">
        <f t="shared" si="2"/>
        <v>8.9975416946816295E-2</v>
      </c>
      <c r="J4" s="8">
        <v>7.9442233091545322</v>
      </c>
      <c r="K4" s="8">
        <v>2.3724399919066347E-5</v>
      </c>
      <c r="L4">
        <v>0.76058290083737035</v>
      </c>
    </row>
    <row r="5" spans="1:12" x14ac:dyDescent="0.25">
      <c r="A5" s="4" t="s">
        <v>12</v>
      </c>
      <c r="B5" s="4">
        <v>4</v>
      </c>
      <c r="C5">
        <v>10.073435608323502</v>
      </c>
      <c r="D5" s="10">
        <v>2.2574486642086569E-2</v>
      </c>
      <c r="E5" s="10">
        <v>2.1399771535670803E-7</v>
      </c>
      <c r="F5" s="6">
        <f t="shared" si="0"/>
        <v>1.3373511043890147</v>
      </c>
      <c r="G5" s="6">
        <f t="shared" si="1"/>
        <v>1.2677589772316827E-5</v>
      </c>
      <c r="H5" s="7">
        <f>(D5/'LMV-Ce-config#3'!D$51-1)*10000</f>
        <v>1.7549895074431276</v>
      </c>
      <c r="I5" s="7">
        <f t="shared" si="2"/>
        <v>9.4796027339651756E-2</v>
      </c>
      <c r="J5" s="8">
        <v>7.9440131520992479</v>
      </c>
      <c r="K5" s="8">
        <v>2.4050667402946949E-5</v>
      </c>
      <c r="L5">
        <v>0.64630744541302487</v>
      </c>
    </row>
    <row r="6" spans="1:12" x14ac:dyDescent="0.25">
      <c r="A6" s="4" t="s">
        <v>12</v>
      </c>
      <c r="B6" s="4">
        <v>4</v>
      </c>
      <c r="C6">
        <v>11.156180710632079</v>
      </c>
      <c r="D6" s="10">
        <v>2.2574631288139E-2</v>
      </c>
      <c r="E6" s="10">
        <v>1.9893289953881516E-7</v>
      </c>
      <c r="F6" s="6">
        <f t="shared" si="0"/>
        <v>1.3373596734679503</v>
      </c>
      <c r="G6" s="6">
        <f t="shared" si="1"/>
        <v>1.1785124380261561E-5</v>
      </c>
      <c r="H6" s="7">
        <f>(D6/'LMV-Ce-config#3'!D$51-1)*10000</f>
        <v>1.8190757655056622</v>
      </c>
      <c r="I6" s="7">
        <f t="shared" si="2"/>
        <v>8.8122663141537078E-2</v>
      </c>
      <c r="J6" s="8">
        <v>7.944284357060293</v>
      </c>
      <c r="K6" s="8">
        <v>2.6182888069392456E-5</v>
      </c>
      <c r="L6">
        <v>0.699748384062854</v>
      </c>
    </row>
    <row r="8" spans="1:12" x14ac:dyDescent="0.25">
      <c r="C8" s="9">
        <f>AVERAGE(C2:C6)</f>
        <v>10.036818773760492</v>
      </c>
      <c r="D8" s="11">
        <f>AVERAGE(D2:D6)</f>
        <v>2.2574583252566883E-2</v>
      </c>
      <c r="E8" s="11"/>
      <c r="F8" s="6">
        <f>AVERAGE(F2:F6)</f>
        <v>1.3373568277587016</v>
      </c>
      <c r="G8" s="6"/>
      <c r="H8" s="7">
        <f>AVERAGE(H2:H6)</f>
        <v>1.7977933314603511</v>
      </c>
    </row>
    <row r="9" spans="1:12" x14ac:dyDescent="0.25">
      <c r="D9" s="11">
        <f>2*_xlfn.STDEV.S(D2:D6)</f>
        <v>1.3342719982843073E-7</v>
      </c>
      <c r="E9" s="11"/>
      <c r="F9" s="6">
        <f>2*_xlfn.STDEV.S(F2:F6)</f>
        <v>7.9044549661970637E-6</v>
      </c>
      <c r="G9" s="6"/>
      <c r="H9" s="7">
        <f>2*_xlfn.STDEV.S(H2:H6)</f>
        <v>5.9115681466486478E-2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LMV-Ce-config#3</vt:lpstr>
      <vt:lpstr>LMV-Ce-config#4</vt:lpstr>
      <vt:lpstr>LMV-Ce-config#5</vt:lpstr>
      <vt:lpstr>LMV-Ce-config#6</vt:lpstr>
      <vt:lpstr>AMES-Ce-config#1</vt:lpstr>
      <vt:lpstr>AMES-Ce-config#2</vt:lpstr>
      <vt:lpstr>AMES-Ce-config#4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Bonnand</dc:creator>
  <cp:lastModifiedBy>Pierre Bonnand</cp:lastModifiedBy>
  <dcterms:created xsi:type="dcterms:W3CDTF">2018-12-18T15:13:34Z</dcterms:created>
  <dcterms:modified xsi:type="dcterms:W3CDTF">2018-12-18T16:09:58Z</dcterms:modified>
</cp:coreProperties>
</file>