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B Mount\Dropbox (The University of Manchester)\BACKUP\Manchester\articles\Visual Kinetic Analyses\review and resubmission\"/>
    </mc:Choice>
  </mc:AlternateContent>
  <bookViews>
    <workbookView xWindow="0" yWindow="0" windowWidth="16620" windowHeight="4500" tabRatio="937"/>
  </bookViews>
  <sheets>
    <sheet name="reaction conditions (same exce)" sheetId="16" r:id="rId1"/>
    <sheet name="cat. deact.; prod. inhib." sheetId="17" r:id="rId2"/>
    <sheet name="reaction conditions (orders)" sheetId="13" r:id="rId3"/>
    <sheet name="order in A (red-green)" sheetId="14" r:id="rId4"/>
    <sheet name="order in A (red-blue)" sheetId="2" r:id="rId5"/>
    <sheet name="order in B (red-blue)" sheetId="7" r:id="rId6"/>
    <sheet name="order in B (red-green)" sheetId="1" r:id="rId7"/>
    <sheet name="order in cat (B)" sheetId="3" r:id="rId8"/>
    <sheet name="order in cat (A)" sheetId="10" r:id="rId9"/>
    <sheet name="kobs" sheetId="4" r:id="rId10"/>
  </sheets>
  <calcPr calcId="179017"/>
</workbook>
</file>

<file path=xl/calcChain.xml><?xml version="1.0" encoding="utf-8"?>
<calcChain xmlns="http://schemas.openxmlformats.org/spreadsheetml/2006/main">
  <c r="G8" i="3" l="1"/>
  <c r="L9" i="3"/>
  <c r="L10" i="3"/>
  <c r="L11" i="3"/>
  <c r="L12" i="3"/>
  <c r="L13" i="3"/>
  <c r="L14" i="3"/>
  <c r="L15" i="3"/>
  <c r="L16" i="3"/>
  <c r="L8" i="3"/>
  <c r="G9" i="3"/>
  <c r="G10" i="3"/>
  <c r="G11" i="3"/>
  <c r="G12" i="3"/>
  <c r="G13" i="3"/>
  <c r="G14" i="3"/>
  <c r="G15" i="3"/>
  <c r="G16" i="3"/>
  <c r="L16" i="1"/>
  <c r="G9" i="14"/>
  <c r="G10" i="14"/>
  <c r="G11" i="14"/>
  <c r="G12" i="14"/>
  <c r="G13" i="14"/>
  <c r="G14" i="14"/>
  <c r="G15" i="14"/>
  <c r="G16" i="14"/>
  <c r="G8" i="14"/>
  <c r="G7" i="3"/>
  <c r="L16" i="7" l="1"/>
  <c r="AA7" i="4"/>
  <c r="AH38" i="4" s="1"/>
  <c r="AA8" i="4"/>
  <c r="AH39" i="4" s="1"/>
  <c r="AA9" i="4"/>
  <c r="AH40" i="4" s="1"/>
  <c r="AA10" i="4"/>
  <c r="AH41" i="4" s="1"/>
  <c r="AA11" i="4"/>
  <c r="AH42" i="4" s="1"/>
  <c r="AA12" i="4"/>
  <c r="AH43" i="4" s="1"/>
  <c r="AA13" i="4"/>
  <c r="AH44" i="4" s="1"/>
  <c r="AA14" i="4"/>
  <c r="AH45" i="4" s="1"/>
  <c r="AA15" i="4"/>
  <c r="AH46" i="4" s="1"/>
  <c r="AA16" i="4"/>
  <c r="AH47" i="4" s="1"/>
  <c r="K7" i="10"/>
  <c r="F7" i="10"/>
  <c r="F7" i="3"/>
  <c r="K7" i="3"/>
  <c r="L7" i="3" s="1"/>
  <c r="K7" i="1"/>
  <c r="F7" i="1"/>
  <c r="K7" i="7"/>
  <c r="F7" i="7"/>
  <c r="G7" i="7" s="1"/>
  <c r="K7" i="2"/>
  <c r="F7" i="2"/>
  <c r="G7" i="2" s="1"/>
  <c r="K7" i="14"/>
  <c r="F7" i="14"/>
  <c r="L7" i="14"/>
  <c r="G7" i="14"/>
  <c r="L8" i="10"/>
  <c r="L9" i="10"/>
  <c r="L10" i="10"/>
  <c r="L11" i="10"/>
  <c r="L12" i="10"/>
  <c r="L13" i="10"/>
  <c r="L14" i="10"/>
  <c r="L15" i="10"/>
  <c r="L16" i="10"/>
  <c r="L7" i="10"/>
  <c r="G8" i="10"/>
  <c r="G9" i="10"/>
  <c r="G10" i="10"/>
  <c r="G11" i="10"/>
  <c r="G12" i="10"/>
  <c r="G13" i="10"/>
  <c r="G14" i="10"/>
  <c r="G15" i="10"/>
  <c r="G16" i="10"/>
  <c r="G7" i="10"/>
  <c r="L7" i="7"/>
  <c r="G8" i="7"/>
  <c r="L8" i="7"/>
  <c r="G9" i="7"/>
  <c r="L9" i="7"/>
  <c r="G10" i="7"/>
  <c r="L10" i="7"/>
  <c r="G11" i="7"/>
  <c r="L11" i="7"/>
  <c r="G12" i="7"/>
  <c r="L12" i="7"/>
  <c r="G13" i="7"/>
  <c r="L13" i="7"/>
  <c r="G14" i="7"/>
  <c r="L14" i="7"/>
  <c r="G15" i="7"/>
  <c r="L15" i="7"/>
  <c r="G16" i="7"/>
  <c r="G16" i="2"/>
  <c r="G15" i="2"/>
  <c r="G14" i="2"/>
  <c r="G13" i="2"/>
  <c r="G12" i="2"/>
  <c r="G11" i="2"/>
  <c r="G10" i="2"/>
  <c r="G9" i="2"/>
  <c r="G8" i="2"/>
  <c r="L8" i="14"/>
  <c r="L9" i="14"/>
  <c r="L10" i="14"/>
  <c r="L11" i="14"/>
  <c r="L12" i="14"/>
  <c r="L13" i="14"/>
  <c r="L14" i="14"/>
  <c r="L15" i="14"/>
  <c r="L16" i="14"/>
  <c r="M8" i="4"/>
  <c r="AH19" i="4" s="1"/>
  <c r="M9" i="4"/>
  <c r="AH20" i="4" s="1"/>
  <c r="M10" i="4"/>
  <c r="AH21" i="4" s="1"/>
  <c r="M11" i="4"/>
  <c r="AH22" i="4" s="1"/>
  <c r="M12" i="4"/>
  <c r="AH23" i="4" s="1"/>
  <c r="M13" i="4"/>
  <c r="AH24" i="4" s="1"/>
  <c r="M14" i="4"/>
  <c r="AH25" i="4" s="1"/>
  <c r="M15" i="4"/>
  <c r="AH26" i="4" s="1"/>
  <c r="M16" i="4"/>
  <c r="AH27" i="4" s="1"/>
  <c r="T16" i="4"/>
  <c r="AH37" i="4" s="1"/>
  <c r="T8" i="4" l="1"/>
  <c r="AH29" i="4" s="1"/>
  <c r="T9" i="4"/>
  <c r="AH30" i="4" s="1"/>
  <c r="T10" i="4"/>
  <c r="AH31" i="4" s="1"/>
  <c r="T11" i="4"/>
  <c r="AH32" i="4" s="1"/>
  <c r="T12" i="4"/>
  <c r="AH33" i="4" s="1"/>
  <c r="T13" i="4"/>
  <c r="AH34" i="4" s="1"/>
  <c r="T14" i="4"/>
  <c r="AH35" i="4" s="1"/>
  <c r="T15" i="4"/>
  <c r="AH36" i="4" s="1"/>
  <c r="T7" i="4"/>
  <c r="AH28" i="4" s="1"/>
  <c r="M7" i="4"/>
  <c r="AH18" i="4" s="1"/>
  <c r="F8" i="4"/>
  <c r="AH9" i="4" s="1"/>
  <c r="F9" i="4"/>
  <c r="AH10" i="4" s="1"/>
  <c r="F10" i="4"/>
  <c r="AH11" i="4" s="1"/>
  <c r="F11" i="4"/>
  <c r="AH12" i="4" s="1"/>
  <c r="F12" i="4"/>
  <c r="AH13" i="4" s="1"/>
  <c r="F13" i="4"/>
  <c r="AH14" i="4" s="1"/>
  <c r="F14" i="4"/>
  <c r="AH15" i="4" s="1"/>
  <c r="F15" i="4"/>
  <c r="AH16" i="4" s="1"/>
  <c r="F16" i="4"/>
  <c r="AH17" i="4" s="1"/>
  <c r="F7" i="4"/>
  <c r="AH8" i="4" s="1"/>
  <c r="W7" i="4" l="1"/>
  <c r="AG28" i="4" s="1"/>
  <c r="AD8" i="4"/>
  <c r="AG39" i="4" s="1"/>
  <c r="AD9" i="4"/>
  <c r="AG40" i="4" s="1"/>
  <c r="AD10" i="4"/>
  <c r="AG41" i="4" s="1"/>
  <c r="AD11" i="4"/>
  <c r="AG42" i="4" s="1"/>
  <c r="AD12" i="4"/>
  <c r="AG43" i="4" s="1"/>
  <c r="AD13" i="4"/>
  <c r="AG44" i="4" s="1"/>
  <c r="AD14" i="4"/>
  <c r="AG45" i="4" s="1"/>
  <c r="AD15" i="4"/>
  <c r="AG46" i="4" s="1"/>
  <c r="AD16" i="4"/>
  <c r="AG47" i="4" s="1"/>
  <c r="W8" i="4"/>
  <c r="AG29" i="4" s="1"/>
  <c r="W9" i="4"/>
  <c r="AG30" i="4" s="1"/>
  <c r="W10" i="4"/>
  <c r="AG31" i="4" s="1"/>
  <c r="W11" i="4"/>
  <c r="AG32" i="4" s="1"/>
  <c r="W12" i="4"/>
  <c r="AG33" i="4" s="1"/>
  <c r="W13" i="4"/>
  <c r="AG34" i="4" s="1"/>
  <c r="W14" i="4"/>
  <c r="AG35" i="4" s="1"/>
  <c r="W15" i="4"/>
  <c r="AG36" i="4" s="1"/>
  <c r="W16" i="4"/>
  <c r="AG37" i="4" s="1"/>
  <c r="AD7" i="4"/>
  <c r="AG38" i="4" s="1"/>
  <c r="P8" i="4"/>
  <c r="AG19" i="4" s="1"/>
  <c r="P9" i="4"/>
  <c r="AG20" i="4" s="1"/>
  <c r="P10" i="4"/>
  <c r="AG21" i="4" s="1"/>
  <c r="P11" i="4"/>
  <c r="AG22" i="4" s="1"/>
  <c r="P12" i="4"/>
  <c r="AG23" i="4" s="1"/>
  <c r="P13" i="4"/>
  <c r="AG24" i="4" s="1"/>
  <c r="P14" i="4"/>
  <c r="AG25" i="4" s="1"/>
  <c r="P15" i="4"/>
  <c r="AG26" i="4" s="1"/>
  <c r="P16" i="4"/>
  <c r="AG27" i="4" s="1"/>
  <c r="P7" i="4"/>
  <c r="AG18" i="4" s="1"/>
  <c r="I8" i="4"/>
  <c r="AG9" i="4" s="1"/>
  <c r="I9" i="4"/>
  <c r="AG10" i="4" s="1"/>
  <c r="I10" i="4"/>
  <c r="AG11" i="4" s="1"/>
  <c r="I11" i="4"/>
  <c r="AG12" i="4" s="1"/>
  <c r="I12" i="4"/>
  <c r="AG13" i="4" s="1"/>
  <c r="I13" i="4"/>
  <c r="AG14" i="4" s="1"/>
  <c r="I14" i="4"/>
  <c r="AG15" i="4" s="1"/>
  <c r="I15" i="4"/>
  <c r="AG16" i="4" s="1"/>
  <c r="I16" i="4"/>
  <c r="AG17" i="4" s="1"/>
  <c r="I7" i="4"/>
  <c r="AG8" i="4" s="1"/>
  <c r="L8" i="2"/>
  <c r="L9" i="2"/>
  <c r="L10" i="2"/>
  <c r="L11" i="2"/>
  <c r="L12" i="2"/>
  <c r="L13" i="2"/>
  <c r="L14" i="2"/>
  <c r="L15" i="2"/>
  <c r="L16" i="2"/>
  <c r="L7" i="2"/>
  <c r="F34" i="4" l="1"/>
  <c r="F35" i="4"/>
  <c r="L8" i="1"/>
  <c r="L9" i="1"/>
  <c r="L10" i="1"/>
  <c r="L11" i="1"/>
  <c r="L12" i="1"/>
  <c r="L13" i="1"/>
  <c r="L14" i="1"/>
  <c r="L15" i="1"/>
  <c r="L7" i="1"/>
  <c r="G8" i="1"/>
  <c r="G9" i="1"/>
  <c r="G10" i="1"/>
  <c r="G11" i="1"/>
  <c r="G12" i="1"/>
  <c r="G13" i="1"/>
  <c r="G14" i="1"/>
  <c r="G15" i="1"/>
  <c r="G16" i="1"/>
  <c r="G7" i="1"/>
</calcChain>
</file>

<file path=xl/sharedStrings.xml><?xml version="1.0" encoding="utf-8"?>
<sst xmlns="http://schemas.openxmlformats.org/spreadsheetml/2006/main" count="322" uniqueCount="49">
  <si>
    <t>order in A</t>
  </si>
  <si>
    <t>order in B</t>
  </si>
  <si>
    <t>order in cat</t>
  </si>
  <si>
    <t>Experiment 1</t>
  </si>
  <si>
    <t>Experiment 2</t>
  </si>
  <si>
    <t>Experiment 3</t>
  </si>
  <si>
    <t>Experiment 4</t>
  </si>
  <si>
    <t>SLOPE</t>
  </si>
  <si>
    <t>R2</t>
  </si>
  <si>
    <t>[A]o</t>
  </si>
  <si>
    <t>[B]o</t>
  </si>
  <si>
    <t>[cat]o</t>
  </si>
  <si>
    <t>1.0 M</t>
  </si>
  <si>
    <t>0.6 M</t>
  </si>
  <si>
    <t>0.01 M</t>
  </si>
  <si>
    <t>0.8 M</t>
  </si>
  <si>
    <t>0.03 M</t>
  </si>
  <si>
    <r>
      <t>1 M</t>
    </r>
    <r>
      <rPr>
        <b/>
        <vertAlign val="superscript"/>
        <sz val="12"/>
        <color theme="1"/>
        <rFont val="Calibri"/>
        <family val="2"/>
        <scheme val="minor"/>
      </rPr>
      <t xml:space="preserve">-1 </t>
    </r>
    <r>
      <rPr>
        <b/>
        <sz val="12"/>
        <color theme="1"/>
        <rFont val="Calibri"/>
        <family val="2"/>
        <scheme val="minor"/>
      </rPr>
      <t>s</t>
    </r>
    <r>
      <rPr>
        <b/>
        <vertAlign val="superscript"/>
        <sz val="12"/>
        <color theme="1"/>
        <rFont val="Calibri"/>
        <family val="2"/>
        <scheme val="minor"/>
      </rPr>
      <t>-1</t>
    </r>
  </si>
  <si>
    <r>
      <t xml:space="preserve">100 </t>
    </r>
    <r>
      <rPr>
        <b/>
        <vertAlign val="superscript"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s</t>
    </r>
    <r>
      <rPr>
        <b/>
        <vertAlign val="superscript"/>
        <sz val="12"/>
        <color theme="1"/>
        <rFont val="Calibri"/>
        <family val="2"/>
        <scheme val="minor"/>
      </rPr>
      <t>-1</t>
    </r>
  </si>
  <si>
    <r>
      <t>k</t>
    </r>
    <r>
      <rPr>
        <b/>
        <vertAlign val="sub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>=</t>
    </r>
  </si>
  <si>
    <r>
      <t>k</t>
    </r>
    <r>
      <rPr>
        <b/>
        <vertAlign val="subscript"/>
        <sz val="12"/>
        <color theme="1"/>
        <rFont val="Calibri"/>
        <family val="2"/>
        <scheme val="minor"/>
      </rPr>
      <t>-1</t>
    </r>
    <r>
      <rPr>
        <b/>
        <sz val="12"/>
        <color theme="1"/>
        <rFont val="Calibri"/>
        <family val="2"/>
        <scheme val="minor"/>
      </rPr>
      <t>=</t>
    </r>
  </si>
  <si>
    <r>
      <t>k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=</t>
    </r>
  </si>
  <si>
    <r>
      <t>rate/[A]</t>
    </r>
    <r>
      <rPr>
        <vertAlign val="superscript"/>
        <sz val="11"/>
        <rFont val="Calibri"/>
        <family val="2"/>
      </rPr>
      <t>α</t>
    </r>
  </si>
  <si>
    <r>
      <t>rate/[A]</t>
    </r>
    <r>
      <rPr>
        <vertAlign val="superscript"/>
        <sz val="11"/>
        <color theme="1"/>
        <rFont val="Calibri"/>
        <family val="2"/>
        <scheme val="minor"/>
      </rPr>
      <t>α</t>
    </r>
  </si>
  <si>
    <r>
      <t>rate/[B]</t>
    </r>
    <r>
      <rPr>
        <vertAlign val="superscript"/>
        <sz val="11"/>
        <color theme="1"/>
        <rFont val="Calibri"/>
        <family val="2"/>
      </rPr>
      <t>β</t>
    </r>
  </si>
  <si>
    <r>
      <t>rate/[B]</t>
    </r>
    <r>
      <rPr>
        <vertAlign val="superscript"/>
        <sz val="11"/>
        <rFont val="Calibri"/>
        <family val="2"/>
        <scheme val="minor"/>
      </rPr>
      <t>β</t>
    </r>
  </si>
  <si>
    <r>
      <t>rate/[cat]</t>
    </r>
    <r>
      <rPr>
        <vertAlign val="superscript"/>
        <sz val="11"/>
        <rFont val="Calibri"/>
        <family val="2"/>
      </rPr>
      <t>γ</t>
    </r>
  </si>
  <si>
    <r>
      <t>rate/[A]</t>
    </r>
    <r>
      <rPr>
        <vertAlign val="superscript"/>
        <sz val="11"/>
        <rFont val="Calibri"/>
        <family val="2"/>
      </rPr>
      <t>α</t>
    </r>
    <r>
      <rPr>
        <sz val="11"/>
        <rFont val="Calibri"/>
        <family val="2"/>
      </rPr>
      <t>[cat]</t>
    </r>
    <r>
      <rPr>
        <vertAlign val="superscript"/>
        <sz val="11"/>
        <rFont val="Calibri"/>
        <family val="2"/>
      </rPr>
      <t>γ</t>
    </r>
  </si>
  <si>
    <t>1.5 M</t>
  </si>
  <si>
    <r>
      <t>k</t>
    </r>
    <r>
      <rPr>
        <b/>
        <vertAlign val="subscript"/>
        <sz val="12"/>
        <color theme="1"/>
        <rFont val="Calibri"/>
        <family val="2"/>
        <scheme val="minor"/>
      </rPr>
      <t>-2</t>
    </r>
    <r>
      <rPr>
        <b/>
        <sz val="12"/>
        <color theme="1"/>
        <rFont val="Calibri"/>
        <family val="2"/>
        <scheme val="minor"/>
      </rPr>
      <t>=</t>
    </r>
  </si>
  <si>
    <t>[P]o</t>
  </si>
  <si>
    <t>0.0 M</t>
  </si>
  <si>
    <t>1.3 M</t>
  </si>
  <si>
    <t>0.5 M</t>
  </si>
  <si>
    <r>
      <t>[B]</t>
    </r>
    <r>
      <rPr>
        <vertAlign val="superscript"/>
        <sz val="11"/>
        <rFont val="Calibri"/>
        <family val="2"/>
        <scheme val="minor"/>
      </rPr>
      <t>β</t>
    </r>
  </si>
  <si>
    <r>
      <t>[B]</t>
    </r>
    <r>
      <rPr>
        <vertAlign val="superscript"/>
        <sz val="11"/>
        <color theme="1"/>
        <rFont val="Calibri"/>
        <family val="2"/>
        <scheme val="minor"/>
      </rPr>
      <t>β</t>
    </r>
  </si>
  <si>
    <t>[A] (M)</t>
  </si>
  <si>
    <t>[B] (M)</t>
  </si>
  <si>
    <t>[P] (M)</t>
  </si>
  <si>
    <t>[cat] (M)</t>
  </si>
  <si>
    <t>A (M)</t>
  </si>
  <si>
    <t>B (M)</t>
  </si>
  <si>
    <t>P (M)</t>
  </si>
  <si>
    <r>
      <t xml:space="preserve">0.01 </t>
    </r>
    <r>
      <rPr>
        <b/>
        <vertAlign val="superscript"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s</t>
    </r>
    <r>
      <rPr>
        <b/>
        <vertAlign val="superscript"/>
        <sz val="12"/>
        <color theme="1"/>
        <rFont val="Calibri"/>
        <family val="2"/>
        <scheme val="minor"/>
      </rPr>
      <t>-1</t>
    </r>
  </si>
  <si>
    <r>
      <t>6 M</t>
    </r>
    <r>
      <rPr>
        <b/>
        <vertAlign val="superscript"/>
        <sz val="12"/>
        <color theme="1"/>
        <rFont val="Calibri"/>
        <family val="2"/>
        <scheme val="minor"/>
      </rPr>
      <t xml:space="preserve">-1 </t>
    </r>
    <r>
      <rPr>
        <b/>
        <sz val="12"/>
        <color theme="1"/>
        <rFont val="Calibri"/>
        <family val="2"/>
        <scheme val="minor"/>
      </rPr>
      <t>s</t>
    </r>
    <r>
      <rPr>
        <b/>
        <vertAlign val="superscript"/>
        <sz val="12"/>
        <color theme="1"/>
        <rFont val="Calibri"/>
        <family val="2"/>
        <scheme val="minor"/>
      </rPr>
      <t>-1</t>
    </r>
  </si>
  <si>
    <t>t (h)</t>
  </si>
  <si>
    <t>rate (M/h)</t>
  </si>
  <si>
    <t>rate/[A]α[cat]γ</t>
  </si>
  <si>
    <t>[B]β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</si>
</sst>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3E8B"/>
      <name val="Calibri"/>
      <family val="2"/>
      <scheme val="minor"/>
    </font>
    <font>
      <b/>
      <sz val="11"/>
      <color rgb="FFEE990A"/>
      <name val="Calibri"/>
      <family val="2"/>
      <scheme val="minor"/>
    </font>
    <font>
      <b/>
      <sz val="11"/>
      <color rgb="FF008C62"/>
      <name val="Calibri"/>
      <family val="2"/>
      <scheme val="minor"/>
    </font>
    <font>
      <b/>
      <sz val="11"/>
      <color rgb="FFCC0033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3E8B"/>
      <name val="Calibri"/>
      <family val="2"/>
      <scheme val="minor"/>
    </font>
    <font>
      <sz val="12"/>
      <color rgb="FFEE990A"/>
      <name val="Calibri"/>
      <family val="2"/>
      <scheme val="minor"/>
    </font>
    <font>
      <sz val="12"/>
      <color rgb="FF008C62"/>
      <name val="Calibri"/>
      <family val="2"/>
      <scheme val="minor"/>
    </font>
    <font>
      <sz val="12"/>
      <color rgb="FFCC0033"/>
      <name val="Calibri"/>
      <family val="2"/>
      <scheme val="minor"/>
    </font>
    <font>
      <b/>
      <sz val="12"/>
      <color rgb="FFEE990A"/>
      <name val="Calibri"/>
      <family val="2"/>
      <scheme val="minor"/>
    </font>
    <font>
      <b/>
      <sz val="12"/>
      <color rgb="FF008C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vertAlign val="superscript"/>
      <sz val="11"/>
      <name val="Calibri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sz val="11"/>
      <color rgb="FFEE990A"/>
      <name val="Calibri"/>
      <family val="2"/>
      <scheme val="minor"/>
    </font>
    <font>
      <b/>
      <sz val="12"/>
      <color rgb="FF003E8B"/>
      <name val="Calibri"/>
      <family val="2"/>
      <scheme val="minor"/>
    </font>
    <font>
      <sz val="11"/>
      <color rgb="FFCC0033"/>
      <name val="Calibri"/>
      <family val="2"/>
      <scheme val="minor"/>
    </font>
    <font>
      <sz val="11"/>
      <color rgb="FF008C62"/>
      <name val="Calibri"/>
      <family val="2"/>
      <scheme val="minor"/>
    </font>
    <font>
      <sz val="11"/>
      <color rgb="FF003E8B"/>
      <name val="Calibri"/>
      <family val="2"/>
      <scheme val="minor"/>
    </font>
    <font>
      <sz val="11"/>
      <color theme="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11" fontId="0" fillId="0" borderId="0" xfId="0" applyNumberFormat="1"/>
    <xf numFmtId="0" fontId="1" fillId="0" borderId="0" xfId="0" applyFont="1"/>
    <xf numFmtId="0" fontId="0" fillId="0" borderId="0" xfId="0" applyFill="1"/>
    <xf numFmtId="0" fontId="2" fillId="0" borderId="0" xfId="0" applyFont="1" applyFill="1"/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8" fillId="2" borderId="0" xfId="0" applyFont="1" applyFill="1"/>
    <xf numFmtId="0" fontId="1" fillId="0" borderId="0" xfId="0" applyFont="1" applyFill="1"/>
    <xf numFmtId="0" fontId="1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/>
    <xf numFmtId="164" fontId="0" fillId="4" borderId="0" xfId="0" applyNumberFormat="1" applyFill="1"/>
    <xf numFmtId="2" fontId="0" fillId="5" borderId="0" xfId="0" applyNumberFormat="1" applyFill="1"/>
    <xf numFmtId="164" fontId="0" fillId="5" borderId="0" xfId="0" applyNumberFormat="1" applyFill="1"/>
    <xf numFmtId="164" fontId="1" fillId="3" borderId="0" xfId="0" applyNumberFormat="1" applyFont="1" applyFill="1"/>
    <xf numFmtId="164" fontId="0" fillId="6" borderId="0" xfId="0" applyNumberFormat="1" applyFill="1"/>
    <xf numFmtId="2" fontId="0" fillId="6" borderId="0" xfId="0" applyNumberFormat="1" applyFill="1"/>
    <xf numFmtId="2" fontId="0" fillId="4" borderId="0" xfId="0" applyNumberFormat="1" applyFill="1"/>
    <xf numFmtId="165" fontId="0" fillId="3" borderId="0" xfId="0" applyNumberFormat="1" applyFill="1"/>
    <xf numFmtId="164" fontId="1" fillId="5" borderId="0" xfId="0" applyNumberFormat="1" applyFont="1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right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64" fontId="1" fillId="6" borderId="0" xfId="0" applyNumberFormat="1" applyFont="1" applyFill="1"/>
    <xf numFmtId="164" fontId="1" fillId="4" borderId="0" xfId="0" applyNumberFormat="1" applyFont="1" applyFill="1"/>
    <xf numFmtId="0" fontId="0" fillId="3" borderId="0" xfId="0" applyFill="1"/>
    <xf numFmtId="0" fontId="23" fillId="0" borderId="0" xfId="0" applyFont="1"/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2" fontId="0" fillId="3" borderId="0" xfId="0" applyNumberFormat="1" applyFill="1"/>
    <xf numFmtId="164" fontId="0" fillId="3" borderId="0" xfId="0" applyNumberFormat="1" applyFill="1"/>
    <xf numFmtId="0" fontId="0" fillId="3" borderId="0" xfId="0" applyFill="1" applyAlignment="1">
      <alignment horizontal="center"/>
    </xf>
    <xf numFmtId="0" fontId="0" fillId="5" borderId="0" xfId="0" applyFill="1"/>
    <xf numFmtId="164" fontId="0" fillId="0" borderId="0" xfId="0" applyNumberFormat="1" applyFill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2" fontId="1" fillId="4" borderId="0" xfId="0" applyNumberFormat="1" applyFont="1" applyFill="1"/>
    <xf numFmtId="0" fontId="28" fillId="0" borderId="0" xfId="0" applyFont="1" applyFill="1"/>
    <xf numFmtId="164" fontId="28" fillId="0" borderId="0" xfId="0" applyNumberFormat="1" applyFont="1" applyFill="1"/>
    <xf numFmtId="164" fontId="0" fillId="0" borderId="0" xfId="0" applyNumberFormat="1"/>
    <xf numFmtId="0" fontId="28" fillId="0" borderId="0" xfId="0" applyFont="1" applyFill="1" applyAlignment="1">
      <alignment horizontal="center"/>
    </xf>
    <xf numFmtId="165" fontId="0" fillId="0" borderId="0" xfId="0" applyNumberFormat="1" applyFill="1"/>
    <xf numFmtId="11" fontId="0" fillId="0" borderId="0" xfId="0" applyNumberFormat="1" applyFill="1"/>
    <xf numFmtId="2" fontId="0" fillId="0" borderId="0" xfId="0" applyNumberFormat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990A"/>
      <color rgb="FFFFCC99"/>
      <color rgb="FFCCFFCC"/>
      <color rgb="FFFFCCCC"/>
      <color rgb="FF008C62"/>
      <color rgb="FF003E8B"/>
      <color rgb="FFCC0033"/>
      <color rgb="FF000000"/>
      <color rgb="FFFF7C8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diamond"/>
            <c:size val="3"/>
            <c:spPr>
              <a:noFill/>
              <a:ln w="9525">
                <a:solidFill>
                  <a:srgbClr val="008C62"/>
                </a:solidFill>
              </a:ln>
            </c:spPr>
          </c:marker>
          <c:xVal>
            <c:numRef>
              <c:f>'cat. deact.; prod. inhib.'!$J$8:$J$17</c:f>
              <c:numCache>
                <c:formatCode>0.000</c:formatCode>
                <c:ptCount val="10"/>
                <c:pt idx="0">
                  <c:v>0.77800000000000002</c:v>
                </c:pt>
                <c:pt idx="1">
                  <c:v>0.73599999999999999</c:v>
                </c:pt>
                <c:pt idx="2">
                  <c:v>0.67200000000000004</c:v>
                </c:pt>
                <c:pt idx="3">
                  <c:v>0.60699999999999998</c:v>
                </c:pt>
                <c:pt idx="4">
                  <c:v>0.505</c:v>
                </c:pt>
                <c:pt idx="5">
                  <c:v>0.40600000000000003</c:v>
                </c:pt>
                <c:pt idx="6">
                  <c:v>0.308</c:v>
                </c:pt>
                <c:pt idx="7">
                  <c:v>0.20899999999999999</c:v>
                </c:pt>
                <c:pt idx="8">
                  <c:v>0.11</c:v>
                </c:pt>
              </c:numCache>
            </c:numRef>
          </c:xVal>
          <c:yVal>
            <c:numRef>
              <c:f>'cat. deact.; prod. inhib.'!$L$8:$L$17</c:f>
              <c:numCache>
                <c:formatCode>0.000</c:formatCode>
                <c:ptCount val="10"/>
                <c:pt idx="0">
                  <c:v>0.245</c:v>
                </c:pt>
                <c:pt idx="1">
                  <c:v>0.186</c:v>
                </c:pt>
                <c:pt idx="2">
                  <c:v>0.127</c:v>
                </c:pt>
                <c:pt idx="3">
                  <c:v>8.8999999999999996E-2</c:v>
                </c:pt>
                <c:pt idx="4">
                  <c:v>5.0999999999999997E-2</c:v>
                </c:pt>
                <c:pt idx="5">
                  <c:v>2.9000000000000001E-2</c:v>
                </c:pt>
                <c:pt idx="6">
                  <c:v>1.6E-2</c:v>
                </c:pt>
                <c:pt idx="7">
                  <c:v>8.0000000000000002E-3</c:v>
                </c:pt>
                <c:pt idx="8">
                  <c:v>3.0000000000000001E-3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39-49CB-8884-9181267CC11F}"/>
            </c:ext>
          </c:extLst>
        </c:ser>
        <c:ser>
          <c:idx val="0"/>
          <c:order val="1"/>
          <c:spPr>
            <a:ln w="28575">
              <a:noFill/>
            </a:ln>
          </c:spPr>
          <c:marker>
            <c:symbol val="circle"/>
            <c:size val="3"/>
            <c:spPr>
              <a:noFill/>
              <a:ln w="9525">
                <a:solidFill>
                  <a:srgbClr val="CC0033"/>
                </a:solidFill>
              </a:ln>
            </c:spPr>
          </c:marker>
          <c:xVal>
            <c:numRef>
              <c:f>'cat. deact.; prod. inhib.'!$E$8:$E$17</c:f>
              <c:numCache>
                <c:formatCode>0.000</c:formatCode>
                <c:ptCount val="10"/>
                <c:pt idx="0">
                  <c:v>1.266</c:v>
                </c:pt>
                <c:pt idx="1">
                  <c:v>1.2010000000000001</c:v>
                </c:pt>
                <c:pt idx="2">
                  <c:v>1.121</c:v>
                </c:pt>
                <c:pt idx="3">
                  <c:v>1.0149999999999999</c:v>
                </c:pt>
                <c:pt idx="4">
                  <c:v>0.872</c:v>
                </c:pt>
                <c:pt idx="5">
                  <c:v>0.71599999999999997</c:v>
                </c:pt>
                <c:pt idx="6">
                  <c:v>0.56200000000000006</c:v>
                </c:pt>
                <c:pt idx="7">
                  <c:v>0.39300000000000002</c:v>
                </c:pt>
                <c:pt idx="8">
                  <c:v>0.22</c:v>
                </c:pt>
                <c:pt idx="9">
                  <c:v>0.104</c:v>
                </c:pt>
              </c:numCache>
            </c:numRef>
          </c:xVal>
          <c:yVal>
            <c:numRef>
              <c:f>'cat. deact.; prod. inhib.'!$G$8:$G$17</c:f>
              <c:numCache>
                <c:formatCode>0.000</c:formatCode>
                <c:ptCount val="10"/>
                <c:pt idx="0">
                  <c:v>0.39600000000000002</c:v>
                </c:pt>
                <c:pt idx="1">
                  <c:v>0.30099999999999999</c:v>
                </c:pt>
                <c:pt idx="2">
                  <c:v>0.221</c:v>
                </c:pt>
                <c:pt idx="3">
                  <c:v>0.15</c:v>
                </c:pt>
                <c:pt idx="4">
                  <c:v>9.1999999999999998E-2</c:v>
                </c:pt>
                <c:pt idx="5">
                  <c:v>5.2999999999999999E-2</c:v>
                </c:pt>
                <c:pt idx="6">
                  <c:v>2.9000000000000001E-2</c:v>
                </c:pt>
                <c:pt idx="7">
                  <c:v>1.4E-2</c:v>
                </c:pt>
                <c:pt idx="8">
                  <c:v>5.0000000000000001E-3</c:v>
                </c:pt>
                <c:pt idx="9">
                  <c:v>1E-3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39-49CB-8884-9181267CC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995896"/>
        <c:axId val="784995504"/>
      </c:scatterChart>
      <c:valAx>
        <c:axId val="784995896"/>
        <c:scaling>
          <c:orientation val="minMax"/>
          <c:max val="1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[B] (M)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84995504"/>
        <c:crosses val="autoZero"/>
        <c:crossBetween val="midCat"/>
      </c:valAx>
      <c:valAx>
        <c:axId val="7849955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rate (M/h)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84995896"/>
        <c:crosses val="autoZero"/>
        <c:crossBetween val="midCat"/>
        <c:majorUnit val="0.1500000000000000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noFill/>
              <a:ln w="9525">
                <a:solidFill>
                  <a:srgbClr val="CC0033"/>
                </a:solidFill>
              </a:ln>
            </c:spPr>
          </c:marker>
          <c:xVal>
            <c:numRef>
              <c:f>'cat. deact.; prod. inhib.'!$E$8:$E$17</c:f>
              <c:numCache>
                <c:formatCode>0.000</c:formatCode>
                <c:ptCount val="10"/>
                <c:pt idx="0">
                  <c:v>1.266</c:v>
                </c:pt>
                <c:pt idx="1">
                  <c:v>1.2010000000000001</c:v>
                </c:pt>
                <c:pt idx="2">
                  <c:v>1.121</c:v>
                </c:pt>
                <c:pt idx="3">
                  <c:v>1.0149999999999999</c:v>
                </c:pt>
                <c:pt idx="4">
                  <c:v>0.872</c:v>
                </c:pt>
                <c:pt idx="5">
                  <c:v>0.71599999999999997</c:v>
                </c:pt>
                <c:pt idx="6">
                  <c:v>0.56200000000000006</c:v>
                </c:pt>
                <c:pt idx="7">
                  <c:v>0.39300000000000002</c:v>
                </c:pt>
                <c:pt idx="8">
                  <c:v>0.22</c:v>
                </c:pt>
                <c:pt idx="9">
                  <c:v>0.104</c:v>
                </c:pt>
              </c:numCache>
            </c:numRef>
          </c:xVal>
          <c:yVal>
            <c:numRef>
              <c:f>'cat. deact.; prod. inhib.'!$G$8:$G$17</c:f>
              <c:numCache>
                <c:formatCode>0.000</c:formatCode>
                <c:ptCount val="10"/>
                <c:pt idx="0">
                  <c:v>0.39600000000000002</c:v>
                </c:pt>
                <c:pt idx="1">
                  <c:v>0.30099999999999999</c:v>
                </c:pt>
                <c:pt idx="2">
                  <c:v>0.221</c:v>
                </c:pt>
                <c:pt idx="3">
                  <c:v>0.15</c:v>
                </c:pt>
                <c:pt idx="4">
                  <c:v>9.1999999999999998E-2</c:v>
                </c:pt>
                <c:pt idx="5">
                  <c:v>5.2999999999999999E-2</c:v>
                </c:pt>
                <c:pt idx="6">
                  <c:v>2.9000000000000001E-2</c:v>
                </c:pt>
                <c:pt idx="7">
                  <c:v>1.4E-2</c:v>
                </c:pt>
                <c:pt idx="8">
                  <c:v>5.0000000000000001E-3</c:v>
                </c:pt>
                <c:pt idx="9">
                  <c:v>1E-3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82-4177-BFE0-3D2EC6825AC6}"/>
            </c:ext>
          </c:extLst>
        </c:ser>
        <c:ser>
          <c:idx val="2"/>
          <c:order val="1"/>
          <c:spPr>
            <a:ln w="28575">
              <a:noFill/>
            </a:ln>
          </c:spPr>
          <c:marker>
            <c:symbol val="triangle"/>
            <c:size val="3"/>
            <c:spPr>
              <a:noFill/>
              <a:ln>
                <a:solidFill>
                  <a:srgbClr val="003E8B"/>
                </a:solidFill>
              </a:ln>
            </c:spPr>
          </c:marker>
          <c:xVal>
            <c:numRef>
              <c:f>'cat. deact.; prod. inhib.'!$O$8:$O$12</c:f>
              <c:numCache>
                <c:formatCode>0.000</c:formatCode>
                <c:ptCount val="5"/>
                <c:pt idx="0">
                  <c:v>0.80300000000000005</c:v>
                </c:pt>
                <c:pt idx="1">
                  <c:v>0.64600000000000002</c:v>
                </c:pt>
                <c:pt idx="2">
                  <c:v>0.48199999999999998</c:v>
                </c:pt>
                <c:pt idx="3">
                  <c:v>0.29899999999999999</c:v>
                </c:pt>
                <c:pt idx="4">
                  <c:v>0.10100000000000001</c:v>
                </c:pt>
              </c:numCache>
            </c:numRef>
          </c:xVal>
          <c:yVal>
            <c:numRef>
              <c:f>'cat. deact.; prod. inhib.'!$Q$8:$Q$12</c:f>
              <c:numCache>
                <c:formatCode>0.000</c:formatCode>
                <c:ptCount val="5"/>
                <c:pt idx="0">
                  <c:v>7.1999999999999995E-2</c:v>
                </c:pt>
                <c:pt idx="1">
                  <c:v>4.1000000000000002E-2</c:v>
                </c:pt>
                <c:pt idx="2">
                  <c:v>2.1000000000000001E-2</c:v>
                </c:pt>
                <c:pt idx="3">
                  <c:v>8.0000000000000002E-3</c:v>
                </c:pt>
                <c:pt idx="4">
                  <c:v>1E-3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82-4177-BFE0-3D2EC6825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997464"/>
        <c:axId val="784990016"/>
      </c:scatterChart>
      <c:valAx>
        <c:axId val="784997464"/>
        <c:scaling>
          <c:orientation val="minMax"/>
          <c:max val="1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[B]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84990016"/>
        <c:crosses val="autoZero"/>
        <c:crossBetween val="midCat"/>
      </c:valAx>
      <c:valAx>
        <c:axId val="7849900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rate (M/h)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84997464"/>
        <c:crosses val="autoZero"/>
        <c:crossBetween val="midCat"/>
        <c:majorUnit val="0.1500000000000000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noFill/>
              <a:ln w="9525">
                <a:solidFill>
                  <a:srgbClr val="CC0033"/>
                </a:solidFill>
              </a:ln>
            </c:spPr>
          </c:marker>
          <c:xVal>
            <c:numRef>
              <c:f>'order in A (red-green)'!$E$7:$E$16</c:f>
              <c:numCache>
                <c:formatCode>0.000</c:formatCode>
                <c:ptCount val="10"/>
                <c:pt idx="0">
                  <c:v>0.6</c:v>
                </c:pt>
                <c:pt idx="1">
                  <c:v>0.44900000000000001</c:v>
                </c:pt>
                <c:pt idx="2">
                  <c:v>0.32700000000000001</c:v>
                </c:pt>
                <c:pt idx="3">
                  <c:v>0.21099999999999999</c:v>
                </c:pt>
                <c:pt idx="4">
                  <c:v>0.122</c:v>
                </c:pt>
                <c:pt idx="5">
                  <c:v>6.7000000000000004E-2</c:v>
                </c:pt>
                <c:pt idx="6">
                  <c:v>3.5000000000000003E-2</c:v>
                </c:pt>
                <c:pt idx="7">
                  <c:v>1.7999999999999999E-2</c:v>
                </c:pt>
                <c:pt idx="8">
                  <c:v>8.9999999999999993E-3</c:v>
                </c:pt>
                <c:pt idx="9">
                  <c:v>5.0000000000000001E-3</c:v>
                </c:pt>
              </c:numCache>
            </c:numRef>
          </c:xVal>
          <c:yVal>
            <c:numRef>
              <c:f>'order in A (red-green)'!$G$7:$G$16</c:f>
              <c:numCache>
                <c:formatCode>0.000</c:formatCode>
                <c:ptCount val="10"/>
                <c:pt idx="0">
                  <c:v>0.21259842519685043</c:v>
                </c:pt>
                <c:pt idx="1">
                  <c:v>0.13500000000000001</c:v>
                </c:pt>
                <c:pt idx="2">
                  <c:v>8.5000000000000006E-2</c:v>
                </c:pt>
                <c:pt idx="3">
                  <c:v>4.5999999999999999E-2</c:v>
                </c:pt>
                <c:pt idx="4">
                  <c:v>2.3E-2</c:v>
                </c:pt>
                <c:pt idx="5">
                  <c:v>1.0999999999999999E-2</c:v>
                </c:pt>
                <c:pt idx="6">
                  <c:v>5.0000000000000001E-3</c:v>
                </c:pt>
                <c:pt idx="7">
                  <c:v>3.0000000000000001E-3</c:v>
                </c:pt>
                <c:pt idx="8">
                  <c:v>1E-3</c:v>
                </c:pt>
                <c:pt idx="9">
                  <c:v>1E-3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0EF-430F-AC1C-45EEC75FC931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triangle"/>
            <c:size val="3"/>
            <c:spPr>
              <a:noFill/>
              <a:ln w="9525">
                <a:solidFill>
                  <a:srgbClr val="008C62"/>
                </a:solidFill>
              </a:ln>
            </c:spPr>
          </c:marker>
          <c:xVal>
            <c:numRef>
              <c:f>'order in A (red-green)'!$J$7:$J$16</c:f>
              <c:numCache>
                <c:formatCode>0.000</c:formatCode>
                <c:ptCount val="10"/>
                <c:pt idx="0">
                  <c:v>0.6</c:v>
                </c:pt>
                <c:pt idx="1">
                  <c:v>0.52500000000000002</c:v>
                </c:pt>
                <c:pt idx="2">
                  <c:v>0.38200000000000001</c:v>
                </c:pt>
                <c:pt idx="3">
                  <c:v>0.27100000000000002</c:v>
                </c:pt>
                <c:pt idx="4">
                  <c:v>0.16700000000000001</c:v>
                </c:pt>
                <c:pt idx="5">
                  <c:v>0.11700000000000001</c:v>
                </c:pt>
                <c:pt idx="6">
                  <c:v>9.2999999999999999E-2</c:v>
                </c:pt>
                <c:pt idx="7">
                  <c:v>5.3999999999999999E-2</c:v>
                </c:pt>
                <c:pt idx="8">
                  <c:v>0.03</c:v>
                </c:pt>
                <c:pt idx="9">
                  <c:v>2.4E-2</c:v>
                </c:pt>
              </c:numCache>
            </c:numRef>
          </c:xVal>
          <c:yVal>
            <c:numRef>
              <c:f>'order in A (red-green)'!$L$7:$L$14</c:f>
              <c:numCache>
                <c:formatCode>0.000</c:formatCode>
                <c:ptCount val="8"/>
                <c:pt idx="0">
                  <c:v>0.12806324110671938</c:v>
                </c:pt>
                <c:pt idx="1">
                  <c:v>9.8000000000000004E-2</c:v>
                </c:pt>
                <c:pt idx="2">
                  <c:v>5.1999999999999998E-2</c:v>
                </c:pt>
                <c:pt idx="3">
                  <c:v>2.5999999999999999E-2</c:v>
                </c:pt>
                <c:pt idx="4">
                  <c:v>0.01</c:v>
                </c:pt>
                <c:pt idx="5">
                  <c:v>5.0000000000000001E-3</c:v>
                </c:pt>
                <c:pt idx="6">
                  <c:v>3.0000000000000001E-3</c:v>
                </c:pt>
                <c:pt idx="7">
                  <c:v>1E-3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EF-430F-AC1C-45EEC75FC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990800"/>
        <c:axId val="784995112"/>
      </c:scatterChart>
      <c:valAx>
        <c:axId val="78499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[B] (M)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84995112"/>
        <c:crosses val="autoZero"/>
        <c:crossBetween val="midCat"/>
      </c:valAx>
      <c:valAx>
        <c:axId val="7849951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rate/[A]</a:t>
                </a:r>
                <a:r>
                  <a:rPr lang="el-GR" sz="1000" b="1" i="0" u="none" strike="noStrike" baseline="30000">
                    <a:effectLst/>
                  </a:rPr>
                  <a:t>α</a:t>
                </a:r>
                <a:r>
                  <a:rPr lang="el-GR" sz="1000" b="1" i="0" u="none" strike="noStrike" baseline="0"/>
                  <a:t> </a:t>
                </a:r>
                <a:endParaRPr lang="en-US" b="1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84990800"/>
        <c:crosses val="autoZero"/>
        <c:crossBetween val="midCat"/>
        <c:majorUnit val="0.2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noFill/>
              <a:ln w="9525">
                <a:solidFill>
                  <a:srgbClr val="CC0033"/>
                </a:solidFill>
              </a:ln>
            </c:spPr>
          </c:marker>
          <c:xVal>
            <c:numRef>
              <c:f>'order in A (red-blue)'!$E$7:$E$16</c:f>
              <c:numCache>
                <c:formatCode>0.000</c:formatCode>
                <c:ptCount val="10"/>
                <c:pt idx="0">
                  <c:v>0.6</c:v>
                </c:pt>
                <c:pt idx="1">
                  <c:v>0.44900000000000001</c:v>
                </c:pt>
                <c:pt idx="2">
                  <c:v>0.32700000000000001</c:v>
                </c:pt>
                <c:pt idx="3">
                  <c:v>0.21099999999999999</c:v>
                </c:pt>
                <c:pt idx="4">
                  <c:v>0.122</c:v>
                </c:pt>
                <c:pt idx="5">
                  <c:v>6.7000000000000004E-2</c:v>
                </c:pt>
                <c:pt idx="6">
                  <c:v>3.5000000000000003E-2</c:v>
                </c:pt>
                <c:pt idx="7">
                  <c:v>1.7999999999999999E-2</c:v>
                </c:pt>
                <c:pt idx="8">
                  <c:v>8.9999999999999993E-3</c:v>
                </c:pt>
                <c:pt idx="9">
                  <c:v>5.0000000000000001E-3</c:v>
                </c:pt>
              </c:numCache>
            </c:numRef>
          </c:xVal>
          <c:yVal>
            <c:numRef>
              <c:f>'order in A (red-blue)'!$G$7:$G$16</c:f>
              <c:numCache>
                <c:formatCode>0.000</c:formatCode>
                <c:ptCount val="10"/>
                <c:pt idx="0">
                  <c:v>0.21259842519685043</c:v>
                </c:pt>
                <c:pt idx="1">
                  <c:v>0.13500000000000001</c:v>
                </c:pt>
                <c:pt idx="2">
                  <c:v>8.5000000000000006E-2</c:v>
                </c:pt>
                <c:pt idx="3">
                  <c:v>4.5999999999999999E-2</c:v>
                </c:pt>
                <c:pt idx="4">
                  <c:v>2.3E-2</c:v>
                </c:pt>
                <c:pt idx="5">
                  <c:v>1.0999999999999999E-2</c:v>
                </c:pt>
                <c:pt idx="6">
                  <c:v>5.0000000000000001E-3</c:v>
                </c:pt>
                <c:pt idx="7">
                  <c:v>3.0000000000000001E-3</c:v>
                </c:pt>
                <c:pt idx="8">
                  <c:v>1E-3</c:v>
                </c:pt>
                <c:pt idx="9">
                  <c:v>1E-3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E4-4A8B-830D-692AEBF0C361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  <c:spPr>
              <a:noFill/>
              <a:ln w="9525">
                <a:solidFill>
                  <a:srgbClr val="003E8B"/>
                </a:solidFill>
              </a:ln>
            </c:spPr>
          </c:marker>
          <c:xVal>
            <c:numRef>
              <c:f>'order in A (red-blue)'!$J$7:$J$16</c:f>
              <c:numCache>
                <c:formatCode>0.000</c:formatCode>
                <c:ptCount val="10"/>
                <c:pt idx="0">
                  <c:v>0.8</c:v>
                </c:pt>
                <c:pt idx="1">
                  <c:v>0.71499999999999997</c:v>
                </c:pt>
                <c:pt idx="2">
                  <c:v>0.58499999999999996</c:v>
                </c:pt>
                <c:pt idx="3">
                  <c:v>0.46200000000000002</c:v>
                </c:pt>
                <c:pt idx="4">
                  <c:v>0.36</c:v>
                </c:pt>
                <c:pt idx="5">
                  <c:v>0.28299999999999997</c:v>
                </c:pt>
                <c:pt idx="6">
                  <c:v>0.20899999999999999</c:v>
                </c:pt>
                <c:pt idx="7">
                  <c:v>0.108</c:v>
                </c:pt>
                <c:pt idx="8">
                  <c:v>3.6999999999999998E-2</c:v>
                </c:pt>
                <c:pt idx="9">
                  <c:v>8.0000000000000002E-3</c:v>
                </c:pt>
              </c:numCache>
            </c:numRef>
          </c:xVal>
          <c:yVal>
            <c:numRef>
              <c:f>'order in A (red-blue)'!$L$7:$L$16</c:f>
              <c:numCache>
                <c:formatCode>0.000</c:formatCode>
                <c:ptCount val="10"/>
                <c:pt idx="0">
                  <c:v>0.28290766208251478</c:v>
                </c:pt>
                <c:pt idx="1">
                  <c:v>0.23200000000000001</c:v>
                </c:pt>
                <c:pt idx="2">
                  <c:v>0.16300000000000001</c:v>
                </c:pt>
                <c:pt idx="3">
                  <c:v>0.109</c:v>
                </c:pt>
                <c:pt idx="4">
                  <c:v>7.1999999999999995E-2</c:v>
                </c:pt>
                <c:pt idx="5">
                  <c:v>4.9000000000000002E-2</c:v>
                </c:pt>
                <c:pt idx="6">
                  <c:v>3.1E-2</c:v>
                </c:pt>
                <c:pt idx="7">
                  <c:v>1.2E-2</c:v>
                </c:pt>
                <c:pt idx="8">
                  <c:v>3.0000000000000001E-3</c:v>
                </c:pt>
                <c:pt idx="9">
                  <c:v>1E-3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E4-4A8B-830D-692AEBF0C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991584"/>
        <c:axId val="784991976"/>
      </c:scatterChart>
      <c:valAx>
        <c:axId val="78499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[B] (M)</a:t>
                </a:r>
                <a:r>
                  <a:rPr lang="en-US" sz="1000" b="1" i="0" u="none" strike="noStrike" baseline="0"/>
                  <a:t> </a:t>
                </a:r>
                <a:endParaRPr lang="en-US" b="1"/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84991976"/>
        <c:crosses val="autoZero"/>
        <c:crossBetween val="midCat"/>
      </c:valAx>
      <c:valAx>
        <c:axId val="7849919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rate/[A]</a:t>
                </a:r>
                <a:r>
                  <a:rPr lang="el-GR" baseline="30000"/>
                  <a:t>α</a:t>
                </a:r>
                <a:endParaRPr lang="en-US" baseline="30000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84991584"/>
        <c:crosses val="autoZero"/>
        <c:crossBetween val="midCat"/>
        <c:majorUnit val="0.30000000000000004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noFill/>
              <a:ln w="9525">
                <a:solidFill>
                  <a:srgbClr val="CC0033"/>
                </a:solidFill>
              </a:ln>
            </c:spPr>
          </c:marker>
          <c:xVal>
            <c:numRef>
              <c:f>'order in B (red-blue)'!$D$7:$D$16</c:f>
              <c:numCache>
                <c:formatCode>0.000</c:formatCode>
                <c:ptCount val="10"/>
                <c:pt idx="0">
                  <c:v>1</c:v>
                </c:pt>
                <c:pt idx="1">
                  <c:v>0.84899999999999998</c:v>
                </c:pt>
                <c:pt idx="2">
                  <c:v>0.72699999999999998</c:v>
                </c:pt>
                <c:pt idx="3">
                  <c:v>0.61</c:v>
                </c:pt>
                <c:pt idx="4">
                  <c:v>0.52200000000000002</c:v>
                </c:pt>
                <c:pt idx="5">
                  <c:v>0.46700000000000003</c:v>
                </c:pt>
                <c:pt idx="6">
                  <c:v>0.435</c:v>
                </c:pt>
                <c:pt idx="7">
                  <c:v>0.41799999999999998</c:v>
                </c:pt>
                <c:pt idx="8">
                  <c:v>0.40899999999999997</c:v>
                </c:pt>
                <c:pt idx="9">
                  <c:v>0.40500000000000003</c:v>
                </c:pt>
              </c:numCache>
            </c:numRef>
          </c:xVal>
          <c:yVal>
            <c:numRef>
              <c:f>'order in B (red-blue)'!$G$7:$G$12</c:f>
              <c:numCache>
                <c:formatCode>0.000</c:formatCode>
                <c:ptCount val="6"/>
                <c:pt idx="0">
                  <c:v>0.21259842519685043</c:v>
                </c:pt>
                <c:pt idx="1">
                  <c:v>0.13500000000000001</c:v>
                </c:pt>
                <c:pt idx="2">
                  <c:v>8.5000000000000006E-2</c:v>
                </c:pt>
                <c:pt idx="3">
                  <c:v>4.5999999999999999E-2</c:v>
                </c:pt>
                <c:pt idx="4">
                  <c:v>2.3E-2</c:v>
                </c:pt>
                <c:pt idx="5">
                  <c:v>1.0999999999999999E-2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25-4075-A4CA-014B718EDF86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  <c:spPr>
              <a:noFill/>
              <a:ln w="9525">
                <a:solidFill>
                  <a:srgbClr val="003E8B"/>
                </a:solidFill>
              </a:ln>
            </c:spPr>
          </c:marker>
          <c:xVal>
            <c:numRef>
              <c:f>'order in B (red-blue)'!$I$7:$I$16</c:f>
              <c:numCache>
                <c:formatCode>0.000</c:formatCode>
                <c:ptCount val="10"/>
                <c:pt idx="0">
                  <c:v>1</c:v>
                </c:pt>
                <c:pt idx="1">
                  <c:v>0.91500000000000004</c:v>
                </c:pt>
                <c:pt idx="2">
                  <c:v>0.78500000000000003</c:v>
                </c:pt>
                <c:pt idx="3">
                  <c:v>0.66200000000000003</c:v>
                </c:pt>
                <c:pt idx="4">
                  <c:v>0.56000000000000005</c:v>
                </c:pt>
                <c:pt idx="5">
                  <c:v>0.48299999999999998</c:v>
                </c:pt>
                <c:pt idx="6">
                  <c:v>0.40899999999999997</c:v>
                </c:pt>
                <c:pt idx="7">
                  <c:v>0.308</c:v>
                </c:pt>
                <c:pt idx="8">
                  <c:v>0.23699999999999999</c:v>
                </c:pt>
                <c:pt idx="9">
                  <c:v>0.20799999999999999</c:v>
                </c:pt>
              </c:numCache>
            </c:numRef>
          </c:xVal>
          <c:yVal>
            <c:numRef>
              <c:f>'order in B (red-blue)'!$L$7:$L$13</c:f>
              <c:numCache>
                <c:formatCode>0.000</c:formatCode>
                <c:ptCount val="7"/>
                <c:pt idx="0">
                  <c:v>0.28290766208251478</c:v>
                </c:pt>
                <c:pt idx="1">
                  <c:v>0.23200000000000001</c:v>
                </c:pt>
                <c:pt idx="2">
                  <c:v>0.16300000000000001</c:v>
                </c:pt>
                <c:pt idx="3">
                  <c:v>0.109</c:v>
                </c:pt>
                <c:pt idx="4">
                  <c:v>7.1999999999999995E-2</c:v>
                </c:pt>
                <c:pt idx="5">
                  <c:v>4.9000000000000002E-2</c:v>
                </c:pt>
                <c:pt idx="6">
                  <c:v>3.1E-2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C25-4075-A4CA-014B718ED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994328"/>
        <c:axId val="784997072"/>
      </c:scatterChart>
      <c:valAx>
        <c:axId val="784994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[A] (M)</a:t>
                </a:r>
                <a:r>
                  <a:rPr lang="en-US" sz="1000" b="1" i="0" u="none" strike="noStrike" baseline="0"/>
                  <a:t> </a:t>
                </a:r>
                <a:endParaRPr lang="en-US" b="1"/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84997072"/>
        <c:crosses val="autoZero"/>
        <c:crossBetween val="midCat"/>
      </c:valAx>
      <c:valAx>
        <c:axId val="784997072"/>
        <c:scaling>
          <c:orientation val="minMax"/>
          <c:max val="0.4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rate/[B]</a:t>
                </a:r>
                <a:r>
                  <a:rPr lang="el-GR" sz="1000" b="1" i="0" u="none" strike="noStrike" baseline="30000">
                    <a:effectLst/>
                  </a:rPr>
                  <a:t>β</a:t>
                </a:r>
                <a:r>
                  <a:rPr lang="el-GR" sz="1000" b="1" i="0" u="none" strike="noStrike" baseline="0"/>
                  <a:t> </a:t>
                </a:r>
                <a:endParaRPr lang="en-US" b="1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84994328"/>
        <c:crosses val="autoZero"/>
        <c:crossBetween val="midCat"/>
        <c:majorUnit val="0.4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noFill/>
              <a:ln w="9525">
                <a:solidFill>
                  <a:srgbClr val="CC0033"/>
                </a:solidFill>
              </a:ln>
            </c:spPr>
          </c:marker>
          <c:xVal>
            <c:numRef>
              <c:f>'order in B (red-green)'!$D$7:$D$16</c:f>
              <c:numCache>
                <c:formatCode>0.000</c:formatCode>
                <c:ptCount val="10"/>
                <c:pt idx="0">
                  <c:v>1</c:v>
                </c:pt>
                <c:pt idx="1">
                  <c:v>0.84899999999999998</c:v>
                </c:pt>
                <c:pt idx="2">
                  <c:v>0.72699999999999998</c:v>
                </c:pt>
                <c:pt idx="3">
                  <c:v>0.61</c:v>
                </c:pt>
                <c:pt idx="4">
                  <c:v>0.52200000000000002</c:v>
                </c:pt>
                <c:pt idx="5">
                  <c:v>0.46700000000000003</c:v>
                </c:pt>
                <c:pt idx="6">
                  <c:v>0.435</c:v>
                </c:pt>
                <c:pt idx="7">
                  <c:v>0.41799999999999998</c:v>
                </c:pt>
                <c:pt idx="8">
                  <c:v>0.40899999999999997</c:v>
                </c:pt>
                <c:pt idx="9">
                  <c:v>0.40500000000000003</c:v>
                </c:pt>
              </c:numCache>
            </c:numRef>
          </c:xVal>
          <c:yVal>
            <c:numRef>
              <c:f>'order in B (red-green)'!$G$7:$G$12</c:f>
              <c:numCache>
                <c:formatCode>0.000</c:formatCode>
                <c:ptCount val="6"/>
                <c:pt idx="0">
                  <c:v>0.21259842519685043</c:v>
                </c:pt>
                <c:pt idx="1">
                  <c:v>0.13500000000000001</c:v>
                </c:pt>
                <c:pt idx="2">
                  <c:v>8.5000000000000006E-2</c:v>
                </c:pt>
                <c:pt idx="3">
                  <c:v>4.5999999999999999E-2</c:v>
                </c:pt>
                <c:pt idx="4">
                  <c:v>2.3E-2</c:v>
                </c:pt>
                <c:pt idx="5">
                  <c:v>1.0999999999999999E-2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71-4A6A-B0ED-58DFF62D313E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triangle"/>
            <c:size val="3"/>
            <c:spPr>
              <a:noFill/>
              <a:ln w="9525">
                <a:solidFill>
                  <a:srgbClr val="008C62"/>
                </a:solidFill>
              </a:ln>
            </c:spPr>
          </c:marker>
          <c:xVal>
            <c:numRef>
              <c:f>'order in B (red-green)'!$I$7:$I$16</c:f>
              <c:numCache>
                <c:formatCode>0.000</c:formatCode>
                <c:ptCount val="10"/>
                <c:pt idx="0">
                  <c:v>0.6</c:v>
                </c:pt>
                <c:pt idx="1">
                  <c:v>0.52500000000000002</c:v>
                </c:pt>
                <c:pt idx="2">
                  <c:v>0.38200000000000001</c:v>
                </c:pt>
                <c:pt idx="3">
                  <c:v>0.27100000000000002</c:v>
                </c:pt>
                <c:pt idx="4">
                  <c:v>0.16700000000000001</c:v>
                </c:pt>
                <c:pt idx="5">
                  <c:v>0.11700000000000001</c:v>
                </c:pt>
                <c:pt idx="6">
                  <c:v>9.2999999999999999E-2</c:v>
                </c:pt>
                <c:pt idx="7">
                  <c:v>5.3999999999999999E-2</c:v>
                </c:pt>
                <c:pt idx="8">
                  <c:v>0.03</c:v>
                </c:pt>
                <c:pt idx="9">
                  <c:v>2.4E-2</c:v>
                </c:pt>
              </c:numCache>
            </c:numRef>
          </c:xVal>
          <c:yVal>
            <c:numRef>
              <c:f>'order in B (red-green)'!$L$7:$L$16</c:f>
              <c:numCache>
                <c:formatCode>0.000</c:formatCode>
                <c:ptCount val="10"/>
                <c:pt idx="0">
                  <c:v>0.12806324110671938</c:v>
                </c:pt>
                <c:pt idx="1">
                  <c:v>9.8000000000000004E-2</c:v>
                </c:pt>
                <c:pt idx="2">
                  <c:v>5.1999999999999998E-2</c:v>
                </c:pt>
                <c:pt idx="3">
                  <c:v>2.5999999999999999E-2</c:v>
                </c:pt>
                <c:pt idx="4">
                  <c:v>0.01</c:v>
                </c:pt>
                <c:pt idx="5">
                  <c:v>5.0000000000000001E-3</c:v>
                </c:pt>
                <c:pt idx="6">
                  <c:v>3.0000000000000001E-3</c:v>
                </c:pt>
                <c:pt idx="7">
                  <c:v>1E-3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71-4A6A-B0ED-58DFF62D3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994720"/>
        <c:axId val="784993152"/>
      </c:scatterChart>
      <c:valAx>
        <c:axId val="78499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[A] (M)</a:t>
                </a:r>
                <a:r>
                  <a:rPr lang="en-US" sz="1000" b="1" i="0" u="none" strike="noStrike" baseline="0"/>
                  <a:t> </a:t>
                </a:r>
                <a:endParaRPr lang="en-US" b="1"/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84993152"/>
        <c:crosses val="autoZero"/>
        <c:crossBetween val="midCat"/>
      </c:valAx>
      <c:valAx>
        <c:axId val="7849931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rate/[B]</a:t>
                </a:r>
                <a:r>
                  <a:rPr lang="el-GR" sz="1000" b="1" i="0" u="none" strike="noStrike" baseline="30000">
                    <a:effectLst/>
                  </a:rPr>
                  <a:t>β</a:t>
                </a:r>
                <a:r>
                  <a:rPr lang="el-GR" sz="1000" b="1" i="0" u="none" strike="noStrike" baseline="0"/>
                  <a:t> </a:t>
                </a:r>
                <a:endParaRPr lang="en-US" b="1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84994720"/>
        <c:crosses val="autoZero"/>
        <c:crossBetween val="midCat"/>
        <c:majorUnit val="0.4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noFill/>
              <a:ln w="9525">
                <a:solidFill>
                  <a:srgbClr val="CC0033"/>
                </a:solidFill>
              </a:ln>
            </c:spPr>
          </c:marker>
          <c:xVal>
            <c:numRef>
              <c:f>'order in cat (B)'!$D$7:$D$16</c:f>
              <c:numCache>
                <c:formatCode>0.000</c:formatCode>
                <c:ptCount val="10"/>
                <c:pt idx="0">
                  <c:v>0.6</c:v>
                </c:pt>
                <c:pt idx="1">
                  <c:v>0.44900000000000001</c:v>
                </c:pt>
                <c:pt idx="2">
                  <c:v>0.32700000000000001</c:v>
                </c:pt>
                <c:pt idx="3">
                  <c:v>0.21099999999999999</c:v>
                </c:pt>
                <c:pt idx="4">
                  <c:v>0.122</c:v>
                </c:pt>
                <c:pt idx="5">
                  <c:v>6.7000000000000004E-2</c:v>
                </c:pt>
                <c:pt idx="6">
                  <c:v>3.5000000000000003E-2</c:v>
                </c:pt>
                <c:pt idx="7">
                  <c:v>1.7999999999999999E-2</c:v>
                </c:pt>
                <c:pt idx="8">
                  <c:v>8.9999999999999993E-3</c:v>
                </c:pt>
                <c:pt idx="9">
                  <c:v>5.0000000000000001E-3</c:v>
                </c:pt>
              </c:numCache>
            </c:numRef>
          </c:xVal>
          <c:yVal>
            <c:numRef>
              <c:f>'order in cat (B)'!$G$7:$G$16</c:f>
              <c:numCache>
                <c:formatCode>0.000</c:formatCode>
                <c:ptCount val="10"/>
                <c:pt idx="0">
                  <c:v>0.21259842519685043</c:v>
                </c:pt>
                <c:pt idx="1">
                  <c:v>0.13500000000000001</c:v>
                </c:pt>
                <c:pt idx="2">
                  <c:v>8.5000000000000006E-2</c:v>
                </c:pt>
                <c:pt idx="3">
                  <c:v>4.5999999999999999E-2</c:v>
                </c:pt>
                <c:pt idx="4">
                  <c:v>2.3E-2</c:v>
                </c:pt>
                <c:pt idx="5">
                  <c:v>1.0999999999999999E-2</c:v>
                </c:pt>
                <c:pt idx="6">
                  <c:v>5.0000000000000001E-3</c:v>
                </c:pt>
                <c:pt idx="7">
                  <c:v>3.0000000000000001E-3</c:v>
                </c:pt>
                <c:pt idx="8">
                  <c:v>1E-3</c:v>
                </c:pt>
                <c:pt idx="9">
                  <c:v>1E-3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B3A-415A-A9CB-E141B4733771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3"/>
            <c:spPr>
              <a:noFill/>
              <a:ln w="9525">
                <a:solidFill>
                  <a:srgbClr val="EE990A"/>
                </a:solidFill>
              </a:ln>
            </c:spPr>
          </c:marker>
          <c:xVal>
            <c:numRef>
              <c:f>'order in cat (B)'!$I$7:$I$16</c:f>
              <c:numCache>
                <c:formatCode>0.000</c:formatCode>
                <c:ptCount val="10"/>
                <c:pt idx="0">
                  <c:v>0.6</c:v>
                </c:pt>
                <c:pt idx="1">
                  <c:v>0.52500000000000002</c:v>
                </c:pt>
                <c:pt idx="2">
                  <c:v>0.38600000000000001</c:v>
                </c:pt>
                <c:pt idx="3">
                  <c:v>0.27100000000000002</c:v>
                </c:pt>
                <c:pt idx="4">
                  <c:v>0.16500000000000001</c:v>
                </c:pt>
                <c:pt idx="5">
                  <c:v>8.5999999999999993E-2</c:v>
                </c:pt>
                <c:pt idx="6">
                  <c:v>0.05</c:v>
                </c:pt>
                <c:pt idx="7">
                  <c:v>2.4E-2</c:v>
                </c:pt>
                <c:pt idx="8">
                  <c:v>1.2E-2</c:v>
                </c:pt>
                <c:pt idx="9">
                  <c:v>7.0000000000000001E-3</c:v>
                </c:pt>
              </c:numCache>
            </c:numRef>
          </c:xVal>
          <c:yVal>
            <c:numRef>
              <c:f>'order in cat (B)'!$L$7:$L$16</c:f>
              <c:numCache>
                <c:formatCode>0.000</c:formatCode>
                <c:ptCount val="10"/>
                <c:pt idx="0">
                  <c:v>0.63779527559055116</c:v>
                </c:pt>
                <c:pt idx="1">
                  <c:v>0.51700000000000002</c:v>
                </c:pt>
                <c:pt idx="2">
                  <c:v>0.32400000000000001</c:v>
                </c:pt>
                <c:pt idx="3">
                  <c:v>0.19400000000000001</c:v>
                </c:pt>
                <c:pt idx="4">
                  <c:v>0.1</c:v>
                </c:pt>
                <c:pt idx="5">
                  <c:v>4.4999999999999998E-2</c:v>
                </c:pt>
                <c:pt idx="6">
                  <c:v>2.4E-2</c:v>
                </c:pt>
                <c:pt idx="7">
                  <c:v>1.0999999999999999E-2</c:v>
                </c:pt>
                <c:pt idx="8">
                  <c:v>5.0000000000000001E-3</c:v>
                </c:pt>
                <c:pt idx="9">
                  <c:v>3.0000000000000001E-3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3A-415A-A9CB-E141B4733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5322024"/>
        <c:axId val="785319280"/>
      </c:scatterChart>
      <c:valAx>
        <c:axId val="785322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[B]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85319280"/>
        <c:crosses val="autoZero"/>
        <c:crossBetween val="midCat"/>
      </c:valAx>
      <c:valAx>
        <c:axId val="7853192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rate/[cat]</a:t>
                </a:r>
                <a:r>
                  <a:rPr lang="el-GR" sz="1000" b="1" i="0" u="none" strike="noStrike" baseline="30000">
                    <a:effectLst/>
                  </a:rPr>
                  <a:t>γ</a:t>
                </a:r>
                <a:r>
                  <a:rPr lang="el-GR" sz="1000" b="1" i="0" u="none" strike="noStrike" baseline="0"/>
                  <a:t> </a:t>
                </a:r>
                <a:endParaRPr lang="en-US" b="1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85322024"/>
        <c:crosses val="autoZero"/>
        <c:crossBetween val="midCat"/>
        <c:majorUnit val="6"/>
        <c:minorUnit val="8.0000000000000016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noFill/>
              <a:ln w="9525">
                <a:solidFill>
                  <a:srgbClr val="CC0033"/>
                </a:solidFill>
              </a:ln>
            </c:spPr>
          </c:marker>
          <c:xVal>
            <c:numRef>
              <c:f>'order in cat (A)'!$D$7:$D$16</c:f>
              <c:numCache>
                <c:formatCode>0.000</c:formatCode>
                <c:ptCount val="10"/>
                <c:pt idx="0">
                  <c:v>1</c:v>
                </c:pt>
                <c:pt idx="1">
                  <c:v>0.84899999999999998</c:v>
                </c:pt>
                <c:pt idx="2">
                  <c:v>0.72699999999999998</c:v>
                </c:pt>
                <c:pt idx="3">
                  <c:v>0.61</c:v>
                </c:pt>
                <c:pt idx="4">
                  <c:v>0.52200000000000002</c:v>
                </c:pt>
                <c:pt idx="5">
                  <c:v>0.46700000000000003</c:v>
                </c:pt>
                <c:pt idx="6">
                  <c:v>0.435</c:v>
                </c:pt>
                <c:pt idx="7">
                  <c:v>0.41799999999999998</c:v>
                </c:pt>
                <c:pt idx="8">
                  <c:v>0.40899999999999997</c:v>
                </c:pt>
                <c:pt idx="9">
                  <c:v>0.40500000000000003</c:v>
                </c:pt>
              </c:numCache>
            </c:numRef>
          </c:xVal>
          <c:yVal>
            <c:numRef>
              <c:f>'order in cat (A)'!$G$7:$G$16</c:f>
              <c:numCache>
                <c:formatCode>0.000</c:formatCode>
                <c:ptCount val="10"/>
                <c:pt idx="0">
                  <c:v>0.21259842519685043</c:v>
                </c:pt>
                <c:pt idx="1">
                  <c:v>0.13500000000000001</c:v>
                </c:pt>
                <c:pt idx="2">
                  <c:v>8.5000000000000006E-2</c:v>
                </c:pt>
                <c:pt idx="3">
                  <c:v>4.5999999999999999E-2</c:v>
                </c:pt>
                <c:pt idx="4">
                  <c:v>2.3E-2</c:v>
                </c:pt>
                <c:pt idx="5">
                  <c:v>1.0999999999999999E-2</c:v>
                </c:pt>
                <c:pt idx="6">
                  <c:v>5.0000000000000001E-3</c:v>
                </c:pt>
                <c:pt idx="7">
                  <c:v>3.0000000000000001E-3</c:v>
                </c:pt>
                <c:pt idx="8">
                  <c:v>1E-3</c:v>
                </c:pt>
                <c:pt idx="9">
                  <c:v>1E-3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C6D-4E50-A8AB-61164348E2B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3"/>
            <c:spPr>
              <a:noFill/>
              <a:ln w="9525">
                <a:solidFill>
                  <a:srgbClr val="EE990A"/>
                </a:solidFill>
              </a:ln>
            </c:spPr>
          </c:marker>
          <c:xVal>
            <c:numRef>
              <c:f>'order in cat (A)'!$I$7:$I$16</c:f>
              <c:numCache>
                <c:formatCode>0.000</c:formatCode>
                <c:ptCount val="10"/>
                <c:pt idx="0">
                  <c:v>1</c:v>
                </c:pt>
                <c:pt idx="1">
                  <c:v>0.92500000000000004</c:v>
                </c:pt>
                <c:pt idx="2">
                  <c:v>0.78600000000000003</c:v>
                </c:pt>
                <c:pt idx="3">
                  <c:v>0.67</c:v>
                </c:pt>
                <c:pt idx="4">
                  <c:v>0.56499999999999995</c:v>
                </c:pt>
                <c:pt idx="5">
                  <c:v>0.48599999999999999</c:v>
                </c:pt>
                <c:pt idx="6">
                  <c:v>0.45</c:v>
                </c:pt>
                <c:pt idx="7">
                  <c:v>0.42399999999999999</c:v>
                </c:pt>
                <c:pt idx="8">
                  <c:v>0.41199999999999998</c:v>
                </c:pt>
                <c:pt idx="9">
                  <c:v>0.40699999999999997</c:v>
                </c:pt>
              </c:numCache>
            </c:numRef>
          </c:xVal>
          <c:yVal>
            <c:numRef>
              <c:f>'order in cat (A)'!$L$7:$L$16</c:f>
              <c:numCache>
                <c:formatCode>0.000</c:formatCode>
                <c:ptCount val="10"/>
                <c:pt idx="0">
                  <c:v>0.63779527559055116</c:v>
                </c:pt>
                <c:pt idx="1">
                  <c:v>0.51700000000000002</c:v>
                </c:pt>
                <c:pt idx="2">
                  <c:v>0.32400000000000001</c:v>
                </c:pt>
                <c:pt idx="3">
                  <c:v>0.19400000000000001</c:v>
                </c:pt>
                <c:pt idx="4">
                  <c:v>0.1</c:v>
                </c:pt>
                <c:pt idx="5">
                  <c:v>4.4999999999999998E-2</c:v>
                </c:pt>
                <c:pt idx="6">
                  <c:v>2.4E-2</c:v>
                </c:pt>
                <c:pt idx="7">
                  <c:v>1.0999999999999999E-2</c:v>
                </c:pt>
                <c:pt idx="8">
                  <c:v>5.0000000000000001E-3</c:v>
                </c:pt>
                <c:pt idx="9">
                  <c:v>3.0000000000000001E-3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6D-4E50-A8AB-61164348E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5322416"/>
        <c:axId val="785314968"/>
      </c:scatterChart>
      <c:valAx>
        <c:axId val="78532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[A] (M)</a:t>
                </a:r>
                <a:r>
                  <a:rPr lang="en-US" sz="1000" b="1" i="0" u="none" strike="noStrike" baseline="0"/>
                  <a:t> </a:t>
                </a:r>
                <a:endParaRPr lang="en-US" b="1"/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85314968"/>
        <c:crosses val="autoZero"/>
        <c:crossBetween val="midCat"/>
      </c:valAx>
      <c:valAx>
        <c:axId val="7853149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rate/[cat]</a:t>
                </a:r>
                <a:r>
                  <a:rPr lang="el-GR" sz="1000" b="1" i="0" u="none" strike="noStrike" baseline="30000">
                    <a:effectLst/>
                  </a:rPr>
                  <a:t>γ</a:t>
                </a:r>
                <a:r>
                  <a:rPr lang="el-GR" sz="1000" b="1" i="0" u="none" strike="noStrike" baseline="0"/>
                  <a:t> </a:t>
                </a:r>
                <a:endParaRPr lang="en-US" b="1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85322416"/>
        <c:crosses val="autoZero"/>
        <c:crossBetween val="midCat"/>
        <c:majorUnit val="6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noFill/>
              <a:ln w="9525">
                <a:solidFill>
                  <a:srgbClr val="CC0033"/>
                </a:solidFill>
              </a:ln>
            </c:spPr>
          </c:marker>
          <c:xVal>
            <c:numRef>
              <c:f>kobs!$F$8:$F$16</c:f>
              <c:numCache>
                <c:formatCode>0.000</c:formatCode>
                <c:ptCount val="9"/>
                <c:pt idx="0">
                  <c:v>0.67007462271003815</c:v>
                </c:pt>
                <c:pt idx="1">
                  <c:v>0.5718391382198319</c:v>
                </c:pt>
                <c:pt idx="2">
                  <c:v>0.45934736311423408</c:v>
                </c:pt>
                <c:pt idx="3">
                  <c:v>0.34928498393145962</c:v>
                </c:pt>
                <c:pt idx="4">
                  <c:v>0.2588435821108957</c:v>
                </c:pt>
                <c:pt idx="5">
                  <c:v>0.18708286933869708</c:v>
                </c:pt>
                <c:pt idx="6">
                  <c:v>0.13416407864998739</c:v>
                </c:pt>
                <c:pt idx="7">
                  <c:v>9.4868329805051374E-2</c:v>
                </c:pt>
                <c:pt idx="8">
                  <c:v>7.0710678118654752E-2</c:v>
                </c:pt>
              </c:numCache>
            </c:numRef>
          </c:xVal>
          <c:yVal>
            <c:numRef>
              <c:f>kobs!$I$8:$I$16</c:f>
              <c:numCache>
                <c:formatCode>0.000</c:formatCode>
                <c:ptCount val="9"/>
                <c:pt idx="0">
                  <c:v>1.4651426925527207</c:v>
                </c:pt>
                <c:pt idx="1">
                  <c:v>0.99690028529289554</c:v>
                </c:pt>
                <c:pt idx="2">
                  <c:v>0.58896964769132143</c:v>
                </c:pt>
                <c:pt idx="3">
                  <c:v>0.31834100610600313</c:v>
                </c:pt>
                <c:pt idx="4">
                  <c:v>0.16096603442909529</c:v>
                </c:pt>
                <c:pt idx="5">
                  <c:v>7.5809804357890337E-2</c:v>
                </c:pt>
                <c:pt idx="6">
                  <c:v>4.6401616866730944E-2</c:v>
                </c:pt>
                <c:pt idx="7">
                  <c:v>1.5636456680019055E-2</c:v>
                </c:pt>
                <c:pt idx="8">
                  <c:v>1.5713484026367724E-2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66F-42DC-99A5-E7B0A39DACB5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triangle"/>
            <c:size val="3"/>
            <c:spPr>
              <a:noFill/>
              <a:ln w="9525">
                <a:solidFill>
                  <a:srgbClr val="008C62"/>
                </a:solidFill>
              </a:ln>
            </c:spPr>
          </c:marker>
          <c:xVal>
            <c:numRef>
              <c:f>kobs!$M$8:$M$14</c:f>
              <c:numCache>
                <c:formatCode>0.000</c:formatCode>
                <c:ptCount val="7"/>
                <c:pt idx="0">
                  <c:v>0.72456883730947197</c:v>
                </c:pt>
                <c:pt idx="1">
                  <c:v>0.6180614856144977</c:v>
                </c:pt>
                <c:pt idx="2">
                  <c:v>0.52057660339281486</c:v>
                </c:pt>
                <c:pt idx="3">
                  <c:v>0.408656334834051</c:v>
                </c:pt>
                <c:pt idx="4">
                  <c:v>0.34205262752974142</c:v>
                </c:pt>
                <c:pt idx="5">
                  <c:v>0.30495901363953815</c:v>
                </c:pt>
                <c:pt idx="6">
                  <c:v>0.232379000772445</c:v>
                </c:pt>
              </c:numCache>
            </c:numRef>
          </c:xVal>
          <c:yVal>
            <c:numRef>
              <c:f>kobs!$P$8:$P$14</c:f>
              <c:numCache>
                <c:formatCode>0.000</c:formatCode>
                <c:ptCount val="7"/>
                <c:pt idx="0">
                  <c:v>1.3525284963110142</c:v>
                </c:pt>
                <c:pt idx="1">
                  <c:v>0.84134024219774561</c:v>
                </c:pt>
                <c:pt idx="2">
                  <c:v>0.49944618775694399</c:v>
                </c:pt>
                <c:pt idx="3">
                  <c:v>0.24470439211619818</c:v>
                </c:pt>
                <c:pt idx="4">
                  <c:v>0.14617633655117152</c:v>
                </c:pt>
                <c:pt idx="5">
                  <c:v>9.8373875367592942E-2</c:v>
                </c:pt>
                <c:pt idx="6">
                  <c:v>4.3033148291193521E-2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6F-42DC-99A5-E7B0A39DACB5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square"/>
            <c:size val="3"/>
            <c:spPr>
              <a:noFill/>
              <a:ln w="9525">
                <a:solidFill>
                  <a:srgbClr val="003E8B"/>
                </a:solidFill>
              </a:ln>
            </c:spPr>
          </c:marker>
          <c:xVal>
            <c:numRef>
              <c:f>kobs!$T$8:$T$16</c:f>
              <c:numCache>
                <c:formatCode>0.000</c:formatCode>
                <c:ptCount val="9"/>
                <c:pt idx="0">
                  <c:v>0.84557672626438818</c:v>
                </c:pt>
                <c:pt idx="1">
                  <c:v>0.76485292703891772</c:v>
                </c:pt>
                <c:pt idx="2">
                  <c:v>0.67970581871865721</c:v>
                </c:pt>
                <c:pt idx="3">
                  <c:v>0.6</c:v>
                </c:pt>
                <c:pt idx="4">
                  <c:v>0.53197744313081541</c:v>
                </c:pt>
                <c:pt idx="5">
                  <c:v>0.45716517802649842</c:v>
                </c:pt>
                <c:pt idx="6">
                  <c:v>0.32863353450309968</c:v>
                </c:pt>
                <c:pt idx="7">
                  <c:v>0.19235384061671346</c:v>
                </c:pt>
                <c:pt idx="8">
                  <c:v>8.9442719099991588E-2</c:v>
                </c:pt>
              </c:numCache>
            </c:numRef>
          </c:xVal>
          <c:yVal>
            <c:numRef>
              <c:f>kobs!$W$8:$W$16</c:f>
              <c:numCache>
                <c:formatCode>0.000</c:formatCode>
                <c:ptCount val="9"/>
                <c:pt idx="0">
                  <c:v>2.4253668529904293</c:v>
                </c:pt>
                <c:pt idx="1">
                  <c:v>1.8397244324249069</c:v>
                </c:pt>
                <c:pt idx="2">
                  <c:v>1.3396689855843329</c:v>
                </c:pt>
                <c:pt idx="3">
                  <c:v>0.96214047088472765</c:v>
                </c:pt>
                <c:pt idx="4">
                  <c:v>0.70505421725946893</c:v>
                </c:pt>
                <c:pt idx="5">
                  <c:v>0.4847301570805907</c:v>
                </c:pt>
                <c:pt idx="6">
                  <c:v>0.21622499104693416</c:v>
                </c:pt>
                <c:pt idx="7">
                  <c:v>6.1623602251332073E-2</c:v>
                </c:pt>
                <c:pt idx="8">
                  <c:v>2.1926450482675729E-2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66F-42DC-99A5-E7B0A39DACB5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3"/>
            <c:spPr>
              <a:noFill/>
              <a:ln w="9525">
                <a:solidFill>
                  <a:srgbClr val="EE990A"/>
                </a:solidFill>
              </a:ln>
            </c:spPr>
          </c:marker>
          <c:xVal>
            <c:numRef>
              <c:f>kobs!$AA$8:$AA$16</c:f>
              <c:numCache>
                <c:formatCode>0.000</c:formatCode>
                <c:ptCount val="9"/>
                <c:pt idx="0">
                  <c:v>1.05</c:v>
                </c:pt>
                <c:pt idx="1">
                  <c:v>0.77200000000000002</c:v>
                </c:pt>
                <c:pt idx="2">
                  <c:v>0.54200000000000004</c:v>
                </c:pt>
                <c:pt idx="3">
                  <c:v>0.33</c:v>
                </c:pt>
                <c:pt idx="4">
                  <c:v>0.17199999999999999</c:v>
                </c:pt>
                <c:pt idx="5">
                  <c:v>0.1</c:v>
                </c:pt>
                <c:pt idx="6">
                  <c:v>4.8000000000000001E-2</c:v>
                </c:pt>
                <c:pt idx="7">
                  <c:v>2.4E-2</c:v>
                </c:pt>
                <c:pt idx="8">
                  <c:v>1.4E-2</c:v>
                </c:pt>
              </c:numCache>
            </c:numRef>
          </c:xVal>
          <c:yVal>
            <c:numRef>
              <c:f>kobs!$AD$8:$AD$16</c:f>
              <c:numCache>
                <c:formatCode>0.000</c:formatCode>
                <c:ptCount val="9"/>
                <c:pt idx="0">
                  <c:v>3.1035521642202237</c:v>
                </c:pt>
                <c:pt idx="1">
                  <c:v>2.1099545959443216</c:v>
                </c:pt>
                <c:pt idx="2">
                  <c:v>1.3683704947656807</c:v>
                </c:pt>
                <c:pt idx="3">
                  <c:v>0.76809537264256866</c:v>
                </c:pt>
                <c:pt idx="4">
                  <c:v>0.372677996249965</c:v>
                </c:pt>
                <c:pt idx="5">
                  <c:v>0.20655911179772893</c:v>
                </c:pt>
                <c:pt idx="6">
                  <c:v>9.7532449043137431E-2</c:v>
                </c:pt>
                <c:pt idx="7">
                  <c:v>4.4973922685072165E-2</c:v>
                </c:pt>
                <c:pt idx="8">
                  <c:v>2.7149599207000042E-2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66F-42DC-99A5-E7B0A39DA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5315360"/>
        <c:axId val="785316928"/>
      </c:scatterChart>
      <c:valAx>
        <c:axId val="78531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[B]</a:t>
                </a:r>
                <a:r>
                  <a:rPr lang="el-GR" sz="1000" b="1" i="0" u="none" strike="noStrike" baseline="30000">
                    <a:effectLst/>
                  </a:rPr>
                  <a:t>β</a:t>
                </a:r>
                <a:r>
                  <a:rPr lang="el-GR" sz="1000" b="1" i="0" u="none" strike="noStrike" baseline="0"/>
                  <a:t> </a:t>
                </a:r>
                <a:endParaRPr lang="en-US" b="1"/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85316928"/>
        <c:crosses val="autoZero"/>
        <c:crossBetween val="midCat"/>
      </c:valAx>
      <c:valAx>
        <c:axId val="7853169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rate/[A]</a:t>
                </a:r>
                <a:r>
                  <a:rPr lang="el-GR" sz="1000" b="1" i="0" u="none" strike="noStrike" baseline="30000">
                    <a:effectLst/>
                  </a:rPr>
                  <a:t>α</a:t>
                </a:r>
                <a:r>
                  <a:rPr lang="el-GR" sz="1000" b="1" i="0" u="none" strike="noStrike" baseline="0">
                    <a:effectLst/>
                  </a:rPr>
                  <a:t>[</a:t>
                </a:r>
                <a:r>
                  <a:rPr lang="en-US" sz="1000" b="1" i="0" u="none" strike="noStrike" baseline="0">
                    <a:effectLst/>
                  </a:rPr>
                  <a:t>cat]</a:t>
                </a:r>
                <a:r>
                  <a:rPr lang="el-GR" sz="1000" b="1" i="0" u="none" strike="noStrike" baseline="30000">
                    <a:effectLst/>
                  </a:rPr>
                  <a:t>γ</a:t>
                </a:r>
                <a:r>
                  <a:rPr lang="el-GR" sz="1000" b="1" i="0" u="none" strike="noStrike" baseline="0"/>
                  <a:t> </a:t>
                </a:r>
                <a:endParaRPr lang="en-US" b="1"/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85315360"/>
        <c:crosses val="autoZero"/>
        <c:crossBetween val="midCat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304800</xdr:colOff>
          <xdr:row>0</xdr:row>
          <xdr:rowOff>142875</xdr:rowOff>
        </xdr:from>
        <xdr:to>
          <xdr:col>3</xdr:col>
          <xdr:colOff>447675</xdr:colOff>
          <xdr:row>7</xdr:row>
          <xdr:rowOff>152400</xdr:rowOff>
        </xdr:to>
        <xdr:sp macro="" textlink="">
          <xdr:nvSpPr>
            <xdr:cNvPr id="28676" name="Object 4" hidden="1">
              <a:extLst>
                <a:ext uri="{63B3BB69-23CF-44E3-9099-C40C66FF867C}">
                  <a14:compatExt spid="_x0000_s28676"/>
                </a:ext>
                <a:ext uri="{FF2B5EF4-FFF2-40B4-BE49-F238E27FC236}">
                  <a16:creationId xmlns:a16="http://schemas.microsoft.com/office/drawing/2014/main" xmlns="" id="{00000000-0008-0000-0000-00000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304800</xdr:colOff>
          <xdr:row>0</xdr:row>
          <xdr:rowOff>142875</xdr:rowOff>
        </xdr:from>
        <xdr:to>
          <xdr:col>3</xdr:col>
          <xdr:colOff>447675</xdr:colOff>
          <xdr:row>7</xdr:row>
          <xdr:rowOff>152400</xdr:rowOff>
        </xdr:to>
        <xdr:sp macro="" textlink="">
          <xdr:nvSpPr>
            <xdr:cNvPr id="28677" name="Object 5" hidden="1">
              <a:extLst>
                <a:ext uri="{63B3BB69-23CF-44E3-9099-C40C66FF867C}">
                  <a14:compatExt spid="_x0000_s28677"/>
                </a:ext>
                <a:ext uri="{FF2B5EF4-FFF2-40B4-BE49-F238E27FC236}">
                  <a16:creationId xmlns:a16="http://schemas.microsoft.com/office/drawing/2014/main" xmlns="" id="{00000000-0008-0000-0000-00000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3665</xdr:colOff>
      <xdr:row>16</xdr:row>
      <xdr:rowOff>175845</xdr:rowOff>
    </xdr:from>
    <xdr:to>
      <xdr:col>8</xdr:col>
      <xdr:colOff>640665</xdr:colOff>
      <xdr:row>32</xdr:row>
      <xdr:rowOff>7845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9523</xdr:colOff>
      <xdr:row>17</xdr:row>
      <xdr:rowOff>90631</xdr:rowOff>
    </xdr:from>
    <xdr:to>
      <xdr:col>9</xdr:col>
      <xdr:colOff>121204</xdr:colOff>
      <xdr:row>32</xdr:row>
      <xdr:rowOff>104472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333564</xdr:colOff>
      <xdr:row>17</xdr:row>
      <xdr:rowOff>77932</xdr:rowOff>
    </xdr:from>
    <xdr:to>
      <xdr:col>16</xdr:col>
      <xdr:colOff>445246</xdr:colOff>
      <xdr:row>32</xdr:row>
      <xdr:rowOff>91773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304800</xdr:colOff>
          <xdr:row>0</xdr:row>
          <xdr:rowOff>142875</xdr:rowOff>
        </xdr:from>
        <xdr:to>
          <xdr:col>3</xdr:col>
          <xdr:colOff>447675</xdr:colOff>
          <xdr:row>8</xdr:row>
          <xdr:rowOff>9525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xmlns="" id="{00000000-0008-0000-02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</xdr:colOff>
      <xdr:row>17</xdr:row>
      <xdr:rowOff>6350</xdr:rowOff>
    </xdr:from>
    <xdr:to>
      <xdr:col>9</xdr:col>
      <xdr:colOff>118032</xdr:colOff>
      <xdr:row>32</xdr:row>
      <xdr:rowOff>28850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586397</xdr:colOff>
      <xdr:row>17</xdr:row>
      <xdr:rowOff>22347</xdr:rowOff>
    </xdr:from>
    <xdr:to>
      <xdr:col>9</xdr:col>
      <xdr:colOff>109261</xdr:colOff>
      <xdr:row>32</xdr:row>
      <xdr:rowOff>44847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586396</xdr:colOff>
      <xdr:row>17</xdr:row>
      <xdr:rowOff>22347</xdr:rowOff>
    </xdr:from>
    <xdr:to>
      <xdr:col>9</xdr:col>
      <xdr:colOff>109260</xdr:colOff>
      <xdr:row>32</xdr:row>
      <xdr:rowOff>44847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</xdr:colOff>
      <xdr:row>17</xdr:row>
      <xdr:rowOff>6350</xdr:rowOff>
    </xdr:from>
    <xdr:to>
      <xdr:col>9</xdr:col>
      <xdr:colOff>118031</xdr:colOff>
      <xdr:row>32</xdr:row>
      <xdr:rowOff>28850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17</xdr:row>
      <xdr:rowOff>12699</xdr:rowOff>
    </xdr:from>
    <xdr:to>
      <xdr:col>9</xdr:col>
      <xdr:colOff>43275</xdr:colOff>
      <xdr:row>32</xdr:row>
      <xdr:rowOff>35199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17</xdr:row>
      <xdr:rowOff>12699</xdr:rowOff>
    </xdr:from>
    <xdr:to>
      <xdr:col>9</xdr:col>
      <xdr:colOff>43275</xdr:colOff>
      <xdr:row>32</xdr:row>
      <xdr:rowOff>35199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F15"/>
  <sheetViews>
    <sheetView tabSelected="1" zoomScale="150" zoomScaleNormal="150" workbookViewId="0"/>
  </sheetViews>
  <sheetFormatPr defaultColWidth="8.86328125" defaultRowHeight="14.25" x14ac:dyDescent="0.45"/>
  <sheetData>
    <row r="4" spans="1:6" ht="19.149999999999999" x14ac:dyDescent="0.65">
      <c r="E4" s="36" t="s">
        <v>19</v>
      </c>
      <c r="F4" s="35" t="s">
        <v>17</v>
      </c>
    </row>
    <row r="5" spans="1:6" ht="19.149999999999999" x14ac:dyDescent="0.65">
      <c r="E5" s="36" t="s">
        <v>21</v>
      </c>
      <c r="F5" s="35" t="s">
        <v>43</v>
      </c>
    </row>
    <row r="6" spans="1:6" ht="19.149999999999999" x14ac:dyDescent="0.65">
      <c r="E6" s="36" t="s">
        <v>29</v>
      </c>
      <c r="F6" s="35" t="s">
        <v>44</v>
      </c>
    </row>
    <row r="7" spans="1:6" ht="15.75" x14ac:dyDescent="0.5">
      <c r="E7" s="36"/>
      <c r="F7" s="35"/>
    </row>
    <row r="10" spans="1:6" ht="15.75" x14ac:dyDescent="0.5">
      <c r="A10" s="32" t="s">
        <v>3</v>
      </c>
      <c r="B10" s="32"/>
      <c r="C10" s="31" t="s">
        <v>4</v>
      </c>
      <c r="D10" s="31"/>
      <c r="E10" s="29" t="s">
        <v>5</v>
      </c>
      <c r="F10" s="29"/>
    </row>
    <row r="11" spans="1:6" ht="15.75" x14ac:dyDescent="0.5">
      <c r="A11" s="32" t="s">
        <v>9</v>
      </c>
      <c r="B11" s="32" t="s">
        <v>28</v>
      </c>
      <c r="C11" s="34" t="s">
        <v>9</v>
      </c>
      <c r="D11" s="34" t="s">
        <v>12</v>
      </c>
      <c r="E11" s="29" t="s">
        <v>9</v>
      </c>
      <c r="F11" s="29" t="s">
        <v>12</v>
      </c>
    </row>
    <row r="12" spans="1:6" ht="15.75" x14ac:dyDescent="0.5">
      <c r="A12" s="32" t="s">
        <v>10</v>
      </c>
      <c r="B12" s="32" t="s">
        <v>32</v>
      </c>
      <c r="C12" s="34" t="s">
        <v>10</v>
      </c>
      <c r="D12" s="34" t="s">
        <v>15</v>
      </c>
      <c r="E12" s="29" t="s">
        <v>10</v>
      </c>
      <c r="F12" s="29" t="s">
        <v>15</v>
      </c>
    </row>
    <row r="13" spans="1:6" ht="15.75" x14ac:dyDescent="0.5">
      <c r="A13" s="32" t="s">
        <v>30</v>
      </c>
      <c r="B13" s="32" t="s">
        <v>31</v>
      </c>
      <c r="C13" s="31" t="s">
        <v>30</v>
      </c>
      <c r="D13" s="31" t="s">
        <v>31</v>
      </c>
      <c r="E13" s="51" t="s">
        <v>30</v>
      </c>
      <c r="F13" s="51" t="s">
        <v>33</v>
      </c>
    </row>
    <row r="14" spans="1:6" ht="15.75" x14ac:dyDescent="0.5">
      <c r="A14" s="32" t="s">
        <v>11</v>
      </c>
      <c r="B14" s="32" t="s">
        <v>14</v>
      </c>
      <c r="C14" s="31" t="s">
        <v>11</v>
      </c>
      <c r="D14" s="31" t="s">
        <v>14</v>
      </c>
      <c r="E14" s="29" t="s">
        <v>11</v>
      </c>
      <c r="F14" s="29" t="s">
        <v>14</v>
      </c>
    </row>
    <row r="15" spans="1:6" x14ac:dyDescent="0.45">
      <c r="A15" s="7"/>
      <c r="B15" s="7"/>
      <c r="C15" s="7"/>
      <c r="D15" s="7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hemDraw.Document.6.0" shapeId="28676" r:id="rId4">
          <objectPr defaultSize="0" autoPict="0" r:id="rId5">
            <anchor moveWithCells="1" sizeWithCells="1">
              <from>
                <xdr:col>0</xdr:col>
                <xdr:colOff>304800</xdr:colOff>
                <xdr:row>0</xdr:row>
                <xdr:rowOff>142875</xdr:rowOff>
              </from>
              <to>
                <xdr:col>3</xdr:col>
                <xdr:colOff>447675</xdr:colOff>
                <xdr:row>7</xdr:row>
                <xdr:rowOff>152400</xdr:rowOff>
              </to>
            </anchor>
          </objectPr>
        </oleObject>
      </mc:Choice>
      <mc:Fallback>
        <oleObject progId="ChemDraw.Document.6.0" shapeId="28676" r:id="rId4"/>
      </mc:Fallback>
    </mc:AlternateContent>
    <mc:AlternateContent xmlns:mc="http://schemas.openxmlformats.org/markup-compatibility/2006">
      <mc:Choice Requires="x14">
        <oleObject progId="ChemDraw.Document.6.0" shapeId="28677" r:id="rId6">
          <objectPr defaultSize="0" autoPict="0" r:id="rId5">
            <anchor moveWithCells="1" sizeWithCells="1">
              <from>
                <xdr:col>0</xdr:col>
                <xdr:colOff>304800</xdr:colOff>
                <xdr:row>0</xdr:row>
                <xdr:rowOff>142875</xdr:rowOff>
              </from>
              <to>
                <xdr:col>3</xdr:col>
                <xdr:colOff>447675</xdr:colOff>
                <xdr:row>7</xdr:row>
                <xdr:rowOff>152400</xdr:rowOff>
              </to>
            </anchor>
          </objectPr>
        </oleObject>
      </mc:Choice>
      <mc:Fallback>
        <oleObject progId="ChemDraw.Document.6.0" shapeId="28677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2"/>
  <sheetViews>
    <sheetView zoomScale="90" zoomScaleNormal="90" workbookViewId="0"/>
  </sheetViews>
  <sheetFormatPr defaultColWidth="8.86328125" defaultRowHeight="14.25" x14ac:dyDescent="0.45"/>
  <cols>
    <col min="1" max="1" width="11.265625" bestFit="1" customWidth="1"/>
    <col min="8" max="8" width="10.86328125" bestFit="1" customWidth="1"/>
    <col min="9" max="9" width="13.73046875" bestFit="1" customWidth="1"/>
    <col min="15" max="15" width="10.86328125" bestFit="1" customWidth="1"/>
    <col min="16" max="16" width="13.73046875" bestFit="1" customWidth="1"/>
    <col min="22" max="22" width="10.1328125" bestFit="1" customWidth="1"/>
    <col min="23" max="23" width="13.73046875" bestFit="1" customWidth="1"/>
    <col min="29" max="29" width="10.1328125" bestFit="1" customWidth="1"/>
    <col min="30" max="30" width="13.73046875" bestFit="1" customWidth="1"/>
  </cols>
  <sheetData>
    <row r="1" spans="1:41" x14ac:dyDescent="0.45">
      <c r="C1" s="9" t="s">
        <v>9</v>
      </c>
      <c r="D1" s="9" t="s">
        <v>12</v>
      </c>
      <c r="J1" s="8" t="s">
        <v>9</v>
      </c>
      <c r="K1" s="8" t="s">
        <v>13</v>
      </c>
      <c r="Q1" s="5" t="s">
        <v>9</v>
      </c>
      <c r="R1" s="5" t="s">
        <v>12</v>
      </c>
      <c r="X1" s="6" t="s">
        <v>9</v>
      </c>
      <c r="Y1" s="6" t="s">
        <v>12</v>
      </c>
    </row>
    <row r="2" spans="1:41" x14ac:dyDescent="0.45">
      <c r="C2" s="9" t="s">
        <v>10</v>
      </c>
      <c r="D2" s="9" t="s">
        <v>13</v>
      </c>
      <c r="J2" s="8" t="s">
        <v>10</v>
      </c>
      <c r="K2" s="8" t="s">
        <v>13</v>
      </c>
      <c r="Q2" s="5" t="s">
        <v>10</v>
      </c>
      <c r="R2" s="5" t="s">
        <v>15</v>
      </c>
      <c r="X2" s="6" t="s">
        <v>10</v>
      </c>
      <c r="Y2" s="6" t="s">
        <v>13</v>
      </c>
      <c r="AF2" s="3"/>
      <c r="AG2" s="3"/>
      <c r="AH2" s="3"/>
      <c r="AI2" s="3"/>
      <c r="AJ2" s="3"/>
      <c r="AK2" s="3"/>
    </row>
    <row r="3" spans="1:41" x14ac:dyDescent="0.45">
      <c r="C3" s="9" t="s">
        <v>11</v>
      </c>
      <c r="D3" s="9" t="s">
        <v>14</v>
      </c>
      <c r="J3" s="8" t="s">
        <v>11</v>
      </c>
      <c r="K3" s="8" t="s">
        <v>14</v>
      </c>
      <c r="Q3" s="5" t="s">
        <v>11</v>
      </c>
      <c r="R3" s="5" t="s">
        <v>14</v>
      </c>
      <c r="X3" s="6" t="s">
        <v>11</v>
      </c>
      <c r="Y3" s="6" t="s">
        <v>16</v>
      </c>
      <c r="AF3" s="3"/>
      <c r="AG3" s="3"/>
      <c r="AH3" s="3"/>
      <c r="AI3" s="3"/>
      <c r="AJ3" s="3"/>
      <c r="AK3" s="3"/>
    </row>
    <row r="4" spans="1:41" x14ac:dyDescent="0.45">
      <c r="B4" s="52"/>
      <c r="C4" s="52"/>
      <c r="D4" s="52"/>
      <c r="E4" s="52"/>
      <c r="F4" s="52"/>
      <c r="AF4" s="3"/>
      <c r="AG4" s="3"/>
      <c r="AH4" s="3"/>
      <c r="AI4" s="3"/>
      <c r="AJ4" s="3"/>
      <c r="AK4" s="3"/>
    </row>
    <row r="5" spans="1:41" x14ac:dyDescent="0.45">
      <c r="B5" s="52"/>
      <c r="C5" s="9" t="s">
        <v>3</v>
      </c>
      <c r="D5" s="52"/>
      <c r="E5" s="52"/>
      <c r="F5" s="52"/>
      <c r="I5" s="53"/>
      <c r="J5" s="8" t="s">
        <v>4</v>
      </c>
      <c r="K5" s="53"/>
      <c r="L5" s="53"/>
      <c r="P5" s="54"/>
      <c r="Q5" s="5" t="s">
        <v>5</v>
      </c>
      <c r="R5" s="54"/>
      <c r="S5" s="54"/>
      <c r="W5" s="43"/>
      <c r="X5" s="6" t="s">
        <v>6</v>
      </c>
      <c r="Y5" s="43"/>
      <c r="AF5" s="3"/>
      <c r="AG5" s="3"/>
      <c r="AH5" s="3"/>
      <c r="AI5" s="3"/>
      <c r="AJ5" s="3"/>
      <c r="AK5" s="3"/>
    </row>
    <row r="6" spans="1:41" ht="15.75" x14ac:dyDescent="0.45">
      <c r="A6" s="63" t="s">
        <v>0</v>
      </c>
      <c r="B6" s="63">
        <v>0.5</v>
      </c>
      <c r="C6" s="16" t="s">
        <v>45</v>
      </c>
      <c r="D6" s="16" t="s">
        <v>36</v>
      </c>
      <c r="E6" s="16" t="s">
        <v>37</v>
      </c>
      <c r="F6" s="39" t="s">
        <v>34</v>
      </c>
      <c r="G6" s="39" t="s">
        <v>39</v>
      </c>
      <c r="H6" s="16" t="s">
        <v>46</v>
      </c>
      <c r="I6" s="39" t="s">
        <v>27</v>
      </c>
      <c r="J6" s="17" t="s">
        <v>45</v>
      </c>
      <c r="K6" s="17" t="s">
        <v>36</v>
      </c>
      <c r="L6" s="17" t="s">
        <v>37</v>
      </c>
      <c r="M6" s="17" t="s">
        <v>35</v>
      </c>
      <c r="N6" s="17" t="s">
        <v>39</v>
      </c>
      <c r="O6" s="17" t="s">
        <v>46</v>
      </c>
      <c r="P6" s="37" t="s">
        <v>27</v>
      </c>
      <c r="Q6" s="48" t="s">
        <v>45</v>
      </c>
      <c r="R6" s="48" t="s">
        <v>36</v>
      </c>
      <c r="S6" s="48" t="s">
        <v>37</v>
      </c>
      <c r="T6" s="48" t="s">
        <v>35</v>
      </c>
      <c r="U6" s="48" t="s">
        <v>39</v>
      </c>
      <c r="V6" s="48" t="s">
        <v>46</v>
      </c>
      <c r="W6" s="15" t="s">
        <v>27</v>
      </c>
      <c r="X6" s="18" t="s">
        <v>45</v>
      </c>
      <c r="Y6" s="18" t="s">
        <v>36</v>
      </c>
      <c r="Z6" s="18" t="s">
        <v>37</v>
      </c>
      <c r="AA6" s="18" t="s">
        <v>35</v>
      </c>
      <c r="AB6" s="18" t="s">
        <v>39</v>
      </c>
      <c r="AC6" s="18" t="s">
        <v>46</v>
      </c>
      <c r="AD6" s="38" t="s">
        <v>27</v>
      </c>
      <c r="AE6" s="11"/>
      <c r="AF6" s="56"/>
      <c r="AG6" s="56"/>
      <c r="AH6" s="56"/>
      <c r="AI6" s="59"/>
      <c r="AJ6" s="3"/>
      <c r="AK6" s="3"/>
      <c r="AM6" s="11"/>
      <c r="AN6" s="11"/>
      <c r="AO6" s="11"/>
    </row>
    <row r="7" spans="1:41" x14ac:dyDescent="0.45">
      <c r="A7" s="63" t="s">
        <v>1</v>
      </c>
      <c r="B7" s="63">
        <v>0.5</v>
      </c>
      <c r="C7" s="55">
        <v>0</v>
      </c>
      <c r="D7" s="41">
        <v>1</v>
      </c>
      <c r="E7" s="41">
        <v>0.6</v>
      </c>
      <c r="F7" s="41">
        <f>E7^$B$7</f>
        <v>0.7745966692414834</v>
      </c>
      <c r="G7" s="55">
        <v>0.01</v>
      </c>
      <c r="H7" s="20">
        <v>0.21299999999999999</v>
      </c>
      <c r="I7" s="41">
        <f t="shared" ref="I7:I16" si="0">H7/D7^$B$6/G7^$B$8</f>
        <v>2.13</v>
      </c>
      <c r="J7" s="21">
        <v>0</v>
      </c>
      <c r="K7" s="22">
        <v>0.6</v>
      </c>
      <c r="L7" s="22">
        <v>0.6</v>
      </c>
      <c r="M7" s="22">
        <f>L7^$B$7</f>
        <v>0.7745966692414834</v>
      </c>
      <c r="N7" s="49">
        <v>0.01</v>
      </c>
      <c r="O7" s="22">
        <v>0.128</v>
      </c>
      <c r="P7" s="28">
        <f t="shared" ref="P7:P16" si="1">O7/K7^$B$6/N7^$B$8</f>
        <v>1.6524728943818312</v>
      </c>
      <c r="Q7" s="46">
        <v>0</v>
      </c>
      <c r="R7" s="47">
        <v>1</v>
      </c>
      <c r="S7" s="47">
        <v>0.8</v>
      </c>
      <c r="T7" s="47">
        <f t="shared" ref="T7:T15" si="2">S7^$B$7</f>
        <v>0.89442719099991586</v>
      </c>
      <c r="U7" s="46">
        <v>0.01</v>
      </c>
      <c r="V7" s="47">
        <v>0.28299999999999997</v>
      </c>
      <c r="W7" s="23">
        <f t="shared" ref="W7:W16" si="3">V7/R7^$B$6/U7^$B$8</f>
        <v>2.8299999999999996</v>
      </c>
      <c r="X7" s="25">
        <v>0</v>
      </c>
      <c r="Y7" s="24">
        <v>1</v>
      </c>
      <c r="Z7" s="24">
        <v>0.6</v>
      </c>
      <c r="AA7" s="24">
        <f>Z7/$B$7</f>
        <v>1.2</v>
      </c>
      <c r="AB7" s="19">
        <v>0.03</v>
      </c>
      <c r="AC7" s="24">
        <v>0.63800000000000001</v>
      </c>
      <c r="AD7" s="40">
        <f t="shared" ref="AD7:AD16" si="4">AC7/Y7^$B$6/AB7^$B$8</f>
        <v>3.6834947174298125</v>
      </c>
      <c r="AF7" s="56"/>
      <c r="AG7" s="56" t="s">
        <v>47</v>
      </c>
      <c r="AH7" s="56" t="s">
        <v>48</v>
      </c>
      <c r="AI7" s="56"/>
      <c r="AJ7" s="3"/>
      <c r="AK7" s="3"/>
    </row>
    <row r="8" spans="1:41" x14ac:dyDescent="0.45">
      <c r="A8" s="63" t="s">
        <v>2</v>
      </c>
      <c r="B8" s="63">
        <v>0.5</v>
      </c>
      <c r="C8" s="55">
        <v>0.89</v>
      </c>
      <c r="D8" s="20">
        <v>0.84899999999999998</v>
      </c>
      <c r="E8" s="20">
        <v>0.44900000000000001</v>
      </c>
      <c r="F8" s="41">
        <f t="shared" ref="F8:F16" si="5">E8^$B$7</f>
        <v>0.67007462271003815</v>
      </c>
      <c r="G8" s="55">
        <v>0.01</v>
      </c>
      <c r="H8" s="20">
        <v>0.13500000000000001</v>
      </c>
      <c r="I8" s="41">
        <f t="shared" si="0"/>
        <v>1.4651426925527207</v>
      </c>
      <c r="J8" s="21">
        <v>0.67</v>
      </c>
      <c r="K8" s="22">
        <v>0.52500000000000002</v>
      </c>
      <c r="L8" s="22">
        <v>0.52500000000000002</v>
      </c>
      <c r="M8" s="22">
        <f t="shared" ref="M8:M16" si="6">L8^$B$7</f>
        <v>0.72456883730947197</v>
      </c>
      <c r="N8" s="49">
        <v>0.01</v>
      </c>
      <c r="O8" s="22">
        <v>9.8000000000000004E-2</v>
      </c>
      <c r="P8" s="28">
        <f t="shared" si="1"/>
        <v>1.3525284963110142</v>
      </c>
      <c r="Q8" s="46">
        <v>0.33</v>
      </c>
      <c r="R8" s="47">
        <v>0.91500000000000004</v>
      </c>
      <c r="S8" s="47">
        <v>0.71499999999999997</v>
      </c>
      <c r="T8" s="47">
        <f t="shared" si="2"/>
        <v>0.84557672626438818</v>
      </c>
      <c r="U8" s="46">
        <v>0.01</v>
      </c>
      <c r="V8" s="47">
        <v>0.23200000000000001</v>
      </c>
      <c r="W8" s="23">
        <f t="shared" si="3"/>
        <v>2.4253668529904293</v>
      </c>
      <c r="X8" s="25">
        <v>0.13</v>
      </c>
      <c r="Y8" s="24">
        <v>0.92500000000000004</v>
      </c>
      <c r="Z8" s="24">
        <v>0.52500000000000002</v>
      </c>
      <c r="AA8" s="24">
        <f t="shared" ref="AA8:AA16" si="7">Z8/$B$7</f>
        <v>1.05</v>
      </c>
      <c r="AB8" s="19">
        <v>0.03</v>
      </c>
      <c r="AC8" s="24">
        <v>0.51700000000000002</v>
      </c>
      <c r="AD8" s="40">
        <f t="shared" si="4"/>
        <v>3.1035521642202237</v>
      </c>
      <c r="AF8" s="57"/>
      <c r="AG8" s="57">
        <f>I7</f>
        <v>2.13</v>
      </c>
      <c r="AH8" s="57">
        <f>F7</f>
        <v>0.7745966692414834</v>
      </c>
      <c r="AI8" s="56"/>
      <c r="AJ8" s="3"/>
      <c r="AK8" s="3"/>
      <c r="AM8" s="2"/>
      <c r="AN8" s="2"/>
      <c r="AO8" s="2"/>
    </row>
    <row r="9" spans="1:41" x14ac:dyDescent="0.45">
      <c r="A9" s="4"/>
      <c r="B9" s="4"/>
      <c r="C9" s="55">
        <v>2.0299999999999998</v>
      </c>
      <c r="D9" s="20">
        <v>0.72699999999999998</v>
      </c>
      <c r="E9" s="20">
        <v>0.32700000000000001</v>
      </c>
      <c r="F9" s="41">
        <f t="shared" si="5"/>
        <v>0.5718391382198319</v>
      </c>
      <c r="G9" s="55">
        <v>0.01</v>
      </c>
      <c r="H9" s="20">
        <v>8.5000000000000006E-2</v>
      </c>
      <c r="I9" s="41">
        <f t="shared" si="0"/>
        <v>0.99690028529289554</v>
      </c>
      <c r="J9" s="21">
        <v>2.67</v>
      </c>
      <c r="K9" s="22">
        <v>0.38200000000000001</v>
      </c>
      <c r="L9" s="22">
        <v>0.38200000000000001</v>
      </c>
      <c r="M9" s="22">
        <f t="shared" si="6"/>
        <v>0.6180614856144977</v>
      </c>
      <c r="N9" s="49">
        <v>0.01</v>
      </c>
      <c r="O9" s="22">
        <v>5.1999999999999998E-2</v>
      </c>
      <c r="P9" s="28">
        <f t="shared" si="1"/>
        <v>0.84134024219774561</v>
      </c>
      <c r="Q9" s="46">
        <v>1</v>
      </c>
      <c r="R9" s="47">
        <v>0.78500000000000003</v>
      </c>
      <c r="S9" s="47">
        <v>0.58499999999999996</v>
      </c>
      <c r="T9" s="47">
        <f t="shared" si="2"/>
        <v>0.76485292703891772</v>
      </c>
      <c r="U9" s="46">
        <v>0.01</v>
      </c>
      <c r="V9" s="47">
        <v>0.16300000000000001</v>
      </c>
      <c r="W9" s="23">
        <f t="shared" si="3"/>
        <v>1.8397244324249069</v>
      </c>
      <c r="X9" s="25">
        <v>0.47</v>
      </c>
      <c r="Y9" s="24">
        <v>0.78600000000000003</v>
      </c>
      <c r="Z9" s="24">
        <v>0.38600000000000001</v>
      </c>
      <c r="AA9" s="24">
        <f t="shared" si="7"/>
        <v>0.77200000000000002</v>
      </c>
      <c r="AB9" s="19">
        <v>0.03</v>
      </c>
      <c r="AC9" s="24">
        <v>0.32400000000000001</v>
      </c>
      <c r="AD9" s="40">
        <f t="shared" si="4"/>
        <v>2.1099545959443216</v>
      </c>
      <c r="AF9" s="57"/>
      <c r="AG9" s="57">
        <f t="shared" ref="AG9:AG17" si="8">I8</f>
        <v>1.4651426925527207</v>
      </c>
      <c r="AH9" s="57">
        <f t="shared" ref="AH9:AH17" si="9">F8</f>
        <v>0.67007462271003815</v>
      </c>
      <c r="AI9" s="56"/>
      <c r="AJ9" s="3"/>
      <c r="AK9" s="3"/>
      <c r="AM9" s="2"/>
      <c r="AN9" s="2"/>
      <c r="AO9" s="2"/>
    </row>
    <row r="10" spans="1:41" x14ac:dyDescent="0.45">
      <c r="A10" s="4"/>
      <c r="B10" s="4"/>
      <c r="C10" s="55">
        <v>3.89</v>
      </c>
      <c r="D10" s="20">
        <v>0.61</v>
      </c>
      <c r="E10" s="20">
        <v>0.21099999999999999</v>
      </c>
      <c r="F10" s="41">
        <f t="shared" si="5"/>
        <v>0.45934736311423408</v>
      </c>
      <c r="G10" s="55">
        <v>0.01</v>
      </c>
      <c r="H10" s="20">
        <v>4.5999999999999999E-2</v>
      </c>
      <c r="I10" s="41">
        <f t="shared" si="0"/>
        <v>0.58896964769132143</v>
      </c>
      <c r="J10" s="21">
        <v>5.67</v>
      </c>
      <c r="K10" s="22">
        <v>0.27100000000000002</v>
      </c>
      <c r="L10" s="22">
        <v>0.27100000000000002</v>
      </c>
      <c r="M10" s="22">
        <f t="shared" si="6"/>
        <v>0.52057660339281486</v>
      </c>
      <c r="N10" s="49">
        <v>0.01</v>
      </c>
      <c r="O10" s="22">
        <v>2.5999999999999999E-2</v>
      </c>
      <c r="P10" s="28">
        <f t="shared" si="1"/>
        <v>0.49944618775694399</v>
      </c>
      <c r="Q10" s="46">
        <v>1.9199999999999997</v>
      </c>
      <c r="R10" s="47">
        <v>0.66200000000000003</v>
      </c>
      <c r="S10" s="47">
        <v>0.46200000000000002</v>
      </c>
      <c r="T10" s="47">
        <f t="shared" si="2"/>
        <v>0.67970581871865721</v>
      </c>
      <c r="U10" s="46">
        <v>0.01</v>
      </c>
      <c r="V10" s="47">
        <v>0.109</v>
      </c>
      <c r="W10" s="23">
        <f t="shared" si="3"/>
        <v>1.3396689855843329</v>
      </c>
      <c r="X10" s="25">
        <v>0.93000000000000016</v>
      </c>
      <c r="Y10" s="24">
        <v>0.67</v>
      </c>
      <c r="Z10" s="24">
        <v>0.27100000000000002</v>
      </c>
      <c r="AA10" s="24">
        <f t="shared" si="7"/>
        <v>0.54200000000000004</v>
      </c>
      <c r="AB10" s="19">
        <v>0.03</v>
      </c>
      <c r="AC10" s="24">
        <v>0.19400000000000001</v>
      </c>
      <c r="AD10" s="40">
        <f t="shared" si="4"/>
        <v>1.3683704947656807</v>
      </c>
      <c r="AF10" s="57"/>
      <c r="AG10" s="57">
        <f t="shared" si="8"/>
        <v>0.99690028529289554</v>
      </c>
      <c r="AH10" s="57">
        <f t="shared" si="9"/>
        <v>0.5718391382198319</v>
      </c>
      <c r="AI10" s="56"/>
      <c r="AJ10" s="3"/>
      <c r="AK10" s="3"/>
      <c r="AM10" s="2"/>
      <c r="AN10" s="2"/>
      <c r="AO10" s="2"/>
    </row>
    <row r="11" spans="1:41" x14ac:dyDescent="0.45">
      <c r="A11" s="4"/>
      <c r="B11" s="4"/>
      <c r="C11" s="55">
        <v>6.61</v>
      </c>
      <c r="D11" s="20">
        <v>0.52200000000000002</v>
      </c>
      <c r="E11" s="20">
        <v>0.122</v>
      </c>
      <c r="F11" s="41">
        <f t="shared" si="5"/>
        <v>0.34928498393145962</v>
      </c>
      <c r="G11" s="55">
        <v>0.01</v>
      </c>
      <c r="H11" s="20">
        <v>2.3E-2</v>
      </c>
      <c r="I11" s="41">
        <f t="shared" si="0"/>
        <v>0.31834100610600313</v>
      </c>
      <c r="J11" s="21">
        <v>12.109999999999998</v>
      </c>
      <c r="K11" s="22">
        <v>0.16700000000000001</v>
      </c>
      <c r="L11" s="22">
        <v>0.16700000000000001</v>
      </c>
      <c r="M11" s="22">
        <f t="shared" si="6"/>
        <v>0.408656334834051</v>
      </c>
      <c r="N11" s="49">
        <v>0.01</v>
      </c>
      <c r="O11" s="22">
        <v>0.01</v>
      </c>
      <c r="P11" s="28">
        <f t="shared" si="1"/>
        <v>0.24470439211619818</v>
      </c>
      <c r="Q11" s="46">
        <v>3.08</v>
      </c>
      <c r="R11" s="47">
        <v>0.56000000000000005</v>
      </c>
      <c r="S11" s="47">
        <v>0.36</v>
      </c>
      <c r="T11" s="47">
        <f t="shared" si="2"/>
        <v>0.6</v>
      </c>
      <c r="U11" s="46">
        <v>0.01</v>
      </c>
      <c r="V11" s="47">
        <v>7.1999999999999995E-2</v>
      </c>
      <c r="W11" s="23">
        <f t="shared" si="3"/>
        <v>0.96214047088472765</v>
      </c>
      <c r="X11" s="25">
        <v>1.68</v>
      </c>
      <c r="Y11" s="24">
        <v>0.56499999999999995</v>
      </c>
      <c r="Z11" s="24">
        <v>0.16500000000000001</v>
      </c>
      <c r="AA11" s="24">
        <f t="shared" si="7"/>
        <v>0.33</v>
      </c>
      <c r="AB11" s="19">
        <v>0.03</v>
      </c>
      <c r="AC11" s="24">
        <v>0.1</v>
      </c>
      <c r="AD11" s="40">
        <f t="shared" si="4"/>
        <v>0.76809537264256866</v>
      </c>
      <c r="AF11" s="57"/>
      <c r="AG11" s="57">
        <f t="shared" si="8"/>
        <v>0.58896964769132143</v>
      </c>
      <c r="AH11" s="57">
        <f t="shared" si="9"/>
        <v>0.45934736311423408</v>
      </c>
      <c r="AI11" s="56"/>
      <c r="AJ11" s="3"/>
      <c r="AK11" s="3"/>
      <c r="AM11" s="2"/>
      <c r="AN11" s="2"/>
      <c r="AO11" s="2"/>
    </row>
    <row r="12" spans="1:41" x14ac:dyDescent="0.45">
      <c r="C12" s="55">
        <v>10</v>
      </c>
      <c r="D12" s="20">
        <v>0.46700000000000003</v>
      </c>
      <c r="E12" s="20">
        <v>6.7000000000000004E-2</v>
      </c>
      <c r="F12" s="41">
        <f t="shared" si="5"/>
        <v>0.2588435821108957</v>
      </c>
      <c r="G12" s="55">
        <v>0.01</v>
      </c>
      <c r="H12" s="20">
        <v>1.0999999999999999E-2</v>
      </c>
      <c r="I12" s="41">
        <f t="shared" si="0"/>
        <v>0.16096603442909529</v>
      </c>
      <c r="J12" s="21">
        <v>19.11</v>
      </c>
      <c r="K12" s="22">
        <v>0.11700000000000001</v>
      </c>
      <c r="L12" s="22">
        <v>0.11700000000000001</v>
      </c>
      <c r="M12" s="22">
        <f t="shared" si="6"/>
        <v>0.34205262752974142</v>
      </c>
      <c r="N12" s="49">
        <v>0.01</v>
      </c>
      <c r="O12" s="22">
        <v>5.0000000000000001E-3</v>
      </c>
      <c r="P12" s="28">
        <f t="shared" si="1"/>
        <v>0.14617633655117152</v>
      </c>
      <c r="Q12" s="46">
        <v>4.38</v>
      </c>
      <c r="R12" s="47">
        <v>0.48299999999999998</v>
      </c>
      <c r="S12" s="47">
        <v>0.28299999999999997</v>
      </c>
      <c r="T12" s="47">
        <f t="shared" si="2"/>
        <v>0.53197744313081541</v>
      </c>
      <c r="U12" s="46">
        <v>0.01</v>
      </c>
      <c r="V12" s="47">
        <v>4.9000000000000002E-2</v>
      </c>
      <c r="W12" s="23">
        <f t="shared" si="3"/>
        <v>0.70505421725946893</v>
      </c>
      <c r="X12" s="25">
        <v>2.85</v>
      </c>
      <c r="Y12" s="24">
        <v>0.48599999999999999</v>
      </c>
      <c r="Z12" s="24">
        <v>8.5999999999999993E-2</v>
      </c>
      <c r="AA12" s="24">
        <f t="shared" si="7"/>
        <v>0.17199999999999999</v>
      </c>
      <c r="AB12" s="19">
        <v>0.03</v>
      </c>
      <c r="AC12" s="24">
        <v>4.4999999999999998E-2</v>
      </c>
      <c r="AD12" s="40">
        <f t="shared" si="4"/>
        <v>0.372677996249965</v>
      </c>
      <c r="AF12" s="57"/>
      <c r="AG12" s="57">
        <f t="shared" si="8"/>
        <v>0.31834100610600313</v>
      </c>
      <c r="AH12" s="57">
        <f t="shared" si="9"/>
        <v>0.34928498393145962</v>
      </c>
      <c r="AI12" s="56"/>
      <c r="AJ12" s="3"/>
      <c r="AK12" s="3"/>
      <c r="AM12" s="2"/>
      <c r="AN12" s="2"/>
      <c r="AO12" s="2"/>
    </row>
    <row r="13" spans="1:41" x14ac:dyDescent="0.45">
      <c r="C13" s="55">
        <v>14.03</v>
      </c>
      <c r="D13" s="20">
        <v>0.435</v>
      </c>
      <c r="E13" s="20">
        <v>3.5000000000000003E-2</v>
      </c>
      <c r="F13" s="41">
        <f t="shared" si="5"/>
        <v>0.18708286933869708</v>
      </c>
      <c r="G13" s="55">
        <v>0.01</v>
      </c>
      <c r="H13" s="20">
        <v>5.0000000000000001E-3</v>
      </c>
      <c r="I13" s="41">
        <f t="shared" si="0"/>
        <v>7.5809804357890337E-2</v>
      </c>
      <c r="J13" s="21">
        <v>25.219999999999995</v>
      </c>
      <c r="K13" s="22">
        <v>9.2999999999999999E-2</v>
      </c>
      <c r="L13" s="22">
        <v>9.2999999999999999E-2</v>
      </c>
      <c r="M13" s="22">
        <f t="shared" si="6"/>
        <v>0.30495901363953815</v>
      </c>
      <c r="N13" s="49">
        <v>0.01</v>
      </c>
      <c r="O13" s="22">
        <v>3.0000000000000001E-3</v>
      </c>
      <c r="P13" s="28">
        <f t="shared" si="1"/>
        <v>9.8373875367592942E-2</v>
      </c>
      <c r="Q13" s="46">
        <v>6.29</v>
      </c>
      <c r="R13" s="47">
        <v>0.40899999999999997</v>
      </c>
      <c r="S13" s="47">
        <v>0.20899999999999999</v>
      </c>
      <c r="T13" s="47">
        <f t="shared" si="2"/>
        <v>0.45716517802649842</v>
      </c>
      <c r="U13" s="46">
        <v>0.01</v>
      </c>
      <c r="V13" s="47">
        <v>3.1E-2</v>
      </c>
      <c r="W13" s="23">
        <f t="shared" si="3"/>
        <v>0.4847301570805907</v>
      </c>
      <c r="X13" s="25">
        <v>3.94</v>
      </c>
      <c r="Y13" s="24">
        <v>0.45</v>
      </c>
      <c r="Z13" s="24">
        <v>0.05</v>
      </c>
      <c r="AA13" s="24">
        <f t="shared" si="7"/>
        <v>0.1</v>
      </c>
      <c r="AB13" s="19">
        <v>0.03</v>
      </c>
      <c r="AC13" s="24">
        <v>2.4E-2</v>
      </c>
      <c r="AD13" s="40">
        <f t="shared" si="4"/>
        <v>0.20655911179772893</v>
      </c>
      <c r="AF13" s="57"/>
      <c r="AG13" s="57">
        <f t="shared" si="8"/>
        <v>0.16096603442909529</v>
      </c>
      <c r="AH13" s="57">
        <f t="shared" si="9"/>
        <v>0.2588435821108957</v>
      </c>
      <c r="AI13" s="56"/>
      <c r="AJ13" s="3"/>
      <c r="AK13" s="3"/>
      <c r="AM13" s="2"/>
      <c r="AN13" s="2"/>
      <c r="AO13" s="2"/>
    </row>
    <row r="14" spans="1:41" x14ac:dyDescent="0.45">
      <c r="C14" s="55">
        <v>18.36</v>
      </c>
      <c r="D14" s="20">
        <v>0.41799999999999998</v>
      </c>
      <c r="E14" s="20">
        <v>1.7999999999999999E-2</v>
      </c>
      <c r="F14" s="41">
        <f t="shared" si="5"/>
        <v>0.13416407864998739</v>
      </c>
      <c r="G14" s="55">
        <v>0.01</v>
      </c>
      <c r="H14" s="20">
        <v>3.0000000000000001E-3</v>
      </c>
      <c r="I14" s="41">
        <f t="shared" si="0"/>
        <v>4.6401616866730944E-2</v>
      </c>
      <c r="J14" s="21">
        <v>46.89</v>
      </c>
      <c r="K14" s="22">
        <v>5.3999999999999999E-2</v>
      </c>
      <c r="L14" s="22">
        <v>5.3999999999999999E-2</v>
      </c>
      <c r="M14" s="22">
        <f t="shared" si="6"/>
        <v>0.232379000772445</v>
      </c>
      <c r="N14" s="49">
        <v>0.01</v>
      </c>
      <c r="O14" s="22">
        <v>1E-3</v>
      </c>
      <c r="P14" s="28">
        <f t="shared" si="1"/>
        <v>4.3033148291193521E-2</v>
      </c>
      <c r="Q14" s="46">
        <v>11.54</v>
      </c>
      <c r="R14" s="47">
        <v>0.308</v>
      </c>
      <c r="S14" s="47">
        <v>0.108</v>
      </c>
      <c r="T14" s="47">
        <f t="shared" si="2"/>
        <v>0.32863353450309968</v>
      </c>
      <c r="U14" s="46">
        <v>0.01</v>
      </c>
      <c r="V14" s="47">
        <v>1.2E-2</v>
      </c>
      <c r="W14" s="23">
        <f t="shared" si="3"/>
        <v>0.21622499104693416</v>
      </c>
      <c r="X14" s="25">
        <v>5.5</v>
      </c>
      <c r="Y14" s="24">
        <v>0.42399999999999999</v>
      </c>
      <c r="Z14" s="24">
        <v>2.4E-2</v>
      </c>
      <c r="AA14" s="24">
        <f t="shared" si="7"/>
        <v>4.8000000000000001E-2</v>
      </c>
      <c r="AB14" s="19">
        <v>0.03</v>
      </c>
      <c r="AC14" s="24">
        <v>1.0999999999999999E-2</v>
      </c>
      <c r="AD14" s="40">
        <f t="shared" si="4"/>
        <v>9.7532449043137431E-2</v>
      </c>
      <c r="AF14" s="57"/>
      <c r="AG14" s="57">
        <f t="shared" si="8"/>
        <v>7.5809804357890337E-2</v>
      </c>
      <c r="AH14" s="57">
        <f t="shared" si="9"/>
        <v>0.18708286933869708</v>
      </c>
      <c r="AI14" s="56"/>
      <c r="AJ14" s="3"/>
      <c r="AK14" s="3"/>
    </row>
    <row r="15" spans="1:41" x14ac:dyDescent="0.45">
      <c r="C15" s="55">
        <v>22.969999999999995</v>
      </c>
      <c r="D15" s="20">
        <v>0.40899999999999997</v>
      </c>
      <c r="E15" s="20">
        <v>8.9999999999999993E-3</v>
      </c>
      <c r="F15" s="41">
        <f t="shared" si="5"/>
        <v>9.4868329805051374E-2</v>
      </c>
      <c r="G15" s="55">
        <v>0.01</v>
      </c>
      <c r="H15" s="20">
        <v>1E-3</v>
      </c>
      <c r="I15" s="41">
        <f t="shared" si="0"/>
        <v>1.5636456680019055E-2</v>
      </c>
      <c r="J15" s="21">
        <v>89.22</v>
      </c>
      <c r="K15" s="22">
        <v>0.03</v>
      </c>
      <c r="L15" s="22">
        <v>0.03</v>
      </c>
      <c r="M15" s="22">
        <f t="shared" si="6"/>
        <v>0.17320508075688773</v>
      </c>
      <c r="N15" s="49">
        <v>0.01</v>
      </c>
      <c r="O15" s="22">
        <v>0</v>
      </c>
      <c r="P15" s="28">
        <f t="shared" si="1"/>
        <v>0</v>
      </c>
      <c r="Q15" s="46">
        <v>22.92</v>
      </c>
      <c r="R15" s="47">
        <v>0.23699999999999999</v>
      </c>
      <c r="S15" s="47">
        <v>3.6999999999999998E-2</v>
      </c>
      <c r="T15" s="47">
        <f t="shared" si="2"/>
        <v>0.19235384061671346</v>
      </c>
      <c r="U15" s="46">
        <v>0.01</v>
      </c>
      <c r="V15" s="47">
        <v>3.0000000000000001E-3</v>
      </c>
      <c r="W15" s="23">
        <f t="shared" si="3"/>
        <v>6.1623602251332073E-2</v>
      </c>
      <c r="X15" s="25">
        <v>7</v>
      </c>
      <c r="Y15" s="24">
        <v>0.41199999999999998</v>
      </c>
      <c r="Z15" s="24">
        <v>1.2E-2</v>
      </c>
      <c r="AA15" s="24">
        <f t="shared" si="7"/>
        <v>2.4E-2</v>
      </c>
      <c r="AB15" s="19">
        <v>0.03</v>
      </c>
      <c r="AC15" s="24">
        <v>5.0000000000000001E-3</v>
      </c>
      <c r="AD15" s="40">
        <f t="shared" si="4"/>
        <v>4.4973922685072165E-2</v>
      </c>
      <c r="AF15" s="57"/>
      <c r="AG15" s="57">
        <f t="shared" si="8"/>
        <v>4.6401616866730944E-2</v>
      </c>
      <c r="AH15" s="57">
        <f t="shared" si="9"/>
        <v>0.13416407864998739</v>
      </c>
      <c r="AI15" s="56"/>
      <c r="AJ15" s="3"/>
      <c r="AK15" s="3"/>
    </row>
    <row r="16" spans="1:41" x14ac:dyDescent="0.45">
      <c r="C16" s="55">
        <v>27.780000000000005</v>
      </c>
      <c r="D16" s="20">
        <v>0.40500000000000003</v>
      </c>
      <c r="E16" s="20">
        <v>5.0000000000000001E-3</v>
      </c>
      <c r="F16" s="41">
        <f t="shared" si="5"/>
        <v>7.0710678118654752E-2</v>
      </c>
      <c r="G16" s="55">
        <v>0.01</v>
      </c>
      <c r="H16" s="20">
        <v>1E-3</v>
      </c>
      <c r="I16" s="41">
        <f t="shared" si="0"/>
        <v>1.5713484026367724E-2</v>
      </c>
      <c r="J16" s="21">
        <v>111.11</v>
      </c>
      <c r="K16" s="22">
        <v>2.4E-2</v>
      </c>
      <c r="L16" s="22">
        <v>2.4E-2</v>
      </c>
      <c r="M16" s="22">
        <f t="shared" si="6"/>
        <v>0.15491933384829668</v>
      </c>
      <c r="N16" s="49">
        <v>0.01</v>
      </c>
      <c r="O16" s="22">
        <v>0</v>
      </c>
      <c r="P16" s="28">
        <f t="shared" si="1"/>
        <v>0</v>
      </c>
      <c r="Q16" s="46">
        <v>41.670000000000009</v>
      </c>
      <c r="R16" s="47">
        <v>0.20799999999999999</v>
      </c>
      <c r="S16" s="47">
        <v>8.0000000000000002E-3</v>
      </c>
      <c r="T16" s="47">
        <f t="shared" ref="T16" si="10">S16^$B$7</f>
        <v>8.9442719099991588E-2</v>
      </c>
      <c r="U16" s="46">
        <v>0.01</v>
      </c>
      <c r="V16" s="47">
        <v>1E-3</v>
      </c>
      <c r="W16" s="23">
        <f t="shared" si="3"/>
        <v>2.1926450482675729E-2</v>
      </c>
      <c r="X16" s="25">
        <v>8.33</v>
      </c>
      <c r="Y16" s="24">
        <v>0.40699999999999997</v>
      </c>
      <c r="Z16" s="24">
        <v>7.0000000000000001E-3</v>
      </c>
      <c r="AA16" s="24">
        <f t="shared" si="7"/>
        <v>1.4E-2</v>
      </c>
      <c r="AB16" s="19">
        <v>0.03</v>
      </c>
      <c r="AC16" s="24">
        <v>3.0000000000000001E-3</v>
      </c>
      <c r="AD16" s="40">
        <f t="shared" si="4"/>
        <v>2.7149599207000042E-2</v>
      </c>
      <c r="AF16" s="57"/>
      <c r="AG16" s="57">
        <f t="shared" si="8"/>
        <v>1.5636456680019055E-2</v>
      </c>
      <c r="AH16" s="57">
        <f t="shared" si="9"/>
        <v>9.4868329805051374E-2</v>
      </c>
      <c r="AI16" s="56"/>
      <c r="AJ16" s="3"/>
      <c r="AK16" s="3"/>
    </row>
    <row r="17" spans="1:37" x14ac:dyDescent="0.45">
      <c r="AF17" s="57"/>
      <c r="AG17" s="57">
        <f t="shared" si="8"/>
        <v>1.5713484026367724E-2</v>
      </c>
      <c r="AH17" s="57">
        <f t="shared" si="9"/>
        <v>7.0710678118654752E-2</v>
      </c>
      <c r="AI17" s="56"/>
      <c r="AJ17" s="3"/>
      <c r="AK17" s="3"/>
    </row>
    <row r="18" spans="1:37" x14ac:dyDescent="0.45">
      <c r="K18" s="58"/>
      <c r="L18" s="58"/>
      <c r="O18" s="58"/>
      <c r="R18" s="58"/>
      <c r="S18" s="58"/>
      <c r="V18" s="58"/>
      <c r="Y18" s="58"/>
      <c r="Z18" s="58"/>
      <c r="AC18" s="58"/>
      <c r="AF18" s="57"/>
      <c r="AG18" s="57">
        <f>P7</f>
        <v>1.6524728943818312</v>
      </c>
      <c r="AH18" s="57">
        <f>M7</f>
        <v>0.7745966692414834</v>
      </c>
      <c r="AI18" s="56"/>
      <c r="AJ18" s="3"/>
      <c r="AK18" s="3"/>
    </row>
    <row r="19" spans="1:37" x14ac:dyDescent="0.45">
      <c r="K19" s="58"/>
      <c r="L19" s="58"/>
      <c r="M19" s="3"/>
      <c r="N19" s="3"/>
      <c r="O19" s="58"/>
      <c r="R19" s="58"/>
      <c r="S19" s="58"/>
      <c r="V19" s="58"/>
      <c r="Y19" s="58"/>
      <c r="Z19" s="58"/>
      <c r="AC19" s="58"/>
      <c r="AF19" s="57"/>
      <c r="AG19" s="57">
        <f t="shared" ref="AG19:AG27" si="11">P8</f>
        <v>1.3525284963110142</v>
      </c>
      <c r="AH19" s="57">
        <f t="shared" ref="AH19:AH27" si="12">M8</f>
        <v>0.72456883730947197</v>
      </c>
      <c r="AI19" s="56"/>
      <c r="AJ19" s="3"/>
      <c r="AK19" s="3"/>
    </row>
    <row r="20" spans="1:37" x14ac:dyDescent="0.45">
      <c r="K20" s="58"/>
      <c r="L20" s="58"/>
      <c r="M20" s="3"/>
      <c r="N20" s="3"/>
      <c r="O20" s="58"/>
      <c r="R20" s="58"/>
      <c r="S20" s="58"/>
      <c r="V20" s="58"/>
      <c r="Y20" s="58"/>
      <c r="Z20" s="58"/>
      <c r="AC20" s="58"/>
      <c r="AF20" s="57"/>
      <c r="AG20" s="57">
        <f t="shared" si="11"/>
        <v>0.84134024219774561</v>
      </c>
      <c r="AH20" s="57">
        <f t="shared" si="12"/>
        <v>0.6180614856144977</v>
      </c>
      <c r="AI20" s="56"/>
      <c r="AJ20" s="3"/>
      <c r="AK20" s="3"/>
    </row>
    <row r="21" spans="1:37" x14ac:dyDescent="0.45">
      <c r="K21" s="58"/>
      <c r="L21" s="58"/>
      <c r="M21" s="3"/>
      <c r="N21" s="3"/>
      <c r="O21" s="58"/>
      <c r="R21" s="58"/>
      <c r="S21" s="58"/>
      <c r="V21" s="58"/>
      <c r="Y21" s="58"/>
      <c r="Z21" s="58"/>
      <c r="AC21" s="58"/>
      <c r="AF21" s="57"/>
      <c r="AG21" s="57">
        <f t="shared" si="11"/>
        <v>0.49944618775694399</v>
      </c>
      <c r="AH21" s="57">
        <f t="shared" si="12"/>
        <v>0.52057660339281486</v>
      </c>
      <c r="AI21" s="56"/>
      <c r="AJ21" s="3"/>
      <c r="AK21" s="3"/>
    </row>
    <row r="22" spans="1:37" x14ac:dyDescent="0.45">
      <c r="K22" s="58"/>
      <c r="L22" s="58"/>
      <c r="M22" s="3"/>
      <c r="N22" s="3"/>
      <c r="O22" s="58"/>
      <c r="R22" s="58"/>
      <c r="S22" s="58"/>
      <c r="V22" s="58"/>
      <c r="Y22" s="58"/>
      <c r="Z22" s="58"/>
      <c r="AC22" s="58"/>
      <c r="AF22" s="57"/>
      <c r="AG22" s="57">
        <f t="shared" si="11"/>
        <v>0.24470439211619818</v>
      </c>
      <c r="AH22" s="57">
        <f t="shared" si="12"/>
        <v>0.408656334834051</v>
      </c>
      <c r="AI22" s="56"/>
      <c r="AJ22" s="3"/>
      <c r="AK22" s="3"/>
    </row>
    <row r="23" spans="1:37" x14ac:dyDescent="0.45">
      <c r="K23" s="58"/>
      <c r="L23" s="58"/>
      <c r="M23" s="3"/>
      <c r="N23" s="3"/>
      <c r="O23" s="58"/>
      <c r="R23" s="58"/>
      <c r="S23" s="58"/>
      <c r="V23" s="58"/>
      <c r="Y23" s="58"/>
      <c r="Z23" s="58"/>
      <c r="AC23" s="58"/>
      <c r="AF23" s="57"/>
      <c r="AG23" s="57">
        <f t="shared" si="11"/>
        <v>0.14617633655117152</v>
      </c>
      <c r="AH23" s="57">
        <f t="shared" si="12"/>
        <v>0.34205262752974142</v>
      </c>
      <c r="AI23" s="56"/>
      <c r="AJ23" s="3"/>
      <c r="AK23" s="3"/>
    </row>
    <row r="24" spans="1:37" x14ac:dyDescent="0.45">
      <c r="K24" s="58"/>
      <c r="L24" s="58"/>
      <c r="M24" s="3"/>
      <c r="N24" s="3"/>
      <c r="O24" s="58"/>
      <c r="R24" s="58"/>
      <c r="S24" s="58"/>
      <c r="V24" s="58"/>
      <c r="Y24" s="58"/>
      <c r="Z24" s="58"/>
      <c r="AC24" s="58"/>
      <c r="AF24" s="57"/>
      <c r="AG24" s="57">
        <f t="shared" si="11"/>
        <v>9.8373875367592942E-2</v>
      </c>
      <c r="AH24" s="57">
        <f t="shared" si="12"/>
        <v>0.30495901363953815</v>
      </c>
      <c r="AI24" s="56"/>
      <c r="AJ24" s="3"/>
      <c r="AK24" s="3"/>
    </row>
    <row r="25" spans="1:37" x14ac:dyDescent="0.45">
      <c r="K25" s="58"/>
      <c r="L25" s="58"/>
      <c r="M25" s="3"/>
      <c r="N25" s="3"/>
      <c r="O25" s="58"/>
      <c r="R25" s="58"/>
      <c r="S25" s="58"/>
      <c r="V25" s="58"/>
      <c r="Y25" s="58"/>
      <c r="Z25" s="58"/>
      <c r="AC25" s="58"/>
      <c r="AF25" s="57"/>
      <c r="AG25" s="57">
        <f t="shared" si="11"/>
        <v>4.3033148291193521E-2</v>
      </c>
      <c r="AH25" s="57">
        <f t="shared" si="12"/>
        <v>0.232379000772445</v>
      </c>
      <c r="AI25" s="56"/>
      <c r="AJ25" s="3"/>
      <c r="AK25" s="3"/>
    </row>
    <row r="26" spans="1:37" x14ac:dyDescent="0.45">
      <c r="K26" s="58"/>
      <c r="L26" s="58"/>
      <c r="M26" s="3"/>
      <c r="N26" s="3"/>
      <c r="O26" s="58"/>
      <c r="R26" s="58"/>
      <c r="S26" s="58"/>
      <c r="V26" s="58"/>
      <c r="Y26" s="58"/>
      <c r="Z26" s="58"/>
      <c r="AC26" s="58"/>
      <c r="AF26" s="57"/>
      <c r="AG26" s="57">
        <f t="shared" si="11"/>
        <v>0</v>
      </c>
      <c r="AH26" s="57">
        <f t="shared" si="12"/>
        <v>0.17320508075688773</v>
      </c>
      <c r="AI26" s="56"/>
      <c r="AJ26" s="3"/>
      <c r="AK26" s="3"/>
    </row>
    <row r="27" spans="1:37" x14ac:dyDescent="0.45">
      <c r="K27" s="58"/>
      <c r="L27" s="58"/>
      <c r="M27" s="3"/>
      <c r="N27" s="3"/>
      <c r="O27" s="58"/>
      <c r="R27" s="58"/>
      <c r="S27" s="58"/>
      <c r="V27" s="58"/>
      <c r="Y27" s="58"/>
      <c r="Z27" s="58"/>
      <c r="AC27" s="58"/>
      <c r="AF27" s="57"/>
      <c r="AG27" s="57">
        <f t="shared" si="11"/>
        <v>0</v>
      </c>
      <c r="AH27" s="57">
        <f t="shared" si="12"/>
        <v>0.15491933384829668</v>
      </c>
      <c r="AI27" s="56"/>
      <c r="AJ27" s="3"/>
      <c r="AK27" s="3"/>
    </row>
    <row r="28" spans="1:37" x14ac:dyDescent="0.45">
      <c r="M28" s="3"/>
      <c r="N28" s="3"/>
      <c r="O28" s="58"/>
      <c r="AF28" s="57"/>
      <c r="AG28" s="57">
        <f>W7</f>
        <v>2.8299999999999996</v>
      </c>
      <c r="AH28" s="57">
        <f>T7</f>
        <v>0.89442719099991586</v>
      </c>
      <c r="AI28" s="56"/>
      <c r="AJ28" s="3"/>
      <c r="AK28" s="3"/>
    </row>
    <row r="29" spans="1:37" x14ac:dyDescent="0.45">
      <c r="M29" s="3"/>
      <c r="N29" s="3"/>
      <c r="AF29" s="57"/>
      <c r="AG29" s="57">
        <f t="shared" ref="AG29:AG37" si="13">W8</f>
        <v>2.4253668529904293</v>
      </c>
      <c r="AH29" s="57">
        <f t="shared" ref="AH29:AH37" si="14">T8</f>
        <v>0.84557672626438818</v>
      </c>
      <c r="AI29" s="56"/>
      <c r="AJ29" s="3"/>
      <c r="AK29" s="3"/>
    </row>
    <row r="30" spans="1:37" x14ac:dyDescent="0.45">
      <c r="M30" s="3"/>
      <c r="N30" s="3"/>
      <c r="AF30" s="57"/>
      <c r="AG30" s="57">
        <f t="shared" si="13"/>
        <v>1.8397244324249069</v>
      </c>
      <c r="AH30" s="57">
        <f t="shared" si="14"/>
        <v>0.76485292703891772</v>
      </c>
      <c r="AI30" s="56"/>
      <c r="AJ30" s="3"/>
      <c r="AK30" s="3"/>
    </row>
    <row r="31" spans="1:37" x14ac:dyDescent="0.45">
      <c r="A31" s="7"/>
      <c r="M31" s="3"/>
      <c r="N31" s="3"/>
      <c r="AF31" s="57"/>
      <c r="AG31" s="57">
        <f t="shared" si="13"/>
        <v>1.3396689855843329</v>
      </c>
      <c r="AH31" s="57">
        <f t="shared" si="14"/>
        <v>0.67970581871865721</v>
      </c>
      <c r="AI31" s="56"/>
      <c r="AJ31" s="3"/>
      <c r="AK31" s="3"/>
    </row>
    <row r="32" spans="1:37" x14ac:dyDescent="0.45">
      <c r="M32" s="3"/>
      <c r="N32" s="3"/>
      <c r="AF32" s="57"/>
      <c r="AG32" s="57">
        <f t="shared" si="13"/>
        <v>0.96214047088472765</v>
      </c>
      <c r="AH32" s="57">
        <f t="shared" si="14"/>
        <v>0.6</v>
      </c>
      <c r="AI32" s="56"/>
      <c r="AJ32" s="3"/>
      <c r="AK32" s="3"/>
    </row>
    <row r="33" spans="4:37" x14ac:dyDescent="0.45">
      <c r="M33" s="3"/>
      <c r="N33" s="3"/>
      <c r="AF33" s="57"/>
      <c r="AG33" s="57">
        <f t="shared" si="13"/>
        <v>0.70505421725946893</v>
      </c>
      <c r="AH33" s="57">
        <f t="shared" si="14"/>
        <v>0.53197744313081541</v>
      </c>
      <c r="AI33" s="56"/>
      <c r="AJ33" s="3"/>
      <c r="AK33" s="3"/>
    </row>
    <row r="34" spans="4:37" x14ac:dyDescent="0.45">
      <c r="E34" s="10" t="s">
        <v>7</v>
      </c>
      <c r="F34">
        <f>ROUND(SLOPE(AG8:AG47,AH8:AH47),1)</f>
        <v>3</v>
      </c>
      <c r="M34" s="3"/>
      <c r="N34" s="3"/>
      <c r="AF34" s="57"/>
      <c r="AG34" s="57">
        <f t="shared" si="13"/>
        <v>0.4847301570805907</v>
      </c>
      <c r="AH34" s="57">
        <f t="shared" si="14"/>
        <v>0.45716517802649842</v>
      </c>
      <c r="AI34" s="56"/>
      <c r="AJ34" s="3"/>
      <c r="AK34" s="3"/>
    </row>
    <row r="35" spans="4:37" x14ac:dyDescent="0.45">
      <c r="E35" s="10" t="s">
        <v>8</v>
      </c>
      <c r="F35">
        <f>ROUND(RSQ(AG9:AG47,AH9:AH47),2)</f>
        <v>0.87</v>
      </c>
      <c r="M35" s="3"/>
      <c r="N35" s="3"/>
      <c r="AF35" s="57"/>
      <c r="AG35" s="57">
        <f t="shared" si="13"/>
        <v>0.21622499104693416</v>
      </c>
      <c r="AH35" s="57">
        <f t="shared" si="14"/>
        <v>0.32863353450309968</v>
      </c>
      <c r="AI35" s="56"/>
      <c r="AJ35" s="3"/>
      <c r="AK35" s="3"/>
    </row>
    <row r="36" spans="4:37" x14ac:dyDescent="0.45">
      <c r="M36" s="3"/>
      <c r="N36" s="3"/>
      <c r="AF36" s="57"/>
      <c r="AG36" s="57">
        <f t="shared" si="13"/>
        <v>6.1623602251332073E-2</v>
      </c>
      <c r="AH36" s="57">
        <f t="shared" si="14"/>
        <v>0.19235384061671346</v>
      </c>
      <c r="AI36" s="56"/>
      <c r="AJ36" s="3"/>
      <c r="AK36" s="3"/>
    </row>
    <row r="37" spans="4:37" x14ac:dyDescent="0.45">
      <c r="M37" s="3"/>
      <c r="N37" s="3"/>
      <c r="AF37" s="57"/>
      <c r="AG37" s="57">
        <f t="shared" si="13"/>
        <v>2.1926450482675729E-2</v>
      </c>
      <c r="AH37" s="57">
        <f t="shared" si="14"/>
        <v>8.9442719099991588E-2</v>
      </c>
      <c r="AI37" s="56"/>
      <c r="AJ37" s="3"/>
      <c r="AK37" s="3"/>
    </row>
    <row r="38" spans="4:37" x14ac:dyDescent="0.45">
      <c r="M38" s="3"/>
      <c r="N38" s="3"/>
      <c r="AF38" s="57"/>
      <c r="AG38" s="57">
        <f>AD7</f>
        <v>3.6834947174298125</v>
      </c>
      <c r="AH38" s="57">
        <f>AA7</f>
        <v>1.2</v>
      </c>
      <c r="AI38" s="56"/>
      <c r="AJ38" s="3"/>
      <c r="AK38" s="3"/>
    </row>
    <row r="39" spans="4:37" x14ac:dyDescent="0.45">
      <c r="M39" s="3"/>
      <c r="N39" s="3"/>
      <c r="AF39" s="57"/>
      <c r="AG39" s="57">
        <f t="shared" ref="AG39:AG46" si="15">AD8</f>
        <v>3.1035521642202237</v>
      </c>
      <c r="AH39" s="57">
        <f t="shared" ref="AH39:AH47" si="16">AA8</f>
        <v>1.05</v>
      </c>
      <c r="AI39" s="56"/>
      <c r="AJ39" s="3"/>
      <c r="AK39" s="3"/>
    </row>
    <row r="40" spans="4:37" x14ac:dyDescent="0.45">
      <c r="G40" s="58"/>
      <c r="M40" s="3"/>
      <c r="N40" s="3"/>
      <c r="AF40" s="57"/>
      <c r="AG40" s="57">
        <f t="shared" si="15"/>
        <v>2.1099545959443216</v>
      </c>
      <c r="AH40" s="57">
        <f t="shared" si="16"/>
        <v>0.77200000000000002</v>
      </c>
      <c r="AI40" s="56"/>
      <c r="AJ40" s="3"/>
      <c r="AK40" s="3"/>
    </row>
    <row r="41" spans="4:37" x14ac:dyDescent="0.45">
      <c r="D41" s="58"/>
      <c r="E41" s="58"/>
      <c r="G41" s="58"/>
      <c r="M41" s="3"/>
      <c r="N41" s="3"/>
      <c r="AF41" s="57"/>
      <c r="AG41" s="57">
        <f t="shared" si="15"/>
        <v>1.3683704947656807</v>
      </c>
      <c r="AH41" s="57">
        <f t="shared" si="16"/>
        <v>0.54200000000000004</v>
      </c>
      <c r="AI41" s="56"/>
      <c r="AJ41" s="3"/>
      <c r="AK41" s="3"/>
    </row>
    <row r="42" spans="4:37" x14ac:dyDescent="0.45">
      <c r="D42" s="58"/>
      <c r="E42" s="58"/>
      <c r="G42" s="58"/>
      <c r="M42" s="3"/>
      <c r="N42" s="3"/>
      <c r="AF42" s="57"/>
      <c r="AG42" s="57">
        <f t="shared" si="15"/>
        <v>0.76809537264256866</v>
      </c>
      <c r="AH42" s="57">
        <f t="shared" si="16"/>
        <v>0.33</v>
      </c>
      <c r="AI42" s="56"/>
      <c r="AJ42" s="3"/>
      <c r="AK42" s="3"/>
    </row>
    <row r="43" spans="4:37" x14ac:dyDescent="0.45">
      <c r="D43" s="58"/>
      <c r="E43" s="58"/>
      <c r="G43" s="58"/>
      <c r="M43" s="3"/>
      <c r="N43" s="3"/>
      <c r="AF43" s="57"/>
      <c r="AG43" s="57">
        <f t="shared" si="15"/>
        <v>0.372677996249965</v>
      </c>
      <c r="AH43" s="57">
        <f t="shared" si="16"/>
        <v>0.17199999999999999</v>
      </c>
      <c r="AI43" s="56"/>
      <c r="AJ43" s="3"/>
      <c r="AK43" s="3"/>
    </row>
    <row r="44" spans="4:37" x14ac:dyDescent="0.45">
      <c r="D44" s="58"/>
      <c r="E44" s="58"/>
      <c r="G44" s="58"/>
      <c r="M44" s="3"/>
      <c r="N44" s="3"/>
      <c r="AF44" s="57"/>
      <c r="AG44" s="57">
        <f t="shared" si="15"/>
        <v>0.20655911179772893</v>
      </c>
      <c r="AH44" s="57">
        <f t="shared" si="16"/>
        <v>0.1</v>
      </c>
      <c r="AI44" s="56"/>
      <c r="AJ44" s="3"/>
      <c r="AK44" s="3"/>
    </row>
    <row r="45" spans="4:37" x14ac:dyDescent="0.45">
      <c r="D45" s="58"/>
      <c r="E45" s="58"/>
      <c r="G45" s="58"/>
      <c r="M45" s="3"/>
      <c r="N45" s="3"/>
      <c r="AF45" s="3"/>
      <c r="AG45" s="57">
        <f t="shared" si="15"/>
        <v>9.7532449043137431E-2</v>
      </c>
      <c r="AH45" s="57">
        <f t="shared" si="16"/>
        <v>4.8000000000000001E-2</v>
      </c>
      <c r="AI45" s="3"/>
      <c r="AJ45" s="3"/>
      <c r="AK45" s="3"/>
    </row>
    <row r="46" spans="4:37" x14ac:dyDescent="0.45">
      <c r="D46" s="58"/>
      <c r="E46" s="58"/>
      <c r="G46" s="58"/>
      <c r="M46" s="3"/>
      <c r="N46" s="3"/>
      <c r="AF46" s="3"/>
      <c r="AG46" s="57">
        <f t="shared" si="15"/>
        <v>4.4973922685072165E-2</v>
      </c>
      <c r="AH46" s="57">
        <f t="shared" si="16"/>
        <v>2.4E-2</v>
      </c>
      <c r="AI46" s="3"/>
      <c r="AJ46" s="3"/>
      <c r="AK46" s="3"/>
    </row>
    <row r="47" spans="4:37" x14ac:dyDescent="0.45">
      <c r="D47" s="58"/>
      <c r="E47" s="58"/>
      <c r="G47" s="58"/>
      <c r="M47" s="3"/>
      <c r="N47" s="3"/>
      <c r="AF47" s="60"/>
      <c r="AG47" s="57">
        <f>AD16</f>
        <v>2.7149599207000042E-2</v>
      </c>
      <c r="AH47" s="57">
        <f t="shared" si="16"/>
        <v>1.4E-2</v>
      </c>
      <c r="AI47" s="3"/>
      <c r="AJ47" s="3"/>
      <c r="AK47" s="3"/>
    </row>
    <row r="48" spans="4:37" x14ac:dyDescent="0.45">
      <c r="D48" s="58"/>
      <c r="E48" s="58"/>
      <c r="G48" s="58"/>
      <c r="M48" s="3"/>
      <c r="N48" s="3"/>
      <c r="AF48" s="60"/>
      <c r="AG48" s="61"/>
      <c r="AH48" s="3"/>
      <c r="AI48" s="3"/>
      <c r="AJ48" s="3"/>
      <c r="AK48" s="3"/>
    </row>
    <row r="49" spans="4:37" x14ac:dyDescent="0.45">
      <c r="D49" s="58"/>
      <c r="E49" s="58"/>
      <c r="G49" s="58"/>
      <c r="M49" s="3"/>
      <c r="N49" s="3"/>
      <c r="AF49" s="60"/>
      <c r="AG49" s="61"/>
      <c r="AH49" s="3"/>
      <c r="AI49" s="3"/>
      <c r="AJ49" s="3"/>
      <c r="AK49" s="3"/>
    </row>
    <row r="50" spans="4:37" x14ac:dyDescent="0.45">
      <c r="D50" s="58"/>
      <c r="E50" s="58"/>
      <c r="G50" s="58"/>
      <c r="M50" s="3"/>
      <c r="N50" s="3"/>
      <c r="AF50" s="60"/>
      <c r="AG50" s="61"/>
      <c r="AH50" s="3"/>
      <c r="AI50" s="3"/>
      <c r="AJ50" s="3"/>
      <c r="AK50" s="3"/>
    </row>
    <row r="51" spans="4:37" x14ac:dyDescent="0.45">
      <c r="D51" s="58"/>
      <c r="M51" s="3"/>
      <c r="N51" s="3"/>
      <c r="AF51" s="60"/>
      <c r="AG51" s="61"/>
      <c r="AH51" s="3"/>
      <c r="AI51" s="3"/>
      <c r="AJ51" s="3"/>
      <c r="AK51" s="3"/>
    </row>
    <row r="52" spans="4:37" x14ac:dyDescent="0.45">
      <c r="D52" s="58"/>
      <c r="M52" s="3"/>
      <c r="N52" s="3"/>
      <c r="AF52" s="3"/>
      <c r="AG52" s="3"/>
      <c r="AH52" s="3"/>
      <c r="AI52" s="3"/>
      <c r="AJ52" s="3"/>
      <c r="AK52" s="3"/>
    </row>
    <row r="53" spans="4:37" x14ac:dyDescent="0.45">
      <c r="M53" s="3"/>
      <c r="N53" s="3"/>
      <c r="AF53" s="3"/>
      <c r="AG53" s="3"/>
      <c r="AH53" s="3"/>
      <c r="AI53" s="3"/>
      <c r="AJ53" s="3"/>
      <c r="AK53" s="3"/>
    </row>
    <row r="54" spans="4:37" x14ac:dyDescent="0.45">
      <c r="M54" s="3"/>
      <c r="N54" s="3"/>
      <c r="AF54" s="3"/>
      <c r="AG54" s="3"/>
      <c r="AH54" s="3"/>
      <c r="AI54" s="3"/>
      <c r="AJ54" s="3"/>
      <c r="AK54" s="3"/>
    </row>
    <row r="55" spans="4:37" x14ac:dyDescent="0.45">
      <c r="M55" s="3"/>
      <c r="N55" s="3"/>
      <c r="AF55" s="3"/>
      <c r="AG55" s="3"/>
      <c r="AH55" s="3"/>
      <c r="AI55" s="3"/>
      <c r="AJ55" s="3"/>
      <c r="AK55" s="3"/>
    </row>
    <row r="56" spans="4:37" x14ac:dyDescent="0.45">
      <c r="M56" s="3"/>
      <c r="N56" s="3"/>
      <c r="AF56" s="3"/>
      <c r="AG56" s="3"/>
      <c r="AH56" s="3"/>
      <c r="AI56" s="3"/>
      <c r="AJ56" s="3"/>
      <c r="AK56" s="3"/>
    </row>
    <row r="57" spans="4:37" x14ac:dyDescent="0.45">
      <c r="M57" s="3"/>
      <c r="N57" s="3"/>
      <c r="O57" s="50"/>
      <c r="R57" s="3"/>
      <c r="AF57" s="3"/>
      <c r="AG57" s="3"/>
      <c r="AH57" s="3"/>
      <c r="AI57" s="3"/>
      <c r="AJ57" s="3"/>
      <c r="AK57" s="3"/>
    </row>
    <row r="58" spans="4:37" x14ac:dyDescent="0.45">
      <c r="M58" s="3"/>
      <c r="N58" s="3"/>
      <c r="O58" s="50"/>
      <c r="R58" s="3"/>
      <c r="AF58" s="3"/>
      <c r="AG58" s="3"/>
      <c r="AH58" s="3"/>
      <c r="AI58" s="3"/>
      <c r="AJ58" s="3"/>
      <c r="AK58" s="3"/>
    </row>
    <row r="59" spans="4:37" x14ac:dyDescent="0.45">
      <c r="M59" s="3"/>
      <c r="N59" s="3"/>
      <c r="O59" s="50"/>
      <c r="R59" s="3"/>
      <c r="AF59" s="3"/>
      <c r="AG59" s="3"/>
      <c r="AH59" s="3"/>
      <c r="AI59" s="3"/>
      <c r="AJ59" s="3"/>
      <c r="AK59" s="3"/>
    </row>
    <row r="60" spans="4:37" x14ac:dyDescent="0.45">
      <c r="M60" s="3"/>
      <c r="N60" s="3"/>
      <c r="O60" s="3"/>
      <c r="P60" s="3"/>
      <c r="Q60" s="3"/>
      <c r="R60" s="3"/>
      <c r="AF60" s="3"/>
      <c r="AG60" s="3"/>
      <c r="AH60" s="3"/>
      <c r="AI60" s="3"/>
      <c r="AJ60" s="3"/>
      <c r="AK60" s="3"/>
    </row>
    <row r="61" spans="4:37" x14ac:dyDescent="0.45">
      <c r="AF61" s="3"/>
      <c r="AG61" s="3"/>
      <c r="AH61" s="3"/>
      <c r="AI61" s="3"/>
      <c r="AJ61" s="3"/>
      <c r="AK61" s="3"/>
    </row>
    <row r="62" spans="4:37" x14ac:dyDescent="0.45">
      <c r="AF62" s="3"/>
      <c r="AG62" s="3"/>
      <c r="AH62" s="3"/>
      <c r="AI62" s="3"/>
      <c r="AJ62" s="3"/>
      <c r="AK62" s="3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zoomScale="110" zoomScaleNormal="110" workbookViewId="0"/>
  </sheetViews>
  <sheetFormatPr defaultColWidth="8.86328125" defaultRowHeight="14.25" x14ac:dyDescent="0.45"/>
  <cols>
    <col min="7" max="7" width="10.1328125" bestFit="1" customWidth="1"/>
    <col min="12" max="12" width="10.1328125" bestFit="1" customWidth="1"/>
    <col min="17" max="17" width="10.1328125" bestFit="1" customWidth="1"/>
  </cols>
  <sheetData>
    <row r="1" spans="1:20" ht="15.75" x14ac:dyDescent="0.5">
      <c r="C1" s="9" t="s">
        <v>9</v>
      </c>
      <c r="D1" s="9" t="s">
        <v>28</v>
      </c>
      <c r="E1" s="52"/>
      <c r="G1" s="53"/>
      <c r="H1" s="8" t="s">
        <v>9</v>
      </c>
      <c r="I1" s="8" t="s">
        <v>12</v>
      </c>
      <c r="J1" s="53"/>
      <c r="L1" s="54"/>
      <c r="M1" s="51" t="s">
        <v>9</v>
      </c>
      <c r="N1" s="51" t="s">
        <v>12</v>
      </c>
      <c r="O1" s="54"/>
      <c r="R1" s="10"/>
      <c r="S1" s="6"/>
      <c r="T1" s="6"/>
    </row>
    <row r="2" spans="1:20" ht="15.75" x14ac:dyDescent="0.5">
      <c r="C2" s="9" t="s">
        <v>10</v>
      </c>
      <c r="D2" s="9" t="s">
        <v>32</v>
      </c>
      <c r="E2" s="52"/>
      <c r="G2" s="53"/>
      <c r="H2" s="8" t="s">
        <v>10</v>
      </c>
      <c r="I2" s="8" t="s">
        <v>15</v>
      </c>
      <c r="J2" s="53"/>
      <c r="L2" s="54"/>
      <c r="M2" s="51" t="s">
        <v>10</v>
      </c>
      <c r="N2" s="51" t="s">
        <v>15</v>
      </c>
      <c r="O2" s="54"/>
      <c r="S2" s="6"/>
      <c r="T2" s="6"/>
    </row>
    <row r="3" spans="1:20" ht="15.75" x14ac:dyDescent="0.5">
      <c r="C3" s="9" t="s">
        <v>30</v>
      </c>
      <c r="D3" s="9" t="s">
        <v>31</v>
      </c>
      <c r="E3" s="52"/>
      <c r="G3" s="53"/>
      <c r="H3" s="8" t="s">
        <v>30</v>
      </c>
      <c r="I3" s="8" t="s">
        <v>31</v>
      </c>
      <c r="J3" s="53"/>
      <c r="L3" s="54"/>
      <c r="M3" s="51" t="s">
        <v>30</v>
      </c>
      <c r="N3" s="51" t="s">
        <v>33</v>
      </c>
      <c r="O3" s="54"/>
    </row>
    <row r="4" spans="1:20" ht="15.75" x14ac:dyDescent="0.5">
      <c r="C4" s="9" t="s">
        <v>11</v>
      </c>
      <c r="D4" s="9" t="s">
        <v>14</v>
      </c>
      <c r="E4" s="52"/>
      <c r="G4" s="53"/>
      <c r="H4" s="8" t="s">
        <v>11</v>
      </c>
      <c r="I4" s="8" t="s">
        <v>14</v>
      </c>
      <c r="J4" s="53"/>
      <c r="L4" s="54"/>
      <c r="M4" s="51" t="s">
        <v>11</v>
      </c>
      <c r="N4" s="51" t="s">
        <v>14</v>
      </c>
      <c r="O4" s="54"/>
    </row>
    <row r="5" spans="1:20" x14ac:dyDescent="0.45">
      <c r="C5" s="52"/>
      <c r="D5" s="52"/>
      <c r="E5" s="52"/>
      <c r="G5" s="53"/>
      <c r="H5" s="53"/>
      <c r="I5" s="53"/>
      <c r="J5" s="53"/>
      <c r="L5" s="54"/>
      <c r="M5" s="54"/>
      <c r="N5" s="54"/>
      <c r="O5" s="54"/>
    </row>
    <row r="6" spans="1:20" x14ac:dyDescent="0.45">
      <c r="C6" s="9" t="s">
        <v>3</v>
      </c>
      <c r="D6" s="52"/>
      <c r="E6" s="52"/>
      <c r="G6" s="53"/>
      <c r="H6" s="8" t="s">
        <v>4</v>
      </c>
      <c r="I6" s="53"/>
      <c r="J6" s="53"/>
      <c r="L6" s="54"/>
      <c r="M6" s="5" t="s">
        <v>5</v>
      </c>
      <c r="N6" s="54"/>
      <c r="O6" s="54"/>
    </row>
    <row r="7" spans="1:20" x14ac:dyDescent="0.45">
      <c r="A7" s="3"/>
      <c r="B7" s="3"/>
      <c r="C7" s="39" t="s">
        <v>45</v>
      </c>
      <c r="D7" s="39" t="s">
        <v>40</v>
      </c>
      <c r="E7" s="39" t="s">
        <v>41</v>
      </c>
      <c r="F7" s="39" t="s">
        <v>42</v>
      </c>
      <c r="G7" s="39" t="s">
        <v>46</v>
      </c>
      <c r="H7" s="17" t="s">
        <v>45</v>
      </c>
      <c r="I7" s="17" t="s">
        <v>36</v>
      </c>
      <c r="J7" s="17" t="s">
        <v>37</v>
      </c>
      <c r="K7" s="17" t="s">
        <v>38</v>
      </c>
      <c r="L7" s="17" t="s">
        <v>46</v>
      </c>
      <c r="M7" s="48" t="s">
        <v>45</v>
      </c>
      <c r="N7" s="48" t="s">
        <v>36</v>
      </c>
      <c r="O7" s="48" t="s">
        <v>37</v>
      </c>
      <c r="P7" s="48" t="s">
        <v>38</v>
      </c>
      <c r="Q7" s="48" t="s">
        <v>46</v>
      </c>
    </row>
    <row r="8" spans="1:20" x14ac:dyDescent="0.45">
      <c r="A8" s="3"/>
      <c r="B8" s="3"/>
      <c r="C8" s="26">
        <v>0.08</v>
      </c>
      <c r="D8" s="20">
        <v>1.456</v>
      </c>
      <c r="E8" s="20">
        <v>1.266</v>
      </c>
      <c r="F8" s="20">
        <v>3.4000000000000002E-2</v>
      </c>
      <c r="G8" s="20">
        <v>0.39600000000000002</v>
      </c>
      <c r="H8" s="21">
        <v>0.08</v>
      </c>
      <c r="I8" s="22">
        <v>0.96799999999999997</v>
      </c>
      <c r="J8" s="22">
        <v>0.77800000000000002</v>
      </c>
      <c r="K8" s="22">
        <v>2.1999999999999999E-2</v>
      </c>
      <c r="L8" s="22">
        <v>0.245</v>
      </c>
      <c r="M8" s="46">
        <v>7.0000000000000007E-2</v>
      </c>
      <c r="N8" s="47">
        <v>0.99299999999999999</v>
      </c>
      <c r="O8" s="47">
        <v>0.80300000000000005</v>
      </c>
      <c r="P8" s="47">
        <v>0.497</v>
      </c>
      <c r="Q8" s="47">
        <v>7.1999999999999995E-2</v>
      </c>
    </row>
    <row r="9" spans="1:20" x14ac:dyDescent="0.45">
      <c r="A9" s="3"/>
      <c r="B9" s="3"/>
      <c r="C9" s="26">
        <v>0.27</v>
      </c>
      <c r="D9" s="20">
        <v>1.391</v>
      </c>
      <c r="E9" s="20">
        <v>1.2010000000000001</v>
      </c>
      <c r="F9" s="20">
        <v>9.9000000000000005E-2</v>
      </c>
      <c r="G9" s="20">
        <v>0.30099999999999999</v>
      </c>
      <c r="H9" s="21">
        <v>0.28000000000000003</v>
      </c>
      <c r="I9" s="22">
        <v>0.92600000000000005</v>
      </c>
      <c r="J9" s="22">
        <v>0.73599999999999999</v>
      </c>
      <c r="K9" s="22">
        <v>6.4000000000000001E-2</v>
      </c>
      <c r="L9" s="22">
        <v>0.186</v>
      </c>
      <c r="M9" s="46">
        <v>2.98</v>
      </c>
      <c r="N9" s="47">
        <v>0.83599999999999997</v>
      </c>
      <c r="O9" s="47">
        <v>0.64600000000000002</v>
      </c>
      <c r="P9" s="47">
        <v>0.65400000000000003</v>
      </c>
      <c r="Q9" s="47">
        <v>4.1000000000000002E-2</v>
      </c>
    </row>
    <row r="10" spans="1:20" x14ac:dyDescent="0.45">
      <c r="A10" s="3"/>
      <c r="B10" s="3"/>
      <c r="C10" s="26">
        <v>0.57999999999999996</v>
      </c>
      <c r="D10" s="20">
        <v>1.3109999999999999</v>
      </c>
      <c r="E10" s="20">
        <v>1.121</v>
      </c>
      <c r="F10" s="20">
        <v>0.17899999999999999</v>
      </c>
      <c r="G10" s="20">
        <v>0.221</v>
      </c>
      <c r="H10" s="21">
        <v>0.7</v>
      </c>
      <c r="I10" s="22">
        <v>0.86199999999999999</v>
      </c>
      <c r="J10" s="22">
        <v>0.67200000000000004</v>
      </c>
      <c r="K10" s="22">
        <v>0.128</v>
      </c>
      <c r="L10" s="22">
        <v>0.127</v>
      </c>
      <c r="M10" s="46">
        <v>8.65</v>
      </c>
      <c r="N10" s="47">
        <v>0.67200000000000004</v>
      </c>
      <c r="O10" s="47">
        <v>0.48199999999999998</v>
      </c>
      <c r="P10" s="47">
        <v>0.81799999999999995</v>
      </c>
      <c r="Q10" s="47">
        <v>2.1000000000000001E-2</v>
      </c>
    </row>
    <row r="11" spans="1:20" x14ac:dyDescent="0.45">
      <c r="A11" s="3"/>
      <c r="B11" s="3"/>
      <c r="C11" s="26">
        <v>1.17</v>
      </c>
      <c r="D11" s="20">
        <v>1.2050000000000001</v>
      </c>
      <c r="E11" s="20">
        <v>1.0149999999999999</v>
      </c>
      <c r="F11" s="20">
        <v>0.28499999999999998</v>
      </c>
      <c r="G11" s="20">
        <v>0.15</v>
      </c>
      <c r="H11" s="21">
        <v>1.32</v>
      </c>
      <c r="I11" s="22">
        <v>0.79700000000000004</v>
      </c>
      <c r="J11" s="22">
        <v>0.60699999999999998</v>
      </c>
      <c r="K11" s="22">
        <v>0.193</v>
      </c>
      <c r="L11" s="22">
        <v>8.8999999999999996E-2</v>
      </c>
      <c r="M11" s="46">
        <v>22.85</v>
      </c>
      <c r="N11" s="47">
        <v>0.48899999999999999</v>
      </c>
      <c r="O11" s="47">
        <v>0.29899999999999999</v>
      </c>
      <c r="P11" s="47">
        <v>1.0009999999999999</v>
      </c>
      <c r="Q11" s="47">
        <v>8.0000000000000002E-3</v>
      </c>
    </row>
    <row r="12" spans="1:20" x14ac:dyDescent="0.45">
      <c r="A12" s="3"/>
      <c r="B12" s="3"/>
      <c r="C12" s="26">
        <v>2.4</v>
      </c>
      <c r="D12" s="20">
        <v>1.0620000000000001</v>
      </c>
      <c r="E12" s="20">
        <v>0.872</v>
      </c>
      <c r="F12" s="20">
        <v>0.42799999999999999</v>
      </c>
      <c r="G12" s="20">
        <v>9.1999999999999998E-2</v>
      </c>
      <c r="H12" s="21">
        <v>2.85</v>
      </c>
      <c r="I12" s="22">
        <v>0.69499999999999995</v>
      </c>
      <c r="J12" s="22">
        <v>0.505</v>
      </c>
      <c r="K12" s="22">
        <v>0.29499999999999998</v>
      </c>
      <c r="L12" s="22">
        <v>5.0999999999999997E-2</v>
      </c>
      <c r="M12" s="46">
        <v>82.12</v>
      </c>
      <c r="N12" s="47">
        <v>0.29099999999999998</v>
      </c>
      <c r="O12" s="47">
        <v>0.10100000000000001</v>
      </c>
      <c r="P12" s="47">
        <v>1.1990000000000001</v>
      </c>
      <c r="Q12" s="47">
        <v>1E-3</v>
      </c>
    </row>
    <row r="13" spans="1:20" x14ac:dyDescent="0.45">
      <c r="A13" s="3"/>
      <c r="B13" s="3"/>
      <c r="C13" s="26">
        <v>4.67</v>
      </c>
      <c r="D13" s="20">
        <v>0.90600000000000003</v>
      </c>
      <c r="E13" s="20">
        <v>0.71599999999999997</v>
      </c>
      <c r="F13" s="20">
        <v>0.58399999999999996</v>
      </c>
      <c r="G13" s="20">
        <v>5.2999999999999999E-2</v>
      </c>
      <c r="H13" s="21">
        <v>5.42</v>
      </c>
      <c r="I13" s="22">
        <v>0.59599999999999997</v>
      </c>
      <c r="J13" s="22">
        <v>0.40600000000000003</v>
      </c>
      <c r="K13" s="22">
        <v>0.39400000000000002</v>
      </c>
      <c r="L13" s="22">
        <v>2.9000000000000001E-2</v>
      </c>
      <c r="M13" s="46"/>
      <c r="N13" s="47"/>
      <c r="O13" s="47"/>
      <c r="P13" s="42"/>
      <c r="Q13" s="27"/>
    </row>
    <row r="14" spans="1:20" x14ac:dyDescent="0.45">
      <c r="C14" s="26">
        <v>8.6199999999999992</v>
      </c>
      <c r="D14" s="20">
        <v>0.752</v>
      </c>
      <c r="E14" s="20">
        <v>0.56200000000000006</v>
      </c>
      <c r="F14" s="20">
        <v>0.73799999999999999</v>
      </c>
      <c r="G14" s="20">
        <v>2.9000000000000001E-2</v>
      </c>
      <c r="H14" s="21">
        <v>9.98</v>
      </c>
      <c r="I14" s="22">
        <v>0.498</v>
      </c>
      <c r="J14" s="22">
        <v>0.308</v>
      </c>
      <c r="K14" s="22">
        <v>0.49199999999999999</v>
      </c>
      <c r="L14" s="22">
        <v>1.6E-2</v>
      </c>
      <c r="M14" s="46"/>
      <c r="N14" s="47"/>
      <c r="O14" s="47"/>
      <c r="P14" s="42"/>
      <c r="Q14" s="27"/>
    </row>
    <row r="15" spans="1:20" x14ac:dyDescent="0.45">
      <c r="C15" s="26">
        <v>17.149999999999999</v>
      </c>
      <c r="D15" s="20">
        <v>0.58299999999999996</v>
      </c>
      <c r="E15" s="20">
        <v>0.39300000000000002</v>
      </c>
      <c r="F15" s="20">
        <v>0.90700000000000003</v>
      </c>
      <c r="G15" s="20">
        <v>1.4E-2</v>
      </c>
      <c r="H15" s="21">
        <v>18.98</v>
      </c>
      <c r="I15" s="22">
        <v>0.39900000000000002</v>
      </c>
      <c r="J15" s="22">
        <v>0.20899999999999999</v>
      </c>
      <c r="K15" s="22">
        <v>0.59099999999999997</v>
      </c>
      <c r="L15" s="22">
        <v>8.0000000000000002E-3</v>
      </c>
      <c r="M15" s="46"/>
      <c r="N15" s="47"/>
      <c r="O15" s="47"/>
      <c r="P15" s="42"/>
      <c r="Q15" s="27"/>
    </row>
    <row r="16" spans="1:20" x14ac:dyDescent="0.45">
      <c r="C16" s="26">
        <v>38.93</v>
      </c>
      <c r="D16" s="20">
        <v>0.41</v>
      </c>
      <c r="E16" s="20">
        <v>0.22</v>
      </c>
      <c r="F16" s="20">
        <v>1.08</v>
      </c>
      <c r="G16" s="20">
        <v>5.0000000000000001E-3</v>
      </c>
      <c r="H16" s="21">
        <v>40.97</v>
      </c>
      <c r="I16" s="22">
        <v>0.3</v>
      </c>
      <c r="J16" s="22">
        <v>0.11</v>
      </c>
      <c r="K16" s="22">
        <v>0.69</v>
      </c>
      <c r="L16" s="22">
        <v>3.0000000000000001E-3</v>
      </c>
      <c r="M16" s="46"/>
      <c r="N16" s="47"/>
      <c r="O16" s="47"/>
      <c r="P16" s="42"/>
      <c r="Q16" s="27"/>
    </row>
    <row r="17" spans="3:17" x14ac:dyDescent="0.45">
      <c r="C17" s="26">
        <v>82.82</v>
      </c>
      <c r="D17" s="20">
        <v>0.29399999999999998</v>
      </c>
      <c r="E17" s="20">
        <v>0.104</v>
      </c>
      <c r="F17" s="20">
        <v>1.196</v>
      </c>
      <c r="G17" s="20">
        <v>1E-3</v>
      </c>
      <c r="H17" s="21"/>
      <c r="I17" s="22"/>
      <c r="J17" s="22"/>
      <c r="K17" s="49"/>
      <c r="L17" s="49"/>
      <c r="M17" s="46"/>
      <c r="N17" s="47"/>
      <c r="O17" s="47"/>
      <c r="P17" s="42"/>
      <c r="Q17" s="42"/>
    </row>
    <row r="22" spans="3:17" ht="15.75" x14ac:dyDescent="0.5">
      <c r="M22" s="31"/>
      <c r="N22" s="31"/>
    </row>
    <row r="34" spans="8:17" x14ac:dyDescent="0.45">
      <c r="H34" s="62"/>
      <c r="I34" s="58"/>
      <c r="J34" s="58"/>
      <c r="K34" s="58"/>
      <c r="L34" s="58"/>
      <c r="M34" s="62"/>
      <c r="N34" s="58"/>
      <c r="O34" s="58"/>
      <c r="P34" s="58"/>
      <c r="Q34" s="58"/>
    </row>
    <row r="35" spans="8:17" x14ac:dyDescent="0.45">
      <c r="H35" s="62"/>
      <c r="I35" s="58"/>
      <c r="J35" s="58"/>
      <c r="K35" s="58"/>
      <c r="L35" s="58"/>
      <c r="M35" s="62"/>
      <c r="N35" s="58"/>
      <c r="O35" s="58"/>
      <c r="P35" s="58"/>
      <c r="Q35" s="58"/>
    </row>
    <row r="36" spans="8:17" x14ac:dyDescent="0.45">
      <c r="H36" s="62"/>
      <c r="I36" s="58"/>
      <c r="J36" s="58"/>
      <c r="K36" s="58"/>
      <c r="L36" s="58"/>
      <c r="M36" s="62"/>
      <c r="N36" s="58"/>
      <c r="O36" s="58"/>
      <c r="P36" s="58"/>
      <c r="Q36" s="58"/>
    </row>
    <row r="37" spans="8:17" x14ac:dyDescent="0.45">
      <c r="H37" s="62"/>
      <c r="I37" s="58"/>
      <c r="J37" s="58"/>
      <c r="K37" s="58"/>
      <c r="L37" s="58"/>
      <c r="M37" s="62"/>
      <c r="N37" s="58"/>
      <c r="O37" s="58"/>
      <c r="P37" s="58"/>
      <c r="Q37" s="58"/>
    </row>
    <row r="38" spans="8:17" x14ac:dyDescent="0.45">
      <c r="H38" s="62"/>
      <c r="I38" s="58"/>
      <c r="J38" s="58"/>
      <c r="K38" s="58"/>
      <c r="L38" s="58"/>
      <c r="M38" s="62"/>
      <c r="N38" s="58"/>
      <c r="O38" s="58"/>
      <c r="P38" s="58"/>
      <c r="Q38" s="58"/>
    </row>
    <row r="39" spans="8:17" x14ac:dyDescent="0.45">
      <c r="H39" s="62"/>
      <c r="I39" s="58"/>
      <c r="J39" s="58"/>
      <c r="K39" s="58"/>
      <c r="L39" s="58"/>
      <c r="M39" s="62"/>
    </row>
    <row r="40" spans="8:17" x14ac:dyDescent="0.45">
      <c r="H40" s="62"/>
      <c r="I40" s="58"/>
      <c r="J40" s="58"/>
      <c r="K40" s="58"/>
      <c r="L40" s="58"/>
    </row>
    <row r="41" spans="8:17" x14ac:dyDescent="0.45">
      <c r="H41" s="62"/>
      <c r="I41" s="58"/>
      <c r="J41" s="58"/>
      <c r="K41" s="58"/>
      <c r="L41" s="58"/>
    </row>
    <row r="42" spans="8:17" x14ac:dyDescent="0.45">
      <c r="H42" s="62"/>
      <c r="I42" s="58"/>
      <c r="J42" s="58"/>
      <c r="K42" s="58"/>
      <c r="L42" s="58"/>
    </row>
    <row r="43" spans="8:17" x14ac:dyDescent="0.45">
      <c r="H43" s="62"/>
      <c r="I43" s="58"/>
    </row>
    <row r="44" spans="8:17" x14ac:dyDescent="0.45">
      <c r="I44" s="58"/>
    </row>
    <row r="45" spans="8:17" x14ac:dyDescent="0.45">
      <c r="I45" s="58"/>
    </row>
    <row r="46" spans="8:17" x14ac:dyDescent="0.45">
      <c r="I46" s="58"/>
    </row>
    <row r="47" spans="8:17" x14ac:dyDescent="0.45">
      <c r="I47" s="58"/>
    </row>
    <row r="48" spans="8:17" x14ac:dyDescent="0.45">
      <c r="I48" s="58"/>
    </row>
    <row r="49" spans="9:9" x14ac:dyDescent="0.45">
      <c r="I49" s="5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H13"/>
  <sheetViews>
    <sheetView zoomScale="150" zoomScaleNormal="150" workbookViewId="0"/>
  </sheetViews>
  <sheetFormatPr defaultColWidth="8.86328125" defaultRowHeight="14.25" x14ac:dyDescent="0.45"/>
  <sheetData>
    <row r="4" spans="1:8" ht="18" x14ac:dyDescent="0.45">
      <c r="E4" s="44" t="s">
        <v>19</v>
      </c>
      <c r="F4" s="45" t="s">
        <v>17</v>
      </c>
    </row>
    <row r="5" spans="1:8" ht="18" x14ac:dyDescent="0.45">
      <c r="E5" s="44" t="s">
        <v>20</v>
      </c>
      <c r="F5" s="45" t="s">
        <v>18</v>
      </c>
    </row>
    <row r="6" spans="1:8" ht="18" x14ac:dyDescent="0.45">
      <c r="E6" s="44" t="s">
        <v>21</v>
      </c>
      <c r="F6" s="45" t="s">
        <v>17</v>
      </c>
    </row>
    <row r="10" spans="1:8" ht="15.75" x14ac:dyDescent="0.5">
      <c r="A10" s="32" t="s">
        <v>3</v>
      </c>
      <c r="B10" s="32"/>
      <c r="C10" s="31" t="s">
        <v>4</v>
      </c>
      <c r="D10" s="31"/>
      <c r="E10" s="29" t="s">
        <v>5</v>
      </c>
      <c r="F10" s="29"/>
      <c r="G10" s="30" t="s">
        <v>6</v>
      </c>
      <c r="H10" s="30"/>
    </row>
    <row r="11" spans="1:8" ht="15.75" x14ac:dyDescent="0.5">
      <c r="A11" s="32" t="s">
        <v>9</v>
      </c>
      <c r="B11" s="32" t="s">
        <v>12</v>
      </c>
      <c r="C11" s="31" t="s">
        <v>9</v>
      </c>
      <c r="D11" s="34" t="s">
        <v>13</v>
      </c>
      <c r="E11" s="29" t="s">
        <v>9</v>
      </c>
      <c r="F11" s="29" t="s">
        <v>12</v>
      </c>
      <c r="G11" s="30" t="s">
        <v>9</v>
      </c>
      <c r="H11" s="30" t="s">
        <v>12</v>
      </c>
    </row>
    <row r="12" spans="1:8" ht="15.75" x14ac:dyDescent="0.5">
      <c r="A12" s="32" t="s">
        <v>10</v>
      </c>
      <c r="B12" s="32" t="s">
        <v>13</v>
      </c>
      <c r="C12" s="31" t="s">
        <v>10</v>
      </c>
      <c r="D12" s="31" t="s">
        <v>13</v>
      </c>
      <c r="E12" s="29" t="s">
        <v>10</v>
      </c>
      <c r="F12" s="51" t="s">
        <v>15</v>
      </c>
      <c r="G12" s="30" t="s">
        <v>10</v>
      </c>
      <c r="H12" s="30" t="s">
        <v>13</v>
      </c>
    </row>
    <row r="13" spans="1:8" ht="15.75" x14ac:dyDescent="0.5">
      <c r="A13" s="32" t="s">
        <v>11</v>
      </c>
      <c r="B13" s="32" t="s">
        <v>14</v>
      </c>
      <c r="C13" s="31" t="s">
        <v>11</v>
      </c>
      <c r="D13" s="31" t="s">
        <v>14</v>
      </c>
      <c r="E13" s="29" t="s">
        <v>11</v>
      </c>
      <c r="F13" s="29" t="s">
        <v>14</v>
      </c>
      <c r="G13" s="30" t="s">
        <v>11</v>
      </c>
      <c r="H13" s="33" t="s">
        <v>16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hemDraw.Document.6.0" shapeId="13313" r:id="rId4">
          <objectPr defaultSize="0" autoPict="0" r:id="rId5">
            <anchor moveWithCells="1" sizeWithCells="1">
              <from>
                <xdr:col>0</xdr:col>
                <xdr:colOff>304800</xdr:colOff>
                <xdr:row>0</xdr:row>
                <xdr:rowOff>142875</xdr:rowOff>
              </from>
              <to>
                <xdr:col>3</xdr:col>
                <xdr:colOff>447675</xdr:colOff>
                <xdr:row>8</xdr:row>
                <xdr:rowOff>9525</xdr:rowOff>
              </to>
            </anchor>
          </objectPr>
        </oleObject>
      </mc:Choice>
      <mc:Fallback>
        <oleObject progId="ChemDraw.Document.6.0" shapeId="1331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110" zoomScaleNormal="110" workbookViewId="0"/>
  </sheetViews>
  <sheetFormatPr defaultColWidth="8.86328125" defaultRowHeight="14.25" x14ac:dyDescent="0.45"/>
  <cols>
    <col min="1" max="1" width="9.86328125" bestFit="1" customWidth="1"/>
    <col min="6" max="6" width="10.1328125" bestFit="1" customWidth="1"/>
    <col min="11" max="11" width="10.1328125" bestFit="1" customWidth="1"/>
  </cols>
  <sheetData>
    <row r="1" spans="1:14" x14ac:dyDescent="0.45">
      <c r="C1" s="9" t="s">
        <v>9</v>
      </c>
      <c r="D1" s="9" t="s">
        <v>12</v>
      </c>
      <c r="H1" s="8" t="s">
        <v>9</v>
      </c>
      <c r="I1" s="8" t="s">
        <v>13</v>
      </c>
    </row>
    <row r="2" spans="1:14" x14ac:dyDescent="0.45">
      <c r="C2" s="9" t="s">
        <v>10</v>
      </c>
      <c r="D2" s="9" t="s">
        <v>13</v>
      </c>
      <c r="H2" s="8" t="s">
        <v>10</v>
      </c>
      <c r="I2" s="8" t="s">
        <v>13</v>
      </c>
    </row>
    <row r="3" spans="1:14" x14ac:dyDescent="0.45">
      <c r="C3" s="9" t="s">
        <v>11</v>
      </c>
      <c r="D3" s="9" t="s">
        <v>14</v>
      </c>
      <c r="H3" s="8" t="s">
        <v>11</v>
      </c>
      <c r="I3" s="8" t="s">
        <v>14</v>
      </c>
    </row>
    <row r="4" spans="1:14" x14ac:dyDescent="0.45">
      <c r="C4" s="52"/>
      <c r="D4" s="52"/>
      <c r="G4" s="3"/>
      <c r="H4" s="53"/>
      <c r="I4" s="53"/>
      <c r="M4" s="3"/>
    </row>
    <row r="5" spans="1:14" x14ac:dyDescent="0.45">
      <c r="C5" s="9" t="s">
        <v>3</v>
      </c>
      <c r="D5" s="52"/>
      <c r="G5" s="3"/>
      <c r="H5" s="8" t="s">
        <v>4</v>
      </c>
      <c r="I5" s="53"/>
      <c r="M5" s="3"/>
      <c r="N5" s="3"/>
    </row>
    <row r="6" spans="1:14" ht="15.75" x14ac:dyDescent="0.45">
      <c r="A6" s="13" t="s">
        <v>0</v>
      </c>
      <c r="B6" s="13">
        <v>0</v>
      </c>
      <c r="C6" s="16" t="s">
        <v>45</v>
      </c>
      <c r="D6" s="16" t="s">
        <v>36</v>
      </c>
      <c r="E6" s="16" t="s">
        <v>37</v>
      </c>
      <c r="F6" s="16" t="s">
        <v>46</v>
      </c>
      <c r="G6" s="39" t="s">
        <v>22</v>
      </c>
      <c r="H6" s="17" t="s">
        <v>45</v>
      </c>
      <c r="I6" s="17" t="s">
        <v>36</v>
      </c>
      <c r="J6" s="17" t="s">
        <v>37</v>
      </c>
      <c r="K6" s="17" t="s">
        <v>46</v>
      </c>
      <c r="L6" s="17" t="s">
        <v>23</v>
      </c>
      <c r="M6" s="12"/>
    </row>
    <row r="7" spans="1:14" x14ac:dyDescent="0.45">
      <c r="A7" s="3"/>
      <c r="B7" s="3"/>
      <c r="C7" s="55">
        <v>0</v>
      </c>
      <c r="D7" s="41">
        <v>1</v>
      </c>
      <c r="E7" s="41">
        <v>0.6</v>
      </c>
      <c r="F7" s="20">
        <f>((D7*E7*0.01)/(D7+100+E7))*3600</f>
        <v>0.21259842519685043</v>
      </c>
      <c r="G7" s="20">
        <f>((D7*E7*0.01)/(D7+100+E7))*3600</f>
        <v>0.21259842519685043</v>
      </c>
      <c r="H7" s="21">
        <v>0</v>
      </c>
      <c r="I7" s="22">
        <v>0.6</v>
      </c>
      <c r="J7" s="22">
        <v>0.6</v>
      </c>
      <c r="K7" s="22">
        <f>((I7*J7*0.01)/(I7+100+J7))*3600</f>
        <v>0.12806324110671938</v>
      </c>
      <c r="L7" s="22">
        <f>K7/I7^$B$6</f>
        <v>0.12806324110671938</v>
      </c>
      <c r="M7" s="3"/>
    </row>
    <row r="8" spans="1:14" x14ac:dyDescent="0.45">
      <c r="A8" s="3"/>
      <c r="B8" s="3"/>
      <c r="C8" s="55">
        <v>0.89</v>
      </c>
      <c r="D8" s="20">
        <v>0.84899999999999998</v>
      </c>
      <c r="E8" s="20">
        <v>0.44900000000000001</v>
      </c>
      <c r="F8" s="20">
        <v>0.13500000000000001</v>
      </c>
      <c r="G8" s="41">
        <f>F8/D8^$B$6</f>
        <v>0.13500000000000001</v>
      </c>
      <c r="H8" s="21">
        <v>0.67</v>
      </c>
      <c r="I8" s="22">
        <v>0.52500000000000002</v>
      </c>
      <c r="J8" s="22">
        <v>0.52500000000000002</v>
      </c>
      <c r="K8" s="22">
        <v>9.8000000000000004E-2</v>
      </c>
      <c r="L8" s="22">
        <f t="shared" ref="L8:L16" si="0">K8/I8^$B$6</f>
        <v>9.8000000000000004E-2</v>
      </c>
      <c r="M8" s="3"/>
    </row>
    <row r="9" spans="1:14" x14ac:dyDescent="0.45">
      <c r="A9" s="3"/>
      <c r="B9" s="3"/>
      <c r="C9" s="55">
        <v>2.0299999999999998</v>
      </c>
      <c r="D9" s="20">
        <v>0.72699999999999998</v>
      </c>
      <c r="E9" s="20">
        <v>0.32700000000000001</v>
      </c>
      <c r="F9" s="20">
        <v>8.5000000000000006E-2</v>
      </c>
      <c r="G9" s="41">
        <f t="shared" ref="G9:G16" si="1">F9/D9^$B$6</f>
        <v>8.5000000000000006E-2</v>
      </c>
      <c r="H9" s="21">
        <v>2.67</v>
      </c>
      <c r="I9" s="22">
        <v>0.38200000000000001</v>
      </c>
      <c r="J9" s="22">
        <v>0.38200000000000001</v>
      </c>
      <c r="K9" s="22">
        <v>5.1999999999999998E-2</v>
      </c>
      <c r="L9" s="22">
        <f t="shared" si="0"/>
        <v>5.1999999999999998E-2</v>
      </c>
      <c r="M9" s="3"/>
    </row>
    <row r="10" spans="1:14" x14ac:dyDescent="0.45">
      <c r="A10" s="3"/>
      <c r="B10" s="3"/>
      <c r="C10" s="55">
        <v>3.89</v>
      </c>
      <c r="D10" s="20">
        <v>0.61</v>
      </c>
      <c r="E10" s="20">
        <v>0.21099999999999999</v>
      </c>
      <c r="F10" s="20">
        <v>4.5999999999999999E-2</v>
      </c>
      <c r="G10" s="41">
        <f t="shared" si="1"/>
        <v>4.5999999999999999E-2</v>
      </c>
      <c r="H10" s="21">
        <v>5.67</v>
      </c>
      <c r="I10" s="22">
        <v>0.27100000000000002</v>
      </c>
      <c r="J10" s="22">
        <v>0.27100000000000002</v>
      </c>
      <c r="K10" s="22">
        <v>2.5999999999999999E-2</v>
      </c>
      <c r="L10" s="22">
        <f t="shared" si="0"/>
        <v>2.5999999999999999E-2</v>
      </c>
      <c r="M10" s="3"/>
    </row>
    <row r="11" spans="1:14" x14ac:dyDescent="0.45">
      <c r="A11" s="3"/>
      <c r="B11" s="3"/>
      <c r="C11" s="55">
        <v>6.61</v>
      </c>
      <c r="D11" s="20">
        <v>0.52200000000000002</v>
      </c>
      <c r="E11" s="20">
        <v>0.122</v>
      </c>
      <c r="F11" s="20">
        <v>2.3E-2</v>
      </c>
      <c r="G11" s="41">
        <f t="shared" si="1"/>
        <v>2.3E-2</v>
      </c>
      <c r="H11" s="21">
        <v>12.11</v>
      </c>
      <c r="I11" s="22">
        <v>0.16700000000000001</v>
      </c>
      <c r="J11" s="22">
        <v>0.16700000000000001</v>
      </c>
      <c r="K11" s="22">
        <v>0.01</v>
      </c>
      <c r="L11" s="22">
        <f t="shared" si="0"/>
        <v>0.01</v>
      </c>
      <c r="M11" s="3"/>
    </row>
    <row r="12" spans="1:14" x14ac:dyDescent="0.45">
      <c r="A12" s="3"/>
      <c r="B12" s="3"/>
      <c r="C12" s="55">
        <v>10</v>
      </c>
      <c r="D12" s="20">
        <v>0.46700000000000003</v>
      </c>
      <c r="E12" s="20">
        <v>6.7000000000000004E-2</v>
      </c>
      <c r="F12" s="20">
        <v>1.0999999999999999E-2</v>
      </c>
      <c r="G12" s="41">
        <f t="shared" si="1"/>
        <v>1.0999999999999999E-2</v>
      </c>
      <c r="H12" s="21">
        <v>19.11</v>
      </c>
      <c r="I12" s="22">
        <v>0.11700000000000001</v>
      </c>
      <c r="J12" s="22">
        <v>0.11700000000000001</v>
      </c>
      <c r="K12" s="22">
        <v>5.0000000000000001E-3</v>
      </c>
      <c r="L12" s="22">
        <f t="shared" si="0"/>
        <v>5.0000000000000001E-3</v>
      </c>
      <c r="M12" s="3"/>
    </row>
    <row r="13" spans="1:14" x14ac:dyDescent="0.45">
      <c r="A13" s="3"/>
      <c r="B13" s="3"/>
      <c r="C13" s="55">
        <v>14.03</v>
      </c>
      <c r="D13" s="20">
        <v>0.435</v>
      </c>
      <c r="E13" s="20">
        <v>3.5000000000000003E-2</v>
      </c>
      <c r="F13" s="20">
        <v>5.0000000000000001E-3</v>
      </c>
      <c r="G13" s="41">
        <f t="shared" si="1"/>
        <v>5.0000000000000001E-3</v>
      </c>
      <c r="H13" s="21">
        <v>25.22</v>
      </c>
      <c r="I13" s="22">
        <v>9.2999999999999999E-2</v>
      </c>
      <c r="J13" s="22">
        <v>9.2999999999999999E-2</v>
      </c>
      <c r="K13" s="22">
        <v>3.0000000000000001E-3</v>
      </c>
      <c r="L13" s="22">
        <f t="shared" si="0"/>
        <v>3.0000000000000001E-3</v>
      </c>
      <c r="M13" s="3"/>
    </row>
    <row r="14" spans="1:14" x14ac:dyDescent="0.45">
      <c r="A14" s="3"/>
      <c r="B14" s="3"/>
      <c r="C14" s="55">
        <v>18.36</v>
      </c>
      <c r="D14" s="20">
        <v>0.41799999999999998</v>
      </c>
      <c r="E14" s="20">
        <v>1.7999999999999999E-2</v>
      </c>
      <c r="F14" s="20">
        <v>3.0000000000000001E-3</v>
      </c>
      <c r="G14" s="41">
        <f t="shared" si="1"/>
        <v>3.0000000000000001E-3</v>
      </c>
      <c r="H14" s="21">
        <v>46.89</v>
      </c>
      <c r="I14" s="22">
        <v>5.3999999999999999E-2</v>
      </c>
      <c r="J14" s="22">
        <v>5.3999999999999999E-2</v>
      </c>
      <c r="K14" s="22">
        <v>1E-3</v>
      </c>
      <c r="L14" s="22">
        <f t="shared" si="0"/>
        <v>1E-3</v>
      </c>
      <c r="M14" s="3"/>
    </row>
    <row r="15" spans="1:14" x14ac:dyDescent="0.45">
      <c r="C15" s="55">
        <v>22.97</v>
      </c>
      <c r="D15" s="20">
        <v>0.40899999999999997</v>
      </c>
      <c r="E15" s="20">
        <v>8.9999999999999993E-3</v>
      </c>
      <c r="F15" s="20">
        <v>1E-3</v>
      </c>
      <c r="G15" s="41">
        <f t="shared" si="1"/>
        <v>1E-3</v>
      </c>
      <c r="H15" s="21">
        <v>89.22</v>
      </c>
      <c r="I15" s="22">
        <v>0.03</v>
      </c>
      <c r="J15" s="22">
        <v>0.03</v>
      </c>
      <c r="K15" s="22">
        <v>0</v>
      </c>
      <c r="L15" s="22">
        <f t="shared" si="0"/>
        <v>0</v>
      </c>
      <c r="M15" s="3"/>
    </row>
    <row r="16" spans="1:14" x14ac:dyDescent="0.45">
      <c r="C16" s="55">
        <v>27.78</v>
      </c>
      <c r="D16" s="20">
        <v>0.40500000000000003</v>
      </c>
      <c r="E16" s="20">
        <v>5.0000000000000001E-3</v>
      </c>
      <c r="F16" s="20">
        <v>1E-3</v>
      </c>
      <c r="G16" s="41">
        <f t="shared" si="1"/>
        <v>1E-3</v>
      </c>
      <c r="H16" s="21">
        <v>111.11</v>
      </c>
      <c r="I16" s="22">
        <v>2.4E-2</v>
      </c>
      <c r="J16" s="22">
        <v>2.4E-2</v>
      </c>
      <c r="K16" s="22">
        <v>0</v>
      </c>
      <c r="L16" s="22">
        <f t="shared" si="0"/>
        <v>0</v>
      </c>
      <c r="M16" s="3"/>
    </row>
    <row r="17" spans="14:14" x14ac:dyDescent="0.45">
      <c r="N17" s="3"/>
    </row>
    <row r="18" spans="14:14" x14ac:dyDescent="0.45">
      <c r="N18" s="3"/>
    </row>
    <row r="19" spans="14:14" x14ac:dyDescent="0.45">
      <c r="N19" s="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zoomScale="110" zoomScaleNormal="110" workbookViewId="0"/>
  </sheetViews>
  <sheetFormatPr defaultColWidth="8.86328125" defaultRowHeight="14.25" x14ac:dyDescent="0.45"/>
  <cols>
    <col min="1" max="1" width="9.86328125" bestFit="1" customWidth="1"/>
    <col min="6" max="6" width="10.1328125" bestFit="1" customWidth="1"/>
    <col min="11" max="11" width="10.1328125" bestFit="1" customWidth="1"/>
  </cols>
  <sheetData>
    <row r="1" spans="1:20" x14ac:dyDescent="0.45">
      <c r="C1" s="9" t="s">
        <v>9</v>
      </c>
      <c r="D1" s="9" t="s">
        <v>12</v>
      </c>
      <c r="G1" s="54"/>
      <c r="H1" s="5" t="s">
        <v>9</v>
      </c>
      <c r="I1" s="5" t="s">
        <v>12</v>
      </c>
      <c r="J1" s="54"/>
      <c r="K1" s="54"/>
    </row>
    <row r="2" spans="1:20" x14ac:dyDescent="0.45">
      <c r="C2" s="9" t="s">
        <v>10</v>
      </c>
      <c r="D2" s="9" t="s">
        <v>13</v>
      </c>
      <c r="G2" s="54"/>
      <c r="H2" s="5" t="s">
        <v>10</v>
      </c>
      <c r="I2" s="5" t="s">
        <v>15</v>
      </c>
      <c r="J2" s="54"/>
      <c r="K2" s="54"/>
    </row>
    <row r="3" spans="1:20" x14ac:dyDescent="0.45">
      <c r="C3" s="9" t="s">
        <v>11</v>
      </c>
      <c r="D3" s="9" t="s">
        <v>14</v>
      </c>
      <c r="G3" s="54"/>
      <c r="H3" s="5" t="s">
        <v>11</v>
      </c>
      <c r="I3" s="5" t="s">
        <v>14</v>
      </c>
      <c r="J3" s="54"/>
      <c r="K3" s="54"/>
    </row>
    <row r="4" spans="1:20" x14ac:dyDescent="0.45">
      <c r="C4" s="52"/>
      <c r="D4" s="52"/>
      <c r="G4" s="54"/>
      <c r="H4" s="54"/>
      <c r="I4" s="54"/>
      <c r="J4" s="54"/>
      <c r="K4" s="54"/>
    </row>
    <row r="5" spans="1:20" x14ac:dyDescent="0.45">
      <c r="C5" s="9" t="s">
        <v>3</v>
      </c>
      <c r="D5" s="52"/>
      <c r="G5" s="54"/>
      <c r="H5" s="5" t="s">
        <v>5</v>
      </c>
      <c r="I5" s="54"/>
      <c r="J5" s="54"/>
      <c r="K5" s="54"/>
      <c r="N5" s="3"/>
    </row>
    <row r="6" spans="1:20" ht="15.75" x14ac:dyDescent="0.45">
      <c r="A6" s="13" t="s">
        <v>0</v>
      </c>
      <c r="B6" s="13">
        <v>0</v>
      </c>
      <c r="C6" s="16" t="s">
        <v>45</v>
      </c>
      <c r="D6" s="16" t="s">
        <v>36</v>
      </c>
      <c r="E6" s="16" t="s">
        <v>37</v>
      </c>
      <c r="F6" s="16" t="s">
        <v>46</v>
      </c>
      <c r="G6" s="39" t="s">
        <v>22</v>
      </c>
      <c r="H6" s="48" t="s">
        <v>45</v>
      </c>
      <c r="I6" s="48" t="s">
        <v>36</v>
      </c>
      <c r="J6" s="48" t="s">
        <v>37</v>
      </c>
      <c r="K6" s="48" t="s">
        <v>46</v>
      </c>
      <c r="L6" s="48" t="s">
        <v>23</v>
      </c>
      <c r="N6" s="12"/>
    </row>
    <row r="7" spans="1:20" x14ac:dyDescent="0.45">
      <c r="C7" s="55">
        <v>0</v>
      </c>
      <c r="D7" s="41">
        <v>1</v>
      </c>
      <c r="E7" s="41">
        <v>0.6</v>
      </c>
      <c r="F7" s="20">
        <f>((D7*E7*0.01)/(D7+100+E7))*3600</f>
        <v>0.21259842519685043</v>
      </c>
      <c r="G7" s="41">
        <f>F7/D7^$B$6</f>
        <v>0.21259842519685043</v>
      </c>
      <c r="H7" s="46">
        <v>0</v>
      </c>
      <c r="I7" s="47">
        <v>1</v>
      </c>
      <c r="J7" s="47">
        <v>0.8</v>
      </c>
      <c r="K7" s="47">
        <f>((I7*J7*0.01)/(I7+100+J7))*3600</f>
        <v>0.28290766208251478</v>
      </c>
      <c r="L7" s="47">
        <f t="shared" ref="L7:L16" si="0">K7/I7^$B$6</f>
        <v>0.28290766208251478</v>
      </c>
      <c r="N7" s="3"/>
      <c r="T7" s="10"/>
    </row>
    <row r="8" spans="1:20" x14ac:dyDescent="0.45">
      <c r="A8" s="3"/>
      <c r="B8" s="3"/>
      <c r="C8" s="55">
        <v>0.89</v>
      </c>
      <c r="D8" s="20">
        <v>0.84899999999999998</v>
      </c>
      <c r="E8" s="20">
        <v>0.44900000000000001</v>
      </c>
      <c r="F8" s="20">
        <v>0.13500000000000001</v>
      </c>
      <c r="G8" s="41">
        <f t="shared" ref="G8:G16" si="1">F8/D8^$B$6</f>
        <v>0.13500000000000001</v>
      </c>
      <c r="H8" s="46">
        <v>0.33</v>
      </c>
      <c r="I8" s="47">
        <v>0.91500000000000004</v>
      </c>
      <c r="J8" s="47">
        <v>0.71499999999999997</v>
      </c>
      <c r="K8" s="47">
        <v>0.23200000000000001</v>
      </c>
      <c r="L8" s="47">
        <f t="shared" si="0"/>
        <v>0.23200000000000001</v>
      </c>
      <c r="N8" s="3"/>
    </row>
    <row r="9" spans="1:20" x14ac:dyDescent="0.45">
      <c r="A9" s="3"/>
      <c r="B9" s="3"/>
      <c r="C9" s="55">
        <v>2.0299999999999998</v>
      </c>
      <c r="D9" s="20">
        <v>0.72699999999999998</v>
      </c>
      <c r="E9" s="20">
        <v>0.32700000000000001</v>
      </c>
      <c r="F9" s="20">
        <v>8.5000000000000006E-2</v>
      </c>
      <c r="G9" s="41">
        <f t="shared" si="1"/>
        <v>8.5000000000000006E-2</v>
      </c>
      <c r="H9" s="46">
        <v>1</v>
      </c>
      <c r="I9" s="47">
        <v>0.78500000000000003</v>
      </c>
      <c r="J9" s="47">
        <v>0.58499999999999996</v>
      </c>
      <c r="K9" s="47">
        <v>0.16300000000000001</v>
      </c>
      <c r="L9" s="47">
        <f t="shared" si="0"/>
        <v>0.16300000000000001</v>
      </c>
      <c r="N9" s="3"/>
    </row>
    <row r="10" spans="1:20" x14ac:dyDescent="0.45">
      <c r="A10" s="3"/>
      <c r="B10" s="3"/>
      <c r="C10" s="55">
        <v>3.89</v>
      </c>
      <c r="D10" s="20">
        <v>0.61</v>
      </c>
      <c r="E10" s="20">
        <v>0.21099999999999999</v>
      </c>
      <c r="F10" s="20">
        <v>4.5999999999999999E-2</v>
      </c>
      <c r="G10" s="41">
        <f t="shared" si="1"/>
        <v>4.5999999999999999E-2</v>
      </c>
      <c r="H10" s="46">
        <v>1.92</v>
      </c>
      <c r="I10" s="47">
        <v>0.66200000000000003</v>
      </c>
      <c r="J10" s="47">
        <v>0.46200000000000002</v>
      </c>
      <c r="K10" s="47">
        <v>0.109</v>
      </c>
      <c r="L10" s="47">
        <f t="shared" si="0"/>
        <v>0.109</v>
      </c>
      <c r="N10" s="3"/>
    </row>
    <row r="11" spans="1:20" x14ac:dyDescent="0.45">
      <c r="A11" s="3"/>
      <c r="B11" s="3"/>
      <c r="C11" s="55">
        <v>6.61</v>
      </c>
      <c r="D11" s="20">
        <v>0.52200000000000002</v>
      </c>
      <c r="E11" s="20">
        <v>0.122</v>
      </c>
      <c r="F11" s="20">
        <v>2.3E-2</v>
      </c>
      <c r="G11" s="41">
        <f t="shared" si="1"/>
        <v>2.3E-2</v>
      </c>
      <c r="H11" s="46">
        <v>3.08</v>
      </c>
      <c r="I11" s="47">
        <v>0.56000000000000005</v>
      </c>
      <c r="J11" s="47">
        <v>0.36</v>
      </c>
      <c r="K11" s="47">
        <v>7.1999999999999995E-2</v>
      </c>
      <c r="L11" s="47">
        <f t="shared" si="0"/>
        <v>7.1999999999999995E-2</v>
      </c>
      <c r="N11" s="3"/>
    </row>
    <row r="12" spans="1:20" x14ac:dyDescent="0.45">
      <c r="A12" s="3"/>
      <c r="B12" s="3"/>
      <c r="C12" s="55">
        <v>10</v>
      </c>
      <c r="D12" s="20">
        <v>0.46700000000000003</v>
      </c>
      <c r="E12" s="20">
        <v>6.7000000000000004E-2</v>
      </c>
      <c r="F12" s="20">
        <v>1.0999999999999999E-2</v>
      </c>
      <c r="G12" s="41">
        <f t="shared" si="1"/>
        <v>1.0999999999999999E-2</v>
      </c>
      <c r="H12" s="46">
        <v>4.38</v>
      </c>
      <c r="I12" s="47">
        <v>0.48299999999999998</v>
      </c>
      <c r="J12" s="47">
        <v>0.28299999999999997</v>
      </c>
      <c r="K12" s="47">
        <v>4.9000000000000002E-2</v>
      </c>
      <c r="L12" s="47">
        <f t="shared" si="0"/>
        <v>4.9000000000000002E-2</v>
      </c>
      <c r="N12" s="3"/>
    </row>
    <row r="13" spans="1:20" x14ac:dyDescent="0.45">
      <c r="C13" s="55">
        <v>14.03</v>
      </c>
      <c r="D13" s="20">
        <v>0.435</v>
      </c>
      <c r="E13" s="20">
        <v>3.5000000000000003E-2</v>
      </c>
      <c r="F13" s="20">
        <v>5.0000000000000001E-3</v>
      </c>
      <c r="G13" s="41">
        <f t="shared" si="1"/>
        <v>5.0000000000000001E-3</v>
      </c>
      <c r="H13" s="46">
        <v>6.29</v>
      </c>
      <c r="I13" s="47">
        <v>0.40899999999999997</v>
      </c>
      <c r="J13" s="47">
        <v>0.20899999999999999</v>
      </c>
      <c r="K13" s="47">
        <v>3.1E-2</v>
      </c>
      <c r="L13" s="47">
        <f t="shared" si="0"/>
        <v>3.1E-2</v>
      </c>
      <c r="N13" s="3"/>
    </row>
    <row r="14" spans="1:20" x14ac:dyDescent="0.45">
      <c r="C14" s="55">
        <v>18.36</v>
      </c>
      <c r="D14" s="20">
        <v>0.41799999999999998</v>
      </c>
      <c r="E14" s="20">
        <v>1.7999999999999999E-2</v>
      </c>
      <c r="F14" s="20">
        <v>3.0000000000000001E-3</v>
      </c>
      <c r="G14" s="41">
        <f t="shared" si="1"/>
        <v>3.0000000000000001E-3</v>
      </c>
      <c r="H14" s="46">
        <v>11.54</v>
      </c>
      <c r="I14" s="47">
        <v>0.308</v>
      </c>
      <c r="J14" s="47">
        <v>0.108</v>
      </c>
      <c r="K14" s="47">
        <v>1.2E-2</v>
      </c>
      <c r="L14" s="47">
        <f t="shared" si="0"/>
        <v>1.2E-2</v>
      </c>
      <c r="N14" s="3"/>
    </row>
    <row r="15" spans="1:20" x14ac:dyDescent="0.45">
      <c r="C15" s="55">
        <v>22.97</v>
      </c>
      <c r="D15" s="20">
        <v>0.40899999999999997</v>
      </c>
      <c r="E15" s="20">
        <v>8.9999999999999993E-3</v>
      </c>
      <c r="F15" s="20">
        <v>1E-3</v>
      </c>
      <c r="G15" s="41">
        <f t="shared" si="1"/>
        <v>1E-3</v>
      </c>
      <c r="H15" s="46">
        <v>22.92</v>
      </c>
      <c r="I15" s="47">
        <v>0.23699999999999999</v>
      </c>
      <c r="J15" s="47">
        <v>3.6999999999999998E-2</v>
      </c>
      <c r="K15" s="47">
        <v>3.0000000000000001E-3</v>
      </c>
      <c r="L15" s="47">
        <f t="shared" si="0"/>
        <v>3.0000000000000001E-3</v>
      </c>
      <c r="N15" s="3"/>
    </row>
    <row r="16" spans="1:20" x14ac:dyDescent="0.45">
      <c r="C16" s="55">
        <v>27.78</v>
      </c>
      <c r="D16" s="20">
        <v>0.40500000000000003</v>
      </c>
      <c r="E16" s="20">
        <v>5.0000000000000001E-3</v>
      </c>
      <c r="F16" s="20">
        <v>1E-3</v>
      </c>
      <c r="G16" s="41">
        <f t="shared" si="1"/>
        <v>1E-3</v>
      </c>
      <c r="H16" s="46">
        <v>41.67</v>
      </c>
      <c r="I16" s="47">
        <v>0.20799999999999999</v>
      </c>
      <c r="J16" s="47">
        <v>8.0000000000000002E-3</v>
      </c>
      <c r="K16" s="47">
        <v>1E-3</v>
      </c>
      <c r="L16" s="47">
        <f t="shared" si="0"/>
        <v>1E-3</v>
      </c>
      <c r="N16" s="3"/>
    </row>
    <row r="17" spans="14:14" x14ac:dyDescent="0.45">
      <c r="N17" s="3"/>
    </row>
    <row r="18" spans="14:14" x14ac:dyDescent="0.45">
      <c r="N18" s="3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zoomScale="110" zoomScaleNormal="110" workbookViewId="0"/>
  </sheetViews>
  <sheetFormatPr defaultColWidth="8.86328125" defaultRowHeight="14.25" x14ac:dyDescent="0.45"/>
  <cols>
    <col min="1" max="1" width="9.73046875" bestFit="1" customWidth="1"/>
    <col min="6" max="6" width="10.1328125" bestFit="1" customWidth="1"/>
    <col min="11" max="11" width="10.1328125" bestFit="1" customWidth="1"/>
  </cols>
  <sheetData>
    <row r="1" spans="1:20" x14ac:dyDescent="0.45">
      <c r="C1" s="9" t="s">
        <v>9</v>
      </c>
      <c r="D1" s="9" t="s">
        <v>12</v>
      </c>
      <c r="G1" s="54"/>
      <c r="H1" s="5" t="s">
        <v>9</v>
      </c>
      <c r="I1" s="5" t="s">
        <v>12</v>
      </c>
      <c r="J1" s="54"/>
    </row>
    <row r="2" spans="1:20" x14ac:dyDescent="0.45">
      <c r="C2" s="9" t="s">
        <v>10</v>
      </c>
      <c r="D2" s="9" t="s">
        <v>13</v>
      </c>
      <c r="G2" s="54"/>
      <c r="H2" s="5" t="s">
        <v>10</v>
      </c>
      <c r="I2" s="5" t="s">
        <v>15</v>
      </c>
      <c r="J2" s="54"/>
    </row>
    <row r="3" spans="1:20" x14ac:dyDescent="0.45">
      <c r="C3" s="9" t="s">
        <v>11</v>
      </c>
      <c r="D3" s="9" t="s">
        <v>14</v>
      </c>
      <c r="G3" s="54"/>
      <c r="H3" s="5" t="s">
        <v>11</v>
      </c>
      <c r="I3" s="5" t="s">
        <v>14</v>
      </c>
      <c r="J3" s="54"/>
    </row>
    <row r="4" spans="1:20" x14ac:dyDescent="0.45">
      <c r="C4" s="52"/>
      <c r="D4" s="52"/>
      <c r="G4" s="54"/>
      <c r="H4" s="54"/>
      <c r="I4" s="54"/>
      <c r="J4" s="54"/>
    </row>
    <row r="5" spans="1:20" x14ac:dyDescent="0.45">
      <c r="C5" s="9" t="s">
        <v>3</v>
      </c>
      <c r="D5" s="52"/>
      <c r="G5" s="54"/>
      <c r="H5" s="5" t="s">
        <v>5</v>
      </c>
      <c r="I5" s="54"/>
      <c r="J5" s="54"/>
      <c r="M5" s="3"/>
      <c r="N5" s="3"/>
      <c r="O5" s="3"/>
    </row>
    <row r="6" spans="1:20" ht="15.75" x14ac:dyDescent="0.45">
      <c r="A6" s="3"/>
      <c r="B6" s="3"/>
      <c r="C6" s="16" t="s">
        <v>45</v>
      </c>
      <c r="D6" s="16" t="s">
        <v>36</v>
      </c>
      <c r="E6" s="16" t="s">
        <v>37</v>
      </c>
      <c r="F6" s="16" t="s">
        <v>46</v>
      </c>
      <c r="G6" s="39" t="s">
        <v>25</v>
      </c>
      <c r="H6" s="48" t="s">
        <v>45</v>
      </c>
      <c r="I6" s="48" t="s">
        <v>36</v>
      </c>
      <c r="J6" s="48" t="s">
        <v>37</v>
      </c>
      <c r="K6" s="48" t="s">
        <v>46</v>
      </c>
      <c r="L6" s="15" t="s">
        <v>25</v>
      </c>
      <c r="M6" s="12"/>
      <c r="N6" s="12"/>
      <c r="O6" s="3"/>
    </row>
    <row r="7" spans="1:20" x14ac:dyDescent="0.45">
      <c r="A7" s="13" t="s">
        <v>1</v>
      </c>
      <c r="B7" s="13">
        <v>0</v>
      </c>
      <c r="C7" s="55">
        <v>0</v>
      </c>
      <c r="D7" s="41">
        <v>1</v>
      </c>
      <c r="E7" s="41">
        <v>0.6</v>
      </c>
      <c r="F7" s="20">
        <f>((D7*E7*0.01)/(D7+100+E7))*3600</f>
        <v>0.21259842519685043</v>
      </c>
      <c r="G7" s="41">
        <f>F7/E7^$B$7</f>
        <v>0.21259842519685043</v>
      </c>
      <c r="H7" s="46">
        <v>0</v>
      </c>
      <c r="I7" s="47">
        <v>1</v>
      </c>
      <c r="J7" s="47">
        <v>0.8</v>
      </c>
      <c r="K7" s="47">
        <f>((I7*J7*0.01)/(I7+100+J7))*3600</f>
        <v>0.28290766208251478</v>
      </c>
      <c r="L7" s="47">
        <f>K7/J7^$B$7</f>
        <v>0.28290766208251478</v>
      </c>
      <c r="M7" s="3"/>
      <c r="N7" s="3"/>
      <c r="O7" s="3"/>
      <c r="T7" s="10"/>
    </row>
    <row r="8" spans="1:20" x14ac:dyDescent="0.45">
      <c r="A8" s="3"/>
      <c r="B8" s="3"/>
      <c r="C8" s="55">
        <v>0.89</v>
      </c>
      <c r="D8" s="20">
        <v>0.84899999999999998</v>
      </c>
      <c r="E8" s="20">
        <v>0.44900000000000001</v>
      </c>
      <c r="F8" s="20">
        <v>0.13500000000000001</v>
      </c>
      <c r="G8" s="41">
        <f t="shared" ref="G8:G16" si="0">F8/E8^$B$7</f>
        <v>0.13500000000000001</v>
      </c>
      <c r="H8" s="46">
        <v>0.33</v>
      </c>
      <c r="I8" s="47">
        <v>0.91500000000000004</v>
      </c>
      <c r="J8" s="47">
        <v>0.71499999999999997</v>
      </c>
      <c r="K8" s="47">
        <v>0.23200000000000001</v>
      </c>
      <c r="L8" s="47">
        <f t="shared" ref="L8:L15" si="1">K8/J8^$B$7</f>
        <v>0.23200000000000001</v>
      </c>
      <c r="M8" s="14"/>
      <c r="N8" s="3"/>
      <c r="O8" s="3"/>
    </row>
    <row r="9" spans="1:20" x14ac:dyDescent="0.45">
      <c r="A9" s="3"/>
      <c r="B9" s="3"/>
      <c r="C9" s="55">
        <v>2.0299999999999998</v>
      </c>
      <c r="D9" s="20">
        <v>0.72699999999999998</v>
      </c>
      <c r="E9" s="20">
        <v>0.32700000000000001</v>
      </c>
      <c r="F9" s="20">
        <v>8.5000000000000006E-2</v>
      </c>
      <c r="G9" s="41">
        <f t="shared" si="0"/>
        <v>8.5000000000000006E-2</v>
      </c>
      <c r="H9" s="46">
        <v>1</v>
      </c>
      <c r="I9" s="47">
        <v>0.78500000000000003</v>
      </c>
      <c r="J9" s="47">
        <v>0.58499999999999996</v>
      </c>
      <c r="K9" s="47">
        <v>0.16300000000000001</v>
      </c>
      <c r="L9" s="47">
        <f t="shared" si="1"/>
        <v>0.16300000000000001</v>
      </c>
      <c r="M9" s="14"/>
      <c r="N9" s="3"/>
      <c r="O9" s="3"/>
    </row>
    <row r="10" spans="1:20" x14ac:dyDescent="0.45">
      <c r="A10" s="3"/>
      <c r="B10" s="3"/>
      <c r="C10" s="55">
        <v>3.89</v>
      </c>
      <c r="D10" s="20">
        <v>0.61</v>
      </c>
      <c r="E10" s="20">
        <v>0.21099999999999999</v>
      </c>
      <c r="F10" s="20">
        <v>4.5999999999999999E-2</v>
      </c>
      <c r="G10" s="41">
        <f t="shared" si="0"/>
        <v>4.5999999999999999E-2</v>
      </c>
      <c r="H10" s="46">
        <v>1.92</v>
      </c>
      <c r="I10" s="47">
        <v>0.66200000000000003</v>
      </c>
      <c r="J10" s="47">
        <v>0.46200000000000002</v>
      </c>
      <c r="K10" s="47">
        <v>0.109</v>
      </c>
      <c r="L10" s="47">
        <f t="shared" si="1"/>
        <v>0.109</v>
      </c>
      <c r="M10" s="14"/>
      <c r="N10" s="3"/>
      <c r="O10" s="3"/>
    </row>
    <row r="11" spans="1:20" x14ac:dyDescent="0.45">
      <c r="A11" s="3"/>
      <c r="B11" s="3"/>
      <c r="C11" s="55">
        <v>6.61</v>
      </c>
      <c r="D11" s="20">
        <v>0.52200000000000002</v>
      </c>
      <c r="E11" s="20">
        <v>0.122</v>
      </c>
      <c r="F11" s="20">
        <v>2.3E-2</v>
      </c>
      <c r="G11" s="41">
        <f t="shared" si="0"/>
        <v>2.3E-2</v>
      </c>
      <c r="H11" s="46">
        <v>3.08</v>
      </c>
      <c r="I11" s="47">
        <v>0.56000000000000005</v>
      </c>
      <c r="J11" s="47">
        <v>0.36</v>
      </c>
      <c r="K11" s="47">
        <v>7.1999999999999995E-2</v>
      </c>
      <c r="L11" s="47">
        <f t="shared" si="1"/>
        <v>7.1999999999999995E-2</v>
      </c>
      <c r="M11" s="14"/>
      <c r="N11" s="3"/>
      <c r="O11" s="3"/>
    </row>
    <row r="12" spans="1:20" x14ac:dyDescent="0.45">
      <c r="A12" s="3"/>
      <c r="B12" s="3"/>
      <c r="C12" s="55">
        <v>10</v>
      </c>
      <c r="D12" s="20">
        <v>0.46700000000000003</v>
      </c>
      <c r="E12" s="20">
        <v>6.7000000000000004E-2</v>
      </c>
      <c r="F12" s="20">
        <v>1.0999999999999999E-2</v>
      </c>
      <c r="G12" s="41">
        <f t="shared" si="0"/>
        <v>1.0999999999999999E-2</v>
      </c>
      <c r="H12" s="46">
        <v>4.38</v>
      </c>
      <c r="I12" s="47">
        <v>0.48299999999999998</v>
      </c>
      <c r="J12" s="47">
        <v>0.28299999999999997</v>
      </c>
      <c r="K12" s="47">
        <v>4.9000000000000002E-2</v>
      </c>
      <c r="L12" s="47">
        <f t="shared" si="1"/>
        <v>4.9000000000000002E-2</v>
      </c>
      <c r="M12" s="14"/>
      <c r="N12" s="3"/>
      <c r="O12" s="3"/>
    </row>
    <row r="13" spans="1:20" x14ac:dyDescent="0.45">
      <c r="C13" s="55">
        <v>14.03</v>
      </c>
      <c r="D13" s="20">
        <v>0.435</v>
      </c>
      <c r="E13" s="20">
        <v>3.5000000000000003E-2</v>
      </c>
      <c r="F13" s="20">
        <v>5.0000000000000001E-3</v>
      </c>
      <c r="G13" s="41">
        <f t="shared" si="0"/>
        <v>5.0000000000000001E-3</v>
      </c>
      <c r="H13" s="46">
        <v>6.29</v>
      </c>
      <c r="I13" s="47">
        <v>0.40899999999999997</v>
      </c>
      <c r="J13" s="47">
        <v>0.20899999999999999</v>
      </c>
      <c r="K13" s="47">
        <v>3.1E-2</v>
      </c>
      <c r="L13" s="47">
        <f t="shared" si="1"/>
        <v>3.1E-2</v>
      </c>
      <c r="M13" s="14"/>
      <c r="N13" s="3"/>
      <c r="O13" s="3"/>
    </row>
    <row r="14" spans="1:20" x14ac:dyDescent="0.45">
      <c r="C14" s="55">
        <v>18.36</v>
      </c>
      <c r="D14" s="20">
        <v>0.41799999999999998</v>
      </c>
      <c r="E14" s="20">
        <v>1.7999999999999999E-2</v>
      </c>
      <c r="F14" s="20">
        <v>3.0000000000000001E-3</v>
      </c>
      <c r="G14" s="41">
        <f t="shared" si="0"/>
        <v>3.0000000000000001E-3</v>
      </c>
      <c r="H14" s="46">
        <v>11.54</v>
      </c>
      <c r="I14" s="47">
        <v>0.308</v>
      </c>
      <c r="J14" s="47">
        <v>0.108</v>
      </c>
      <c r="K14" s="47">
        <v>1.2E-2</v>
      </c>
      <c r="L14" s="47">
        <f t="shared" si="1"/>
        <v>1.2E-2</v>
      </c>
      <c r="M14" s="14"/>
      <c r="N14" s="3"/>
      <c r="O14" s="3"/>
    </row>
    <row r="15" spans="1:20" x14ac:dyDescent="0.45">
      <c r="C15" s="55">
        <v>22.97</v>
      </c>
      <c r="D15" s="20">
        <v>0.40899999999999997</v>
      </c>
      <c r="E15" s="20">
        <v>8.9999999999999993E-3</v>
      </c>
      <c r="F15" s="20">
        <v>1E-3</v>
      </c>
      <c r="G15" s="41">
        <f t="shared" si="0"/>
        <v>1E-3</v>
      </c>
      <c r="H15" s="46">
        <v>22.92</v>
      </c>
      <c r="I15" s="47">
        <v>0.23699999999999999</v>
      </c>
      <c r="J15" s="47">
        <v>3.6999999999999998E-2</v>
      </c>
      <c r="K15" s="47">
        <v>3.0000000000000001E-3</v>
      </c>
      <c r="L15" s="47">
        <f t="shared" si="1"/>
        <v>3.0000000000000001E-3</v>
      </c>
      <c r="M15" s="14"/>
      <c r="N15" s="3"/>
      <c r="O15" s="3"/>
    </row>
    <row r="16" spans="1:20" x14ac:dyDescent="0.45">
      <c r="C16" s="55">
        <v>27.78</v>
      </c>
      <c r="D16" s="20">
        <v>0.40500000000000003</v>
      </c>
      <c r="E16" s="20">
        <v>5.0000000000000001E-3</v>
      </c>
      <c r="F16" s="20">
        <v>1E-3</v>
      </c>
      <c r="G16" s="41">
        <f t="shared" si="0"/>
        <v>1E-3</v>
      </c>
      <c r="H16" s="46">
        <v>41.67</v>
      </c>
      <c r="I16" s="47">
        <v>0.20799999999999999</v>
      </c>
      <c r="J16" s="47">
        <v>8.0000000000000002E-3</v>
      </c>
      <c r="K16" s="47">
        <v>1E-3</v>
      </c>
      <c r="L16" s="47">
        <f>K16/J16^$B$7</f>
        <v>1E-3</v>
      </c>
      <c r="M16" s="14"/>
      <c r="N16" s="3"/>
      <c r="O16" s="3"/>
    </row>
    <row r="17" spans="12:15" x14ac:dyDescent="0.45">
      <c r="L17" s="3"/>
      <c r="M17" s="3"/>
      <c r="N17" s="3"/>
      <c r="O17" s="3"/>
    </row>
    <row r="18" spans="12:15" x14ac:dyDescent="0.45">
      <c r="L18" s="3"/>
      <c r="M18" s="3"/>
      <c r="N18" s="3"/>
      <c r="O18" s="3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110" zoomScaleNormal="110" workbookViewId="0"/>
  </sheetViews>
  <sheetFormatPr defaultColWidth="8.86328125" defaultRowHeight="14.25" x14ac:dyDescent="0.45"/>
  <cols>
    <col min="1" max="1" width="9.73046875" bestFit="1" customWidth="1"/>
    <col min="6" max="6" width="10.1328125" bestFit="1" customWidth="1"/>
    <col min="7" max="7" width="8.86328125" customWidth="1"/>
    <col min="11" max="11" width="10.1328125" bestFit="1" customWidth="1"/>
    <col min="12" max="12" width="8.86328125" customWidth="1"/>
  </cols>
  <sheetData>
    <row r="1" spans="1:15" x14ac:dyDescent="0.45">
      <c r="B1" s="52"/>
      <c r="C1" s="9" t="s">
        <v>9</v>
      </c>
      <c r="D1" s="9" t="s">
        <v>12</v>
      </c>
      <c r="G1" s="53"/>
      <c r="H1" s="8" t="s">
        <v>9</v>
      </c>
      <c r="I1" s="8" t="s">
        <v>13</v>
      </c>
    </row>
    <row r="2" spans="1:15" x14ac:dyDescent="0.45">
      <c r="B2" s="52"/>
      <c r="C2" s="9" t="s">
        <v>10</v>
      </c>
      <c r="D2" s="9" t="s">
        <v>13</v>
      </c>
      <c r="G2" s="53"/>
      <c r="H2" s="8" t="s">
        <v>10</v>
      </c>
      <c r="I2" s="8" t="s">
        <v>13</v>
      </c>
    </row>
    <row r="3" spans="1:15" x14ac:dyDescent="0.45">
      <c r="B3" s="52"/>
      <c r="C3" s="9" t="s">
        <v>11</v>
      </c>
      <c r="D3" s="9" t="s">
        <v>14</v>
      </c>
      <c r="G3" s="53"/>
      <c r="H3" s="8" t="s">
        <v>11</v>
      </c>
      <c r="I3" s="8" t="s">
        <v>14</v>
      </c>
    </row>
    <row r="4" spans="1:15" x14ac:dyDescent="0.45">
      <c r="B4" s="52"/>
      <c r="C4" s="52"/>
      <c r="D4" s="52"/>
      <c r="G4" s="53"/>
      <c r="H4" s="53"/>
      <c r="I4" s="53"/>
    </row>
    <row r="5" spans="1:15" x14ac:dyDescent="0.45">
      <c r="B5" s="52"/>
      <c r="C5" s="9" t="s">
        <v>3</v>
      </c>
      <c r="D5" s="52"/>
      <c r="G5" s="53"/>
      <c r="H5" s="8" t="s">
        <v>4</v>
      </c>
      <c r="I5" s="53"/>
      <c r="N5" s="3"/>
    </row>
    <row r="6" spans="1:15" ht="15.75" x14ac:dyDescent="0.45">
      <c r="C6" s="16" t="s">
        <v>45</v>
      </c>
      <c r="D6" s="16" t="s">
        <v>36</v>
      </c>
      <c r="E6" s="16" t="s">
        <v>37</v>
      </c>
      <c r="F6" s="16" t="s">
        <v>46</v>
      </c>
      <c r="G6" s="39" t="s">
        <v>25</v>
      </c>
      <c r="H6" s="17" t="s">
        <v>45</v>
      </c>
      <c r="I6" s="17" t="s">
        <v>36</v>
      </c>
      <c r="J6" s="17" t="s">
        <v>37</v>
      </c>
      <c r="K6" s="17" t="s">
        <v>46</v>
      </c>
      <c r="L6" s="17" t="s">
        <v>24</v>
      </c>
    </row>
    <row r="7" spans="1:15" x14ac:dyDescent="0.45">
      <c r="A7" s="13" t="s">
        <v>1</v>
      </c>
      <c r="B7" s="13">
        <v>0</v>
      </c>
      <c r="C7" s="55">
        <v>0</v>
      </c>
      <c r="D7" s="41">
        <v>1</v>
      </c>
      <c r="E7" s="41">
        <v>0.6</v>
      </c>
      <c r="F7" s="20">
        <f>((D7*E7*0.01)/(D7+100+E7))*3600</f>
        <v>0.21259842519685043</v>
      </c>
      <c r="G7" s="41">
        <f t="shared" ref="G7:G16" si="0">F7/E7^$B$7</f>
        <v>0.21259842519685043</v>
      </c>
      <c r="H7" s="21">
        <v>0</v>
      </c>
      <c r="I7" s="22">
        <v>0.6</v>
      </c>
      <c r="J7" s="22">
        <v>0.6</v>
      </c>
      <c r="K7" s="22">
        <f>((I7*J7*0.01)/(I7+100+J7))*3600</f>
        <v>0.12806324110671938</v>
      </c>
      <c r="L7" s="22">
        <f t="shared" ref="L7:L15" si="1">K7/J7^$B$7</f>
        <v>0.12806324110671938</v>
      </c>
    </row>
    <row r="8" spans="1:15" x14ac:dyDescent="0.45">
      <c r="A8" s="3"/>
      <c r="B8" s="3"/>
      <c r="C8" s="55">
        <v>0.89</v>
      </c>
      <c r="D8" s="20">
        <v>0.84899999999999998</v>
      </c>
      <c r="E8" s="20">
        <v>0.44900000000000001</v>
      </c>
      <c r="F8" s="20">
        <v>0.13500000000000001</v>
      </c>
      <c r="G8" s="41">
        <f t="shared" si="0"/>
        <v>0.13500000000000001</v>
      </c>
      <c r="H8" s="21">
        <v>0.67</v>
      </c>
      <c r="I8" s="22">
        <v>0.52500000000000002</v>
      </c>
      <c r="J8" s="22">
        <v>0.52500000000000002</v>
      </c>
      <c r="K8" s="22">
        <v>9.8000000000000004E-2</v>
      </c>
      <c r="L8" s="22">
        <f t="shared" si="1"/>
        <v>9.8000000000000004E-2</v>
      </c>
    </row>
    <row r="9" spans="1:15" x14ac:dyDescent="0.45">
      <c r="A9" s="3"/>
      <c r="B9" s="3"/>
      <c r="C9" s="55">
        <v>2.0299999999999998</v>
      </c>
      <c r="D9" s="20">
        <v>0.72699999999999998</v>
      </c>
      <c r="E9" s="20">
        <v>0.32700000000000001</v>
      </c>
      <c r="F9" s="20">
        <v>8.5000000000000006E-2</v>
      </c>
      <c r="G9" s="41">
        <f t="shared" si="0"/>
        <v>8.5000000000000006E-2</v>
      </c>
      <c r="H9" s="21">
        <v>2.67</v>
      </c>
      <c r="I9" s="22">
        <v>0.38200000000000001</v>
      </c>
      <c r="J9" s="22">
        <v>0.38200000000000001</v>
      </c>
      <c r="K9" s="22">
        <v>5.1999999999999998E-2</v>
      </c>
      <c r="L9" s="22">
        <f t="shared" si="1"/>
        <v>5.1999999999999998E-2</v>
      </c>
    </row>
    <row r="10" spans="1:15" x14ac:dyDescent="0.45">
      <c r="A10" s="3"/>
      <c r="B10" s="3"/>
      <c r="C10" s="55">
        <v>3.89</v>
      </c>
      <c r="D10" s="20">
        <v>0.61</v>
      </c>
      <c r="E10" s="20">
        <v>0.21099999999999999</v>
      </c>
      <c r="F10" s="20">
        <v>4.5999999999999999E-2</v>
      </c>
      <c r="G10" s="41">
        <f t="shared" si="0"/>
        <v>4.5999999999999999E-2</v>
      </c>
      <c r="H10" s="21">
        <v>5.67</v>
      </c>
      <c r="I10" s="22">
        <v>0.27100000000000002</v>
      </c>
      <c r="J10" s="22">
        <v>0.27100000000000002</v>
      </c>
      <c r="K10" s="22">
        <v>2.5999999999999999E-2</v>
      </c>
      <c r="L10" s="22">
        <f t="shared" si="1"/>
        <v>2.5999999999999999E-2</v>
      </c>
    </row>
    <row r="11" spans="1:15" x14ac:dyDescent="0.45">
      <c r="A11" s="3"/>
      <c r="B11" s="3"/>
      <c r="C11" s="55">
        <v>6.61</v>
      </c>
      <c r="D11" s="20">
        <v>0.52200000000000002</v>
      </c>
      <c r="E11" s="20">
        <v>0.122</v>
      </c>
      <c r="F11" s="20">
        <v>2.3E-2</v>
      </c>
      <c r="G11" s="41">
        <f t="shared" si="0"/>
        <v>2.3E-2</v>
      </c>
      <c r="H11" s="21">
        <v>12.11</v>
      </c>
      <c r="I11" s="22">
        <v>0.16700000000000001</v>
      </c>
      <c r="J11" s="22">
        <v>0.16700000000000001</v>
      </c>
      <c r="K11" s="22">
        <v>0.01</v>
      </c>
      <c r="L11" s="22">
        <f t="shared" si="1"/>
        <v>0.01</v>
      </c>
    </row>
    <row r="12" spans="1:15" x14ac:dyDescent="0.45">
      <c r="A12" s="3"/>
      <c r="B12" s="3"/>
      <c r="C12" s="55">
        <v>10</v>
      </c>
      <c r="D12" s="20">
        <v>0.46700000000000003</v>
      </c>
      <c r="E12" s="20">
        <v>6.7000000000000004E-2</v>
      </c>
      <c r="F12" s="20">
        <v>1.0999999999999999E-2</v>
      </c>
      <c r="G12" s="41">
        <f t="shared" si="0"/>
        <v>1.0999999999999999E-2</v>
      </c>
      <c r="H12" s="21">
        <v>19.11</v>
      </c>
      <c r="I12" s="22">
        <v>0.11700000000000001</v>
      </c>
      <c r="J12" s="22">
        <v>0.11700000000000001</v>
      </c>
      <c r="K12" s="22">
        <v>5.0000000000000001E-3</v>
      </c>
      <c r="L12" s="22">
        <f t="shared" si="1"/>
        <v>5.0000000000000001E-3</v>
      </c>
    </row>
    <row r="13" spans="1:15" x14ac:dyDescent="0.45">
      <c r="A13" s="3"/>
      <c r="B13" s="3"/>
      <c r="C13" s="55">
        <v>14.03</v>
      </c>
      <c r="D13" s="20">
        <v>0.435</v>
      </c>
      <c r="E13" s="20">
        <v>3.5000000000000003E-2</v>
      </c>
      <c r="F13" s="20">
        <v>5.0000000000000001E-3</v>
      </c>
      <c r="G13" s="41">
        <f t="shared" si="0"/>
        <v>5.0000000000000001E-3</v>
      </c>
      <c r="H13" s="21">
        <v>25.22</v>
      </c>
      <c r="I13" s="22">
        <v>9.2999999999999999E-2</v>
      </c>
      <c r="J13" s="22">
        <v>9.2999999999999999E-2</v>
      </c>
      <c r="K13" s="22">
        <v>3.0000000000000001E-3</v>
      </c>
      <c r="L13" s="22">
        <f t="shared" si="1"/>
        <v>3.0000000000000001E-3</v>
      </c>
    </row>
    <row r="14" spans="1:15" x14ac:dyDescent="0.45">
      <c r="A14" s="3"/>
      <c r="B14" s="3"/>
      <c r="C14" s="55">
        <v>18.36</v>
      </c>
      <c r="D14" s="20">
        <v>0.41799999999999998</v>
      </c>
      <c r="E14" s="20">
        <v>1.7999999999999999E-2</v>
      </c>
      <c r="F14" s="20">
        <v>3.0000000000000001E-3</v>
      </c>
      <c r="G14" s="41">
        <f t="shared" si="0"/>
        <v>3.0000000000000001E-3</v>
      </c>
      <c r="H14" s="21">
        <v>46.89</v>
      </c>
      <c r="I14" s="22">
        <v>5.3999999999999999E-2</v>
      </c>
      <c r="J14" s="22">
        <v>5.3999999999999999E-2</v>
      </c>
      <c r="K14" s="22">
        <v>1E-3</v>
      </c>
      <c r="L14" s="22">
        <f t="shared" si="1"/>
        <v>1E-3</v>
      </c>
      <c r="N14" s="1"/>
      <c r="O14" s="1"/>
    </row>
    <row r="15" spans="1:15" x14ac:dyDescent="0.45">
      <c r="C15" s="55">
        <v>22.97</v>
      </c>
      <c r="D15" s="20">
        <v>0.40899999999999997</v>
      </c>
      <c r="E15" s="20">
        <v>8.9999999999999993E-3</v>
      </c>
      <c r="F15" s="20">
        <v>1E-3</v>
      </c>
      <c r="G15" s="41">
        <f t="shared" si="0"/>
        <v>1E-3</v>
      </c>
      <c r="H15" s="21">
        <v>89.22</v>
      </c>
      <c r="I15" s="22">
        <v>0.03</v>
      </c>
      <c r="J15" s="22">
        <v>0.03</v>
      </c>
      <c r="K15" s="22">
        <v>0</v>
      </c>
      <c r="L15" s="22">
        <f t="shared" si="1"/>
        <v>0</v>
      </c>
      <c r="N15" s="1"/>
      <c r="O15" s="1"/>
    </row>
    <row r="16" spans="1:15" x14ac:dyDescent="0.45">
      <c r="C16" s="55">
        <v>27.78</v>
      </c>
      <c r="D16" s="20">
        <v>0.40500000000000003</v>
      </c>
      <c r="E16" s="20">
        <v>5.0000000000000001E-3</v>
      </c>
      <c r="F16" s="20">
        <v>1E-3</v>
      </c>
      <c r="G16" s="41">
        <f t="shared" si="0"/>
        <v>1E-3</v>
      </c>
      <c r="H16" s="21">
        <v>111.11</v>
      </c>
      <c r="I16" s="22">
        <v>2.4E-2</v>
      </c>
      <c r="J16" s="22">
        <v>2.4E-2</v>
      </c>
      <c r="K16" s="22">
        <v>0</v>
      </c>
      <c r="L16" s="22">
        <f>K16/J16^$B$7</f>
        <v>0</v>
      </c>
    </row>
    <row r="17" spans="14:14" x14ac:dyDescent="0.45">
      <c r="N17" s="3"/>
    </row>
    <row r="18" spans="14:14" x14ac:dyDescent="0.45">
      <c r="N18" s="3"/>
    </row>
    <row r="19" spans="14:14" x14ac:dyDescent="0.45">
      <c r="N19" s="3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10" zoomScaleNormal="110" workbookViewId="0"/>
  </sheetViews>
  <sheetFormatPr defaultColWidth="8.86328125" defaultRowHeight="14.25" x14ac:dyDescent="0.45"/>
  <cols>
    <col min="1" max="1" width="11.265625" bestFit="1" customWidth="1"/>
    <col min="6" max="6" width="10.1328125" bestFit="1" customWidth="1"/>
    <col min="7" max="7" width="10" bestFit="1" customWidth="1"/>
    <col min="11" max="11" width="10.1328125" bestFit="1" customWidth="1"/>
    <col min="12" max="12" width="10" bestFit="1" customWidth="1"/>
  </cols>
  <sheetData>
    <row r="1" spans="1:12" x14ac:dyDescent="0.45">
      <c r="C1" s="9" t="s">
        <v>9</v>
      </c>
      <c r="D1" s="9" t="s">
        <v>12</v>
      </c>
      <c r="E1" s="52"/>
      <c r="H1" s="6" t="s">
        <v>9</v>
      </c>
      <c r="I1" s="6" t="s">
        <v>12</v>
      </c>
    </row>
    <row r="2" spans="1:12" x14ac:dyDescent="0.45">
      <c r="C2" s="9" t="s">
        <v>10</v>
      </c>
      <c r="D2" s="9" t="s">
        <v>13</v>
      </c>
      <c r="E2" s="52"/>
      <c r="H2" s="6" t="s">
        <v>10</v>
      </c>
      <c r="I2" s="6" t="s">
        <v>13</v>
      </c>
    </row>
    <row r="3" spans="1:12" x14ac:dyDescent="0.45">
      <c r="C3" s="9" t="s">
        <v>11</v>
      </c>
      <c r="D3" s="9" t="s">
        <v>14</v>
      </c>
      <c r="E3" s="52"/>
      <c r="H3" s="6" t="s">
        <v>11</v>
      </c>
      <c r="I3" s="6" t="s">
        <v>16</v>
      </c>
    </row>
    <row r="4" spans="1:12" x14ac:dyDescent="0.45">
      <c r="C4" s="52"/>
      <c r="D4" s="52"/>
      <c r="E4" s="52"/>
      <c r="H4" s="43"/>
      <c r="I4" s="43"/>
    </row>
    <row r="5" spans="1:12" x14ac:dyDescent="0.45">
      <c r="C5" s="9" t="s">
        <v>3</v>
      </c>
      <c r="D5" s="52"/>
      <c r="E5" s="52"/>
      <c r="H5" s="6" t="s">
        <v>6</v>
      </c>
      <c r="I5" s="43"/>
    </row>
    <row r="6" spans="1:12" ht="15.75" x14ac:dyDescent="0.45">
      <c r="A6" s="3"/>
      <c r="B6" s="3"/>
      <c r="C6" s="16" t="s">
        <v>45</v>
      </c>
      <c r="D6" s="16" t="s">
        <v>37</v>
      </c>
      <c r="E6" s="16" t="s">
        <v>39</v>
      </c>
      <c r="F6" s="16" t="s">
        <v>46</v>
      </c>
      <c r="G6" s="39" t="s">
        <v>26</v>
      </c>
      <c r="H6" s="18" t="s">
        <v>45</v>
      </c>
      <c r="I6" s="18" t="s">
        <v>37</v>
      </c>
      <c r="J6" s="18" t="s">
        <v>39</v>
      </c>
      <c r="K6" s="18" t="s">
        <v>46</v>
      </c>
      <c r="L6" s="38" t="s">
        <v>26</v>
      </c>
    </row>
    <row r="7" spans="1:12" x14ac:dyDescent="0.45">
      <c r="A7" s="3"/>
      <c r="B7" s="3"/>
      <c r="C7" s="55">
        <v>0</v>
      </c>
      <c r="D7" s="41">
        <v>0.6</v>
      </c>
      <c r="E7" s="55">
        <v>0.01</v>
      </c>
      <c r="F7" s="20">
        <f>((1*E7*D7)/(1+100+D7))*3600</f>
        <v>0.21259842519685043</v>
      </c>
      <c r="G7" s="41">
        <f>F7/E7^$B$8</f>
        <v>0.21259842519685043</v>
      </c>
      <c r="H7" s="25">
        <v>0</v>
      </c>
      <c r="I7" s="24">
        <v>0.6</v>
      </c>
      <c r="J7" s="25">
        <v>0.03</v>
      </c>
      <c r="K7" s="24">
        <f>((1*I7*J7)/(1+100+I7))*3600</f>
        <v>0.63779527559055116</v>
      </c>
      <c r="L7" s="24">
        <f>K7/J7^$B$8</f>
        <v>0.63779527559055116</v>
      </c>
    </row>
    <row r="8" spans="1:12" x14ac:dyDescent="0.45">
      <c r="A8" s="13" t="s">
        <v>2</v>
      </c>
      <c r="B8" s="13">
        <v>0</v>
      </c>
      <c r="C8" s="55">
        <v>0.89</v>
      </c>
      <c r="D8" s="20">
        <v>0.44900000000000001</v>
      </c>
      <c r="E8" s="55">
        <v>0.01</v>
      </c>
      <c r="F8" s="20">
        <v>0.13500000000000001</v>
      </c>
      <c r="G8" s="41">
        <f>F8/0.01^$B$8</f>
        <v>0.13500000000000001</v>
      </c>
      <c r="H8" s="25">
        <v>0.13</v>
      </c>
      <c r="I8" s="24">
        <v>0.52500000000000002</v>
      </c>
      <c r="J8" s="25">
        <v>0.03</v>
      </c>
      <c r="K8" s="24">
        <v>0.51700000000000002</v>
      </c>
      <c r="L8" s="24">
        <f>K8/0.03^$B$8</f>
        <v>0.51700000000000002</v>
      </c>
    </row>
    <row r="9" spans="1:12" x14ac:dyDescent="0.45">
      <c r="A9" s="3"/>
      <c r="B9" s="3"/>
      <c r="C9" s="55">
        <v>2.0299999999999998</v>
      </c>
      <c r="D9" s="20">
        <v>0.32700000000000001</v>
      </c>
      <c r="E9" s="55">
        <v>0.01</v>
      </c>
      <c r="F9" s="20">
        <v>8.5000000000000006E-2</v>
      </c>
      <c r="G9" s="41">
        <f t="shared" ref="G9:G16" si="0">F9/0.01^$B$8</f>
        <v>8.5000000000000006E-2</v>
      </c>
      <c r="H9" s="25">
        <v>0.47</v>
      </c>
      <c r="I9" s="24">
        <v>0.38600000000000001</v>
      </c>
      <c r="J9" s="25">
        <v>0.03</v>
      </c>
      <c r="K9" s="24">
        <v>0.32400000000000001</v>
      </c>
      <c r="L9" s="24">
        <f t="shared" ref="L9:L16" si="1">K9/0.03^$B$8</f>
        <v>0.32400000000000001</v>
      </c>
    </row>
    <row r="10" spans="1:12" x14ac:dyDescent="0.45">
      <c r="A10" s="3"/>
      <c r="B10" s="3"/>
      <c r="C10" s="55">
        <v>3.89</v>
      </c>
      <c r="D10" s="20">
        <v>0.21099999999999999</v>
      </c>
      <c r="E10" s="55">
        <v>0.01</v>
      </c>
      <c r="F10" s="20">
        <v>4.5999999999999999E-2</v>
      </c>
      <c r="G10" s="41">
        <f t="shared" si="0"/>
        <v>4.5999999999999999E-2</v>
      </c>
      <c r="H10" s="25">
        <v>0.93</v>
      </c>
      <c r="I10" s="24">
        <v>0.27100000000000002</v>
      </c>
      <c r="J10" s="25">
        <v>0.03</v>
      </c>
      <c r="K10" s="24">
        <v>0.19400000000000001</v>
      </c>
      <c r="L10" s="24">
        <f t="shared" si="1"/>
        <v>0.19400000000000001</v>
      </c>
    </row>
    <row r="11" spans="1:12" x14ac:dyDescent="0.45">
      <c r="A11" s="3"/>
      <c r="B11" s="3"/>
      <c r="C11" s="55">
        <v>6.61</v>
      </c>
      <c r="D11" s="20">
        <v>0.122</v>
      </c>
      <c r="E11" s="55">
        <v>0.01</v>
      </c>
      <c r="F11" s="20">
        <v>2.3E-2</v>
      </c>
      <c r="G11" s="41">
        <f t="shared" si="0"/>
        <v>2.3E-2</v>
      </c>
      <c r="H11" s="25">
        <v>1.68</v>
      </c>
      <c r="I11" s="24">
        <v>0.16500000000000001</v>
      </c>
      <c r="J11" s="25">
        <v>0.03</v>
      </c>
      <c r="K11" s="24">
        <v>0.1</v>
      </c>
      <c r="L11" s="24">
        <f t="shared" si="1"/>
        <v>0.1</v>
      </c>
    </row>
    <row r="12" spans="1:12" x14ac:dyDescent="0.45">
      <c r="A12" s="3"/>
      <c r="B12" s="3"/>
      <c r="C12" s="55">
        <v>10</v>
      </c>
      <c r="D12" s="20">
        <v>6.7000000000000004E-2</v>
      </c>
      <c r="E12" s="55">
        <v>0.01</v>
      </c>
      <c r="F12" s="20">
        <v>1.0999999999999999E-2</v>
      </c>
      <c r="G12" s="41">
        <f t="shared" si="0"/>
        <v>1.0999999999999999E-2</v>
      </c>
      <c r="H12" s="25">
        <v>2.85</v>
      </c>
      <c r="I12" s="24">
        <v>8.5999999999999993E-2</v>
      </c>
      <c r="J12" s="25">
        <v>0.03</v>
      </c>
      <c r="K12" s="24">
        <v>4.4999999999999998E-2</v>
      </c>
      <c r="L12" s="24">
        <f t="shared" si="1"/>
        <v>4.4999999999999998E-2</v>
      </c>
    </row>
    <row r="13" spans="1:12" x14ac:dyDescent="0.45">
      <c r="C13" s="55">
        <v>14.03</v>
      </c>
      <c r="D13" s="20">
        <v>3.5000000000000003E-2</v>
      </c>
      <c r="E13" s="55">
        <v>0.01</v>
      </c>
      <c r="F13" s="20">
        <v>5.0000000000000001E-3</v>
      </c>
      <c r="G13" s="41">
        <f t="shared" si="0"/>
        <v>5.0000000000000001E-3</v>
      </c>
      <c r="H13" s="25">
        <v>3.94</v>
      </c>
      <c r="I13" s="24">
        <v>0.05</v>
      </c>
      <c r="J13" s="25">
        <v>0.03</v>
      </c>
      <c r="K13" s="24">
        <v>2.4E-2</v>
      </c>
      <c r="L13" s="24">
        <f t="shared" si="1"/>
        <v>2.4E-2</v>
      </c>
    </row>
    <row r="14" spans="1:12" x14ac:dyDescent="0.45">
      <c r="C14" s="55">
        <v>18.36</v>
      </c>
      <c r="D14" s="20">
        <v>1.7999999999999999E-2</v>
      </c>
      <c r="E14" s="55">
        <v>0.01</v>
      </c>
      <c r="F14" s="20">
        <v>3.0000000000000001E-3</v>
      </c>
      <c r="G14" s="41">
        <f t="shared" si="0"/>
        <v>3.0000000000000001E-3</v>
      </c>
      <c r="H14" s="25">
        <v>5.5</v>
      </c>
      <c r="I14" s="24">
        <v>2.4E-2</v>
      </c>
      <c r="J14" s="25">
        <v>0.03</v>
      </c>
      <c r="K14" s="24">
        <v>1.0999999999999999E-2</v>
      </c>
      <c r="L14" s="24">
        <f t="shared" si="1"/>
        <v>1.0999999999999999E-2</v>
      </c>
    </row>
    <row r="15" spans="1:12" x14ac:dyDescent="0.45">
      <c r="C15" s="55">
        <v>22.97</v>
      </c>
      <c r="D15" s="20">
        <v>8.9999999999999993E-3</v>
      </c>
      <c r="E15" s="55">
        <v>0.01</v>
      </c>
      <c r="F15" s="20">
        <v>1E-3</v>
      </c>
      <c r="G15" s="41">
        <f t="shared" si="0"/>
        <v>1E-3</v>
      </c>
      <c r="H15" s="25">
        <v>7</v>
      </c>
      <c r="I15" s="24">
        <v>1.2E-2</v>
      </c>
      <c r="J15" s="25">
        <v>0.03</v>
      </c>
      <c r="K15" s="24">
        <v>5.0000000000000001E-3</v>
      </c>
      <c r="L15" s="24">
        <f t="shared" si="1"/>
        <v>5.0000000000000001E-3</v>
      </c>
    </row>
    <row r="16" spans="1:12" x14ac:dyDescent="0.45">
      <c r="C16" s="55">
        <v>27.78</v>
      </c>
      <c r="D16" s="20">
        <v>5.0000000000000001E-3</v>
      </c>
      <c r="E16" s="55">
        <v>0.01</v>
      </c>
      <c r="F16" s="20">
        <v>1E-3</v>
      </c>
      <c r="G16" s="41">
        <f t="shared" si="0"/>
        <v>1E-3</v>
      </c>
      <c r="H16" s="25">
        <v>8.33</v>
      </c>
      <c r="I16" s="24">
        <v>7.0000000000000001E-3</v>
      </c>
      <c r="J16" s="25">
        <v>0.03</v>
      </c>
      <c r="K16" s="24">
        <v>3.0000000000000001E-3</v>
      </c>
      <c r="L16" s="24">
        <f t="shared" si="1"/>
        <v>3.0000000000000001E-3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="110" zoomScaleNormal="110" workbookViewId="0"/>
  </sheetViews>
  <sheetFormatPr defaultColWidth="8.86328125" defaultRowHeight="14.25" x14ac:dyDescent="0.45"/>
  <cols>
    <col min="1" max="1" width="11.265625" bestFit="1" customWidth="1"/>
    <col min="6" max="6" width="10.1328125" bestFit="1" customWidth="1"/>
    <col min="7" max="7" width="10" bestFit="1" customWidth="1"/>
    <col min="11" max="11" width="10.1328125" bestFit="1" customWidth="1"/>
    <col min="12" max="12" width="10" bestFit="1" customWidth="1"/>
  </cols>
  <sheetData>
    <row r="1" spans="1:12" x14ac:dyDescent="0.45">
      <c r="C1" s="9" t="s">
        <v>9</v>
      </c>
      <c r="D1" s="9" t="s">
        <v>12</v>
      </c>
      <c r="E1" s="52"/>
      <c r="H1" s="6" t="s">
        <v>9</v>
      </c>
      <c r="I1" s="6" t="s">
        <v>12</v>
      </c>
    </row>
    <row r="2" spans="1:12" x14ac:dyDescent="0.45">
      <c r="C2" s="9" t="s">
        <v>10</v>
      </c>
      <c r="D2" s="9" t="s">
        <v>13</v>
      </c>
      <c r="E2" s="52"/>
      <c r="H2" s="6" t="s">
        <v>10</v>
      </c>
      <c r="I2" s="6" t="s">
        <v>13</v>
      </c>
    </row>
    <row r="3" spans="1:12" x14ac:dyDescent="0.45">
      <c r="C3" s="9" t="s">
        <v>11</v>
      </c>
      <c r="D3" s="9" t="s">
        <v>14</v>
      </c>
      <c r="E3" s="52"/>
      <c r="H3" s="6" t="s">
        <v>11</v>
      </c>
      <c r="I3" s="6" t="s">
        <v>16</v>
      </c>
    </row>
    <row r="4" spans="1:12" x14ac:dyDescent="0.45">
      <c r="C4" s="52"/>
      <c r="D4" s="52"/>
      <c r="E4" s="52"/>
      <c r="H4" s="43"/>
      <c r="I4" s="43"/>
    </row>
    <row r="5" spans="1:12" x14ac:dyDescent="0.45">
      <c r="C5" s="9" t="s">
        <v>3</v>
      </c>
      <c r="D5" s="52"/>
      <c r="E5" s="52"/>
      <c r="H5" s="6" t="s">
        <v>6</v>
      </c>
      <c r="I5" s="43"/>
    </row>
    <row r="6" spans="1:12" ht="15.75" x14ac:dyDescent="0.45">
      <c r="A6" s="3"/>
      <c r="B6" s="3"/>
      <c r="C6" s="16" t="s">
        <v>45</v>
      </c>
      <c r="D6" s="16" t="s">
        <v>36</v>
      </c>
      <c r="E6" s="16" t="s">
        <v>39</v>
      </c>
      <c r="F6" s="16" t="s">
        <v>46</v>
      </c>
      <c r="G6" s="39" t="s">
        <v>26</v>
      </c>
      <c r="H6" s="18" t="s">
        <v>45</v>
      </c>
      <c r="I6" s="18" t="s">
        <v>36</v>
      </c>
      <c r="J6" s="18" t="s">
        <v>39</v>
      </c>
      <c r="K6" s="18" t="s">
        <v>46</v>
      </c>
      <c r="L6" s="38" t="s">
        <v>26</v>
      </c>
    </row>
    <row r="7" spans="1:12" x14ac:dyDescent="0.45">
      <c r="A7" s="3"/>
      <c r="B7" s="3"/>
      <c r="C7" s="55">
        <v>0</v>
      </c>
      <c r="D7" s="41">
        <v>1</v>
      </c>
      <c r="E7" s="55">
        <v>0.01</v>
      </c>
      <c r="F7" s="20">
        <f>((D7*E7*0.6)/(D7+100+0.6))*3600</f>
        <v>0.21259842519685043</v>
      </c>
      <c r="G7" s="41">
        <f>F7/E7^$B$8</f>
        <v>0.21259842519685043</v>
      </c>
      <c r="H7" s="25">
        <v>0</v>
      </c>
      <c r="I7" s="24">
        <v>1</v>
      </c>
      <c r="J7" s="25">
        <v>0.03</v>
      </c>
      <c r="K7" s="24">
        <f>((I7*J7*0.6)/(I7+100+0.6))*3600</f>
        <v>0.63779527559055116</v>
      </c>
      <c r="L7" s="24">
        <f>K7/J7^$B$8</f>
        <v>0.63779527559055116</v>
      </c>
    </row>
    <row r="8" spans="1:12" x14ac:dyDescent="0.45">
      <c r="A8" s="13" t="s">
        <v>2</v>
      </c>
      <c r="B8" s="13">
        <v>0</v>
      </c>
      <c r="C8" s="55">
        <v>0.89</v>
      </c>
      <c r="D8" s="20">
        <v>0.84899999999999998</v>
      </c>
      <c r="E8" s="55">
        <v>0.01</v>
      </c>
      <c r="F8" s="20">
        <v>0.13500000000000001</v>
      </c>
      <c r="G8" s="41">
        <f t="shared" ref="G8:G16" si="0">F8/E8^$B$8</f>
        <v>0.13500000000000001</v>
      </c>
      <c r="H8" s="25">
        <v>0.13</v>
      </c>
      <c r="I8" s="24">
        <v>0.92500000000000004</v>
      </c>
      <c r="J8" s="25">
        <v>0.03</v>
      </c>
      <c r="K8" s="24">
        <v>0.51700000000000002</v>
      </c>
      <c r="L8" s="24">
        <f t="shared" ref="L8:L16" si="1">K8/J8^$B$8</f>
        <v>0.51700000000000002</v>
      </c>
    </row>
    <row r="9" spans="1:12" x14ac:dyDescent="0.45">
      <c r="A9" s="3"/>
      <c r="B9" s="3"/>
      <c r="C9" s="55">
        <v>2.0299999999999998</v>
      </c>
      <c r="D9" s="20">
        <v>0.72699999999999998</v>
      </c>
      <c r="E9" s="55">
        <v>0.01</v>
      </c>
      <c r="F9" s="20">
        <v>8.5000000000000006E-2</v>
      </c>
      <c r="G9" s="41">
        <f t="shared" si="0"/>
        <v>8.5000000000000006E-2</v>
      </c>
      <c r="H9" s="25">
        <v>0.47</v>
      </c>
      <c r="I9" s="24">
        <v>0.78600000000000003</v>
      </c>
      <c r="J9" s="25">
        <v>0.03</v>
      </c>
      <c r="K9" s="24">
        <v>0.32400000000000001</v>
      </c>
      <c r="L9" s="24">
        <f t="shared" si="1"/>
        <v>0.32400000000000001</v>
      </c>
    </row>
    <row r="10" spans="1:12" x14ac:dyDescent="0.45">
      <c r="A10" s="3"/>
      <c r="B10" s="3"/>
      <c r="C10" s="55">
        <v>3.89</v>
      </c>
      <c r="D10" s="20">
        <v>0.61</v>
      </c>
      <c r="E10" s="55">
        <v>0.01</v>
      </c>
      <c r="F10" s="20">
        <v>4.5999999999999999E-2</v>
      </c>
      <c r="G10" s="41">
        <f t="shared" si="0"/>
        <v>4.5999999999999999E-2</v>
      </c>
      <c r="H10" s="25">
        <v>0.93</v>
      </c>
      <c r="I10" s="24">
        <v>0.67</v>
      </c>
      <c r="J10" s="25">
        <v>0.03</v>
      </c>
      <c r="K10" s="24">
        <v>0.19400000000000001</v>
      </c>
      <c r="L10" s="24">
        <f t="shared" si="1"/>
        <v>0.19400000000000001</v>
      </c>
    </row>
    <row r="11" spans="1:12" x14ac:dyDescent="0.45">
      <c r="A11" s="3"/>
      <c r="B11" s="3"/>
      <c r="C11" s="55">
        <v>6.61</v>
      </c>
      <c r="D11" s="20">
        <v>0.52200000000000002</v>
      </c>
      <c r="E11" s="55">
        <v>0.01</v>
      </c>
      <c r="F11" s="20">
        <v>2.3E-2</v>
      </c>
      <c r="G11" s="41">
        <f t="shared" si="0"/>
        <v>2.3E-2</v>
      </c>
      <c r="H11" s="25">
        <v>1.68</v>
      </c>
      <c r="I11" s="24">
        <v>0.56499999999999995</v>
      </c>
      <c r="J11" s="25">
        <v>0.03</v>
      </c>
      <c r="K11" s="24">
        <v>0.1</v>
      </c>
      <c r="L11" s="24">
        <f t="shared" si="1"/>
        <v>0.1</v>
      </c>
    </row>
    <row r="12" spans="1:12" x14ac:dyDescent="0.45">
      <c r="A12" s="3"/>
      <c r="B12" s="3"/>
      <c r="C12" s="55">
        <v>10</v>
      </c>
      <c r="D12" s="20">
        <v>0.46700000000000003</v>
      </c>
      <c r="E12" s="55">
        <v>0.01</v>
      </c>
      <c r="F12" s="20">
        <v>1.0999999999999999E-2</v>
      </c>
      <c r="G12" s="41">
        <f t="shared" si="0"/>
        <v>1.0999999999999999E-2</v>
      </c>
      <c r="H12" s="25">
        <v>2.85</v>
      </c>
      <c r="I12" s="24">
        <v>0.48599999999999999</v>
      </c>
      <c r="J12" s="25">
        <v>0.03</v>
      </c>
      <c r="K12" s="24">
        <v>4.4999999999999998E-2</v>
      </c>
      <c r="L12" s="24">
        <f t="shared" si="1"/>
        <v>4.4999999999999998E-2</v>
      </c>
    </row>
    <row r="13" spans="1:12" x14ac:dyDescent="0.45">
      <c r="C13" s="55">
        <v>14.03</v>
      </c>
      <c r="D13" s="20">
        <v>0.435</v>
      </c>
      <c r="E13" s="55">
        <v>0.01</v>
      </c>
      <c r="F13" s="20">
        <v>5.0000000000000001E-3</v>
      </c>
      <c r="G13" s="41">
        <f t="shared" si="0"/>
        <v>5.0000000000000001E-3</v>
      </c>
      <c r="H13" s="25">
        <v>3.94</v>
      </c>
      <c r="I13" s="24">
        <v>0.45</v>
      </c>
      <c r="J13" s="25">
        <v>0.03</v>
      </c>
      <c r="K13" s="24">
        <v>2.4E-2</v>
      </c>
      <c r="L13" s="24">
        <f t="shared" si="1"/>
        <v>2.4E-2</v>
      </c>
    </row>
    <row r="14" spans="1:12" x14ac:dyDescent="0.45">
      <c r="C14" s="55">
        <v>18.36</v>
      </c>
      <c r="D14" s="20">
        <v>0.41799999999999998</v>
      </c>
      <c r="E14" s="55">
        <v>0.01</v>
      </c>
      <c r="F14" s="20">
        <v>3.0000000000000001E-3</v>
      </c>
      <c r="G14" s="41">
        <f t="shared" si="0"/>
        <v>3.0000000000000001E-3</v>
      </c>
      <c r="H14" s="25">
        <v>5.5</v>
      </c>
      <c r="I14" s="24">
        <v>0.42399999999999999</v>
      </c>
      <c r="J14" s="25">
        <v>0.03</v>
      </c>
      <c r="K14" s="24">
        <v>1.0999999999999999E-2</v>
      </c>
      <c r="L14" s="24">
        <f t="shared" si="1"/>
        <v>1.0999999999999999E-2</v>
      </c>
    </row>
    <row r="15" spans="1:12" x14ac:dyDescent="0.45">
      <c r="C15" s="55">
        <v>22.97</v>
      </c>
      <c r="D15" s="20">
        <v>0.40899999999999997</v>
      </c>
      <c r="E15" s="55">
        <v>0.01</v>
      </c>
      <c r="F15" s="20">
        <v>1E-3</v>
      </c>
      <c r="G15" s="41">
        <f t="shared" si="0"/>
        <v>1E-3</v>
      </c>
      <c r="H15" s="25">
        <v>7</v>
      </c>
      <c r="I15" s="24">
        <v>0.41199999999999998</v>
      </c>
      <c r="J15" s="25">
        <v>0.03</v>
      </c>
      <c r="K15" s="24">
        <v>5.0000000000000001E-3</v>
      </c>
      <c r="L15" s="24">
        <f t="shared" si="1"/>
        <v>5.0000000000000001E-3</v>
      </c>
    </row>
    <row r="16" spans="1:12" x14ac:dyDescent="0.45">
      <c r="C16" s="55">
        <v>27.78</v>
      </c>
      <c r="D16" s="20">
        <v>0.40500000000000003</v>
      </c>
      <c r="E16" s="55">
        <v>0.01</v>
      </c>
      <c r="F16" s="20">
        <v>1E-3</v>
      </c>
      <c r="G16" s="41">
        <f t="shared" si="0"/>
        <v>1E-3</v>
      </c>
      <c r="H16" s="25">
        <v>8.33</v>
      </c>
      <c r="I16" s="24">
        <v>0.40699999999999997</v>
      </c>
      <c r="J16" s="25">
        <v>0.03</v>
      </c>
      <c r="K16" s="24">
        <v>3.0000000000000001E-3</v>
      </c>
      <c r="L16" s="24">
        <f t="shared" si="1"/>
        <v>3.0000000000000001E-3</v>
      </c>
    </row>
    <row r="17" spans="11:12" x14ac:dyDescent="0.45">
      <c r="K17" s="3"/>
    </row>
    <row r="25" spans="11:12" x14ac:dyDescent="0.45">
      <c r="L25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reaction conditions (same exce)</vt:lpstr>
      <vt:lpstr>cat. deact.; prod. inhib.</vt:lpstr>
      <vt:lpstr>reaction conditions (orders)</vt:lpstr>
      <vt:lpstr>order in A (red-green)</vt:lpstr>
      <vt:lpstr>order in A (red-blue)</vt:lpstr>
      <vt:lpstr>order in B (red-blue)</vt:lpstr>
      <vt:lpstr>order in B (red-green)</vt:lpstr>
      <vt:lpstr>order in cat (B)</vt:lpstr>
      <vt:lpstr>order in cat (A)</vt:lpstr>
      <vt:lpstr>kobs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jordi.bures@manchester.ac.uk</dc:creator>
  <cp:lastModifiedBy>Jordi</cp:lastModifiedBy>
  <dcterms:created xsi:type="dcterms:W3CDTF">2016-09-20T10:15:16Z</dcterms:created>
  <dcterms:modified xsi:type="dcterms:W3CDTF">2018-10-15T08:45:53Z</dcterms:modified>
</cp:coreProperties>
</file>