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RSC\Data\Shares\MembDev\Member Services\NETWORKS\Rules and guidelines\Annual Report\"/>
    </mc:Choice>
  </mc:AlternateContent>
  <workbookProtection workbookAlgorithmName="SHA-512" workbookHashValue="FSI+ccYDAXHbgTp9NMNmNFEqdGQbfrNOCOSVYOg03QeM6b8+wTUSUcINNGhZAokdvKka/INQ2zviYQE+W01sDw==" workbookSaltValue="H549j6xBp2QiKf9Q7aqigw==" workbookSpinCount="100000" lockStructure="1"/>
  <bookViews>
    <workbookView xWindow="0" yWindow="0" windowWidth="28800" windowHeight="11835" tabRatio="803"/>
  </bookViews>
  <sheets>
    <sheet name="Cover page" sheetId="13" r:id="rId1"/>
    <sheet name="Checklist" sheetId="1" r:id="rId2"/>
    <sheet name="2020 Overview" sheetId="14" state="hidden" r:id="rId3"/>
    <sheet name="Committee" sheetId="2" r:id="rId4"/>
    <sheet name="Committee data" sheetId="18" state="hidden" r:id="rId5"/>
    <sheet name="2021 Events" sheetId="3" r:id="rId6"/>
    <sheet name="Event data" sheetId="4" state="hidden" r:id="rId7"/>
    <sheet name="Community support" sheetId="5" r:id="rId8"/>
    <sheet name="Funding data" sheetId="11" state="hidden" r:id="rId9"/>
    <sheet name="Member recognition" sheetId="6" r:id="rId10"/>
    <sheet name="Recognition data" sheetId="10" state="hidden" r:id="rId11"/>
    <sheet name="Future Events" sheetId="8" r:id="rId12"/>
    <sheet name="Future Event data" sheetId="17" state="hidden" r:id="rId13"/>
    <sheet name="Lists" sheetId="7" state="hidden" r:id="rId14"/>
    <sheet name="Question grid" sheetId="9" state="hidden" r:id="rId15"/>
  </sheets>
  <definedNames>
    <definedName name="AudienceType">Lists!$K$40:$K$56</definedName>
    <definedName name="Chair">Committee!$E$7</definedName>
    <definedName name="Covid19">Lists!$G$14:$G$20</definedName>
    <definedName name="Covid19_2021">Lists!$G$22:$G$26</definedName>
    <definedName name="Dunno">Lists!$C$5:$C$7</definedName>
    <definedName name="Event1">'2021 Events'!$E$11</definedName>
    <definedName name="Event10">'2021 Events'!$E$615</definedName>
    <definedName name="Event11">'2021 Events'!$E$682</definedName>
    <definedName name="Event12">'2021 Events'!$E$749</definedName>
    <definedName name="Event13">'2021 Events'!$E$816</definedName>
    <definedName name="Event14">'2021 Events'!$E$883</definedName>
    <definedName name="Event15">'2021 Events'!$E$950</definedName>
    <definedName name="Event16">'2021 Events'!$E$1017</definedName>
    <definedName name="Event17">'2021 Events'!$E$1084</definedName>
    <definedName name="Event18">'2021 Events'!$E$1151</definedName>
    <definedName name="Event19">'2021 Events'!$E$1218</definedName>
    <definedName name="Event2">'2021 Events'!$E$78</definedName>
    <definedName name="Event20">'2021 Events'!$E$1285</definedName>
    <definedName name="Event21">'2021 Events'!$E$1352</definedName>
    <definedName name="Event22">'2021 Events'!$E$1419</definedName>
    <definedName name="Event23">'2021 Events'!$E$1486</definedName>
    <definedName name="Event24">'2021 Events'!$E$1553</definedName>
    <definedName name="Event25">'2021 Events'!$E$1620</definedName>
    <definedName name="Event3">'2021 Events'!$E$146</definedName>
    <definedName name="Event4">'2021 Events'!$E$213</definedName>
    <definedName name="Event5">'2021 Events'!$E$280</definedName>
    <definedName name="Event6">'2021 Events'!$E$347</definedName>
    <definedName name="Event7">'2021 Events'!$E$414</definedName>
    <definedName name="Event8">'2021 Events'!$E$481</definedName>
    <definedName name="Event9">'2021 Events'!$E$548</definedName>
    <definedName name="EventType">Lists!$I$28:$I$38</definedName>
    <definedName name="GrantType">Lists!$O$79:$O$83</definedName>
    <definedName name="NetworkType">Lists!$E$9:$E$12</definedName>
    <definedName name="OtherAudience">Lists!$K$58:$K$72</definedName>
    <definedName name="Recognition">Lists!$Q$86:$Q$96</definedName>
    <definedName name="Risk_assessment">Lists!$M$74:$M$77</definedName>
    <definedName name="RiskAss">Lists!$M$74:$M$77</definedName>
    <definedName name="Secretary">Committee!$E$9</definedName>
    <definedName name="Treasurer">Committee!$E$11</definedName>
    <definedName name="YesNo">Lists!$A$2:$A$3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1" l="1"/>
  <c r="D4" i="18"/>
  <c r="D5" i="18"/>
  <c r="D6" i="18"/>
  <c r="D7" i="18"/>
  <c r="D8" i="18"/>
  <c r="D9" i="18"/>
  <c r="D10" i="18"/>
  <c r="D11" i="18"/>
  <c r="D12" i="18"/>
  <c r="D13" i="18"/>
  <c r="D14" i="18"/>
  <c r="D15" i="18"/>
  <c r="D16" i="18"/>
  <c r="D17" i="18"/>
  <c r="D18" i="18"/>
  <c r="D19" i="18"/>
  <c r="D20" i="18"/>
  <c r="D21" i="18"/>
  <c r="D22" i="18"/>
  <c r="D23" i="18"/>
  <c r="D24" i="18"/>
  <c r="D25" i="18"/>
  <c r="D26" i="18"/>
  <c r="D27" i="18"/>
  <c r="D28" i="18"/>
  <c r="D29" i="18"/>
  <c r="D30" i="18"/>
  <c r="D31" i="18"/>
  <c r="D32" i="18"/>
  <c r="D3" i="18"/>
  <c r="I1647" i="3" l="1"/>
  <c r="I1645" i="3"/>
  <c r="I1644" i="3"/>
  <c r="I1580" i="3"/>
  <c r="I1578" i="3"/>
  <c r="I1577" i="3"/>
  <c r="I1513" i="3"/>
  <c r="I1511" i="3"/>
  <c r="I1510" i="3"/>
  <c r="I1446" i="3"/>
  <c r="I1444" i="3"/>
  <c r="I1443" i="3"/>
  <c r="I1379" i="3"/>
  <c r="I1377" i="3"/>
  <c r="I1376" i="3"/>
  <c r="I1312" i="3"/>
  <c r="I1310" i="3"/>
  <c r="I1309" i="3"/>
  <c r="I1245" i="3"/>
  <c r="I1243" i="3"/>
  <c r="I1242" i="3"/>
  <c r="I1178" i="3"/>
  <c r="I1176" i="3"/>
  <c r="I1175" i="3"/>
  <c r="I1111" i="3"/>
  <c r="I1109" i="3"/>
  <c r="I1108" i="3"/>
  <c r="I1044" i="3"/>
  <c r="I1042" i="3"/>
  <c r="I1041" i="3"/>
  <c r="I977" i="3"/>
  <c r="I975" i="3"/>
  <c r="I974" i="3"/>
  <c r="I978" i="3"/>
  <c r="I910" i="3"/>
  <c r="I908" i="3"/>
  <c r="I907" i="3"/>
  <c r="I843" i="3"/>
  <c r="I841" i="3"/>
  <c r="I840" i="3"/>
  <c r="I709" i="3"/>
  <c r="I707" i="3"/>
  <c r="I706" i="3"/>
  <c r="I776" i="3"/>
  <c r="I774" i="3"/>
  <c r="I773" i="3"/>
  <c r="I642" i="3"/>
  <c r="I640" i="3"/>
  <c r="I639" i="3"/>
  <c r="I575" i="3"/>
  <c r="I573" i="3"/>
  <c r="I572" i="3"/>
  <c r="I508" i="3"/>
  <c r="I506" i="3"/>
  <c r="I505" i="3"/>
  <c r="I441" i="3"/>
  <c r="I439" i="3"/>
  <c r="I438" i="3"/>
  <c r="I374" i="3"/>
  <c r="I372" i="3"/>
  <c r="I371" i="3"/>
  <c r="I307" i="3"/>
  <c r="I305" i="3"/>
  <c r="I304" i="3"/>
  <c r="I240" i="3"/>
  <c r="I238" i="3"/>
  <c r="I237" i="3"/>
  <c r="I173" i="3"/>
  <c r="I171" i="3"/>
  <c r="I170" i="3"/>
  <c r="I105" i="3"/>
  <c r="I103" i="3"/>
  <c r="I102" i="3"/>
  <c r="I36" i="3"/>
  <c r="I38" i="3"/>
  <c r="I35" i="3"/>
  <c r="I29" i="3"/>
  <c r="E4" i="18" l="1"/>
  <c r="E5" i="18"/>
  <c r="E6" i="18"/>
  <c r="E7" i="18"/>
  <c r="E8" i="18"/>
  <c r="E9" i="18"/>
  <c r="E10" i="18"/>
  <c r="E11" i="18"/>
  <c r="E12" i="18"/>
  <c r="E13" i="18"/>
  <c r="E14" i="18"/>
  <c r="E15" i="18"/>
  <c r="E16" i="18"/>
  <c r="E17" i="18"/>
  <c r="E18" i="18"/>
  <c r="E19" i="18"/>
  <c r="E20" i="18"/>
  <c r="E21" i="18"/>
  <c r="E22" i="18"/>
  <c r="E23" i="18"/>
  <c r="E24" i="18"/>
  <c r="E25" i="18"/>
  <c r="E26" i="18"/>
  <c r="E27" i="18"/>
  <c r="E28" i="18"/>
  <c r="E29" i="18"/>
  <c r="E30" i="18"/>
  <c r="E31" i="18"/>
  <c r="E32" i="18"/>
  <c r="E3" i="18"/>
  <c r="D18" i="1"/>
  <c r="G7" i="18"/>
  <c r="H7" i="18"/>
  <c r="I7" i="18"/>
  <c r="J7" i="18"/>
  <c r="G8" i="18"/>
  <c r="H8" i="18"/>
  <c r="I8" i="18"/>
  <c r="J8" i="18"/>
  <c r="G9" i="18"/>
  <c r="H9" i="18"/>
  <c r="I9" i="18"/>
  <c r="J9" i="18"/>
  <c r="G10" i="18"/>
  <c r="H10" i="18"/>
  <c r="I10" i="18"/>
  <c r="J10" i="18"/>
  <c r="G11" i="18"/>
  <c r="H11" i="18"/>
  <c r="I11" i="18"/>
  <c r="J11" i="18"/>
  <c r="G12" i="18"/>
  <c r="H12" i="18"/>
  <c r="I12" i="18"/>
  <c r="J12" i="18"/>
  <c r="G13" i="18"/>
  <c r="H13" i="18"/>
  <c r="I13" i="18"/>
  <c r="J13" i="18"/>
  <c r="G14" i="18"/>
  <c r="H14" i="18"/>
  <c r="I14" i="18"/>
  <c r="J14" i="18"/>
  <c r="G15" i="18"/>
  <c r="H15" i="18"/>
  <c r="I15" i="18"/>
  <c r="J15" i="18"/>
  <c r="G16" i="18"/>
  <c r="H16" i="18"/>
  <c r="I16" i="18"/>
  <c r="J16" i="18"/>
  <c r="G17" i="18"/>
  <c r="H17" i="18"/>
  <c r="I17" i="18"/>
  <c r="J17" i="18"/>
  <c r="G18" i="18"/>
  <c r="H18" i="18"/>
  <c r="I18" i="18"/>
  <c r="J18" i="18"/>
  <c r="G19" i="18"/>
  <c r="H19" i="18"/>
  <c r="I19" i="18"/>
  <c r="J19" i="18"/>
  <c r="G20" i="18"/>
  <c r="H20" i="18"/>
  <c r="I20" i="18"/>
  <c r="J20" i="18"/>
  <c r="G21" i="18"/>
  <c r="H21" i="18"/>
  <c r="I21" i="18"/>
  <c r="J21" i="18"/>
  <c r="G22" i="18"/>
  <c r="H22" i="18"/>
  <c r="I22" i="18"/>
  <c r="J22" i="18"/>
  <c r="G23" i="18"/>
  <c r="H23" i="18"/>
  <c r="I23" i="18"/>
  <c r="J23" i="18"/>
  <c r="G24" i="18"/>
  <c r="H24" i="18"/>
  <c r="I24" i="18"/>
  <c r="J24" i="18"/>
  <c r="G25" i="18"/>
  <c r="H25" i="18"/>
  <c r="I25" i="18"/>
  <c r="J25" i="18"/>
  <c r="G26" i="18"/>
  <c r="H26" i="18"/>
  <c r="I26" i="18"/>
  <c r="J26" i="18"/>
  <c r="G27" i="18"/>
  <c r="H27" i="18"/>
  <c r="I27" i="18"/>
  <c r="J27" i="18"/>
  <c r="G28" i="18"/>
  <c r="H28" i="18"/>
  <c r="I28" i="18"/>
  <c r="J28" i="18"/>
  <c r="G29" i="18"/>
  <c r="H29" i="18"/>
  <c r="I29" i="18"/>
  <c r="J29" i="18"/>
  <c r="G30" i="18"/>
  <c r="H30" i="18"/>
  <c r="I30" i="18"/>
  <c r="J30" i="18"/>
  <c r="G31" i="18"/>
  <c r="H31" i="18"/>
  <c r="I31" i="18"/>
  <c r="J31" i="18"/>
  <c r="G32" i="18"/>
  <c r="H32" i="18"/>
  <c r="I32" i="18"/>
  <c r="J32" i="18"/>
  <c r="J6" i="18"/>
  <c r="I6" i="18"/>
  <c r="H6" i="18"/>
  <c r="G6" i="18"/>
  <c r="J3" i="18"/>
  <c r="J4" i="18"/>
  <c r="J5" i="18"/>
  <c r="I5" i="18"/>
  <c r="I4" i="18"/>
  <c r="I3" i="18"/>
  <c r="H5" i="18"/>
  <c r="H4" i="18"/>
  <c r="H3" i="18"/>
  <c r="C22" i="18"/>
  <c r="B22" i="18"/>
  <c r="A22" i="18"/>
  <c r="C21" i="18"/>
  <c r="B21" i="18"/>
  <c r="A21" i="18"/>
  <c r="C20" i="18"/>
  <c r="B20" i="18"/>
  <c r="A20" i="18"/>
  <c r="C19" i="18"/>
  <c r="B19" i="18"/>
  <c r="A19" i="18"/>
  <c r="C18" i="18"/>
  <c r="B18" i="18"/>
  <c r="A18" i="18"/>
  <c r="C4" i="18"/>
  <c r="C5" i="18"/>
  <c r="C6" i="18"/>
  <c r="C7" i="18"/>
  <c r="C8" i="18"/>
  <c r="C9" i="18"/>
  <c r="C10" i="18"/>
  <c r="C11" i="18"/>
  <c r="C12" i="18"/>
  <c r="C13" i="18"/>
  <c r="C14" i="18"/>
  <c r="C15" i="18"/>
  <c r="C16" i="18"/>
  <c r="C17" i="18"/>
  <c r="C23" i="18"/>
  <c r="C24" i="18"/>
  <c r="C25" i="18"/>
  <c r="C26" i="18"/>
  <c r="C27" i="18"/>
  <c r="C28" i="18"/>
  <c r="C29" i="18"/>
  <c r="C30" i="18"/>
  <c r="C31" i="18"/>
  <c r="C32" i="18"/>
  <c r="C3" i="18"/>
  <c r="B32" i="18"/>
  <c r="A32" i="18"/>
  <c r="B31" i="18"/>
  <c r="A31" i="18"/>
  <c r="B30" i="18"/>
  <c r="A30" i="18"/>
  <c r="B29" i="18"/>
  <c r="A29" i="18"/>
  <c r="B28" i="18"/>
  <c r="A28" i="18"/>
  <c r="B27" i="18"/>
  <c r="A27" i="18"/>
  <c r="B26" i="18"/>
  <c r="A26" i="18"/>
  <c r="B25" i="18"/>
  <c r="A25" i="18"/>
  <c r="B24" i="18"/>
  <c r="A24" i="18"/>
  <c r="B23" i="18"/>
  <c r="A23" i="18"/>
  <c r="B17" i="18"/>
  <c r="A17" i="18"/>
  <c r="B16" i="18"/>
  <c r="A16" i="18"/>
  <c r="B15" i="18"/>
  <c r="A15" i="18"/>
  <c r="B14" i="18"/>
  <c r="A14" i="18"/>
  <c r="B13" i="18"/>
  <c r="A13" i="18"/>
  <c r="B12" i="18"/>
  <c r="A12" i="18"/>
  <c r="B11" i="18"/>
  <c r="A11" i="18"/>
  <c r="B10" i="18"/>
  <c r="A10" i="18"/>
  <c r="B9" i="18"/>
  <c r="A9" i="18"/>
  <c r="B8" i="18"/>
  <c r="A8" i="18"/>
  <c r="B7" i="18"/>
  <c r="A7" i="18"/>
  <c r="B6" i="18"/>
  <c r="A6" i="18"/>
  <c r="B5" i="18"/>
  <c r="A5" i="18"/>
  <c r="B4" i="18"/>
  <c r="A4" i="18"/>
  <c r="B3" i="18"/>
  <c r="A3" i="18"/>
  <c r="I1616" i="3" l="1"/>
  <c r="I1549" i="3"/>
  <c r="I1482" i="3"/>
  <c r="I1348" i="3"/>
  <c r="I1281" i="3"/>
  <c r="I879" i="3"/>
  <c r="I812" i="3"/>
  <c r="I745" i="3"/>
  <c r="I678" i="3"/>
  <c r="I611" i="3"/>
  <c r="I410" i="3"/>
  <c r="I343" i="3"/>
  <c r="I276" i="3"/>
  <c r="C1658" i="3"/>
  <c r="C1653" i="3"/>
  <c r="C1648" i="3"/>
  <c r="C1591" i="3"/>
  <c r="C1586" i="3"/>
  <c r="C1581" i="3"/>
  <c r="C1524" i="3"/>
  <c r="C1519" i="3"/>
  <c r="C1514" i="3"/>
  <c r="C1457" i="3"/>
  <c r="C1452" i="3"/>
  <c r="C1447" i="3"/>
  <c r="C1390" i="3"/>
  <c r="C1385" i="3"/>
  <c r="C1380" i="3"/>
  <c r="C1323" i="3"/>
  <c r="C1318" i="3"/>
  <c r="C1313" i="3"/>
  <c r="C1256" i="3"/>
  <c r="C1251" i="3"/>
  <c r="C1246" i="3"/>
  <c r="C1189" i="3"/>
  <c r="C1184" i="3"/>
  <c r="C1179" i="3"/>
  <c r="C1122" i="3"/>
  <c r="C1117" i="3"/>
  <c r="C1112" i="3"/>
  <c r="C1055" i="3"/>
  <c r="C1050" i="3"/>
  <c r="C1045" i="3"/>
  <c r="C988" i="3"/>
  <c r="C983" i="3"/>
  <c r="C978" i="3"/>
  <c r="C921" i="3"/>
  <c r="C916" i="3"/>
  <c r="C911" i="3"/>
  <c r="C854" i="3"/>
  <c r="C849" i="3"/>
  <c r="C844" i="3"/>
  <c r="C787" i="3"/>
  <c r="C782" i="3"/>
  <c r="C777" i="3"/>
  <c r="C720" i="3"/>
  <c r="C715" i="3"/>
  <c r="C710" i="3"/>
  <c r="C653" i="3"/>
  <c r="C648" i="3"/>
  <c r="C643" i="3"/>
  <c r="C586" i="3"/>
  <c r="C581" i="3"/>
  <c r="C576" i="3"/>
  <c r="C519" i="3"/>
  <c r="C514" i="3"/>
  <c r="C509" i="3"/>
  <c r="C452" i="3"/>
  <c r="C447" i="3"/>
  <c r="C442" i="3"/>
  <c r="C385" i="3"/>
  <c r="C380" i="3"/>
  <c r="C375" i="3"/>
  <c r="C318" i="3"/>
  <c r="C313" i="3"/>
  <c r="C308" i="3"/>
  <c r="C251" i="3"/>
  <c r="C246" i="3"/>
  <c r="C241" i="3"/>
  <c r="C184" i="3"/>
  <c r="C179" i="3"/>
  <c r="C174" i="3"/>
  <c r="C116" i="3"/>
  <c r="C111" i="3"/>
  <c r="C106" i="3"/>
  <c r="C1661" i="3"/>
  <c r="C1594" i="3"/>
  <c r="C1527" i="3"/>
  <c r="C1460" i="3"/>
  <c r="C1393" i="3"/>
  <c r="C1326" i="3"/>
  <c r="C1259" i="3"/>
  <c r="C1192" i="3"/>
  <c r="C1125" i="3"/>
  <c r="C1058" i="3"/>
  <c r="C991" i="3"/>
  <c r="C924" i="3"/>
  <c r="C857" i="3"/>
  <c r="C790" i="3"/>
  <c r="C723" i="3"/>
  <c r="C656" i="3"/>
  <c r="C589" i="3"/>
  <c r="C522" i="3"/>
  <c r="C455" i="3"/>
  <c r="C388" i="3"/>
  <c r="C321" i="3"/>
  <c r="C254" i="3"/>
  <c r="C187" i="3"/>
  <c r="C119" i="3"/>
  <c r="C52" i="3"/>
  <c r="I481" i="3"/>
  <c r="I482" i="3"/>
  <c r="I483" i="3"/>
  <c r="I485" i="3"/>
  <c r="I487" i="3"/>
  <c r="I490" i="3"/>
  <c r="I477" i="3" s="1"/>
  <c r="I491" i="3"/>
  <c r="I493" i="3"/>
  <c r="I496" i="3"/>
  <c r="I499" i="3"/>
  <c r="I511" i="3"/>
  <c r="I513" i="3"/>
  <c r="I518" i="3"/>
  <c r="I521" i="3"/>
  <c r="I494" i="3"/>
  <c r="I497" i="3"/>
  <c r="I501" i="3"/>
  <c r="I524" i="3"/>
  <c r="I529" i="3"/>
  <c r="I530" i="3"/>
  <c r="I531" i="3"/>
  <c r="I532" i="3"/>
  <c r="I534" i="3"/>
  <c r="I537" i="3"/>
  <c r="I548" i="3"/>
  <c r="I549" i="3"/>
  <c r="I550" i="3"/>
  <c r="I552" i="3"/>
  <c r="I554" i="3"/>
  <c r="I557" i="3"/>
  <c r="I558" i="3"/>
  <c r="I560" i="3"/>
  <c r="I563" i="3"/>
  <c r="I566" i="3"/>
  <c r="I578" i="3"/>
  <c r="I580" i="3"/>
  <c r="I585" i="3"/>
  <c r="I588" i="3"/>
  <c r="I561" i="3"/>
  <c r="I564" i="3"/>
  <c r="I568" i="3"/>
  <c r="I591" i="3"/>
  <c r="I596" i="3"/>
  <c r="I597" i="3"/>
  <c r="I598" i="3"/>
  <c r="I599" i="3"/>
  <c r="I601" i="3"/>
  <c r="I604" i="3"/>
  <c r="I615" i="3"/>
  <c r="I616" i="3"/>
  <c r="I617" i="3"/>
  <c r="I619" i="3"/>
  <c r="I621" i="3"/>
  <c r="I624" i="3"/>
  <c r="I625" i="3"/>
  <c r="I627" i="3"/>
  <c r="I630" i="3"/>
  <c r="I633" i="3"/>
  <c r="I645" i="3"/>
  <c r="I647" i="3"/>
  <c r="I652" i="3"/>
  <c r="I655" i="3"/>
  <c r="I628" i="3"/>
  <c r="I631" i="3"/>
  <c r="I635" i="3"/>
  <c r="I658" i="3"/>
  <c r="I663" i="3"/>
  <c r="I664" i="3"/>
  <c r="I665" i="3"/>
  <c r="I666" i="3"/>
  <c r="I668" i="3"/>
  <c r="I671" i="3"/>
  <c r="I682" i="3"/>
  <c r="I683" i="3"/>
  <c r="I684" i="3"/>
  <c r="I686" i="3"/>
  <c r="I688" i="3"/>
  <c r="I691" i="3"/>
  <c r="I692" i="3"/>
  <c r="I694" i="3"/>
  <c r="I697" i="3"/>
  <c r="I700" i="3"/>
  <c r="I712" i="3"/>
  <c r="I714" i="3"/>
  <c r="I719" i="3"/>
  <c r="I722" i="3"/>
  <c r="I695" i="3"/>
  <c r="I698" i="3"/>
  <c r="I702" i="3"/>
  <c r="I725" i="3"/>
  <c r="I730" i="3"/>
  <c r="I731" i="3"/>
  <c r="I732" i="3"/>
  <c r="I733" i="3"/>
  <c r="I735" i="3"/>
  <c r="I738" i="3"/>
  <c r="I749" i="3"/>
  <c r="I750" i="3"/>
  <c r="I751" i="3"/>
  <c r="I753" i="3"/>
  <c r="I755" i="3"/>
  <c r="I758" i="3"/>
  <c r="I759" i="3"/>
  <c r="I761" i="3"/>
  <c r="I764" i="3"/>
  <c r="I767" i="3"/>
  <c r="I779" i="3"/>
  <c r="I781" i="3"/>
  <c r="I786" i="3"/>
  <c r="I789" i="3"/>
  <c r="I797" i="3"/>
  <c r="I798" i="3"/>
  <c r="I799" i="3"/>
  <c r="I800" i="3"/>
  <c r="I762" i="3"/>
  <c r="I765" i="3"/>
  <c r="I769" i="3"/>
  <c r="I792" i="3"/>
  <c r="I802" i="3"/>
  <c r="I805" i="3"/>
  <c r="I816" i="3"/>
  <c r="I817" i="3"/>
  <c r="I818" i="3"/>
  <c r="I820" i="3"/>
  <c r="I822" i="3"/>
  <c r="I825" i="3"/>
  <c r="I826" i="3"/>
  <c r="I828" i="3"/>
  <c r="I831" i="3"/>
  <c r="I834" i="3"/>
  <c r="I846" i="3"/>
  <c r="I848" i="3"/>
  <c r="I853" i="3"/>
  <c r="I856" i="3"/>
  <c r="I864" i="3"/>
  <c r="I865" i="3"/>
  <c r="I866" i="3"/>
  <c r="I867" i="3"/>
  <c r="I829" i="3"/>
  <c r="I832" i="3"/>
  <c r="I836" i="3"/>
  <c r="I859" i="3"/>
  <c r="I869" i="3"/>
  <c r="I872" i="3"/>
  <c r="I883" i="3"/>
  <c r="I884" i="3"/>
  <c r="I885" i="3"/>
  <c r="I887" i="3"/>
  <c r="I889" i="3"/>
  <c r="I892" i="3"/>
  <c r="I893" i="3"/>
  <c r="I895" i="3"/>
  <c r="I898" i="3"/>
  <c r="I901" i="3"/>
  <c r="I913" i="3"/>
  <c r="I915" i="3"/>
  <c r="I920" i="3"/>
  <c r="I923" i="3"/>
  <c r="I896" i="3"/>
  <c r="I899" i="3"/>
  <c r="I903" i="3"/>
  <c r="I926" i="3"/>
  <c r="I931" i="3"/>
  <c r="I932" i="3"/>
  <c r="I933" i="3"/>
  <c r="I934" i="3"/>
  <c r="I936" i="3"/>
  <c r="I939" i="3"/>
  <c r="I950" i="3"/>
  <c r="I946" i="3" s="1"/>
  <c r="I951" i="3"/>
  <c r="I952" i="3"/>
  <c r="I954" i="3"/>
  <c r="I956" i="3"/>
  <c r="I959" i="3"/>
  <c r="I960" i="3"/>
  <c r="I962" i="3"/>
  <c r="I965" i="3"/>
  <c r="I968" i="3"/>
  <c r="I980" i="3"/>
  <c r="I982" i="3"/>
  <c r="I987" i="3"/>
  <c r="I990" i="3"/>
  <c r="I963" i="3"/>
  <c r="I966" i="3"/>
  <c r="I970" i="3"/>
  <c r="I993" i="3"/>
  <c r="I998" i="3"/>
  <c r="I999" i="3"/>
  <c r="I1000" i="3"/>
  <c r="I1001" i="3"/>
  <c r="I1003" i="3"/>
  <c r="I1006" i="3"/>
  <c r="I1057" i="3"/>
  <c r="I1054" i="3"/>
  <c r="I1049" i="3"/>
  <c r="I1047" i="3"/>
  <c r="I1035" i="3"/>
  <c r="I1032" i="3"/>
  <c r="I1029" i="3"/>
  <c r="I1027" i="3"/>
  <c r="I1026" i="3"/>
  <c r="I1018" i="3"/>
  <c r="I1019" i="3"/>
  <c r="I1021" i="3"/>
  <c r="I1023" i="3"/>
  <c r="I1017" i="3"/>
  <c r="I1013" i="3" s="1"/>
  <c r="I1030" i="3"/>
  <c r="I1033" i="3"/>
  <c r="I1037" i="3"/>
  <c r="I1060" i="3"/>
  <c r="I1065" i="3"/>
  <c r="I1066" i="3"/>
  <c r="I1067" i="3"/>
  <c r="I1068" i="3"/>
  <c r="I1070" i="3"/>
  <c r="I1073" i="3"/>
  <c r="I1084" i="3"/>
  <c r="I1085" i="3"/>
  <c r="I1086" i="3"/>
  <c r="I1088" i="3"/>
  <c r="I1090" i="3"/>
  <c r="I1093" i="3"/>
  <c r="I1094" i="3"/>
  <c r="I1096" i="3"/>
  <c r="I1099" i="3"/>
  <c r="I1102" i="3"/>
  <c r="I1114" i="3"/>
  <c r="I1116" i="3"/>
  <c r="I1121" i="3"/>
  <c r="I1124" i="3"/>
  <c r="I1132" i="3"/>
  <c r="I1133" i="3"/>
  <c r="I1134" i="3"/>
  <c r="I1135" i="3"/>
  <c r="I1097" i="3"/>
  <c r="I1100" i="3"/>
  <c r="I1104" i="3"/>
  <c r="I1127" i="3"/>
  <c r="I1137" i="3"/>
  <c r="I1140" i="3"/>
  <c r="I1151" i="3"/>
  <c r="I1147" i="3" s="1"/>
  <c r="I1152" i="3"/>
  <c r="I1153" i="3"/>
  <c r="I1155" i="3"/>
  <c r="I1157" i="3"/>
  <c r="I1160" i="3"/>
  <c r="I1161" i="3"/>
  <c r="I1163" i="3"/>
  <c r="I1166" i="3"/>
  <c r="I1169" i="3"/>
  <c r="I1181" i="3"/>
  <c r="I1183" i="3"/>
  <c r="I1188" i="3"/>
  <c r="I1191" i="3"/>
  <c r="I1164" i="3"/>
  <c r="I1167" i="3"/>
  <c r="I1171" i="3"/>
  <c r="I1194" i="3"/>
  <c r="I1199" i="3"/>
  <c r="I1200" i="3"/>
  <c r="I1201" i="3"/>
  <c r="I1202" i="3"/>
  <c r="I1204" i="3"/>
  <c r="I1207" i="3"/>
  <c r="I1258" i="3"/>
  <c r="I1255" i="3"/>
  <c r="I1218" i="3"/>
  <c r="I1214" i="3" s="1"/>
  <c r="I1219" i="3"/>
  <c r="I1220" i="3"/>
  <c r="I1222" i="3"/>
  <c r="I1224" i="3"/>
  <c r="I1227" i="3"/>
  <c r="I1228" i="3"/>
  <c r="I1230" i="3"/>
  <c r="I1233" i="3"/>
  <c r="I1236" i="3"/>
  <c r="I1248" i="3"/>
  <c r="I1250" i="3"/>
  <c r="I1231" i="3"/>
  <c r="I1234" i="3"/>
  <c r="I1238" i="3"/>
  <c r="I1261" i="3"/>
  <c r="I1266" i="3"/>
  <c r="I1267" i="3"/>
  <c r="I1268" i="3"/>
  <c r="I1269" i="3"/>
  <c r="I1271" i="3"/>
  <c r="I1274" i="3"/>
  <c r="I1285" i="3"/>
  <c r="I1286" i="3"/>
  <c r="I1287" i="3"/>
  <c r="I1289" i="3"/>
  <c r="I1291" i="3"/>
  <c r="I1294" i="3"/>
  <c r="I1295" i="3"/>
  <c r="I1297" i="3"/>
  <c r="I1300" i="3"/>
  <c r="I1303" i="3"/>
  <c r="I1315" i="3"/>
  <c r="I1317" i="3"/>
  <c r="I1322" i="3"/>
  <c r="I1325" i="3"/>
  <c r="I1333" i="3"/>
  <c r="I1334" i="3"/>
  <c r="I1335" i="3"/>
  <c r="I1336" i="3"/>
  <c r="I1298" i="3"/>
  <c r="I1301" i="3"/>
  <c r="I1305" i="3"/>
  <c r="I1328" i="3"/>
  <c r="I1338" i="3"/>
  <c r="I1341" i="3"/>
  <c r="I1352" i="3"/>
  <c r="I1353" i="3"/>
  <c r="I1354" i="3"/>
  <c r="I1356" i="3"/>
  <c r="I1358" i="3"/>
  <c r="I1361" i="3"/>
  <c r="I1362" i="3"/>
  <c r="I1364" i="3"/>
  <c r="I1367" i="3"/>
  <c r="I1370" i="3"/>
  <c r="I1382" i="3"/>
  <c r="I1384" i="3"/>
  <c r="I1389" i="3"/>
  <c r="I1392" i="3"/>
  <c r="I1400" i="3"/>
  <c r="I1401" i="3"/>
  <c r="I1402" i="3"/>
  <c r="I1403" i="3"/>
  <c r="I1365" i="3"/>
  <c r="I1368" i="3"/>
  <c r="I1372" i="3"/>
  <c r="I1395" i="3"/>
  <c r="I1405" i="3"/>
  <c r="I1408" i="3"/>
  <c r="I1419" i="3"/>
  <c r="I1415" i="3" s="1"/>
  <c r="I1420" i="3"/>
  <c r="I1421" i="3"/>
  <c r="I1423" i="3"/>
  <c r="I1425" i="3"/>
  <c r="I1428" i="3"/>
  <c r="I1429" i="3"/>
  <c r="I1431" i="3"/>
  <c r="I1434" i="3"/>
  <c r="I1437" i="3"/>
  <c r="I1449" i="3"/>
  <c r="I1451" i="3"/>
  <c r="I1456" i="3"/>
  <c r="I1459" i="3"/>
  <c r="I1467" i="3"/>
  <c r="I1468" i="3"/>
  <c r="I1469" i="3"/>
  <c r="I1470" i="3"/>
  <c r="I1432" i="3"/>
  <c r="I1435" i="3"/>
  <c r="I1439" i="3"/>
  <c r="I1462" i="3"/>
  <c r="I1472" i="3"/>
  <c r="I1475" i="3"/>
  <c r="I1486" i="3"/>
  <c r="I1487" i="3"/>
  <c r="I1488" i="3"/>
  <c r="I1490" i="3"/>
  <c r="I1492" i="3"/>
  <c r="I1495" i="3"/>
  <c r="I1496" i="3"/>
  <c r="I1498" i="3"/>
  <c r="I1501" i="3"/>
  <c r="I1504" i="3"/>
  <c r="I1516" i="3"/>
  <c r="I1518" i="3"/>
  <c r="I1523" i="3"/>
  <c r="I1526" i="3"/>
  <c r="I1534" i="3"/>
  <c r="I1535" i="3"/>
  <c r="I1536" i="3"/>
  <c r="I1537" i="3"/>
  <c r="I1499" i="3"/>
  <c r="I1502" i="3"/>
  <c r="I1506" i="3"/>
  <c r="I1529" i="3"/>
  <c r="I1539" i="3"/>
  <c r="I1542" i="3"/>
  <c r="I1553" i="3"/>
  <c r="I1554" i="3"/>
  <c r="I1555" i="3"/>
  <c r="I1557" i="3"/>
  <c r="I1559" i="3"/>
  <c r="I1562" i="3"/>
  <c r="I1563" i="3"/>
  <c r="I1568" i="3"/>
  <c r="I1571" i="3"/>
  <c r="I1583" i="3"/>
  <c r="I1585" i="3"/>
  <c r="I1590" i="3"/>
  <c r="I1593" i="3"/>
  <c r="I1601" i="3"/>
  <c r="I1602" i="3"/>
  <c r="I1603" i="3"/>
  <c r="I1604" i="3"/>
  <c r="I1566" i="3"/>
  <c r="I1569" i="3"/>
  <c r="I1573" i="3"/>
  <c r="I1596" i="3"/>
  <c r="I1606" i="3"/>
  <c r="I1609" i="3"/>
  <c r="I1620" i="3"/>
  <c r="I1621" i="3"/>
  <c r="I1622" i="3"/>
  <c r="I1624" i="3"/>
  <c r="I1626" i="3"/>
  <c r="I1629" i="3"/>
  <c r="I1630" i="3"/>
  <c r="I1632" i="3"/>
  <c r="I1635" i="3"/>
  <c r="I1638" i="3"/>
  <c r="I1633" i="3"/>
  <c r="I1636" i="3"/>
  <c r="I1640" i="3"/>
  <c r="I1650" i="3"/>
  <c r="I1652" i="3"/>
  <c r="I1657" i="3"/>
  <c r="I1660" i="3"/>
  <c r="I1663" i="3"/>
  <c r="I1668" i="3"/>
  <c r="I1669" i="3"/>
  <c r="I1670" i="3"/>
  <c r="I1671" i="3"/>
  <c r="I1673" i="3"/>
  <c r="I1676" i="3"/>
  <c r="I1565" i="3"/>
  <c r="I463" i="3"/>
  <c r="I464" i="3"/>
  <c r="I465" i="3"/>
  <c r="I467" i="3"/>
  <c r="I462" i="3"/>
  <c r="I454" i="3"/>
  <c r="I451" i="3"/>
  <c r="I446" i="3"/>
  <c r="I444" i="3"/>
  <c r="I470" i="3"/>
  <c r="I457" i="3"/>
  <c r="I434" i="3"/>
  <c r="I430" i="3"/>
  <c r="I427" i="3"/>
  <c r="I432" i="3"/>
  <c r="I429" i="3"/>
  <c r="I426" i="3"/>
  <c r="I424" i="3"/>
  <c r="I423" i="3"/>
  <c r="I415" i="3"/>
  <c r="I416" i="3"/>
  <c r="I418" i="3"/>
  <c r="I420" i="3"/>
  <c r="I414" i="3"/>
  <c r="I400" i="3"/>
  <c r="I398" i="3"/>
  <c r="I397" i="3"/>
  <c r="I396" i="3"/>
  <c r="I395" i="3"/>
  <c r="I387" i="3"/>
  <c r="I384" i="3"/>
  <c r="I379" i="3"/>
  <c r="I377" i="3"/>
  <c r="I403" i="3"/>
  <c r="I390" i="3"/>
  <c r="I367" i="3"/>
  <c r="I363" i="3"/>
  <c r="I360" i="3"/>
  <c r="I365" i="3"/>
  <c r="I362" i="3"/>
  <c r="I359" i="3"/>
  <c r="I357" i="3"/>
  <c r="I356" i="3"/>
  <c r="I348" i="3"/>
  <c r="I349" i="3"/>
  <c r="I351" i="3"/>
  <c r="I353" i="3"/>
  <c r="I347" i="3"/>
  <c r="I336" i="3"/>
  <c r="I329" i="3"/>
  <c r="I330" i="3"/>
  <c r="I331" i="3"/>
  <c r="I333" i="3"/>
  <c r="I328" i="3"/>
  <c r="I323" i="3"/>
  <c r="I320" i="3"/>
  <c r="I317" i="3"/>
  <c r="I312" i="3"/>
  <c r="I310" i="3"/>
  <c r="I300" i="3"/>
  <c r="I298" i="3"/>
  <c r="I296" i="3"/>
  <c r="I295" i="3"/>
  <c r="I293" i="3"/>
  <c r="I292" i="3"/>
  <c r="I290" i="3"/>
  <c r="I289" i="3"/>
  <c r="I281" i="3"/>
  <c r="I282" i="3"/>
  <c r="I284" i="3"/>
  <c r="I286" i="3"/>
  <c r="I280" i="3"/>
  <c r="I269" i="3"/>
  <c r="I266" i="3"/>
  <c r="I262" i="3"/>
  <c r="I263" i="3"/>
  <c r="I264" i="3"/>
  <c r="I261" i="3"/>
  <c r="I256" i="3"/>
  <c r="I253" i="3"/>
  <c r="I250" i="3"/>
  <c r="I245" i="3"/>
  <c r="I243" i="3"/>
  <c r="I233" i="3"/>
  <c r="I231" i="3"/>
  <c r="I229" i="3"/>
  <c r="I228" i="3"/>
  <c r="I226" i="3"/>
  <c r="I225" i="3"/>
  <c r="I223" i="3"/>
  <c r="I222" i="3"/>
  <c r="I214" i="3"/>
  <c r="I215" i="3"/>
  <c r="I217" i="3"/>
  <c r="I219" i="3"/>
  <c r="I213" i="3"/>
  <c r="I209" i="3" s="1"/>
  <c r="I202" i="3"/>
  <c r="I195" i="3"/>
  <c r="I196" i="3"/>
  <c r="I197" i="3"/>
  <c r="I199" i="3"/>
  <c r="I194" i="3"/>
  <c r="I189" i="3"/>
  <c r="I186" i="3"/>
  <c r="I183" i="3"/>
  <c r="I178" i="3"/>
  <c r="I176" i="3"/>
  <c r="I166" i="3"/>
  <c r="I162" i="3"/>
  <c r="I159" i="3"/>
  <c r="I158" i="3"/>
  <c r="I161" i="3"/>
  <c r="I164" i="3"/>
  <c r="I156" i="3"/>
  <c r="I155" i="3"/>
  <c r="I147" i="3"/>
  <c r="I148" i="3"/>
  <c r="I150" i="3"/>
  <c r="I152" i="3"/>
  <c r="I146" i="3"/>
  <c r="I128" i="3"/>
  <c r="I129" i="3"/>
  <c r="I130" i="3"/>
  <c r="I132" i="3"/>
  <c r="I127" i="3"/>
  <c r="I118" i="3"/>
  <c r="I115" i="3"/>
  <c r="I110" i="3"/>
  <c r="I108" i="3"/>
  <c r="I96" i="3"/>
  <c r="I93" i="3"/>
  <c r="I135" i="3"/>
  <c r="I121" i="3"/>
  <c r="I98" i="3"/>
  <c r="I94" i="3"/>
  <c r="I91" i="3"/>
  <c r="I79" i="3"/>
  <c r="I80" i="3"/>
  <c r="I82" i="3"/>
  <c r="I84" i="3"/>
  <c r="I87" i="3"/>
  <c r="I88" i="3"/>
  <c r="I90" i="3"/>
  <c r="I78" i="3"/>
  <c r="I74" i="3" s="1"/>
  <c r="I67" i="3"/>
  <c r="I60" i="3"/>
  <c r="I61" i="3"/>
  <c r="I62" i="3"/>
  <c r="I64" i="3"/>
  <c r="I59" i="3"/>
  <c r="I54" i="3"/>
  <c r="I51" i="3"/>
  <c r="I48" i="3"/>
  <c r="I43" i="3"/>
  <c r="I41" i="3"/>
  <c r="I31" i="3"/>
  <c r="I27" i="3"/>
  <c r="I26" i="3"/>
  <c r="I24" i="3"/>
  <c r="I17" i="3"/>
  <c r="I20" i="3"/>
  <c r="I21" i="3"/>
  <c r="I23" i="3"/>
  <c r="I11" i="3"/>
  <c r="I12" i="3"/>
  <c r="I13" i="3"/>
  <c r="I15" i="3"/>
  <c r="I1080" i="3" l="1"/>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50" i="1" l="1"/>
  <c r="E49" i="1"/>
  <c r="E48" i="1"/>
  <c r="E47" i="1"/>
  <c r="E46" i="1"/>
  <c r="E45" i="1"/>
  <c r="E44" i="1"/>
  <c r="E43" i="1"/>
  <c r="E42" i="1"/>
  <c r="E41" i="1"/>
  <c r="E40" i="1"/>
  <c r="E39" i="1"/>
  <c r="E38" i="1"/>
  <c r="E37" i="1"/>
  <c r="E35" i="1"/>
  <c r="E34" i="1"/>
  <c r="E33" i="1"/>
  <c r="E32" i="1"/>
  <c r="E31" i="1"/>
  <c r="E30" i="1"/>
  <c r="E29" i="1"/>
  <c r="E28" i="1"/>
  <c r="M3" i="2"/>
  <c r="G76" i="1" l="1"/>
  <c r="D61" i="14" l="1"/>
  <c r="A5" i="4"/>
  <c r="B33" i="11" l="1"/>
  <c r="B34" i="11"/>
  <c r="B35" i="11"/>
  <c r="B36" i="11"/>
  <c r="B37" i="11" s="1"/>
  <c r="B38" i="11" s="1"/>
  <c r="B39" i="11" s="1"/>
  <c r="B40" i="11" s="1"/>
  <c r="B41" i="11" s="1"/>
  <c r="B32" i="11"/>
  <c r="E26" i="10"/>
  <c r="D26" i="10"/>
  <c r="E25" i="10"/>
  <c r="D25" i="10"/>
  <c r="E24" i="10"/>
  <c r="D24" i="10"/>
  <c r="E23" i="10"/>
  <c r="D23" i="10"/>
  <c r="E22" i="10"/>
  <c r="D22" i="10"/>
  <c r="E21" i="10"/>
  <c r="D21" i="10"/>
  <c r="E20" i="10"/>
  <c r="D20" i="10"/>
  <c r="E19" i="10"/>
  <c r="D19" i="10"/>
  <c r="E18" i="10"/>
  <c r="D18" i="10"/>
  <c r="E17" i="10"/>
  <c r="D17" i="10"/>
  <c r="E16" i="10"/>
  <c r="D16" i="10"/>
  <c r="E15" i="10"/>
  <c r="D15" i="10"/>
  <c r="E14" i="10"/>
  <c r="D14" i="10"/>
  <c r="E13" i="10"/>
  <c r="D13" i="10"/>
  <c r="E12" i="10"/>
  <c r="D12" i="10"/>
  <c r="E11" i="10"/>
  <c r="D11" i="10"/>
  <c r="E10" i="10"/>
  <c r="D10" i="10"/>
  <c r="E9" i="10"/>
  <c r="D9" i="10"/>
  <c r="E8" i="10"/>
  <c r="D8" i="10"/>
  <c r="E7" i="10"/>
  <c r="D7" i="10"/>
  <c r="E6" i="10"/>
  <c r="D6" i="10"/>
  <c r="E278" i="6"/>
  <c r="C289" i="6" s="1"/>
  <c r="E259" i="6"/>
  <c r="C270" i="6" s="1"/>
  <c r="E240" i="6"/>
  <c r="C251" i="6" s="1"/>
  <c r="E221" i="6"/>
  <c r="C232" i="6" s="1"/>
  <c r="E202" i="6"/>
  <c r="C213" i="6" s="1"/>
  <c r="E183" i="6"/>
  <c r="C194" i="6" s="1"/>
  <c r="E164" i="6"/>
  <c r="C175" i="6" s="1"/>
  <c r="E145" i="6"/>
  <c r="C156" i="6" s="1"/>
  <c r="E126" i="6"/>
  <c r="C137" i="6" s="1"/>
  <c r="E107" i="6"/>
  <c r="C118" i="6" s="1"/>
  <c r="E88" i="6"/>
  <c r="C99" i="6" s="1"/>
  <c r="E69" i="6"/>
  <c r="C80" i="6" s="1"/>
  <c r="E50" i="6"/>
  <c r="C61" i="6" s="1"/>
  <c r="E31" i="6"/>
  <c r="C42" i="6" s="1"/>
  <c r="C286" i="6" l="1"/>
  <c r="C279" i="6"/>
  <c r="C281" i="6"/>
  <c r="C287" i="6"/>
  <c r="C284" i="6"/>
  <c r="C277" i="6"/>
  <c r="C283" i="6"/>
  <c r="C267" i="6"/>
  <c r="C260" i="6"/>
  <c r="C262" i="6"/>
  <c r="C268" i="6"/>
  <c r="C265" i="6"/>
  <c r="C258" i="6"/>
  <c r="C264" i="6"/>
  <c r="C241" i="6"/>
  <c r="C249" i="6"/>
  <c r="C246" i="6"/>
  <c r="C248" i="6"/>
  <c r="C243" i="6"/>
  <c r="C239" i="6"/>
  <c r="C245" i="6"/>
  <c r="C227" i="6"/>
  <c r="C222" i="6"/>
  <c r="C229" i="6"/>
  <c r="C224" i="6"/>
  <c r="C230" i="6"/>
  <c r="C220" i="6"/>
  <c r="C226" i="6"/>
  <c r="C208" i="6"/>
  <c r="C203" i="6"/>
  <c r="C210" i="6"/>
  <c r="C205" i="6"/>
  <c r="C211" i="6"/>
  <c r="C201" i="6"/>
  <c r="C207" i="6"/>
  <c r="C192" i="6"/>
  <c r="C189" i="6"/>
  <c r="C184" i="6"/>
  <c r="C191" i="6"/>
  <c r="C186" i="6"/>
  <c r="C182" i="6"/>
  <c r="C188" i="6"/>
  <c r="C172" i="6"/>
  <c r="C167" i="6"/>
  <c r="C173" i="6"/>
  <c r="C170" i="6"/>
  <c r="C165" i="6"/>
  <c r="C163" i="6"/>
  <c r="C169" i="6"/>
  <c r="C146" i="6"/>
  <c r="C151" i="6"/>
  <c r="C148" i="6"/>
  <c r="C154" i="6"/>
  <c r="C153" i="6"/>
  <c r="C144" i="6"/>
  <c r="C150" i="6"/>
  <c r="C134" i="6"/>
  <c r="C127" i="6"/>
  <c r="C129" i="6"/>
  <c r="C135" i="6"/>
  <c r="C132" i="6"/>
  <c r="C125" i="6"/>
  <c r="C131" i="6"/>
  <c r="C108" i="6"/>
  <c r="C115" i="6"/>
  <c r="C110" i="6"/>
  <c r="C116" i="6"/>
  <c r="C113" i="6"/>
  <c r="C106" i="6"/>
  <c r="C112" i="6"/>
  <c r="C96" i="6"/>
  <c r="C91" i="6"/>
  <c r="C97" i="6"/>
  <c r="C94" i="6"/>
  <c r="C89" i="6"/>
  <c r="C87" i="6"/>
  <c r="C93" i="6"/>
  <c r="C75" i="6"/>
  <c r="C77" i="6"/>
  <c r="C72" i="6"/>
  <c r="C78" i="6"/>
  <c r="C70" i="6"/>
  <c r="C68" i="6"/>
  <c r="C74" i="6"/>
  <c r="C58" i="6"/>
  <c r="C51" i="6"/>
  <c r="C53" i="6"/>
  <c r="C59" i="6"/>
  <c r="C56" i="6"/>
  <c r="C49" i="6"/>
  <c r="C55" i="6"/>
  <c r="C37" i="6"/>
  <c r="C32" i="6"/>
  <c r="C39" i="6"/>
  <c r="C34" i="6"/>
  <c r="C40" i="6"/>
  <c r="C30" i="6"/>
  <c r="C36" i="6"/>
  <c r="A29" i="4" l="1"/>
  <c r="A28" i="4"/>
  <c r="A27" i="4"/>
  <c r="A26" i="4"/>
  <c r="A25" i="4"/>
  <c r="A24" i="4"/>
  <c r="A23" i="4"/>
  <c r="A22" i="4"/>
  <c r="A21" i="4"/>
  <c r="A20" i="4"/>
  <c r="A19" i="4"/>
  <c r="A18" i="4"/>
  <c r="A17" i="4"/>
  <c r="A16" i="4"/>
  <c r="A15" i="4"/>
  <c r="A14" i="4"/>
  <c r="A13" i="4"/>
  <c r="A12" i="4"/>
  <c r="A11" i="4"/>
  <c r="A10" i="4"/>
  <c r="A9" i="4"/>
  <c r="A8" i="4"/>
  <c r="A7" i="4"/>
  <c r="A6" i="4"/>
  <c r="G5" i="4"/>
  <c r="Y36" i="4"/>
  <c r="Q36" i="4"/>
  <c r="P36" i="4"/>
  <c r="N36" i="4"/>
  <c r="BK29" i="4"/>
  <c r="BJ29" i="4"/>
  <c r="BI29" i="4"/>
  <c r="BH29" i="4"/>
  <c r="BG29" i="4"/>
  <c r="BF29" i="4"/>
  <c r="BE29" i="4"/>
  <c r="BD29" i="4"/>
  <c r="BC29" i="4"/>
  <c r="BB29" i="4"/>
  <c r="BA29" i="4"/>
  <c r="AZ29" i="4"/>
  <c r="AY29" i="4"/>
  <c r="AX29" i="4"/>
  <c r="AW29" i="4"/>
  <c r="AV29" i="4"/>
  <c r="AU29" i="4"/>
  <c r="AT29" i="4"/>
  <c r="AS29" i="4"/>
  <c r="AR29" i="4"/>
  <c r="AQ29" i="4"/>
  <c r="AP29" i="4"/>
  <c r="AO29" i="4"/>
  <c r="AN29" i="4"/>
  <c r="AM29" i="4"/>
  <c r="AL29" i="4"/>
  <c r="AK29" i="4"/>
  <c r="AJ29" i="4"/>
  <c r="AI29" i="4"/>
  <c r="AH29" i="4"/>
  <c r="AG29" i="4"/>
  <c r="AF29" i="4"/>
  <c r="AE29" i="4"/>
  <c r="AD29" i="4"/>
  <c r="AC29" i="4"/>
  <c r="AB29" i="4"/>
  <c r="AA29" i="4"/>
  <c r="Z29" i="4"/>
  <c r="Y29" i="4"/>
  <c r="X29" i="4"/>
  <c r="W29" i="4"/>
  <c r="V29" i="4"/>
  <c r="U29" i="4"/>
  <c r="T29" i="4"/>
  <c r="S29" i="4"/>
  <c r="R29" i="4"/>
  <c r="Q29" i="4"/>
  <c r="P29" i="4"/>
  <c r="O29" i="4"/>
  <c r="N29" i="4"/>
  <c r="M29" i="4"/>
  <c r="L29" i="4"/>
  <c r="K29" i="4"/>
  <c r="J29" i="4"/>
  <c r="I29" i="4"/>
  <c r="H29" i="4"/>
  <c r="G29" i="4"/>
  <c r="BK28" i="4"/>
  <c r="BJ28" i="4"/>
  <c r="BI28" i="4"/>
  <c r="BH28" i="4"/>
  <c r="BG28" i="4"/>
  <c r="BF28" i="4"/>
  <c r="BE28" i="4"/>
  <c r="BD28" i="4"/>
  <c r="BC28" i="4"/>
  <c r="BB28" i="4"/>
  <c r="BA28" i="4"/>
  <c r="AZ28" i="4"/>
  <c r="AY28" i="4"/>
  <c r="AX28" i="4"/>
  <c r="AW28" i="4"/>
  <c r="AV28" i="4"/>
  <c r="AU28" i="4"/>
  <c r="AT28" i="4"/>
  <c r="AS28" i="4"/>
  <c r="AR28" i="4"/>
  <c r="AQ28" i="4"/>
  <c r="AP28" i="4"/>
  <c r="AO28" i="4"/>
  <c r="AN28" i="4"/>
  <c r="AM28" i="4"/>
  <c r="AL28" i="4"/>
  <c r="AK28" i="4"/>
  <c r="AJ28" i="4"/>
  <c r="AI28" i="4"/>
  <c r="AH28" i="4"/>
  <c r="AG28" i="4"/>
  <c r="AF28" i="4"/>
  <c r="AE28" i="4"/>
  <c r="AD28" i="4"/>
  <c r="AC28" i="4"/>
  <c r="AB28" i="4"/>
  <c r="AA28" i="4"/>
  <c r="Z28" i="4"/>
  <c r="Y28" i="4"/>
  <c r="X28" i="4"/>
  <c r="W28" i="4"/>
  <c r="V28" i="4"/>
  <c r="U28" i="4"/>
  <c r="T28" i="4"/>
  <c r="S28" i="4"/>
  <c r="R28" i="4"/>
  <c r="Q28" i="4"/>
  <c r="P28" i="4"/>
  <c r="O28" i="4"/>
  <c r="N28" i="4"/>
  <c r="M28" i="4"/>
  <c r="L28" i="4"/>
  <c r="K28" i="4"/>
  <c r="J28" i="4"/>
  <c r="I28" i="4"/>
  <c r="H28" i="4"/>
  <c r="G28" i="4"/>
  <c r="BK27" i="4"/>
  <c r="BJ27" i="4"/>
  <c r="BI27" i="4"/>
  <c r="BH27" i="4"/>
  <c r="BG27" i="4"/>
  <c r="BF27" i="4"/>
  <c r="BE27" i="4"/>
  <c r="BD27" i="4"/>
  <c r="BC27" i="4"/>
  <c r="BB27" i="4"/>
  <c r="BA27" i="4"/>
  <c r="AZ27" i="4"/>
  <c r="AY27" i="4"/>
  <c r="AX27" i="4"/>
  <c r="AW27" i="4"/>
  <c r="AV27" i="4"/>
  <c r="AU27" i="4"/>
  <c r="AT27" i="4"/>
  <c r="AS27" i="4"/>
  <c r="AR27" i="4"/>
  <c r="AQ27" i="4"/>
  <c r="AP27" i="4"/>
  <c r="AO27" i="4"/>
  <c r="AN27" i="4"/>
  <c r="AM27" i="4"/>
  <c r="AL27" i="4"/>
  <c r="AK27" i="4"/>
  <c r="AJ27" i="4"/>
  <c r="AI27" i="4"/>
  <c r="AH27" i="4"/>
  <c r="AG27" i="4"/>
  <c r="AF27" i="4"/>
  <c r="AE27" i="4"/>
  <c r="AD27" i="4"/>
  <c r="AC27" i="4"/>
  <c r="AB27" i="4"/>
  <c r="AA27" i="4"/>
  <c r="Z27" i="4"/>
  <c r="Y27" i="4"/>
  <c r="X27" i="4"/>
  <c r="W27" i="4"/>
  <c r="V27" i="4"/>
  <c r="U27" i="4"/>
  <c r="T27" i="4"/>
  <c r="S27" i="4"/>
  <c r="R27" i="4"/>
  <c r="Q27" i="4"/>
  <c r="P27" i="4"/>
  <c r="O27" i="4"/>
  <c r="N27" i="4"/>
  <c r="M27" i="4"/>
  <c r="L27" i="4"/>
  <c r="K27" i="4"/>
  <c r="J27" i="4"/>
  <c r="I27" i="4"/>
  <c r="H27" i="4"/>
  <c r="G27" i="4"/>
  <c r="BK26" i="4"/>
  <c r="BJ26" i="4"/>
  <c r="BI26" i="4"/>
  <c r="BH26" i="4"/>
  <c r="BG26" i="4"/>
  <c r="BF26" i="4"/>
  <c r="BE26" i="4"/>
  <c r="BD26" i="4"/>
  <c r="BC26" i="4"/>
  <c r="BB26" i="4"/>
  <c r="BA26" i="4"/>
  <c r="AZ26" i="4"/>
  <c r="AY26" i="4"/>
  <c r="AX26" i="4"/>
  <c r="AW26" i="4"/>
  <c r="AV26" i="4"/>
  <c r="AU26" i="4"/>
  <c r="AT26" i="4"/>
  <c r="AS26" i="4"/>
  <c r="AR26" i="4"/>
  <c r="AQ26" i="4"/>
  <c r="AP26" i="4"/>
  <c r="AO26" i="4"/>
  <c r="AN26" i="4"/>
  <c r="AM26" i="4"/>
  <c r="AL26" i="4"/>
  <c r="AK26" i="4"/>
  <c r="AJ26" i="4"/>
  <c r="AI26" i="4"/>
  <c r="AH26" i="4"/>
  <c r="AG26" i="4"/>
  <c r="AF26" i="4"/>
  <c r="AE26" i="4"/>
  <c r="AD26" i="4"/>
  <c r="AC26" i="4"/>
  <c r="AB26" i="4"/>
  <c r="AA26" i="4"/>
  <c r="Z26" i="4"/>
  <c r="Y26" i="4"/>
  <c r="X26" i="4"/>
  <c r="W26" i="4"/>
  <c r="V26" i="4"/>
  <c r="U26" i="4"/>
  <c r="T26" i="4"/>
  <c r="S26" i="4"/>
  <c r="R26" i="4"/>
  <c r="Q26" i="4"/>
  <c r="P26" i="4"/>
  <c r="O26" i="4"/>
  <c r="N26" i="4"/>
  <c r="M26" i="4"/>
  <c r="L26" i="4"/>
  <c r="K26" i="4"/>
  <c r="J26" i="4"/>
  <c r="I26" i="4"/>
  <c r="H26" i="4"/>
  <c r="G26" i="4"/>
  <c r="BK25" i="4"/>
  <c r="BJ25" i="4"/>
  <c r="BI25" i="4"/>
  <c r="BH25" i="4"/>
  <c r="BG25" i="4"/>
  <c r="BF25" i="4"/>
  <c r="BE25" i="4"/>
  <c r="BD25" i="4"/>
  <c r="BC25" i="4"/>
  <c r="BB25" i="4"/>
  <c r="BA25" i="4"/>
  <c r="AZ25" i="4"/>
  <c r="AY25" i="4"/>
  <c r="AX25" i="4"/>
  <c r="AW25" i="4"/>
  <c r="AV25" i="4"/>
  <c r="AU25" i="4"/>
  <c r="AT25" i="4"/>
  <c r="AS25" i="4"/>
  <c r="AR25" i="4"/>
  <c r="AQ25" i="4"/>
  <c r="AP25" i="4"/>
  <c r="AO25" i="4"/>
  <c r="AN25" i="4"/>
  <c r="AM25" i="4"/>
  <c r="AL25" i="4"/>
  <c r="AK25" i="4"/>
  <c r="AJ25" i="4"/>
  <c r="AI25" i="4"/>
  <c r="AH25" i="4"/>
  <c r="AG25" i="4"/>
  <c r="AF25" i="4"/>
  <c r="AE25" i="4"/>
  <c r="AD25" i="4"/>
  <c r="AC25" i="4"/>
  <c r="AB25" i="4"/>
  <c r="AA25" i="4"/>
  <c r="Z25" i="4"/>
  <c r="Y25" i="4"/>
  <c r="X25" i="4"/>
  <c r="W25" i="4"/>
  <c r="V25" i="4"/>
  <c r="U25" i="4"/>
  <c r="T25" i="4"/>
  <c r="S25" i="4"/>
  <c r="R25" i="4"/>
  <c r="Q25" i="4"/>
  <c r="P25" i="4"/>
  <c r="O25" i="4"/>
  <c r="N25" i="4"/>
  <c r="M25" i="4"/>
  <c r="L25" i="4"/>
  <c r="K25" i="4"/>
  <c r="J25" i="4"/>
  <c r="I25" i="4"/>
  <c r="H25" i="4"/>
  <c r="G25" i="4"/>
  <c r="BK24" i="4"/>
  <c r="BJ24" i="4"/>
  <c r="BI24" i="4"/>
  <c r="BH24" i="4"/>
  <c r="BG24" i="4"/>
  <c r="BF24" i="4"/>
  <c r="BE24" i="4"/>
  <c r="BD24" i="4"/>
  <c r="BC24" i="4"/>
  <c r="BB24" i="4"/>
  <c r="BA24" i="4"/>
  <c r="AZ24" i="4"/>
  <c r="AY24" i="4"/>
  <c r="AX24" i="4"/>
  <c r="AW24" i="4"/>
  <c r="AV24" i="4"/>
  <c r="AU24" i="4"/>
  <c r="AT24" i="4"/>
  <c r="AS24" i="4"/>
  <c r="AR24" i="4"/>
  <c r="AQ24" i="4"/>
  <c r="AP24" i="4"/>
  <c r="AO24" i="4"/>
  <c r="AN24" i="4"/>
  <c r="AM24" i="4"/>
  <c r="AL24" i="4"/>
  <c r="AK24" i="4"/>
  <c r="AJ24" i="4"/>
  <c r="AI24" i="4"/>
  <c r="AH24" i="4"/>
  <c r="AG24" i="4"/>
  <c r="AF24" i="4"/>
  <c r="AE24" i="4"/>
  <c r="AD24" i="4"/>
  <c r="AC24" i="4"/>
  <c r="AB24" i="4"/>
  <c r="AA24" i="4"/>
  <c r="Z24" i="4"/>
  <c r="Y24" i="4"/>
  <c r="X24" i="4"/>
  <c r="W24" i="4"/>
  <c r="V24" i="4"/>
  <c r="U24" i="4"/>
  <c r="T24" i="4"/>
  <c r="S24" i="4"/>
  <c r="R24" i="4"/>
  <c r="Q24" i="4"/>
  <c r="P24" i="4"/>
  <c r="O24" i="4"/>
  <c r="N24" i="4"/>
  <c r="M24" i="4"/>
  <c r="L24" i="4"/>
  <c r="K24" i="4"/>
  <c r="J24" i="4"/>
  <c r="I24" i="4"/>
  <c r="H24" i="4"/>
  <c r="G24" i="4"/>
  <c r="BK23" i="4"/>
  <c r="BJ23" i="4"/>
  <c r="BI23" i="4"/>
  <c r="BH23" i="4"/>
  <c r="BG23" i="4"/>
  <c r="BF23" i="4"/>
  <c r="BE23" i="4"/>
  <c r="BD23" i="4"/>
  <c r="BC23" i="4"/>
  <c r="BB23" i="4"/>
  <c r="BA23" i="4"/>
  <c r="AZ23" i="4"/>
  <c r="AY23" i="4"/>
  <c r="AX23" i="4"/>
  <c r="AW23" i="4"/>
  <c r="AV23" i="4"/>
  <c r="AU23" i="4"/>
  <c r="AT23" i="4"/>
  <c r="AS23" i="4"/>
  <c r="AR23" i="4"/>
  <c r="AQ23" i="4"/>
  <c r="AP23" i="4"/>
  <c r="AO23" i="4"/>
  <c r="AN23" i="4"/>
  <c r="AM23" i="4"/>
  <c r="AL23" i="4"/>
  <c r="AK23" i="4"/>
  <c r="AJ23" i="4"/>
  <c r="AI23" i="4"/>
  <c r="AH23" i="4"/>
  <c r="AG23" i="4"/>
  <c r="AF23" i="4"/>
  <c r="AE23" i="4"/>
  <c r="AD23" i="4"/>
  <c r="AC23" i="4"/>
  <c r="AB23" i="4"/>
  <c r="AA23" i="4"/>
  <c r="Z23" i="4"/>
  <c r="Y23" i="4"/>
  <c r="X23" i="4"/>
  <c r="W23" i="4"/>
  <c r="V23" i="4"/>
  <c r="U23" i="4"/>
  <c r="T23" i="4"/>
  <c r="S23" i="4"/>
  <c r="R23" i="4"/>
  <c r="Q23" i="4"/>
  <c r="P23" i="4"/>
  <c r="O23" i="4"/>
  <c r="N23" i="4"/>
  <c r="M23" i="4"/>
  <c r="L23" i="4"/>
  <c r="K23" i="4"/>
  <c r="J23" i="4"/>
  <c r="I23" i="4"/>
  <c r="H23" i="4"/>
  <c r="G23" i="4"/>
  <c r="BK22" i="4"/>
  <c r="BJ22" i="4"/>
  <c r="BI22" i="4"/>
  <c r="BH22" i="4"/>
  <c r="BG22" i="4"/>
  <c r="BF22" i="4"/>
  <c r="BE22" i="4"/>
  <c r="BD22" i="4"/>
  <c r="BC22" i="4"/>
  <c r="BB22" i="4"/>
  <c r="BA22" i="4"/>
  <c r="AZ22" i="4"/>
  <c r="AY22" i="4"/>
  <c r="AX22" i="4"/>
  <c r="AW22" i="4"/>
  <c r="AV22" i="4"/>
  <c r="AU22" i="4"/>
  <c r="AT22" i="4"/>
  <c r="AS22" i="4"/>
  <c r="AR22" i="4"/>
  <c r="AQ22" i="4"/>
  <c r="AP22" i="4"/>
  <c r="AO22" i="4"/>
  <c r="AN22" i="4"/>
  <c r="AM22" i="4"/>
  <c r="AL22" i="4"/>
  <c r="AK22" i="4"/>
  <c r="AJ22" i="4"/>
  <c r="AI22" i="4"/>
  <c r="AH22" i="4"/>
  <c r="AG22" i="4"/>
  <c r="AF22" i="4"/>
  <c r="AE22" i="4"/>
  <c r="AD22" i="4"/>
  <c r="AC22" i="4"/>
  <c r="AB22" i="4"/>
  <c r="AA22" i="4"/>
  <c r="Z22" i="4"/>
  <c r="Y22" i="4"/>
  <c r="X22" i="4"/>
  <c r="W22" i="4"/>
  <c r="V22" i="4"/>
  <c r="U22" i="4"/>
  <c r="T22" i="4"/>
  <c r="S22" i="4"/>
  <c r="R22" i="4"/>
  <c r="Q22" i="4"/>
  <c r="P22" i="4"/>
  <c r="O22" i="4"/>
  <c r="N22" i="4"/>
  <c r="M22" i="4"/>
  <c r="L22" i="4"/>
  <c r="K22" i="4"/>
  <c r="J22" i="4"/>
  <c r="I22" i="4"/>
  <c r="H22" i="4"/>
  <c r="G22" i="4"/>
  <c r="BK21" i="4"/>
  <c r="BJ21" i="4"/>
  <c r="BI21" i="4"/>
  <c r="BH21" i="4"/>
  <c r="BG21" i="4"/>
  <c r="BF21" i="4"/>
  <c r="BE21" i="4"/>
  <c r="BD21" i="4"/>
  <c r="BC21" i="4"/>
  <c r="BB21" i="4"/>
  <c r="BA21" i="4"/>
  <c r="AZ21" i="4"/>
  <c r="AY21" i="4"/>
  <c r="AX21" i="4"/>
  <c r="AW21" i="4"/>
  <c r="AV21" i="4"/>
  <c r="AU21" i="4"/>
  <c r="AT21" i="4"/>
  <c r="AS21" i="4"/>
  <c r="AR21" i="4"/>
  <c r="AQ21" i="4"/>
  <c r="AP21" i="4"/>
  <c r="AO21" i="4"/>
  <c r="AN21" i="4"/>
  <c r="AM21" i="4"/>
  <c r="AL21" i="4"/>
  <c r="AK21" i="4"/>
  <c r="AJ21" i="4"/>
  <c r="AI21" i="4"/>
  <c r="AH21" i="4"/>
  <c r="AG21" i="4"/>
  <c r="AF21" i="4"/>
  <c r="AE21" i="4"/>
  <c r="AD21" i="4"/>
  <c r="AC21" i="4"/>
  <c r="AB21" i="4"/>
  <c r="AA21" i="4"/>
  <c r="Z21" i="4"/>
  <c r="Y21" i="4"/>
  <c r="X21" i="4"/>
  <c r="W21" i="4"/>
  <c r="V21" i="4"/>
  <c r="U21" i="4"/>
  <c r="T21" i="4"/>
  <c r="S21" i="4"/>
  <c r="R21" i="4"/>
  <c r="Q21" i="4"/>
  <c r="P21" i="4"/>
  <c r="O21" i="4"/>
  <c r="N21" i="4"/>
  <c r="M21" i="4"/>
  <c r="L21" i="4"/>
  <c r="K21" i="4"/>
  <c r="J21" i="4"/>
  <c r="I21" i="4"/>
  <c r="H21" i="4"/>
  <c r="G21" i="4"/>
  <c r="BK20" i="4"/>
  <c r="BJ20" i="4"/>
  <c r="BI20" i="4"/>
  <c r="BH20" i="4"/>
  <c r="BG20" i="4"/>
  <c r="BF20" i="4"/>
  <c r="BE20" i="4"/>
  <c r="BD20" i="4"/>
  <c r="BC20" i="4"/>
  <c r="BB20" i="4"/>
  <c r="BA20" i="4"/>
  <c r="AZ20" i="4"/>
  <c r="AY20" i="4"/>
  <c r="AX20" i="4"/>
  <c r="AW20" i="4"/>
  <c r="AV20" i="4"/>
  <c r="AU20" i="4"/>
  <c r="AT20" i="4"/>
  <c r="AS20" i="4"/>
  <c r="AR20" i="4"/>
  <c r="AQ20" i="4"/>
  <c r="AP20" i="4"/>
  <c r="AO20" i="4"/>
  <c r="AN20" i="4"/>
  <c r="AM20" i="4"/>
  <c r="AL20" i="4"/>
  <c r="AK20" i="4"/>
  <c r="AJ20" i="4"/>
  <c r="AI20" i="4"/>
  <c r="AH20" i="4"/>
  <c r="AG20" i="4"/>
  <c r="AF20" i="4"/>
  <c r="AE20" i="4"/>
  <c r="AD20" i="4"/>
  <c r="AC20" i="4"/>
  <c r="AB20" i="4"/>
  <c r="AA20" i="4"/>
  <c r="Z20" i="4"/>
  <c r="Y20" i="4"/>
  <c r="X20" i="4"/>
  <c r="W20" i="4"/>
  <c r="V20" i="4"/>
  <c r="U20" i="4"/>
  <c r="T20" i="4"/>
  <c r="S20" i="4"/>
  <c r="R20" i="4"/>
  <c r="Q20" i="4"/>
  <c r="P20" i="4"/>
  <c r="O20" i="4"/>
  <c r="N20" i="4"/>
  <c r="M20" i="4"/>
  <c r="L20" i="4"/>
  <c r="K20" i="4"/>
  <c r="J20" i="4"/>
  <c r="I20" i="4"/>
  <c r="H20" i="4"/>
  <c r="G20" i="4"/>
  <c r="BK19" i="4"/>
  <c r="BJ19" i="4"/>
  <c r="BI19" i="4"/>
  <c r="BH19" i="4"/>
  <c r="BG19" i="4"/>
  <c r="BF19" i="4"/>
  <c r="BE19" i="4"/>
  <c r="BD19" i="4"/>
  <c r="BC19" i="4"/>
  <c r="BB19" i="4"/>
  <c r="BA19" i="4"/>
  <c r="AZ19" i="4"/>
  <c r="AY19" i="4"/>
  <c r="AX19" i="4"/>
  <c r="AW19" i="4"/>
  <c r="AV19" i="4"/>
  <c r="AU19" i="4"/>
  <c r="AT19" i="4"/>
  <c r="AS19" i="4"/>
  <c r="AR19" i="4"/>
  <c r="AQ19" i="4"/>
  <c r="AP19" i="4"/>
  <c r="AO19" i="4"/>
  <c r="AN19" i="4"/>
  <c r="AM19" i="4"/>
  <c r="AL19" i="4"/>
  <c r="AK19" i="4"/>
  <c r="AJ19" i="4"/>
  <c r="AI19" i="4"/>
  <c r="AH19" i="4"/>
  <c r="AG19" i="4"/>
  <c r="AF19" i="4"/>
  <c r="AE19" i="4"/>
  <c r="AD19" i="4"/>
  <c r="AC19" i="4"/>
  <c r="AB19" i="4"/>
  <c r="AA19" i="4"/>
  <c r="Z19" i="4"/>
  <c r="Y19" i="4"/>
  <c r="X19" i="4"/>
  <c r="W19" i="4"/>
  <c r="V19" i="4"/>
  <c r="U19" i="4"/>
  <c r="T19" i="4"/>
  <c r="S19" i="4"/>
  <c r="R19" i="4"/>
  <c r="Q19" i="4"/>
  <c r="P19" i="4"/>
  <c r="O19" i="4"/>
  <c r="N19" i="4"/>
  <c r="M19" i="4"/>
  <c r="L19" i="4"/>
  <c r="K19" i="4"/>
  <c r="J19" i="4"/>
  <c r="I19" i="4"/>
  <c r="H19" i="4"/>
  <c r="G19" i="4"/>
  <c r="BK18" i="4"/>
  <c r="BJ18" i="4"/>
  <c r="BI18" i="4"/>
  <c r="BH18" i="4"/>
  <c r="BG18" i="4"/>
  <c r="BF18" i="4"/>
  <c r="BE18" i="4"/>
  <c r="BD18" i="4"/>
  <c r="BC18" i="4"/>
  <c r="BB18" i="4"/>
  <c r="BA18" i="4"/>
  <c r="AZ18" i="4"/>
  <c r="AY18" i="4"/>
  <c r="AX18" i="4"/>
  <c r="AW18" i="4"/>
  <c r="AV18" i="4"/>
  <c r="AU18" i="4"/>
  <c r="AT18" i="4"/>
  <c r="AS18" i="4"/>
  <c r="AR18" i="4"/>
  <c r="AQ18" i="4"/>
  <c r="AP18" i="4"/>
  <c r="AO18" i="4"/>
  <c r="AN18" i="4"/>
  <c r="AM18" i="4"/>
  <c r="AL18" i="4"/>
  <c r="AK18" i="4"/>
  <c r="AJ18" i="4"/>
  <c r="AI18" i="4"/>
  <c r="AH18" i="4"/>
  <c r="AG18" i="4"/>
  <c r="AF18" i="4"/>
  <c r="AE18" i="4"/>
  <c r="AD18" i="4"/>
  <c r="AC18" i="4"/>
  <c r="AB18" i="4"/>
  <c r="AA18" i="4"/>
  <c r="Z18" i="4"/>
  <c r="Y18" i="4"/>
  <c r="X18" i="4"/>
  <c r="W18" i="4"/>
  <c r="V18" i="4"/>
  <c r="U18" i="4"/>
  <c r="T18" i="4"/>
  <c r="S18" i="4"/>
  <c r="R18" i="4"/>
  <c r="Q18" i="4"/>
  <c r="P18" i="4"/>
  <c r="O18" i="4"/>
  <c r="N18" i="4"/>
  <c r="M18" i="4"/>
  <c r="L18" i="4"/>
  <c r="K18" i="4"/>
  <c r="J18" i="4"/>
  <c r="I18" i="4"/>
  <c r="H18" i="4"/>
  <c r="G18" i="4"/>
  <c r="BK17" i="4"/>
  <c r="BJ17" i="4"/>
  <c r="BI17" i="4"/>
  <c r="BH17" i="4"/>
  <c r="BG17" i="4"/>
  <c r="BF17" i="4"/>
  <c r="BE17" i="4"/>
  <c r="BD17" i="4"/>
  <c r="BC17" i="4"/>
  <c r="BB17" i="4"/>
  <c r="BA17" i="4"/>
  <c r="AZ17" i="4"/>
  <c r="AY17" i="4"/>
  <c r="AX17" i="4"/>
  <c r="AW17" i="4"/>
  <c r="AV17" i="4"/>
  <c r="AU17" i="4"/>
  <c r="AT17" i="4"/>
  <c r="AS17" i="4"/>
  <c r="AR17" i="4"/>
  <c r="AQ17" i="4"/>
  <c r="AP17" i="4"/>
  <c r="AO17" i="4"/>
  <c r="AN17" i="4"/>
  <c r="AM17" i="4"/>
  <c r="AL17" i="4"/>
  <c r="AK17" i="4"/>
  <c r="AJ17" i="4"/>
  <c r="AI17" i="4"/>
  <c r="AH17" i="4"/>
  <c r="AG17" i="4"/>
  <c r="AF17" i="4"/>
  <c r="AE17" i="4"/>
  <c r="AD17" i="4"/>
  <c r="AC17" i="4"/>
  <c r="AB17" i="4"/>
  <c r="AA17" i="4"/>
  <c r="Z17" i="4"/>
  <c r="Y17" i="4"/>
  <c r="X17" i="4"/>
  <c r="W17" i="4"/>
  <c r="V17" i="4"/>
  <c r="U17" i="4"/>
  <c r="T17" i="4"/>
  <c r="S17" i="4"/>
  <c r="R17" i="4"/>
  <c r="Q17" i="4"/>
  <c r="P17" i="4"/>
  <c r="O17" i="4"/>
  <c r="N17" i="4"/>
  <c r="M17" i="4"/>
  <c r="L17" i="4"/>
  <c r="K17" i="4"/>
  <c r="J17" i="4"/>
  <c r="I17" i="4"/>
  <c r="H17" i="4"/>
  <c r="G17" i="4"/>
  <c r="BK16" i="4"/>
  <c r="BJ16" i="4"/>
  <c r="BI16" i="4"/>
  <c r="BH16" i="4"/>
  <c r="BG16" i="4"/>
  <c r="BF16" i="4"/>
  <c r="BE16" i="4"/>
  <c r="BD16" i="4"/>
  <c r="BC16" i="4"/>
  <c r="BB16" i="4"/>
  <c r="BA16" i="4"/>
  <c r="AZ16" i="4"/>
  <c r="AY16" i="4"/>
  <c r="AX16" i="4"/>
  <c r="AW16" i="4"/>
  <c r="AV16" i="4"/>
  <c r="AU16" i="4"/>
  <c r="AT16" i="4"/>
  <c r="AS16" i="4"/>
  <c r="AR16" i="4"/>
  <c r="AQ16" i="4"/>
  <c r="AP16" i="4"/>
  <c r="AO16" i="4"/>
  <c r="AN16" i="4"/>
  <c r="AM16" i="4"/>
  <c r="AL16" i="4"/>
  <c r="AK16" i="4"/>
  <c r="AJ16" i="4"/>
  <c r="AI16" i="4"/>
  <c r="AH16" i="4"/>
  <c r="AG16" i="4"/>
  <c r="AF16" i="4"/>
  <c r="AE16" i="4"/>
  <c r="AD16" i="4"/>
  <c r="AC16" i="4"/>
  <c r="AB16" i="4"/>
  <c r="AA16" i="4"/>
  <c r="Z16" i="4"/>
  <c r="Y16" i="4"/>
  <c r="X16" i="4"/>
  <c r="W16" i="4"/>
  <c r="V16" i="4"/>
  <c r="U16" i="4"/>
  <c r="T16" i="4"/>
  <c r="S16" i="4"/>
  <c r="R16" i="4"/>
  <c r="Q16" i="4"/>
  <c r="P16" i="4"/>
  <c r="O16" i="4"/>
  <c r="N16" i="4"/>
  <c r="M16" i="4"/>
  <c r="L16" i="4"/>
  <c r="K16" i="4"/>
  <c r="J16" i="4"/>
  <c r="I16" i="4"/>
  <c r="H16" i="4"/>
  <c r="G16" i="4"/>
  <c r="BK15" i="4"/>
  <c r="BJ15" i="4"/>
  <c r="BI15" i="4"/>
  <c r="BH15" i="4"/>
  <c r="BG15" i="4"/>
  <c r="BF15" i="4"/>
  <c r="BE15" i="4"/>
  <c r="BD15" i="4"/>
  <c r="BC15" i="4"/>
  <c r="BB15" i="4"/>
  <c r="BA15" i="4"/>
  <c r="AZ15" i="4"/>
  <c r="AY15" i="4"/>
  <c r="AX15" i="4"/>
  <c r="AW15" i="4"/>
  <c r="AV15" i="4"/>
  <c r="AU15" i="4"/>
  <c r="AT15" i="4"/>
  <c r="AS15" i="4"/>
  <c r="AR15" i="4"/>
  <c r="AQ15" i="4"/>
  <c r="AP15" i="4"/>
  <c r="AO15" i="4"/>
  <c r="AN15" i="4"/>
  <c r="AM15" i="4"/>
  <c r="AL15" i="4"/>
  <c r="AK15" i="4"/>
  <c r="AJ15" i="4"/>
  <c r="AI15" i="4"/>
  <c r="AH15" i="4"/>
  <c r="AG15" i="4"/>
  <c r="AF15" i="4"/>
  <c r="AE15" i="4"/>
  <c r="AD15" i="4"/>
  <c r="AC15" i="4"/>
  <c r="AB15" i="4"/>
  <c r="AA15" i="4"/>
  <c r="Z15" i="4"/>
  <c r="Y15" i="4"/>
  <c r="X15" i="4"/>
  <c r="W15" i="4"/>
  <c r="V15" i="4"/>
  <c r="U15" i="4"/>
  <c r="T15" i="4"/>
  <c r="S15" i="4"/>
  <c r="R15" i="4"/>
  <c r="Q15" i="4"/>
  <c r="P15" i="4"/>
  <c r="O15" i="4"/>
  <c r="N15" i="4"/>
  <c r="M15" i="4"/>
  <c r="L15" i="4"/>
  <c r="K15" i="4"/>
  <c r="J15" i="4"/>
  <c r="I15" i="4"/>
  <c r="H15" i="4"/>
  <c r="G15" i="4"/>
  <c r="BK14" i="4"/>
  <c r="BJ14" i="4"/>
  <c r="BI14" i="4"/>
  <c r="BH14" i="4"/>
  <c r="BG14" i="4"/>
  <c r="BF14" i="4"/>
  <c r="BE14" i="4"/>
  <c r="BD14" i="4"/>
  <c r="BC14" i="4"/>
  <c r="BB14" i="4"/>
  <c r="BA14" i="4"/>
  <c r="AZ14" i="4"/>
  <c r="AY14" i="4"/>
  <c r="AX14" i="4"/>
  <c r="AW14" i="4"/>
  <c r="AV14" i="4"/>
  <c r="AU14" i="4"/>
  <c r="AT14" i="4"/>
  <c r="AS14" i="4"/>
  <c r="AR14" i="4"/>
  <c r="AQ14" i="4"/>
  <c r="AP14" i="4"/>
  <c r="AO14" i="4"/>
  <c r="AN14" i="4"/>
  <c r="AM14" i="4"/>
  <c r="AL14" i="4"/>
  <c r="AK14" i="4"/>
  <c r="AJ14" i="4"/>
  <c r="AI14" i="4"/>
  <c r="AH14" i="4"/>
  <c r="AG14" i="4"/>
  <c r="AF14" i="4"/>
  <c r="AE14" i="4"/>
  <c r="AD14" i="4"/>
  <c r="AC14" i="4"/>
  <c r="AB14" i="4"/>
  <c r="AA14" i="4"/>
  <c r="Z14" i="4"/>
  <c r="Y14" i="4"/>
  <c r="X14" i="4"/>
  <c r="W14" i="4"/>
  <c r="V14" i="4"/>
  <c r="U14" i="4"/>
  <c r="T14" i="4"/>
  <c r="S14" i="4"/>
  <c r="R14" i="4"/>
  <c r="Q14" i="4"/>
  <c r="P14" i="4"/>
  <c r="O14" i="4"/>
  <c r="N14" i="4"/>
  <c r="M14" i="4"/>
  <c r="L14" i="4"/>
  <c r="K14" i="4"/>
  <c r="J14" i="4"/>
  <c r="I14" i="4"/>
  <c r="H14" i="4"/>
  <c r="G14" i="4"/>
  <c r="BK13" i="4"/>
  <c r="BJ13" i="4"/>
  <c r="BI13" i="4"/>
  <c r="BH13" i="4"/>
  <c r="BG13" i="4"/>
  <c r="BF13" i="4"/>
  <c r="BE13" i="4"/>
  <c r="BD13" i="4"/>
  <c r="BC13" i="4"/>
  <c r="BB13" i="4"/>
  <c r="BA13" i="4"/>
  <c r="AZ13" i="4"/>
  <c r="AY13" i="4"/>
  <c r="AX13" i="4"/>
  <c r="AW13" i="4"/>
  <c r="AV13" i="4"/>
  <c r="AU13" i="4"/>
  <c r="AT13" i="4"/>
  <c r="AS13" i="4"/>
  <c r="AR13" i="4"/>
  <c r="AQ13" i="4"/>
  <c r="AP13" i="4"/>
  <c r="AO13" i="4"/>
  <c r="AN13" i="4"/>
  <c r="AM13" i="4"/>
  <c r="AL13" i="4"/>
  <c r="AK13" i="4"/>
  <c r="AJ13" i="4"/>
  <c r="AI13" i="4"/>
  <c r="AH13" i="4"/>
  <c r="AG13" i="4"/>
  <c r="AF13" i="4"/>
  <c r="AE13" i="4"/>
  <c r="AD13" i="4"/>
  <c r="AC13" i="4"/>
  <c r="AB13" i="4"/>
  <c r="AA13" i="4"/>
  <c r="Z13" i="4"/>
  <c r="Y13" i="4"/>
  <c r="X13" i="4"/>
  <c r="W13" i="4"/>
  <c r="V13" i="4"/>
  <c r="U13" i="4"/>
  <c r="T13" i="4"/>
  <c r="S13" i="4"/>
  <c r="R13" i="4"/>
  <c r="Q13" i="4"/>
  <c r="P13" i="4"/>
  <c r="O13" i="4"/>
  <c r="N13" i="4"/>
  <c r="M13" i="4"/>
  <c r="L13" i="4"/>
  <c r="K13" i="4"/>
  <c r="J13" i="4"/>
  <c r="I13" i="4"/>
  <c r="H13" i="4"/>
  <c r="G13" i="4"/>
  <c r="BK12" i="4"/>
  <c r="BJ12" i="4"/>
  <c r="BI12" i="4"/>
  <c r="BH12" i="4"/>
  <c r="BG12" i="4"/>
  <c r="BF12" i="4"/>
  <c r="BE12" i="4"/>
  <c r="BD12" i="4"/>
  <c r="BC12" i="4"/>
  <c r="BB12" i="4"/>
  <c r="BA12" i="4"/>
  <c r="AZ12" i="4"/>
  <c r="AY12" i="4"/>
  <c r="AX12" i="4"/>
  <c r="AW12" i="4"/>
  <c r="AV12" i="4"/>
  <c r="AU12" i="4"/>
  <c r="AT12" i="4"/>
  <c r="AS12" i="4"/>
  <c r="AR12" i="4"/>
  <c r="AQ12" i="4"/>
  <c r="AP12" i="4"/>
  <c r="AO12" i="4"/>
  <c r="AN12" i="4"/>
  <c r="AM12" i="4"/>
  <c r="AL12" i="4"/>
  <c r="AK12" i="4"/>
  <c r="AJ12" i="4"/>
  <c r="AI12" i="4"/>
  <c r="AH12" i="4"/>
  <c r="AG12" i="4"/>
  <c r="AF12" i="4"/>
  <c r="AE12" i="4"/>
  <c r="AD12" i="4"/>
  <c r="AC12" i="4"/>
  <c r="AB12" i="4"/>
  <c r="AA12" i="4"/>
  <c r="Z12" i="4"/>
  <c r="Y12" i="4"/>
  <c r="X12" i="4"/>
  <c r="W12" i="4"/>
  <c r="V12" i="4"/>
  <c r="U12" i="4"/>
  <c r="T12" i="4"/>
  <c r="S12" i="4"/>
  <c r="R12" i="4"/>
  <c r="Q12" i="4"/>
  <c r="P12" i="4"/>
  <c r="O12" i="4"/>
  <c r="N12" i="4"/>
  <c r="M12" i="4"/>
  <c r="L12" i="4"/>
  <c r="K12" i="4"/>
  <c r="J12" i="4"/>
  <c r="I12" i="4"/>
  <c r="H12" i="4"/>
  <c r="G12" i="4"/>
  <c r="BK11" i="4"/>
  <c r="BJ11" i="4"/>
  <c r="BI11" i="4"/>
  <c r="BH11" i="4"/>
  <c r="BG11" i="4"/>
  <c r="BF11" i="4"/>
  <c r="BE11" i="4"/>
  <c r="BD11" i="4"/>
  <c r="BC11" i="4"/>
  <c r="BB11" i="4"/>
  <c r="BA11" i="4"/>
  <c r="AZ11" i="4"/>
  <c r="AY11" i="4"/>
  <c r="AX11" i="4"/>
  <c r="AW11" i="4"/>
  <c r="AV11" i="4"/>
  <c r="AU11" i="4"/>
  <c r="AT11" i="4"/>
  <c r="AS11" i="4"/>
  <c r="AR11" i="4"/>
  <c r="AQ11" i="4"/>
  <c r="AP11" i="4"/>
  <c r="AO11" i="4"/>
  <c r="AN11" i="4"/>
  <c r="AM11" i="4"/>
  <c r="AL11" i="4"/>
  <c r="AK11" i="4"/>
  <c r="AJ11" i="4"/>
  <c r="AI11" i="4"/>
  <c r="AH11" i="4"/>
  <c r="AG11" i="4"/>
  <c r="AF11" i="4"/>
  <c r="AE11" i="4"/>
  <c r="AD11" i="4"/>
  <c r="AC11" i="4"/>
  <c r="AB11" i="4"/>
  <c r="AA11" i="4"/>
  <c r="Z11" i="4"/>
  <c r="Y11" i="4"/>
  <c r="X11" i="4"/>
  <c r="W11" i="4"/>
  <c r="V11" i="4"/>
  <c r="U11" i="4"/>
  <c r="T11" i="4"/>
  <c r="S11" i="4"/>
  <c r="R11" i="4"/>
  <c r="Q11" i="4"/>
  <c r="P11" i="4"/>
  <c r="O11" i="4"/>
  <c r="N11" i="4"/>
  <c r="M11" i="4"/>
  <c r="L11" i="4"/>
  <c r="K11" i="4"/>
  <c r="J11" i="4"/>
  <c r="I11" i="4"/>
  <c r="H11" i="4"/>
  <c r="G11" i="4"/>
  <c r="BK10" i="4"/>
  <c r="BJ10" i="4"/>
  <c r="BI10" i="4"/>
  <c r="BH10" i="4"/>
  <c r="BG10" i="4"/>
  <c r="BF10" i="4"/>
  <c r="BE10" i="4"/>
  <c r="BD10" i="4"/>
  <c r="BC10" i="4"/>
  <c r="BB10" i="4"/>
  <c r="BA10" i="4"/>
  <c r="AZ10" i="4"/>
  <c r="AY10" i="4"/>
  <c r="AX10" i="4"/>
  <c r="AW10" i="4"/>
  <c r="AV10" i="4"/>
  <c r="AU10" i="4"/>
  <c r="AT10" i="4"/>
  <c r="AS10" i="4"/>
  <c r="AR10" i="4"/>
  <c r="AQ10" i="4"/>
  <c r="AP10" i="4"/>
  <c r="AO10" i="4"/>
  <c r="AN10" i="4"/>
  <c r="AM10" i="4"/>
  <c r="AL10" i="4"/>
  <c r="AK10" i="4"/>
  <c r="AJ10" i="4"/>
  <c r="AI10" i="4"/>
  <c r="AH10" i="4"/>
  <c r="AG10" i="4"/>
  <c r="AF10" i="4"/>
  <c r="AE10" i="4"/>
  <c r="AD10" i="4"/>
  <c r="AC10" i="4"/>
  <c r="AB10" i="4"/>
  <c r="AA10" i="4"/>
  <c r="Z10" i="4"/>
  <c r="Y10" i="4"/>
  <c r="X10" i="4"/>
  <c r="W10" i="4"/>
  <c r="V10" i="4"/>
  <c r="U10" i="4"/>
  <c r="T10" i="4"/>
  <c r="S10" i="4"/>
  <c r="R10" i="4"/>
  <c r="Q10" i="4"/>
  <c r="P10" i="4"/>
  <c r="O10" i="4"/>
  <c r="N10" i="4"/>
  <c r="M10" i="4"/>
  <c r="L10" i="4"/>
  <c r="K10" i="4"/>
  <c r="J10" i="4"/>
  <c r="I10" i="4"/>
  <c r="H10" i="4"/>
  <c r="G10" i="4"/>
  <c r="BK9" i="4"/>
  <c r="BJ9" i="4"/>
  <c r="BI9" i="4"/>
  <c r="BH9" i="4"/>
  <c r="BG9" i="4"/>
  <c r="BF9" i="4"/>
  <c r="BE9" i="4"/>
  <c r="BD9" i="4"/>
  <c r="BC9" i="4"/>
  <c r="BB9" i="4"/>
  <c r="BA9" i="4"/>
  <c r="AZ9" i="4"/>
  <c r="AY9" i="4"/>
  <c r="AX9" i="4"/>
  <c r="AW9" i="4"/>
  <c r="AV9" i="4"/>
  <c r="AU9" i="4"/>
  <c r="AT9" i="4"/>
  <c r="AS9" i="4"/>
  <c r="AR9" i="4"/>
  <c r="AQ9" i="4"/>
  <c r="AP9" i="4"/>
  <c r="AO9" i="4"/>
  <c r="AN9" i="4"/>
  <c r="AM9" i="4"/>
  <c r="AL9" i="4"/>
  <c r="AK9" i="4"/>
  <c r="AJ9" i="4"/>
  <c r="AI9" i="4"/>
  <c r="AH9" i="4"/>
  <c r="AG9" i="4"/>
  <c r="AF9" i="4"/>
  <c r="AE9" i="4"/>
  <c r="AD9" i="4"/>
  <c r="AC9" i="4"/>
  <c r="AB9" i="4"/>
  <c r="AA9" i="4"/>
  <c r="Z9" i="4"/>
  <c r="Y9" i="4"/>
  <c r="X9" i="4"/>
  <c r="W9" i="4"/>
  <c r="V9" i="4"/>
  <c r="U9" i="4"/>
  <c r="T9" i="4"/>
  <c r="S9" i="4"/>
  <c r="R9" i="4"/>
  <c r="Q9" i="4"/>
  <c r="P9" i="4"/>
  <c r="O9" i="4"/>
  <c r="N9" i="4"/>
  <c r="M9" i="4"/>
  <c r="L9" i="4"/>
  <c r="K9" i="4"/>
  <c r="J9" i="4"/>
  <c r="I9" i="4"/>
  <c r="H9" i="4"/>
  <c r="G9" i="4"/>
  <c r="BK8" i="4"/>
  <c r="BJ8" i="4"/>
  <c r="BI8" i="4"/>
  <c r="BH8" i="4"/>
  <c r="BG8" i="4"/>
  <c r="BF8" i="4"/>
  <c r="BE8" i="4"/>
  <c r="BD8" i="4"/>
  <c r="BC8" i="4"/>
  <c r="BB8" i="4"/>
  <c r="BA8" i="4"/>
  <c r="AZ8" i="4"/>
  <c r="AY8" i="4"/>
  <c r="AX8" i="4"/>
  <c r="AW8" i="4"/>
  <c r="AV8" i="4"/>
  <c r="AU8" i="4"/>
  <c r="AT8" i="4"/>
  <c r="AS8" i="4"/>
  <c r="AR8" i="4"/>
  <c r="AQ8" i="4"/>
  <c r="AP8" i="4"/>
  <c r="AO8" i="4"/>
  <c r="AN8" i="4"/>
  <c r="AM8" i="4"/>
  <c r="AL8" i="4"/>
  <c r="AK8" i="4"/>
  <c r="AJ8" i="4"/>
  <c r="AI8" i="4"/>
  <c r="AH8" i="4"/>
  <c r="AG8" i="4"/>
  <c r="AF8" i="4"/>
  <c r="AE8" i="4"/>
  <c r="AD8" i="4"/>
  <c r="AC8" i="4"/>
  <c r="AB8" i="4"/>
  <c r="AA8" i="4"/>
  <c r="Z8" i="4"/>
  <c r="Y8" i="4"/>
  <c r="X8" i="4"/>
  <c r="W8" i="4"/>
  <c r="V8" i="4"/>
  <c r="U8" i="4"/>
  <c r="T8" i="4"/>
  <c r="S8" i="4"/>
  <c r="R8" i="4"/>
  <c r="Q8" i="4"/>
  <c r="P8" i="4"/>
  <c r="O8" i="4"/>
  <c r="N8" i="4"/>
  <c r="M8" i="4"/>
  <c r="L8" i="4"/>
  <c r="K8" i="4"/>
  <c r="J8" i="4"/>
  <c r="I8" i="4"/>
  <c r="H8" i="4"/>
  <c r="G8" i="4"/>
  <c r="BK7" i="4"/>
  <c r="BJ7" i="4"/>
  <c r="BI7" i="4"/>
  <c r="BH7" i="4"/>
  <c r="BG7" i="4"/>
  <c r="BF7" i="4"/>
  <c r="BE7" i="4"/>
  <c r="BD7" i="4"/>
  <c r="BC7" i="4"/>
  <c r="BB7" i="4"/>
  <c r="BA7" i="4"/>
  <c r="AZ7" i="4"/>
  <c r="AY7" i="4"/>
  <c r="AX7" i="4"/>
  <c r="AW7" i="4"/>
  <c r="AV7" i="4"/>
  <c r="AU7" i="4"/>
  <c r="AT7" i="4"/>
  <c r="AS7" i="4"/>
  <c r="AR7" i="4"/>
  <c r="AQ7" i="4"/>
  <c r="AP7" i="4"/>
  <c r="AO7" i="4"/>
  <c r="AN7" i="4"/>
  <c r="AM7" i="4"/>
  <c r="AL7" i="4"/>
  <c r="AK7" i="4"/>
  <c r="AJ7" i="4"/>
  <c r="AI7" i="4"/>
  <c r="AH7" i="4"/>
  <c r="AG7" i="4"/>
  <c r="AF7" i="4"/>
  <c r="AE7" i="4"/>
  <c r="AD7" i="4"/>
  <c r="AC7" i="4"/>
  <c r="AB7" i="4"/>
  <c r="AA7" i="4"/>
  <c r="Z7" i="4"/>
  <c r="Y7" i="4"/>
  <c r="X7" i="4"/>
  <c r="W7" i="4"/>
  <c r="V7" i="4"/>
  <c r="U7" i="4"/>
  <c r="T7" i="4"/>
  <c r="S7" i="4"/>
  <c r="R7" i="4"/>
  <c r="Q7" i="4"/>
  <c r="P7" i="4"/>
  <c r="O7" i="4"/>
  <c r="N7" i="4"/>
  <c r="M7" i="4"/>
  <c r="L7" i="4"/>
  <c r="K7" i="4"/>
  <c r="J7" i="4"/>
  <c r="I7" i="4"/>
  <c r="H7" i="4"/>
  <c r="G7" i="4"/>
  <c r="BK6" i="4"/>
  <c r="BJ6" i="4"/>
  <c r="BI6" i="4"/>
  <c r="BH6" i="4"/>
  <c r="BG6" i="4"/>
  <c r="BF6" i="4"/>
  <c r="BE6" i="4"/>
  <c r="BD6" i="4"/>
  <c r="BC6" i="4"/>
  <c r="BB6" i="4"/>
  <c r="BA6" i="4"/>
  <c r="AZ6" i="4"/>
  <c r="AY6" i="4"/>
  <c r="AX6" i="4"/>
  <c r="AW6" i="4"/>
  <c r="AV6" i="4"/>
  <c r="AU6" i="4"/>
  <c r="AT6" i="4"/>
  <c r="AS6" i="4"/>
  <c r="AR6" i="4"/>
  <c r="AQ6" i="4"/>
  <c r="AP6" i="4"/>
  <c r="AO6" i="4"/>
  <c r="AN6" i="4"/>
  <c r="AM6" i="4"/>
  <c r="AL6" i="4"/>
  <c r="AK6" i="4"/>
  <c r="AJ6" i="4"/>
  <c r="AI6" i="4"/>
  <c r="AH6" i="4"/>
  <c r="AG6" i="4"/>
  <c r="AF6" i="4"/>
  <c r="AE6" i="4"/>
  <c r="AD6" i="4"/>
  <c r="AC6" i="4"/>
  <c r="AB6" i="4"/>
  <c r="AA6" i="4"/>
  <c r="Z6" i="4"/>
  <c r="Y6" i="4"/>
  <c r="X6" i="4"/>
  <c r="W6" i="4"/>
  <c r="V6" i="4"/>
  <c r="U6" i="4"/>
  <c r="T6" i="4"/>
  <c r="S6" i="4"/>
  <c r="R6" i="4"/>
  <c r="Q6" i="4"/>
  <c r="P6" i="4"/>
  <c r="O6" i="4"/>
  <c r="N6" i="4"/>
  <c r="M6" i="4"/>
  <c r="L6" i="4"/>
  <c r="K6" i="4"/>
  <c r="J6" i="4"/>
  <c r="I6" i="4"/>
  <c r="H6" i="4"/>
  <c r="G6" i="4"/>
  <c r="BK5" i="4"/>
  <c r="BJ5" i="4"/>
  <c r="BI5" i="4"/>
  <c r="BH5" i="4"/>
  <c r="BG5" i="4"/>
  <c r="BF5" i="4"/>
  <c r="BE5" i="4"/>
  <c r="BD5" i="4"/>
  <c r="BC5" i="4"/>
  <c r="BB5" i="4"/>
  <c r="BA5" i="4"/>
  <c r="AZ5" i="4"/>
  <c r="AY5" i="4"/>
  <c r="AX5" i="4"/>
  <c r="AW5" i="4"/>
  <c r="AV5" i="4"/>
  <c r="AU5" i="4"/>
  <c r="AT5" i="4"/>
  <c r="AS5" i="4"/>
  <c r="AR5" i="4"/>
  <c r="AQ5" i="4"/>
  <c r="AP5" i="4"/>
  <c r="AO5" i="4"/>
  <c r="AN5" i="4"/>
  <c r="AM5" i="4"/>
  <c r="AL5" i="4"/>
  <c r="AK5" i="4"/>
  <c r="AJ5" i="4"/>
  <c r="AI5" i="4"/>
  <c r="AH5" i="4"/>
  <c r="AG5" i="4"/>
  <c r="AF5" i="4"/>
  <c r="AE5" i="4"/>
  <c r="AD5" i="4"/>
  <c r="AC5" i="4"/>
  <c r="AB5" i="4"/>
  <c r="AA5" i="4"/>
  <c r="Z5" i="4"/>
  <c r="Y5" i="4"/>
  <c r="X5" i="4"/>
  <c r="W5" i="4"/>
  <c r="V5" i="4"/>
  <c r="U5" i="4"/>
  <c r="T5" i="4"/>
  <c r="S5" i="4"/>
  <c r="R5" i="4"/>
  <c r="Q5" i="4"/>
  <c r="P5" i="4"/>
  <c r="O5" i="4"/>
  <c r="N5" i="4"/>
  <c r="M5" i="4"/>
  <c r="L5" i="4"/>
  <c r="K5" i="4"/>
  <c r="J5" i="4"/>
  <c r="I5" i="4"/>
  <c r="H5" i="4"/>
  <c r="AC49" i="4"/>
  <c r="AD49" i="4"/>
  <c r="AC50" i="4"/>
  <c r="AD50" i="4"/>
  <c r="AC51" i="4"/>
  <c r="AD51" i="4"/>
  <c r="AC52" i="4"/>
  <c r="AD52" i="4"/>
  <c r="AC53" i="4"/>
  <c r="AD53" i="4"/>
  <c r="AC54" i="4"/>
  <c r="AD54" i="4"/>
  <c r="AC55" i="4"/>
  <c r="AD55" i="4"/>
  <c r="AC56" i="4"/>
  <c r="AD56" i="4"/>
  <c r="AC57" i="4"/>
  <c r="AD57" i="4"/>
  <c r="AC58" i="4"/>
  <c r="AD58" i="4"/>
  <c r="AC59" i="4"/>
  <c r="AD59" i="4"/>
  <c r="AC60" i="4"/>
  <c r="AD60" i="4"/>
  <c r="AC61" i="4"/>
  <c r="AD61" i="4"/>
  <c r="AC62" i="4"/>
  <c r="AD62" i="4"/>
  <c r="AC63" i="4"/>
  <c r="AD63" i="4"/>
  <c r="AC64" i="4"/>
  <c r="AD64" i="4"/>
  <c r="AC65" i="4"/>
  <c r="AD65" i="4"/>
  <c r="AC66" i="4"/>
  <c r="AD66" i="4"/>
  <c r="AC67" i="4"/>
  <c r="AD67" i="4"/>
  <c r="AC68" i="4"/>
  <c r="AD68" i="4"/>
  <c r="AC69" i="4"/>
  <c r="AD69" i="4"/>
  <c r="AC70" i="4"/>
  <c r="AD70" i="4"/>
  <c r="AC71" i="4"/>
  <c r="AD71" i="4"/>
  <c r="AC72" i="4"/>
  <c r="AD72" i="4"/>
  <c r="AC73" i="4"/>
  <c r="AD73" i="4"/>
  <c r="AC74" i="4"/>
  <c r="AD74" i="4"/>
  <c r="AC75" i="4"/>
  <c r="AD75" i="4"/>
  <c r="AC76" i="4"/>
  <c r="AD76" i="4"/>
  <c r="AC77" i="4"/>
  <c r="AD77" i="4"/>
  <c r="AC78" i="4"/>
  <c r="AD78" i="4"/>
  <c r="AC79" i="4"/>
  <c r="AD79" i="4"/>
  <c r="AC80" i="4"/>
  <c r="AD80" i="4"/>
  <c r="AC81" i="4"/>
  <c r="AD81" i="4"/>
  <c r="AC82" i="4"/>
  <c r="AD82" i="4"/>
  <c r="AC83" i="4"/>
  <c r="AD83" i="4"/>
  <c r="AC84" i="4"/>
  <c r="AD84" i="4"/>
  <c r="AC85" i="4"/>
  <c r="AD85" i="4"/>
  <c r="AC86" i="4"/>
  <c r="AD86" i="4"/>
  <c r="AC87" i="4"/>
  <c r="AD87" i="4"/>
  <c r="AC88" i="4"/>
  <c r="AD88" i="4"/>
  <c r="AC89" i="4"/>
  <c r="AD89" i="4"/>
  <c r="AC90" i="4"/>
  <c r="AD90" i="4"/>
  <c r="AC91" i="4"/>
  <c r="AD91" i="4"/>
  <c r="AC92" i="4"/>
  <c r="AD92" i="4"/>
  <c r="AC93" i="4"/>
  <c r="AD93" i="4"/>
  <c r="AC94" i="4"/>
  <c r="AD94" i="4"/>
  <c r="AC95" i="4"/>
  <c r="AD95" i="4"/>
  <c r="AC96" i="4"/>
  <c r="AD96" i="4"/>
  <c r="AC97" i="4"/>
  <c r="AD97" i="4"/>
  <c r="AC98" i="4"/>
  <c r="AD98" i="4"/>
  <c r="AC99" i="4"/>
  <c r="AD99" i="4"/>
  <c r="AC100" i="4"/>
  <c r="AD100" i="4"/>
  <c r="AC101" i="4"/>
  <c r="AD101" i="4"/>
  <c r="AC102" i="4"/>
  <c r="AD102" i="4"/>
  <c r="AC103" i="4"/>
  <c r="AD103" i="4"/>
  <c r="AC104" i="4"/>
  <c r="AD104" i="4"/>
  <c r="AC105" i="4"/>
  <c r="AD105" i="4"/>
  <c r="AC106" i="4"/>
  <c r="AD106" i="4"/>
  <c r="AC107" i="4"/>
  <c r="AD107" i="4"/>
  <c r="BM137" i="4"/>
  <c r="BK137" i="4"/>
  <c r="BJ137" i="4"/>
  <c r="BI137" i="4"/>
  <c r="BH137" i="4"/>
  <c r="BG137" i="4"/>
  <c r="BF137" i="4"/>
  <c r="BE137" i="4"/>
  <c r="BD137" i="4"/>
  <c r="BC137" i="4"/>
  <c r="BB137" i="4"/>
  <c r="BA137" i="4"/>
  <c r="AZ137" i="4"/>
  <c r="AY137" i="4"/>
  <c r="AX137" i="4"/>
  <c r="AW137" i="4"/>
  <c r="AV137" i="4"/>
  <c r="AU137" i="4"/>
  <c r="AT137" i="4"/>
  <c r="AS137" i="4"/>
  <c r="AR137" i="4"/>
  <c r="AQ137" i="4"/>
  <c r="AP137" i="4"/>
  <c r="AO137" i="4"/>
  <c r="AN137" i="4"/>
  <c r="AM137" i="4"/>
  <c r="AL137" i="4"/>
  <c r="AK137" i="4"/>
  <c r="AJ137" i="4"/>
  <c r="AI137" i="4"/>
  <c r="AH137" i="4"/>
  <c r="AG137" i="4"/>
  <c r="AF137" i="4"/>
  <c r="AE137" i="4"/>
  <c r="AD137" i="4"/>
  <c r="AC137" i="4"/>
  <c r="AB137" i="4"/>
  <c r="AA137" i="4"/>
  <c r="Z137" i="4"/>
  <c r="Y137" i="4"/>
  <c r="X137" i="4"/>
  <c r="W137" i="4"/>
  <c r="V137" i="4"/>
  <c r="U137" i="4"/>
  <c r="T137" i="4"/>
  <c r="S137" i="4"/>
  <c r="R137" i="4"/>
  <c r="Q137" i="4"/>
  <c r="P137" i="4"/>
  <c r="O137" i="4"/>
  <c r="N137" i="4"/>
  <c r="M137" i="4"/>
  <c r="L137" i="4"/>
  <c r="K137" i="4"/>
  <c r="J137" i="4"/>
  <c r="I137" i="4"/>
  <c r="H137" i="4"/>
  <c r="G137" i="4"/>
  <c r="BM136" i="4"/>
  <c r="BK136" i="4"/>
  <c r="BJ136" i="4"/>
  <c r="BI136" i="4"/>
  <c r="BH136" i="4"/>
  <c r="BG136" i="4"/>
  <c r="BF136" i="4"/>
  <c r="BE136" i="4"/>
  <c r="BD136" i="4"/>
  <c r="BC136" i="4"/>
  <c r="BB136" i="4"/>
  <c r="BA136" i="4"/>
  <c r="AZ136" i="4"/>
  <c r="AY136" i="4"/>
  <c r="AX136" i="4"/>
  <c r="AW136" i="4"/>
  <c r="AV136" i="4"/>
  <c r="AU136" i="4"/>
  <c r="AT136" i="4"/>
  <c r="AS136" i="4"/>
  <c r="AR136" i="4"/>
  <c r="AQ136" i="4"/>
  <c r="AP136" i="4"/>
  <c r="AO136" i="4"/>
  <c r="AN136" i="4"/>
  <c r="AM136" i="4"/>
  <c r="AL136" i="4"/>
  <c r="AK136" i="4"/>
  <c r="AJ136" i="4"/>
  <c r="AI136" i="4"/>
  <c r="AH136" i="4"/>
  <c r="AG136" i="4"/>
  <c r="AF136" i="4"/>
  <c r="AE136" i="4"/>
  <c r="AD136" i="4"/>
  <c r="AC136" i="4"/>
  <c r="AB136" i="4"/>
  <c r="AA136" i="4"/>
  <c r="Z136" i="4"/>
  <c r="Y136" i="4"/>
  <c r="X136" i="4"/>
  <c r="W136" i="4"/>
  <c r="V136" i="4"/>
  <c r="U136" i="4"/>
  <c r="T136" i="4"/>
  <c r="S136" i="4"/>
  <c r="R136" i="4"/>
  <c r="Q136" i="4"/>
  <c r="P136" i="4"/>
  <c r="O136" i="4"/>
  <c r="N136" i="4"/>
  <c r="M136" i="4"/>
  <c r="L136" i="4"/>
  <c r="K136" i="4"/>
  <c r="J136" i="4"/>
  <c r="I136" i="4"/>
  <c r="H136" i="4"/>
  <c r="G136" i="4"/>
  <c r="G48" i="4"/>
  <c r="H48" i="4"/>
  <c r="I48" i="4"/>
  <c r="J48" i="4"/>
  <c r="K48" i="4"/>
  <c r="L48" i="4"/>
  <c r="M48" i="4"/>
  <c r="N48" i="4"/>
  <c r="O48" i="4"/>
  <c r="P48" i="4"/>
  <c r="Q48" i="4"/>
  <c r="R48" i="4"/>
  <c r="S48" i="4"/>
  <c r="T48" i="4"/>
  <c r="U48" i="4"/>
  <c r="V48" i="4"/>
  <c r="W48" i="4"/>
  <c r="X48" i="4"/>
  <c r="Y48" i="4"/>
  <c r="Z48" i="4"/>
  <c r="AA48" i="4"/>
  <c r="AB48" i="4"/>
  <c r="AC48" i="4"/>
  <c r="G49" i="4"/>
  <c r="H49" i="4"/>
  <c r="I49" i="4"/>
  <c r="J49" i="4"/>
  <c r="K49" i="4"/>
  <c r="L49" i="4"/>
  <c r="M49" i="4"/>
  <c r="N49" i="4"/>
  <c r="O49" i="4"/>
  <c r="P49" i="4"/>
  <c r="Q49" i="4"/>
  <c r="R49" i="4"/>
  <c r="S49" i="4"/>
  <c r="T49" i="4"/>
  <c r="U49" i="4"/>
  <c r="V49" i="4"/>
  <c r="W49" i="4"/>
  <c r="X49" i="4"/>
  <c r="Y49" i="4"/>
  <c r="Z49" i="4"/>
  <c r="AA49" i="4"/>
  <c r="AB49" i="4"/>
  <c r="G50" i="4"/>
  <c r="H50" i="4"/>
  <c r="I50" i="4"/>
  <c r="J50" i="4"/>
  <c r="K50" i="4"/>
  <c r="L50" i="4"/>
  <c r="M50" i="4"/>
  <c r="N50" i="4"/>
  <c r="O50" i="4"/>
  <c r="P50" i="4"/>
  <c r="Q50" i="4"/>
  <c r="R50" i="4"/>
  <c r="S50" i="4"/>
  <c r="T50" i="4"/>
  <c r="U50" i="4"/>
  <c r="V50" i="4"/>
  <c r="W50" i="4"/>
  <c r="X50" i="4"/>
  <c r="Y50" i="4"/>
  <c r="Z50" i="4"/>
  <c r="AA50" i="4"/>
  <c r="AB50" i="4"/>
  <c r="G51" i="4"/>
  <c r="H51" i="4"/>
  <c r="I51" i="4"/>
  <c r="J51" i="4"/>
  <c r="K51" i="4"/>
  <c r="L51" i="4"/>
  <c r="M51" i="4"/>
  <c r="N51" i="4"/>
  <c r="O51" i="4"/>
  <c r="P51" i="4"/>
  <c r="Q51" i="4"/>
  <c r="R51" i="4"/>
  <c r="S51" i="4"/>
  <c r="T51" i="4"/>
  <c r="U51" i="4"/>
  <c r="V51" i="4"/>
  <c r="W51" i="4"/>
  <c r="X51" i="4"/>
  <c r="Y51" i="4"/>
  <c r="Z51" i="4"/>
  <c r="AA51" i="4"/>
  <c r="AB51" i="4"/>
  <c r="G52" i="4"/>
  <c r="H52" i="4"/>
  <c r="I52" i="4"/>
  <c r="J52" i="4"/>
  <c r="K52" i="4"/>
  <c r="L52" i="4"/>
  <c r="M52" i="4"/>
  <c r="N52" i="4"/>
  <c r="O52" i="4"/>
  <c r="P52" i="4"/>
  <c r="Q52" i="4"/>
  <c r="R52" i="4"/>
  <c r="S52" i="4"/>
  <c r="T52" i="4"/>
  <c r="U52" i="4"/>
  <c r="V52" i="4"/>
  <c r="W52" i="4"/>
  <c r="X52" i="4"/>
  <c r="Y52" i="4"/>
  <c r="Z52" i="4"/>
  <c r="AA52" i="4"/>
  <c r="AB52" i="4"/>
  <c r="G53" i="4"/>
  <c r="H53" i="4"/>
  <c r="I53" i="4"/>
  <c r="J53" i="4"/>
  <c r="K53" i="4"/>
  <c r="L53" i="4"/>
  <c r="M53" i="4"/>
  <c r="N53" i="4"/>
  <c r="O53" i="4"/>
  <c r="P53" i="4"/>
  <c r="Q53" i="4"/>
  <c r="R53" i="4"/>
  <c r="S53" i="4"/>
  <c r="T53" i="4"/>
  <c r="U53" i="4"/>
  <c r="V53" i="4"/>
  <c r="W53" i="4"/>
  <c r="X53" i="4"/>
  <c r="Y53" i="4"/>
  <c r="Z53" i="4"/>
  <c r="AA53" i="4"/>
  <c r="AB53" i="4"/>
  <c r="G54" i="4"/>
  <c r="H54" i="4"/>
  <c r="I54" i="4"/>
  <c r="J54" i="4"/>
  <c r="K54" i="4"/>
  <c r="L54" i="4"/>
  <c r="M54" i="4"/>
  <c r="N54" i="4"/>
  <c r="O54" i="4"/>
  <c r="P54" i="4"/>
  <c r="Q54" i="4"/>
  <c r="R54" i="4"/>
  <c r="S54" i="4"/>
  <c r="T54" i="4"/>
  <c r="U54" i="4"/>
  <c r="V54" i="4"/>
  <c r="W54" i="4"/>
  <c r="X54" i="4"/>
  <c r="Y54" i="4"/>
  <c r="Z54" i="4"/>
  <c r="AA54" i="4"/>
  <c r="AB54" i="4"/>
  <c r="G55" i="4"/>
  <c r="H55" i="4"/>
  <c r="I55" i="4"/>
  <c r="J55" i="4"/>
  <c r="K55" i="4"/>
  <c r="L55" i="4"/>
  <c r="M55" i="4"/>
  <c r="N55" i="4"/>
  <c r="O55" i="4"/>
  <c r="P55" i="4"/>
  <c r="Q55" i="4"/>
  <c r="R55" i="4"/>
  <c r="S55" i="4"/>
  <c r="T55" i="4"/>
  <c r="U55" i="4"/>
  <c r="V55" i="4"/>
  <c r="W55" i="4"/>
  <c r="X55" i="4"/>
  <c r="Y55" i="4"/>
  <c r="Z55" i="4"/>
  <c r="AA55" i="4"/>
  <c r="AB55" i="4"/>
  <c r="G56" i="4"/>
  <c r="H56" i="4"/>
  <c r="I56" i="4"/>
  <c r="J56" i="4"/>
  <c r="K56" i="4"/>
  <c r="L56" i="4"/>
  <c r="M56" i="4"/>
  <c r="N56" i="4"/>
  <c r="O56" i="4"/>
  <c r="P56" i="4"/>
  <c r="Q56" i="4"/>
  <c r="R56" i="4"/>
  <c r="S56" i="4"/>
  <c r="T56" i="4"/>
  <c r="U56" i="4"/>
  <c r="V56" i="4"/>
  <c r="W56" i="4"/>
  <c r="X56" i="4"/>
  <c r="Y56" i="4"/>
  <c r="Z56" i="4"/>
  <c r="AA56" i="4"/>
  <c r="AB56" i="4"/>
  <c r="G57" i="4"/>
  <c r="H57" i="4"/>
  <c r="I57" i="4"/>
  <c r="J57" i="4"/>
  <c r="K57" i="4"/>
  <c r="L57" i="4"/>
  <c r="M57" i="4"/>
  <c r="N57" i="4"/>
  <c r="O57" i="4"/>
  <c r="P57" i="4"/>
  <c r="Q57" i="4"/>
  <c r="R57" i="4"/>
  <c r="S57" i="4"/>
  <c r="T57" i="4"/>
  <c r="U57" i="4"/>
  <c r="V57" i="4"/>
  <c r="W57" i="4"/>
  <c r="X57" i="4"/>
  <c r="Y57" i="4"/>
  <c r="Z57" i="4"/>
  <c r="AA57" i="4"/>
  <c r="AB57" i="4"/>
  <c r="G58" i="4"/>
  <c r="H58" i="4"/>
  <c r="I58" i="4"/>
  <c r="J58" i="4"/>
  <c r="K58" i="4"/>
  <c r="L58" i="4"/>
  <c r="M58" i="4"/>
  <c r="N58" i="4"/>
  <c r="O58" i="4"/>
  <c r="P58" i="4"/>
  <c r="Q58" i="4"/>
  <c r="R58" i="4"/>
  <c r="S58" i="4"/>
  <c r="T58" i="4"/>
  <c r="U58" i="4"/>
  <c r="V58" i="4"/>
  <c r="W58" i="4"/>
  <c r="X58" i="4"/>
  <c r="Y58" i="4"/>
  <c r="Z58" i="4"/>
  <c r="AA58" i="4"/>
  <c r="AB58" i="4"/>
  <c r="G59" i="4"/>
  <c r="H59" i="4"/>
  <c r="I59" i="4"/>
  <c r="J59" i="4"/>
  <c r="K59" i="4"/>
  <c r="L59" i="4"/>
  <c r="M59" i="4"/>
  <c r="N59" i="4"/>
  <c r="O59" i="4"/>
  <c r="P59" i="4"/>
  <c r="Q59" i="4"/>
  <c r="R59" i="4"/>
  <c r="S59" i="4"/>
  <c r="T59" i="4"/>
  <c r="U59" i="4"/>
  <c r="V59" i="4"/>
  <c r="W59" i="4"/>
  <c r="X59" i="4"/>
  <c r="Y59" i="4"/>
  <c r="Z59" i="4"/>
  <c r="AA59" i="4"/>
  <c r="AB59" i="4"/>
  <c r="G60" i="4"/>
  <c r="H60" i="4"/>
  <c r="I60" i="4"/>
  <c r="J60" i="4"/>
  <c r="K60" i="4"/>
  <c r="L60" i="4"/>
  <c r="M60" i="4"/>
  <c r="N60" i="4"/>
  <c r="O60" i="4"/>
  <c r="P60" i="4"/>
  <c r="Q60" i="4"/>
  <c r="R60" i="4"/>
  <c r="S60" i="4"/>
  <c r="T60" i="4"/>
  <c r="U60" i="4"/>
  <c r="V60" i="4"/>
  <c r="W60" i="4"/>
  <c r="X60" i="4"/>
  <c r="Y60" i="4"/>
  <c r="Z60" i="4"/>
  <c r="AA60" i="4"/>
  <c r="AB60" i="4"/>
  <c r="G61" i="4"/>
  <c r="H61" i="4"/>
  <c r="I61" i="4"/>
  <c r="J61" i="4"/>
  <c r="K61" i="4"/>
  <c r="L61" i="4"/>
  <c r="M61" i="4"/>
  <c r="N61" i="4"/>
  <c r="O61" i="4"/>
  <c r="P61" i="4"/>
  <c r="Q61" i="4"/>
  <c r="R61" i="4"/>
  <c r="S61" i="4"/>
  <c r="T61" i="4"/>
  <c r="U61" i="4"/>
  <c r="V61" i="4"/>
  <c r="W61" i="4"/>
  <c r="X61" i="4"/>
  <c r="Y61" i="4"/>
  <c r="Z61" i="4"/>
  <c r="AA61" i="4"/>
  <c r="AB61" i="4"/>
  <c r="G62" i="4"/>
  <c r="H62" i="4"/>
  <c r="I62" i="4"/>
  <c r="J62" i="4"/>
  <c r="K62" i="4"/>
  <c r="L62" i="4"/>
  <c r="M62" i="4"/>
  <c r="N62" i="4"/>
  <c r="O62" i="4"/>
  <c r="P62" i="4"/>
  <c r="Q62" i="4"/>
  <c r="R62" i="4"/>
  <c r="S62" i="4"/>
  <c r="T62" i="4"/>
  <c r="U62" i="4"/>
  <c r="V62" i="4"/>
  <c r="W62" i="4"/>
  <c r="X62" i="4"/>
  <c r="Y62" i="4"/>
  <c r="Z62" i="4"/>
  <c r="AA62" i="4"/>
  <c r="AB62" i="4"/>
  <c r="G63" i="4"/>
  <c r="H63" i="4"/>
  <c r="I63" i="4"/>
  <c r="J63" i="4"/>
  <c r="K63" i="4"/>
  <c r="L63" i="4"/>
  <c r="M63" i="4"/>
  <c r="N63" i="4"/>
  <c r="O63" i="4"/>
  <c r="P63" i="4"/>
  <c r="Q63" i="4"/>
  <c r="R63" i="4"/>
  <c r="S63" i="4"/>
  <c r="T63" i="4"/>
  <c r="U63" i="4"/>
  <c r="V63" i="4"/>
  <c r="W63" i="4"/>
  <c r="X63" i="4"/>
  <c r="Y63" i="4"/>
  <c r="Z63" i="4"/>
  <c r="AA63" i="4"/>
  <c r="AB63" i="4"/>
  <c r="G64" i="4"/>
  <c r="H64" i="4"/>
  <c r="I64" i="4"/>
  <c r="J64" i="4"/>
  <c r="K64" i="4"/>
  <c r="L64" i="4"/>
  <c r="M64" i="4"/>
  <c r="N64" i="4"/>
  <c r="O64" i="4"/>
  <c r="P64" i="4"/>
  <c r="Q64" i="4"/>
  <c r="R64" i="4"/>
  <c r="S64" i="4"/>
  <c r="T64" i="4"/>
  <c r="U64" i="4"/>
  <c r="V64" i="4"/>
  <c r="W64" i="4"/>
  <c r="X64" i="4"/>
  <c r="Y64" i="4"/>
  <c r="Z64" i="4"/>
  <c r="AA64" i="4"/>
  <c r="AB64" i="4"/>
  <c r="G65" i="4"/>
  <c r="H65" i="4"/>
  <c r="I65" i="4"/>
  <c r="J65" i="4"/>
  <c r="K65" i="4"/>
  <c r="L65" i="4"/>
  <c r="M65" i="4"/>
  <c r="N65" i="4"/>
  <c r="O65" i="4"/>
  <c r="P65" i="4"/>
  <c r="Q65" i="4"/>
  <c r="R65" i="4"/>
  <c r="S65" i="4"/>
  <c r="T65" i="4"/>
  <c r="U65" i="4"/>
  <c r="V65" i="4"/>
  <c r="W65" i="4"/>
  <c r="X65" i="4"/>
  <c r="Y65" i="4"/>
  <c r="Z65" i="4"/>
  <c r="AA65" i="4"/>
  <c r="AB65" i="4"/>
  <c r="G66" i="4"/>
  <c r="H66" i="4"/>
  <c r="I66" i="4"/>
  <c r="J66" i="4"/>
  <c r="K66" i="4"/>
  <c r="L66" i="4"/>
  <c r="M66" i="4"/>
  <c r="N66" i="4"/>
  <c r="O66" i="4"/>
  <c r="P66" i="4"/>
  <c r="Q66" i="4"/>
  <c r="R66" i="4"/>
  <c r="S66" i="4"/>
  <c r="T66" i="4"/>
  <c r="U66" i="4"/>
  <c r="V66" i="4"/>
  <c r="W66" i="4"/>
  <c r="X66" i="4"/>
  <c r="Y66" i="4"/>
  <c r="Z66" i="4"/>
  <c r="AA66" i="4"/>
  <c r="AB66" i="4"/>
  <c r="G67" i="4"/>
  <c r="H67" i="4"/>
  <c r="I67" i="4"/>
  <c r="J67" i="4"/>
  <c r="K67" i="4"/>
  <c r="L67" i="4"/>
  <c r="M67" i="4"/>
  <c r="N67" i="4"/>
  <c r="O67" i="4"/>
  <c r="P67" i="4"/>
  <c r="Q67" i="4"/>
  <c r="R67" i="4"/>
  <c r="S67" i="4"/>
  <c r="T67" i="4"/>
  <c r="U67" i="4"/>
  <c r="V67" i="4"/>
  <c r="W67" i="4"/>
  <c r="X67" i="4"/>
  <c r="Y67" i="4"/>
  <c r="Z67" i="4"/>
  <c r="AA67" i="4"/>
  <c r="AB67" i="4"/>
  <c r="G68" i="4"/>
  <c r="H68" i="4"/>
  <c r="I68" i="4"/>
  <c r="J68" i="4"/>
  <c r="K68" i="4"/>
  <c r="L68" i="4"/>
  <c r="M68" i="4"/>
  <c r="N68" i="4"/>
  <c r="O68" i="4"/>
  <c r="P68" i="4"/>
  <c r="Q68" i="4"/>
  <c r="R68" i="4"/>
  <c r="S68" i="4"/>
  <c r="T68" i="4"/>
  <c r="U68" i="4"/>
  <c r="V68" i="4"/>
  <c r="W68" i="4"/>
  <c r="X68" i="4"/>
  <c r="Y68" i="4"/>
  <c r="Z68" i="4"/>
  <c r="AA68" i="4"/>
  <c r="AB68" i="4"/>
  <c r="G69" i="4"/>
  <c r="H69" i="4"/>
  <c r="I69" i="4"/>
  <c r="J69" i="4"/>
  <c r="K69" i="4"/>
  <c r="L69" i="4"/>
  <c r="M69" i="4"/>
  <c r="N69" i="4"/>
  <c r="O69" i="4"/>
  <c r="P69" i="4"/>
  <c r="Q69" i="4"/>
  <c r="R69" i="4"/>
  <c r="S69" i="4"/>
  <c r="T69" i="4"/>
  <c r="U69" i="4"/>
  <c r="V69" i="4"/>
  <c r="W69" i="4"/>
  <c r="X69" i="4"/>
  <c r="Y69" i="4"/>
  <c r="Z69" i="4"/>
  <c r="AA69" i="4"/>
  <c r="AB69" i="4"/>
  <c r="G70" i="4"/>
  <c r="H70" i="4"/>
  <c r="I70" i="4"/>
  <c r="J70" i="4"/>
  <c r="K70" i="4"/>
  <c r="L70" i="4"/>
  <c r="M70" i="4"/>
  <c r="N70" i="4"/>
  <c r="O70" i="4"/>
  <c r="P70" i="4"/>
  <c r="Q70" i="4"/>
  <c r="R70" i="4"/>
  <c r="S70" i="4"/>
  <c r="T70" i="4"/>
  <c r="U70" i="4"/>
  <c r="V70" i="4"/>
  <c r="W70" i="4"/>
  <c r="X70" i="4"/>
  <c r="Y70" i="4"/>
  <c r="Z70" i="4"/>
  <c r="AA70" i="4"/>
  <c r="AB70" i="4"/>
  <c r="G71" i="4"/>
  <c r="H71" i="4"/>
  <c r="I71" i="4"/>
  <c r="J71" i="4"/>
  <c r="K71" i="4"/>
  <c r="L71" i="4"/>
  <c r="M71" i="4"/>
  <c r="N71" i="4"/>
  <c r="O71" i="4"/>
  <c r="P71" i="4"/>
  <c r="Q71" i="4"/>
  <c r="R71" i="4"/>
  <c r="S71" i="4"/>
  <c r="T71" i="4"/>
  <c r="U71" i="4"/>
  <c r="V71" i="4"/>
  <c r="W71" i="4"/>
  <c r="X71" i="4"/>
  <c r="Y71" i="4"/>
  <c r="Z71" i="4"/>
  <c r="AA71" i="4"/>
  <c r="AB71" i="4"/>
  <c r="G72" i="4"/>
  <c r="H72" i="4"/>
  <c r="I72" i="4"/>
  <c r="J72" i="4"/>
  <c r="K72" i="4"/>
  <c r="L72" i="4"/>
  <c r="M72" i="4"/>
  <c r="N72" i="4"/>
  <c r="O72" i="4"/>
  <c r="P72" i="4"/>
  <c r="Q72" i="4"/>
  <c r="R72" i="4"/>
  <c r="S72" i="4"/>
  <c r="T72" i="4"/>
  <c r="U72" i="4"/>
  <c r="V72" i="4"/>
  <c r="W72" i="4"/>
  <c r="X72" i="4"/>
  <c r="Y72" i="4"/>
  <c r="Z72" i="4"/>
  <c r="AA72" i="4"/>
  <c r="AB72" i="4"/>
  <c r="G73" i="4"/>
  <c r="H73" i="4"/>
  <c r="I73" i="4"/>
  <c r="J73" i="4"/>
  <c r="K73" i="4"/>
  <c r="L73" i="4"/>
  <c r="M73" i="4"/>
  <c r="N73" i="4"/>
  <c r="O73" i="4"/>
  <c r="P73" i="4"/>
  <c r="Q73" i="4"/>
  <c r="R73" i="4"/>
  <c r="S73" i="4"/>
  <c r="T73" i="4"/>
  <c r="U73" i="4"/>
  <c r="V73" i="4"/>
  <c r="W73" i="4"/>
  <c r="X73" i="4"/>
  <c r="Y73" i="4"/>
  <c r="Z73" i="4"/>
  <c r="AA73" i="4"/>
  <c r="AB73" i="4"/>
  <c r="G74" i="4"/>
  <c r="H74" i="4"/>
  <c r="I74" i="4"/>
  <c r="J74" i="4"/>
  <c r="K74" i="4"/>
  <c r="L74" i="4"/>
  <c r="M74" i="4"/>
  <c r="N74" i="4"/>
  <c r="O74" i="4"/>
  <c r="P74" i="4"/>
  <c r="Q74" i="4"/>
  <c r="R74" i="4"/>
  <c r="S74" i="4"/>
  <c r="T74" i="4"/>
  <c r="U74" i="4"/>
  <c r="V74" i="4"/>
  <c r="W74" i="4"/>
  <c r="X74" i="4"/>
  <c r="Y74" i="4"/>
  <c r="Z74" i="4"/>
  <c r="AA74" i="4"/>
  <c r="AB74" i="4"/>
  <c r="G75" i="4"/>
  <c r="H75" i="4"/>
  <c r="I75" i="4"/>
  <c r="J75" i="4"/>
  <c r="K75" i="4"/>
  <c r="L75" i="4"/>
  <c r="M75" i="4"/>
  <c r="N75" i="4"/>
  <c r="O75" i="4"/>
  <c r="P75" i="4"/>
  <c r="Q75" i="4"/>
  <c r="R75" i="4"/>
  <c r="S75" i="4"/>
  <c r="T75" i="4"/>
  <c r="U75" i="4"/>
  <c r="V75" i="4"/>
  <c r="W75" i="4"/>
  <c r="X75" i="4"/>
  <c r="Y75" i="4"/>
  <c r="Z75" i="4"/>
  <c r="AA75" i="4"/>
  <c r="AB75" i="4"/>
  <c r="G76" i="4"/>
  <c r="H76" i="4"/>
  <c r="I76" i="4"/>
  <c r="J76" i="4"/>
  <c r="K76" i="4"/>
  <c r="L76" i="4"/>
  <c r="M76" i="4"/>
  <c r="N76" i="4"/>
  <c r="O76" i="4"/>
  <c r="P76" i="4"/>
  <c r="Q76" i="4"/>
  <c r="R76" i="4"/>
  <c r="S76" i="4"/>
  <c r="T76" i="4"/>
  <c r="U76" i="4"/>
  <c r="V76" i="4"/>
  <c r="W76" i="4"/>
  <c r="X76" i="4"/>
  <c r="Y76" i="4"/>
  <c r="Z76" i="4"/>
  <c r="AA76" i="4"/>
  <c r="AB76" i="4"/>
  <c r="G77" i="4"/>
  <c r="H77" i="4"/>
  <c r="I77" i="4"/>
  <c r="J77" i="4"/>
  <c r="K77" i="4"/>
  <c r="L77" i="4"/>
  <c r="M77" i="4"/>
  <c r="N77" i="4"/>
  <c r="O77" i="4"/>
  <c r="P77" i="4"/>
  <c r="Q77" i="4"/>
  <c r="R77" i="4"/>
  <c r="S77" i="4"/>
  <c r="T77" i="4"/>
  <c r="U77" i="4"/>
  <c r="V77" i="4"/>
  <c r="W77" i="4"/>
  <c r="X77" i="4"/>
  <c r="Y77" i="4"/>
  <c r="Z77" i="4"/>
  <c r="AA77" i="4"/>
  <c r="AB77" i="4"/>
  <c r="BM135" i="4"/>
  <c r="BK135" i="4"/>
  <c r="BJ135" i="4"/>
  <c r="BI135" i="4"/>
  <c r="BH135" i="4"/>
  <c r="BG135" i="4"/>
  <c r="BF135" i="4"/>
  <c r="BE135" i="4"/>
  <c r="BD135" i="4"/>
  <c r="BC135" i="4"/>
  <c r="BB135" i="4"/>
  <c r="BA135" i="4"/>
  <c r="AZ135" i="4"/>
  <c r="AY135" i="4"/>
  <c r="AX135" i="4"/>
  <c r="AW135" i="4"/>
  <c r="AV135" i="4"/>
  <c r="AU135" i="4"/>
  <c r="AT135" i="4"/>
  <c r="AS135" i="4"/>
  <c r="AR135" i="4"/>
  <c r="AQ135" i="4"/>
  <c r="AP135" i="4"/>
  <c r="AO135" i="4"/>
  <c r="AN135" i="4"/>
  <c r="AM135" i="4"/>
  <c r="AL135" i="4"/>
  <c r="AK135" i="4"/>
  <c r="AJ135" i="4"/>
  <c r="AI135" i="4"/>
  <c r="AH135" i="4"/>
  <c r="AG135" i="4"/>
  <c r="AF135" i="4"/>
  <c r="AE135" i="4"/>
  <c r="AD135" i="4"/>
  <c r="AC135" i="4"/>
  <c r="AB135" i="4"/>
  <c r="AA135" i="4"/>
  <c r="Z135" i="4"/>
  <c r="Y135" i="4"/>
  <c r="X135" i="4"/>
  <c r="W135" i="4"/>
  <c r="V135" i="4"/>
  <c r="U135" i="4"/>
  <c r="T135" i="4"/>
  <c r="S135" i="4"/>
  <c r="R135" i="4"/>
  <c r="Q135" i="4"/>
  <c r="P135" i="4"/>
  <c r="O135" i="4"/>
  <c r="N135" i="4"/>
  <c r="M135" i="4"/>
  <c r="L135" i="4"/>
  <c r="K135" i="4"/>
  <c r="J135" i="4"/>
  <c r="I135" i="4"/>
  <c r="H135" i="4"/>
  <c r="G135" i="4"/>
  <c r="BM134" i="4"/>
  <c r="BK134" i="4"/>
  <c r="BJ134" i="4"/>
  <c r="BI134" i="4"/>
  <c r="BH134" i="4"/>
  <c r="BG134" i="4"/>
  <c r="BF134" i="4"/>
  <c r="BE134" i="4"/>
  <c r="BD134" i="4"/>
  <c r="BC134" i="4"/>
  <c r="BB134" i="4"/>
  <c r="BA134" i="4"/>
  <c r="AZ134" i="4"/>
  <c r="AY134" i="4"/>
  <c r="AX134" i="4"/>
  <c r="AW134" i="4"/>
  <c r="AV134" i="4"/>
  <c r="AU134" i="4"/>
  <c r="AT134" i="4"/>
  <c r="AS134" i="4"/>
  <c r="AR134" i="4"/>
  <c r="AQ134" i="4"/>
  <c r="AP134" i="4"/>
  <c r="AO134" i="4"/>
  <c r="AN134" i="4"/>
  <c r="AM134" i="4"/>
  <c r="AL134" i="4"/>
  <c r="AK134" i="4"/>
  <c r="AJ134" i="4"/>
  <c r="AI134" i="4"/>
  <c r="AH134" i="4"/>
  <c r="AG134" i="4"/>
  <c r="AF134" i="4"/>
  <c r="AE134" i="4"/>
  <c r="AD134" i="4"/>
  <c r="AC134" i="4"/>
  <c r="AB134" i="4"/>
  <c r="AA134" i="4"/>
  <c r="Z134" i="4"/>
  <c r="Y134" i="4"/>
  <c r="X134" i="4"/>
  <c r="W134" i="4"/>
  <c r="V134" i="4"/>
  <c r="U134" i="4"/>
  <c r="T134" i="4"/>
  <c r="S134" i="4"/>
  <c r="R134" i="4"/>
  <c r="Q134" i="4"/>
  <c r="P134" i="4"/>
  <c r="O134" i="4"/>
  <c r="N134" i="4"/>
  <c r="M134" i="4"/>
  <c r="L134" i="4"/>
  <c r="K134" i="4"/>
  <c r="J134" i="4"/>
  <c r="I134" i="4"/>
  <c r="H134" i="4"/>
  <c r="G134" i="4"/>
  <c r="BM133" i="4"/>
  <c r="BK133" i="4"/>
  <c r="BJ133" i="4"/>
  <c r="BI133" i="4"/>
  <c r="BH133" i="4"/>
  <c r="BG133" i="4"/>
  <c r="BF133" i="4"/>
  <c r="BE133" i="4"/>
  <c r="BD133" i="4"/>
  <c r="BC133" i="4"/>
  <c r="BB133" i="4"/>
  <c r="BA133" i="4"/>
  <c r="AZ133" i="4"/>
  <c r="AY133" i="4"/>
  <c r="AX133" i="4"/>
  <c r="AW133" i="4"/>
  <c r="AV133" i="4"/>
  <c r="AU133" i="4"/>
  <c r="AT133" i="4"/>
  <c r="AS133" i="4"/>
  <c r="AR133" i="4"/>
  <c r="AQ133" i="4"/>
  <c r="AP133" i="4"/>
  <c r="AO133" i="4"/>
  <c r="AN133" i="4"/>
  <c r="AM133" i="4"/>
  <c r="AL133" i="4"/>
  <c r="AK133" i="4"/>
  <c r="AJ133" i="4"/>
  <c r="AI133" i="4"/>
  <c r="AH133" i="4"/>
  <c r="AG133" i="4"/>
  <c r="AF133" i="4"/>
  <c r="AE133" i="4"/>
  <c r="AD133" i="4"/>
  <c r="AC133" i="4"/>
  <c r="AB133" i="4"/>
  <c r="AA133" i="4"/>
  <c r="Z133" i="4"/>
  <c r="Y133" i="4"/>
  <c r="X133" i="4"/>
  <c r="W133" i="4"/>
  <c r="V133" i="4"/>
  <c r="U133" i="4"/>
  <c r="T133" i="4"/>
  <c r="S133" i="4"/>
  <c r="R133" i="4"/>
  <c r="Q133" i="4"/>
  <c r="P133" i="4"/>
  <c r="O133" i="4"/>
  <c r="N133" i="4"/>
  <c r="M133" i="4"/>
  <c r="L133" i="4"/>
  <c r="K133" i="4"/>
  <c r="J133" i="4"/>
  <c r="I133" i="4"/>
  <c r="H133" i="4"/>
  <c r="G133" i="4"/>
  <c r="BM132" i="4"/>
  <c r="BK132" i="4"/>
  <c r="BJ132" i="4"/>
  <c r="BI132" i="4"/>
  <c r="BH132" i="4"/>
  <c r="BG132" i="4"/>
  <c r="BF132" i="4"/>
  <c r="BE132" i="4"/>
  <c r="BD132" i="4"/>
  <c r="BC132" i="4"/>
  <c r="BB132" i="4"/>
  <c r="BA132" i="4"/>
  <c r="AZ132" i="4"/>
  <c r="AY132" i="4"/>
  <c r="AX132" i="4"/>
  <c r="AW132" i="4"/>
  <c r="AV132" i="4"/>
  <c r="AU132" i="4"/>
  <c r="AT132" i="4"/>
  <c r="AS132" i="4"/>
  <c r="AR132" i="4"/>
  <c r="AQ132" i="4"/>
  <c r="AP132" i="4"/>
  <c r="AO132" i="4"/>
  <c r="AN132" i="4"/>
  <c r="AM132" i="4"/>
  <c r="AL132" i="4"/>
  <c r="AK132" i="4"/>
  <c r="AJ132" i="4"/>
  <c r="AI132" i="4"/>
  <c r="AH132" i="4"/>
  <c r="AG132" i="4"/>
  <c r="AF132" i="4"/>
  <c r="AE132" i="4"/>
  <c r="AD132" i="4"/>
  <c r="AC132" i="4"/>
  <c r="AB132" i="4"/>
  <c r="AA132" i="4"/>
  <c r="Z132" i="4"/>
  <c r="Y132" i="4"/>
  <c r="X132" i="4"/>
  <c r="W132" i="4"/>
  <c r="V132" i="4"/>
  <c r="U132" i="4"/>
  <c r="T132" i="4"/>
  <c r="S132" i="4"/>
  <c r="R132" i="4"/>
  <c r="Q132" i="4"/>
  <c r="P132" i="4"/>
  <c r="O132" i="4"/>
  <c r="N132" i="4"/>
  <c r="M132" i="4"/>
  <c r="L132" i="4"/>
  <c r="K132" i="4"/>
  <c r="J132" i="4"/>
  <c r="I132" i="4"/>
  <c r="H132" i="4"/>
  <c r="G132" i="4"/>
  <c r="BM131" i="4"/>
  <c r="BK131" i="4"/>
  <c r="BJ131" i="4"/>
  <c r="BI131" i="4"/>
  <c r="BH131" i="4"/>
  <c r="BG131" i="4"/>
  <c r="BF131" i="4"/>
  <c r="BE131" i="4"/>
  <c r="BD131" i="4"/>
  <c r="BC131" i="4"/>
  <c r="BB131" i="4"/>
  <c r="BA131" i="4"/>
  <c r="AZ131" i="4"/>
  <c r="AY131" i="4"/>
  <c r="AX131" i="4"/>
  <c r="AW131" i="4"/>
  <c r="AV131" i="4"/>
  <c r="AU131" i="4"/>
  <c r="AT131" i="4"/>
  <c r="AS131" i="4"/>
  <c r="AR131" i="4"/>
  <c r="AQ131" i="4"/>
  <c r="AP131" i="4"/>
  <c r="AO131" i="4"/>
  <c r="AN131" i="4"/>
  <c r="AM131" i="4"/>
  <c r="AL131" i="4"/>
  <c r="AK131" i="4"/>
  <c r="AJ131" i="4"/>
  <c r="AI131" i="4"/>
  <c r="AH131" i="4"/>
  <c r="AG131" i="4"/>
  <c r="AF131" i="4"/>
  <c r="AE131" i="4"/>
  <c r="AD131" i="4"/>
  <c r="AC131" i="4"/>
  <c r="AB131" i="4"/>
  <c r="AA131" i="4"/>
  <c r="Z131" i="4"/>
  <c r="Y131" i="4"/>
  <c r="X131" i="4"/>
  <c r="W131" i="4"/>
  <c r="V131" i="4"/>
  <c r="U131" i="4"/>
  <c r="T131" i="4"/>
  <c r="S131" i="4"/>
  <c r="R131" i="4"/>
  <c r="Q131" i="4"/>
  <c r="P131" i="4"/>
  <c r="O131" i="4"/>
  <c r="N131" i="4"/>
  <c r="M131" i="4"/>
  <c r="L131" i="4"/>
  <c r="K131" i="4"/>
  <c r="J131" i="4"/>
  <c r="I131" i="4"/>
  <c r="H131" i="4"/>
  <c r="G131" i="4"/>
  <c r="BM130" i="4"/>
  <c r="BK130" i="4"/>
  <c r="BJ130" i="4"/>
  <c r="BI130" i="4"/>
  <c r="BH130" i="4"/>
  <c r="BG130" i="4"/>
  <c r="BF130" i="4"/>
  <c r="BE130" i="4"/>
  <c r="BD130" i="4"/>
  <c r="BC130" i="4"/>
  <c r="BB130" i="4"/>
  <c r="BA130" i="4"/>
  <c r="AZ130" i="4"/>
  <c r="AY130" i="4"/>
  <c r="AX130" i="4"/>
  <c r="AW130" i="4"/>
  <c r="AV130" i="4"/>
  <c r="AU130" i="4"/>
  <c r="AT130" i="4"/>
  <c r="AS130" i="4"/>
  <c r="AR130" i="4"/>
  <c r="AQ130" i="4"/>
  <c r="AP130" i="4"/>
  <c r="AO130" i="4"/>
  <c r="AN130" i="4"/>
  <c r="AM130" i="4"/>
  <c r="AL130" i="4"/>
  <c r="AK130" i="4"/>
  <c r="AJ130" i="4"/>
  <c r="AI130" i="4"/>
  <c r="AH130" i="4"/>
  <c r="AG130" i="4"/>
  <c r="AF130" i="4"/>
  <c r="AE130" i="4"/>
  <c r="AD130" i="4"/>
  <c r="AC130" i="4"/>
  <c r="AB130" i="4"/>
  <c r="AA130" i="4"/>
  <c r="Z130" i="4"/>
  <c r="Y130" i="4"/>
  <c r="X130" i="4"/>
  <c r="W130" i="4"/>
  <c r="V130" i="4"/>
  <c r="U130" i="4"/>
  <c r="T130" i="4"/>
  <c r="S130" i="4"/>
  <c r="R130" i="4"/>
  <c r="Q130" i="4"/>
  <c r="P130" i="4"/>
  <c r="O130" i="4"/>
  <c r="N130" i="4"/>
  <c r="M130" i="4"/>
  <c r="L130" i="4"/>
  <c r="K130" i="4"/>
  <c r="J130" i="4"/>
  <c r="I130" i="4"/>
  <c r="H130" i="4"/>
  <c r="G130" i="4"/>
  <c r="BM129" i="4"/>
  <c r="BK129" i="4"/>
  <c r="BJ129" i="4"/>
  <c r="BI129" i="4"/>
  <c r="BH129" i="4"/>
  <c r="BG129" i="4"/>
  <c r="BF129" i="4"/>
  <c r="BE129" i="4"/>
  <c r="BD129" i="4"/>
  <c r="BC129" i="4"/>
  <c r="BB129" i="4"/>
  <c r="BA129" i="4"/>
  <c r="AZ129" i="4"/>
  <c r="AY129" i="4"/>
  <c r="AX129" i="4"/>
  <c r="AW129" i="4"/>
  <c r="AV129" i="4"/>
  <c r="AU129" i="4"/>
  <c r="AT129" i="4"/>
  <c r="AS129" i="4"/>
  <c r="AR129" i="4"/>
  <c r="AQ129" i="4"/>
  <c r="AP129" i="4"/>
  <c r="AO129" i="4"/>
  <c r="AN129" i="4"/>
  <c r="AM129" i="4"/>
  <c r="AL129" i="4"/>
  <c r="AK129" i="4"/>
  <c r="AJ129" i="4"/>
  <c r="AI129" i="4"/>
  <c r="AH129" i="4"/>
  <c r="AG129" i="4"/>
  <c r="AF129" i="4"/>
  <c r="AE129" i="4"/>
  <c r="AD129" i="4"/>
  <c r="AC129" i="4"/>
  <c r="AB129" i="4"/>
  <c r="AA129" i="4"/>
  <c r="Z129" i="4"/>
  <c r="Y129" i="4"/>
  <c r="X129" i="4"/>
  <c r="W129" i="4"/>
  <c r="V129" i="4"/>
  <c r="U129" i="4"/>
  <c r="T129" i="4"/>
  <c r="S129" i="4"/>
  <c r="R129" i="4"/>
  <c r="Q129" i="4"/>
  <c r="P129" i="4"/>
  <c r="O129" i="4"/>
  <c r="N129" i="4"/>
  <c r="M129" i="4"/>
  <c r="L129" i="4"/>
  <c r="K129" i="4"/>
  <c r="J129" i="4"/>
  <c r="I129" i="4"/>
  <c r="H129" i="4"/>
  <c r="G129" i="4"/>
  <c r="BM128" i="4"/>
  <c r="BK128" i="4"/>
  <c r="BJ128" i="4"/>
  <c r="BI128" i="4"/>
  <c r="BH128" i="4"/>
  <c r="BG128" i="4"/>
  <c r="BF128" i="4"/>
  <c r="BE128" i="4"/>
  <c r="BD128" i="4"/>
  <c r="BC128" i="4"/>
  <c r="BB128" i="4"/>
  <c r="BA128" i="4"/>
  <c r="AZ128" i="4"/>
  <c r="AY128" i="4"/>
  <c r="AX128" i="4"/>
  <c r="AW128" i="4"/>
  <c r="AV128" i="4"/>
  <c r="AU128" i="4"/>
  <c r="AT128" i="4"/>
  <c r="AS128" i="4"/>
  <c r="AR128" i="4"/>
  <c r="AQ128" i="4"/>
  <c r="AP128" i="4"/>
  <c r="AO128" i="4"/>
  <c r="AN128" i="4"/>
  <c r="AM128" i="4"/>
  <c r="AL128" i="4"/>
  <c r="AK128" i="4"/>
  <c r="AJ128" i="4"/>
  <c r="AI128" i="4"/>
  <c r="AH128" i="4"/>
  <c r="AG128" i="4"/>
  <c r="AF128" i="4"/>
  <c r="AE128" i="4"/>
  <c r="AD128" i="4"/>
  <c r="AC128" i="4"/>
  <c r="AB128" i="4"/>
  <c r="AA128" i="4"/>
  <c r="Z128" i="4"/>
  <c r="Y128" i="4"/>
  <c r="X128" i="4"/>
  <c r="W128" i="4"/>
  <c r="V128" i="4"/>
  <c r="U128" i="4"/>
  <c r="T128" i="4"/>
  <c r="S128" i="4"/>
  <c r="R128" i="4"/>
  <c r="Q128" i="4"/>
  <c r="P128" i="4"/>
  <c r="O128" i="4"/>
  <c r="N128" i="4"/>
  <c r="M128" i="4"/>
  <c r="L128" i="4"/>
  <c r="K128" i="4"/>
  <c r="J128" i="4"/>
  <c r="I128" i="4"/>
  <c r="H128" i="4"/>
  <c r="G128" i="4"/>
  <c r="BM127" i="4"/>
  <c r="BK127" i="4"/>
  <c r="BJ127" i="4"/>
  <c r="BI127" i="4"/>
  <c r="BH127" i="4"/>
  <c r="BG127" i="4"/>
  <c r="BF127" i="4"/>
  <c r="BE127" i="4"/>
  <c r="BD127" i="4"/>
  <c r="BC127" i="4"/>
  <c r="BB127" i="4"/>
  <c r="BA127" i="4"/>
  <c r="AZ127" i="4"/>
  <c r="AY127" i="4"/>
  <c r="AX127" i="4"/>
  <c r="AW127" i="4"/>
  <c r="AV127" i="4"/>
  <c r="AU127" i="4"/>
  <c r="AT127" i="4"/>
  <c r="AS127" i="4"/>
  <c r="AR127" i="4"/>
  <c r="AQ127" i="4"/>
  <c r="AP127" i="4"/>
  <c r="AO127" i="4"/>
  <c r="AN127" i="4"/>
  <c r="AM127" i="4"/>
  <c r="AL127" i="4"/>
  <c r="AK127" i="4"/>
  <c r="AJ127" i="4"/>
  <c r="AI127" i="4"/>
  <c r="AH127" i="4"/>
  <c r="AG127" i="4"/>
  <c r="AF127" i="4"/>
  <c r="AE127" i="4"/>
  <c r="AD127" i="4"/>
  <c r="AC127" i="4"/>
  <c r="AB127" i="4"/>
  <c r="AA127" i="4"/>
  <c r="Z127" i="4"/>
  <c r="Y127" i="4"/>
  <c r="X127" i="4"/>
  <c r="W127" i="4"/>
  <c r="V127" i="4"/>
  <c r="U127" i="4"/>
  <c r="T127" i="4"/>
  <c r="S127" i="4"/>
  <c r="R127" i="4"/>
  <c r="Q127" i="4"/>
  <c r="P127" i="4"/>
  <c r="O127" i="4"/>
  <c r="N127" i="4"/>
  <c r="M127" i="4"/>
  <c r="L127" i="4"/>
  <c r="K127" i="4"/>
  <c r="J127" i="4"/>
  <c r="I127" i="4"/>
  <c r="H127" i="4"/>
  <c r="G127" i="4"/>
  <c r="BM126" i="4"/>
  <c r="BK126" i="4"/>
  <c r="BJ126" i="4"/>
  <c r="BI126" i="4"/>
  <c r="BH126" i="4"/>
  <c r="BG126" i="4"/>
  <c r="BF126" i="4"/>
  <c r="BE126" i="4"/>
  <c r="BD126" i="4"/>
  <c r="BC126" i="4"/>
  <c r="BB126" i="4"/>
  <c r="BA126" i="4"/>
  <c r="AZ126" i="4"/>
  <c r="AY126" i="4"/>
  <c r="AX126" i="4"/>
  <c r="AW126" i="4"/>
  <c r="AV126" i="4"/>
  <c r="AU126" i="4"/>
  <c r="AT126" i="4"/>
  <c r="AS126" i="4"/>
  <c r="AR126" i="4"/>
  <c r="AQ126" i="4"/>
  <c r="AP126" i="4"/>
  <c r="AO126" i="4"/>
  <c r="AN126" i="4"/>
  <c r="AM126" i="4"/>
  <c r="AL126" i="4"/>
  <c r="AK126" i="4"/>
  <c r="AJ126" i="4"/>
  <c r="AI126" i="4"/>
  <c r="AH126" i="4"/>
  <c r="AG126" i="4"/>
  <c r="AF126" i="4"/>
  <c r="AE126" i="4"/>
  <c r="AD126" i="4"/>
  <c r="AC126" i="4"/>
  <c r="AB126" i="4"/>
  <c r="AA126" i="4"/>
  <c r="Z126" i="4"/>
  <c r="Y126" i="4"/>
  <c r="X126" i="4"/>
  <c r="W126" i="4"/>
  <c r="V126" i="4"/>
  <c r="U126" i="4"/>
  <c r="T126" i="4"/>
  <c r="S126" i="4"/>
  <c r="R126" i="4"/>
  <c r="Q126" i="4"/>
  <c r="P126" i="4"/>
  <c r="O126" i="4"/>
  <c r="N126" i="4"/>
  <c r="M126" i="4"/>
  <c r="L126" i="4"/>
  <c r="K126" i="4"/>
  <c r="J126" i="4"/>
  <c r="I126" i="4"/>
  <c r="H126" i="4"/>
  <c r="G126" i="4"/>
  <c r="BM125" i="4"/>
  <c r="BK125" i="4"/>
  <c r="BJ125" i="4"/>
  <c r="BI125" i="4"/>
  <c r="BH125" i="4"/>
  <c r="BG125" i="4"/>
  <c r="BF125" i="4"/>
  <c r="BE125" i="4"/>
  <c r="BD125" i="4"/>
  <c r="BC125" i="4"/>
  <c r="BB125" i="4"/>
  <c r="BA125" i="4"/>
  <c r="AZ125" i="4"/>
  <c r="AY125" i="4"/>
  <c r="AX125" i="4"/>
  <c r="AW125" i="4"/>
  <c r="AV125" i="4"/>
  <c r="AU125" i="4"/>
  <c r="AT125" i="4"/>
  <c r="AS125" i="4"/>
  <c r="AR125" i="4"/>
  <c r="AQ125" i="4"/>
  <c r="AP125" i="4"/>
  <c r="AO125" i="4"/>
  <c r="AN125" i="4"/>
  <c r="AM125" i="4"/>
  <c r="AL125" i="4"/>
  <c r="AK125" i="4"/>
  <c r="AJ125" i="4"/>
  <c r="AI125" i="4"/>
  <c r="AH125" i="4"/>
  <c r="AG125" i="4"/>
  <c r="AF125" i="4"/>
  <c r="AE125" i="4"/>
  <c r="AD125" i="4"/>
  <c r="AC125" i="4"/>
  <c r="AB125" i="4"/>
  <c r="AA125" i="4"/>
  <c r="Z125" i="4"/>
  <c r="Y125" i="4"/>
  <c r="X125" i="4"/>
  <c r="W125" i="4"/>
  <c r="V125" i="4"/>
  <c r="U125" i="4"/>
  <c r="T125" i="4"/>
  <c r="S125" i="4"/>
  <c r="R125" i="4"/>
  <c r="Q125" i="4"/>
  <c r="P125" i="4"/>
  <c r="O125" i="4"/>
  <c r="N125" i="4"/>
  <c r="M125" i="4"/>
  <c r="L125" i="4"/>
  <c r="K125" i="4"/>
  <c r="J125" i="4"/>
  <c r="I125" i="4"/>
  <c r="H125" i="4"/>
  <c r="G125" i="4"/>
  <c r="BM124" i="4"/>
  <c r="BK124" i="4"/>
  <c r="BJ124" i="4"/>
  <c r="BI124" i="4"/>
  <c r="BH124" i="4"/>
  <c r="BG124" i="4"/>
  <c r="BF124" i="4"/>
  <c r="BE124" i="4"/>
  <c r="BD124" i="4"/>
  <c r="BC124" i="4"/>
  <c r="BB124" i="4"/>
  <c r="BA124" i="4"/>
  <c r="AZ124" i="4"/>
  <c r="AY124" i="4"/>
  <c r="AX124" i="4"/>
  <c r="AW124" i="4"/>
  <c r="AV124" i="4"/>
  <c r="AU124" i="4"/>
  <c r="AT124" i="4"/>
  <c r="AS124" i="4"/>
  <c r="AR124" i="4"/>
  <c r="AQ124" i="4"/>
  <c r="AP124" i="4"/>
  <c r="AO124" i="4"/>
  <c r="AN124" i="4"/>
  <c r="AM124" i="4"/>
  <c r="AL124" i="4"/>
  <c r="AK124" i="4"/>
  <c r="AJ124" i="4"/>
  <c r="AI124" i="4"/>
  <c r="AH124" i="4"/>
  <c r="AG124" i="4"/>
  <c r="AF124" i="4"/>
  <c r="AE124" i="4"/>
  <c r="AD124" i="4"/>
  <c r="AC124" i="4"/>
  <c r="AB124" i="4"/>
  <c r="AA124" i="4"/>
  <c r="Z124" i="4"/>
  <c r="Y124" i="4"/>
  <c r="X124" i="4"/>
  <c r="W124" i="4"/>
  <c r="V124" i="4"/>
  <c r="U124" i="4"/>
  <c r="T124" i="4"/>
  <c r="S124" i="4"/>
  <c r="R124" i="4"/>
  <c r="Q124" i="4"/>
  <c r="P124" i="4"/>
  <c r="O124" i="4"/>
  <c r="N124" i="4"/>
  <c r="M124" i="4"/>
  <c r="L124" i="4"/>
  <c r="K124" i="4"/>
  <c r="J124" i="4"/>
  <c r="I124" i="4"/>
  <c r="H124" i="4"/>
  <c r="G124" i="4"/>
  <c r="BM123" i="4"/>
  <c r="BK123" i="4"/>
  <c r="BJ123" i="4"/>
  <c r="BI123" i="4"/>
  <c r="BH123" i="4"/>
  <c r="BG123" i="4"/>
  <c r="BF123" i="4"/>
  <c r="BE123" i="4"/>
  <c r="BD123" i="4"/>
  <c r="BC123" i="4"/>
  <c r="BB123" i="4"/>
  <c r="BA123" i="4"/>
  <c r="AZ123" i="4"/>
  <c r="AY123" i="4"/>
  <c r="AX123" i="4"/>
  <c r="AW123" i="4"/>
  <c r="AV123" i="4"/>
  <c r="AU123" i="4"/>
  <c r="AT123" i="4"/>
  <c r="AS123" i="4"/>
  <c r="AR123" i="4"/>
  <c r="AQ123" i="4"/>
  <c r="AP123" i="4"/>
  <c r="AO123" i="4"/>
  <c r="AN123" i="4"/>
  <c r="AM123" i="4"/>
  <c r="AL123" i="4"/>
  <c r="AK123" i="4"/>
  <c r="AJ123" i="4"/>
  <c r="AI123" i="4"/>
  <c r="AH123" i="4"/>
  <c r="AG123" i="4"/>
  <c r="AF123" i="4"/>
  <c r="AE123" i="4"/>
  <c r="AD123" i="4"/>
  <c r="AC123" i="4"/>
  <c r="AB123" i="4"/>
  <c r="AA123" i="4"/>
  <c r="Z123" i="4"/>
  <c r="Y123" i="4"/>
  <c r="X123" i="4"/>
  <c r="W123" i="4"/>
  <c r="V123" i="4"/>
  <c r="U123" i="4"/>
  <c r="T123" i="4"/>
  <c r="S123" i="4"/>
  <c r="R123" i="4"/>
  <c r="Q123" i="4"/>
  <c r="P123" i="4"/>
  <c r="O123" i="4"/>
  <c r="N123" i="4"/>
  <c r="M123" i="4"/>
  <c r="L123" i="4"/>
  <c r="K123" i="4"/>
  <c r="J123" i="4"/>
  <c r="I123" i="4"/>
  <c r="H123" i="4"/>
  <c r="G123" i="4"/>
  <c r="BM122" i="4"/>
  <c r="BK122" i="4"/>
  <c r="BJ122" i="4"/>
  <c r="BI122" i="4"/>
  <c r="BH122" i="4"/>
  <c r="BG122" i="4"/>
  <c r="BF122" i="4"/>
  <c r="BE122" i="4"/>
  <c r="BD122" i="4"/>
  <c r="BC122" i="4"/>
  <c r="BB122" i="4"/>
  <c r="BA122" i="4"/>
  <c r="AZ122" i="4"/>
  <c r="AY122" i="4"/>
  <c r="AX122" i="4"/>
  <c r="AW122" i="4"/>
  <c r="AV122" i="4"/>
  <c r="AU122" i="4"/>
  <c r="AT122" i="4"/>
  <c r="AS122" i="4"/>
  <c r="AR122" i="4"/>
  <c r="AQ122" i="4"/>
  <c r="AP122" i="4"/>
  <c r="AO122" i="4"/>
  <c r="AN122" i="4"/>
  <c r="AM122" i="4"/>
  <c r="AL122" i="4"/>
  <c r="AK122" i="4"/>
  <c r="AJ122" i="4"/>
  <c r="AI122" i="4"/>
  <c r="AH122" i="4"/>
  <c r="AG122" i="4"/>
  <c r="AF122" i="4"/>
  <c r="AE122" i="4"/>
  <c r="AD122" i="4"/>
  <c r="AC122" i="4"/>
  <c r="AB122" i="4"/>
  <c r="AA122" i="4"/>
  <c r="Z122" i="4"/>
  <c r="Y122" i="4"/>
  <c r="X122" i="4"/>
  <c r="W122" i="4"/>
  <c r="V122" i="4"/>
  <c r="U122" i="4"/>
  <c r="T122" i="4"/>
  <c r="S122" i="4"/>
  <c r="R122" i="4"/>
  <c r="Q122" i="4"/>
  <c r="P122" i="4"/>
  <c r="O122" i="4"/>
  <c r="N122" i="4"/>
  <c r="M122" i="4"/>
  <c r="L122" i="4"/>
  <c r="K122" i="4"/>
  <c r="J122" i="4"/>
  <c r="I122" i="4"/>
  <c r="H122" i="4"/>
  <c r="G122" i="4"/>
  <c r="BM121" i="4"/>
  <c r="BK121" i="4"/>
  <c r="BJ121" i="4"/>
  <c r="BI121" i="4"/>
  <c r="BH121" i="4"/>
  <c r="BG121" i="4"/>
  <c r="BF121" i="4"/>
  <c r="BE121" i="4"/>
  <c r="BD121" i="4"/>
  <c r="BC121" i="4"/>
  <c r="BB121" i="4"/>
  <c r="BA121" i="4"/>
  <c r="AZ121" i="4"/>
  <c r="AY121" i="4"/>
  <c r="AX121" i="4"/>
  <c r="AW121" i="4"/>
  <c r="AV121" i="4"/>
  <c r="AU121" i="4"/>
  <c r="AT121" i="4"/>
  <c r="AS121" i="4"/>
  <c r="AR121" i="4"/>
  <c r="AQ121" i="4"/>
  <c r="AP121" i="4"/>
  <c r="AO121" i="4"/>
  <c r="AN121" i="4"/>
  <c r="AM121" i="4"/>
  <c r="AL121" i="4"/>
  <c r="AK121" i="4"/>
  <c r="AJ121" i="4"/>
  <c r="AI121" i="4"/>
  <c r="AH121" i="4"/>
  <c r="AG121" i="4"/>
  <c r="AF121" i="4"/>
  <c r="AE121" i="4"/>
  <c r="AD121" i="4"/>
  <c r="AC121" i="4"/>
  <c r="AB121" i="4"/>
  <c r="AA121" i="4"/>
  <c r="Z121" i="4"/>
  <c r="Y121" i="4"/>
  <c r="X121" i="4"/>
  <c r="W121" i="4"/>
  <c r="V121" i="4"/>
  <c r="U121" i="4"/>
  <c r="T121" i="4"/>
  <c r="S121" i="4"/>
  <c r="R121" i="4"/>
  <c r="Q121" i="4"/>
  <c r="P121" i="4"/>
  <c r="O121" i="4"/>
  <c r="N121" i="4"/>
  <c r="M121" i="4"/>
  <c r="L121" i="4"/>
  <c r="K121" i="4"/>
  <c r="J121" i="4"/>
  <c r="I121" i="4"/>
  <c r="H121" i="4"/>
  <c r="G121" i="4"/>
  <c r="BM120" i="4"/>
  <c r="BK120" i="4"/>
  <c r="BJ120" i="4"/>
  <c r="BI120" i="4"/>
  <c r="BH120" i="4"/>
  <c r="BG120" i="4"/>
  <c r="BF120" i="4"/>
  <c r="BE120" i="4"/>
  <c r="BD120" i="4"/>
  <c r="BC120" i="4"/>
  <c r="BB120" i="4"/>
  <c r="BA120" i="4"/>
  <c r="AZ120" i="4"/>
  <c r="AY120" i="4"/>
  <c r="AX120" i="4"/>
  <c r="AW120" i="4"/>
  <c r="AV120" i="4"/>
  <c r="AU120" i="4"/>
  <c r="AT120" i="4"/>
  <c r="AS120" i="4"/>
  <c r="AR120" i="4"/>
  <c r="AQ120" i="4"/>
  <c r="AP120" i="4"/>
  <c r="AO120" i="4"/>
  <c r="AN120" i="4"/>
  <c r="AM120" i="4"/>
  <c r="AL120" i="4"/>
  <c r="AK120" i="4"/>
  <c r="AJ120" i="4"/>
  <c r="AI120" i="4"/>
  <c r="AH120" i="4"/>
  <c r="AG120" i="4"/>
  <c r="AF120" i="4"/>
  <c r="AE120" i="4"/>
  <c r="AD120" i="4"/>
  <c r="AC120" i="4"/>
  <c r="AB120" i="4"/>
  <c r="AA120" i="4"/>
  <c r="Z120" i="4"/>
  <c r="Y120" i="4"/>
  <c r="X120" i="4"/>
  <c r="W120" i="4"/>
  <c r="V120" i="4"/>
  <c r="U120" i="4"/>
  <c r="T120" i="4"/>
  <c r="S120" i="4"/>
  <c r="R120" i="4"/>
  <c r="Q120" i="4"/>
  <c r="P120" i="4"/>
  <c r="O120" i="4"/>
  <c r="N120" i="4"/>
  <c r="M120" i="4"/>
  <c r="L120" i="4"/>
  <c r="K120" i="4"/>
  <c r="J120" i="4"/>
  <c r="I120" i="4"/>
  <c r="H120" i="4"/>
  <c r="G120" i="4"/>
  <c r="BM119" i="4"/>
  <c r="BK119" i="4"/>
  <c r="BJ119" i="4"/>
  <c r="BI119" i="4"/>
  <c r="BH119" i="4"/>
  <c r="BG119" i="4"/>
  <c r="BF119" i="4"/>
  <c r="BE119" i="4"/>
  <c r="BD119" i="4"/>
  <c r="BC119" i="4"/>
  <c r="BB119" i="4"/>
  <c r="BA119" i="4"/>
  <c r="AZ119" i="4"/>
  <c r="AY119" i="4"/>
  <c r="AX119" i="4"/>
  <c r="AW119" i="4"/>
  <c r="AV119" i="4"/>
  <c r="AU119" i="4"/>
  <c r="AT119" i="4"/>
  <c r="AS119" i="4"/>
  <c r="AR119" i="4"/>
  <c r="AQ119" i="4"/>
  <c r="AP119" i="4"/>
  <c r="AO119" i="4"/>
  <c r="AN119" i="4"/>
  <c r="AM119" i="4"/>
  <c r="AL119" i="4"/>
  <c r="AK119" i="4"/>
  <c r="AJ119" i="4"/>
  <c r="AI119" i="4"/>
  <c r="AH119" i="4"/>
  <c r="AG119" i="4"/>
  <c r="AF119" i="4"/>
  <c r="AE119" i="4"/>
  <c r="AD119" i="4"/>
  <c r="AC119" i="4"/>
  <c r="AB119" i="4"/>
  <c r="AA119" i="4"/>
  <c r="Z119" i="4"/>
  <c r="Y119" i="4"/>
  <c r="X119" i="4"/>
  <c r="W119" i="4"/>
  <c r="V119" i="4"/>
  <c r="U119" i="4"/>
  <c r="T119" i="4"/>
  <c r="S119" i="4"/>
  <c r="R119" i="4"/>
  <c r="Q119" i="4"/>
  <c r="P119" i="4"/>
  <c r="O119" i="4"/>
  <c r="N119" i="4"/>
  <c r="M119" i="4"/>
  <c r="L119" i="4"/>
  <c r="K119" i="4"/>
  <c r="J119" i="4"/>
  <c r="I119" i="4"/>
  <c r="H119" i="4"/>
  <c r="G119" i="4"/>
  <c r="BM118" i="4"/>
  <c r="BK118" i="4"/>
  <c r="BJ118" i="4"/>
  <c r="BI118" i="4"/>
  <c r="BH118" i="4"/>
  <c r="BG118" i="4"/>
  <c r="BF118" i="4"/>
  <c r="BE118" i="4"/>
  <c r="BD118" i="4"/>
  <c r="BC118" i="4"/>
  <c r="BB118" i="4"/>
  <c r="BA118" i="4"/>
  <c r="AZ118" i="4"/>
  <c r="AY118" i="4"/>
  <c r="AX118" i="4"/>
  <c r="AW118" i="4"/>
  <c r="AV118" i="4"/>
  <c r="AU118" i="4"/>
  <c r="AT118" i="4"/>
  <c r="AS118" i="4"/>
  <c r="AR118" i="4"/>
  <c r="AQ118" i="4"/>
  <c r="AP118" i="4"/>
  <c r="AO118" i="4"/>
  <c r="AN118" i="4"/>
  <c r="AM118" i="4"/>
  <c r="AL118" i="4"/>
  <c r="AK118" i="4"/>
  <c r="AJ118" i="4"/>
  <c r="AI118" i="4"/>
  <c r="AH118" i="4"/>
  <c r="AG118" i="4"/>
  <c r="AF118" i="4"/>
  <c r="AE118" i="4"/>
  <c r="AD118" i="4"/>
  <c r="AC118" i="4"/>
  <c r="AB118" i="4"/>
  <c r="AA118" i="4"/>
  <c r="Z118" i="4"/>
  <c r="Y118" i="4"/>
  <c r="X118" i="4"/>
  <c r="W118" i="4"/>
  <c r="V118" i="4"/>
  <c r="U118" i="4"/>
  <c r="T118" i="4"/>
  <c r="S118" i="4"/>
  <c r="R118" i="4"/>
  <c r="Q118" i="4"/>
  <c r="P118" i="4"/>
  <c r="O118" i="4"/>
  <c r="N118" i="4"/>
  <c r="M118" i="4"/>
  <c r="L118" i="4"/>
  <c r="K118" i="4"/>
  <c r="J118" i="4"/>
  <c r="I118" i="4"/>
  <c r="H118" i="4"/>
  <c r="G118" i="4"/>
  <c r="BM117" i="4"/>
  <c r="BK117" i="4"/>
  <c r="BJ117" i="4"/>
  <c r="BI117" i="4"/>
  <c r="BH117" i="4"/>
  <c r="BG117" i="4"/>
  <c r="BF117" i="4"/>
  <c r="BE117" i="4"/>
  <c r="BD117" i="4"/>
  <c r="BC117" i="4"/>
  <c r="BB117" i="4"/>
  <c r="BA117" i="4"/>
  <c r="AZ117" i="4"/>
  <c r="AY117" i="4"/>
  <c r="AX117" i="4"/>
  <c r="AW117" i="4"/>
  <c r="AV117" i="4"/>
  <c r="AU117" i="4"/>
  <c r="AT117" i="4"/>
  <c r="AS117" i="4"/>
  <c r="AR117" i="4"/>
  <c r="AQ117" i="4"/>
  <c r="AP117" i="4"/>
  <c r="AO117" i="4"/>
  <c r="AN117" i="4"/>
  <c r="AM117" i="4"/>
  <c r="AL117" i="4"/>
  <c r="AK117" i="4"/>
  <c r="AJ117" i="4"/>
  <c r="AI117" i="4"/>
  <c r="AH117" i="4"/>
  <c r="AG117" i="4"/>
  <c r="AF117" i="4"/>
  <c r="AE117" i="4"/>
  <c r="AD117" i="4"/>
  <c r="AC117" i="4"/>
  <c r="AB117" i="4"/>
  <c r="AA117" i="4"/>
  <c r="Z117" i="4"/>
  <c r="Y117" i="4"/>
  <c r="X117" i="4"/>
  <c r="W117" i="4"/>
  <c r="V117" i="4"/>
  <c r="U117" i="4"/>
  <c r="T117" i="4"/>
  <c r="S117" i="4"/>
  <c r="R117" i="4"/>
  <c r="Q117" i="4"/>
  <c r="P117" i="4"/>
  <c r="O117" i="4"/>
  <c r="N117" i="4"/>
  <c r="M117" i="4"/>
  <c r="L117" i="4"/>
  <c r="K117" i="4"/>
  <c r="J117" i="4"/>
  <c r="I117" i="4"/>
  <c r="H117" i="4"/>
  <c r="G117" i="4"/>
  <c r="BM116" i="4"/>
  <c r="BK116" i="4"/>
  <c r="BJ116" i="4"/>
  <c r="BI116" i="4"/>
  <c r="BH116" i="4"/>
  <c r="BG116" i="4"/>
  <c r="BF116" i="4"/>
  <c r="BE116" i="4"/>
  <c r="BD116" i="4"/>
  <c r="BC116" i="4"/>
  <c r="BB116" i="4"/>
  <c r="BA116" i="4"/>
  <c r="AZ116" i="4"/>
  <c r="AY116" i="4"/>
  <c r="AX116" i="4"/>
  <c r="AW116" i="4"/>
  <c r="AV116" i="4"/>
  <c r="AU116" i="4"/>
  <c r="AT116" i="4"/>
  <c r="AS116" i="4"/>
  <c r="AR116" i="4"/>
  <c r="AQ116" i="4"/>
  <c r="AP116" i="4"/>
  <c r="AO116" i="4"/>
  <c r="AN116" i="4"/>
  <c r="AM116" i="4"/>
  <c r="AL116" i="4"/>
  <c r="AK116" i="4"/>
  <c r="AJ116" i="4"/>
  <c r="AI116" i="4"/>
  <c r="AH116" i="4"/>
  <c r="AG116" i="4"/>
  <c r="AF116" i="4"/>
  <c r="AE116" i="4"/>
  <c r="AD116" i="4"/>
  <c r="AC116" i="4"/>
  <c r="AB116" i="4"/>
  <c r="AA116" i="4"/>
  <c r="Z116" i="4"/>
  <c r="Y116" i="4"/>
  <c r="X116" i="4"/>
  <c r="W116" i="4"/>
  <c r="V116" i="4"/>
  <c r="U116" i="4"/>
  <c r="T116" i="4"/>
  <c r="S116" i="4"/>
  <c r="R116" i="4"/>
  <c r="Q116" i="4"/>
  <c r="P116" i="4"/>
  <c r="O116" i="4"/>
  <c r="N116" i="4"/>
  <c r="M116" i="4"/>
  <c r="L116" i="4"/>
  <c r="K116" i="4"/>
  <c r="J116" i="4"/>
  <c r="I116" i="4"/>
  <c r="H116" i="4"/>
  <c r="G116" i="4"/>
  <c r="BM115" i="4"/>
  <c r="BK115" i="4"/>
  <c r="BJ115" i="4"/>
  <c r="BI115" i="4"/>
  <c r="BH115" i="4"/>
  <c r="BG115" i="4"/>
  <c r="BF115" i="4"/>
  <c r="BE115" i="4"/>
  <c r="BD115" i="4"/>
  <c r="BC115" i="4"/>
  <c r="BB115" i="4"/>
  <c r="BA115" i="4"/>
  <c r="AZ115" i="4"/>
  <c r="AY115" i="4"/>
  <c r="AX115" i="4"/>
  <c r="AW115" i="4"/>
  <c r="AV115" i="4"/>
  <c r="AU115" i="4"/>
  <c r="AT115" i="4"/>
  <c r="AS115" i="4"/>
  <c r="AR115" i="4"/>
  <c r="AQ115" i="4"/>
  <c r="AP115" i="4"/>
  <c r="AO115" i="4"/>
  <c r="AN115" i="4"/>
  <c r="AM115" i="4"/>
  <c r="AL115" i="4"/>
  <c r="AK115" i="4"/>
  <c r="AJ115" i="4"/>
  <c r="AI115" i="4"/>
  <c r="AH115" i="4"/>
  <c r="AG115" i="4"/>
  <c r="AF115" i="4"/>
  <c r="AE115" i="4"/>
  <c r="AD115" i="4"/>
  <c r="AC115" i="4"/>
  <c r="AB115" i="4"/>
  <c r="AA115" i="4"/>
  <c r="Z115" i="4"/>
  <c r="Y115" i="4"/>
  <c r="X115" i="4"/>
  <c r="W115" i="4"/>
  <c r="V115" i="4"/>
  <c r="U115" i="4"/>
  <c r="T115" i="4"/>
  <c r="S115" i="4"/>
  <c r="R115" i="4"/>
  <c r="Q115" i="4"/>
  <c r="P115" i="4"/>
  <c r="O115" i="4"/>
  <c r="N115" i="4"/>
  <c r="M115" i="4"/>
  <c r="L115" i="4"/>
  <c r="K115" i="4"/>
  <c r="J115" i="4"/>
  <c r="I115" i="4"/>
  <c r="H115" i="4"/>
  <c r="G115" i="4"/>
  <c r="BM114" i="4"/>
  <c r="BK114" i="4"/>
  <c r="BJ114" i="4"/>
  <c r="BI114" i="4"/>
  <c r="BH114" i="4"/>
  <c r="BG114" i="4"/>
  <c r="BF114" i="4"/>
  <c r="BE114" i="4"/>
  <c r="BD114" i="4"/>
  <c r="BC114" i="4"/>
  <c r="BB114" i="4"/>
  <c r="BA114" i="4"/>
  <c r="AZ114" i="4"/>
  <c r="AY114" i="4"/>
  <c r="AX114" i="4"/>
  <c r="AW114" i="4"/>
  <c r="AV114" i="4"/>
  <c r="AU114" i="4"/>
  <c r="AT114" i="4"/>
  <c r="AS114" i="4"/>
  <c r="AR114" i="4"/>
  <c r="AQ114" i="4"/>
  <c r="AP114" i="4"/>
  <c r="AO114" i="4"/>
  <c r="AN114" i="4"/>
  <c r="AM114" i="4"/>
  <c r="AL114" i="4"/>
  <c r="AK114" i="4"/>
  <c r="AJ114" i="4"/>
  <c r="AI114" i="4"/>
  <c r="AH114" i="4"/>
  <c r="AG114" i="4"/>
  <c r="AF114" i="4"/>
  <c r="AE114" i="4"/>
  <c r="AD114" i="4"/>
  <c r="AC114" i="4"/>
  <c r="AB114" i="4"/>
  <c r="AA114" i="4"/>
  <c r="Z114" i="4"/>
  <c r="Y114" i="4"/>
  <c r="X114" i="4"/>
  <c r="W114" i="4"/>
  <c r="V114" i="4"/>
  <c r="U114" i="4"/>
  <c r="T114" i="4"/>
  <c r="S114" i="4"/>
  <c r="R114" i="4"/>
  <c r="Q114" i="4"/>
  <c r="P114" i="4"/>
  <c r="O114" i="4"/>
  <c r="N114" i="4"/>
  <c r="M114" i="4"/>
  <c r="L114" i="4"/>
  <c r="K114" i="4"/>
  <c r="J114" i="4"/>
  <c r="I114" i="4"/>
  <c r="H114" i="4"/>
  <c r="G114" i="4"/>
  <c r="BM113" i="4"/>
  <c r="BK113" i="4"/>
  <c r="BJ113" i="4"/>
  <c r="BI113" i="4"/>
  <c r="BH113" i="4"/>
  <c r="BG113" i="4"/>
  <c r="BF113" i="4"/>
  <c r="BE113" i="4"/>
  <c r="BD113" i="4"/>
  <c r="BC113" i="4"/>
  <c r="BB113" i="4"/>
  <c r="BA113" i="4"/>
  <c r="AZ113" i="4"/>
  <c r="AY113" i="4"/>
  <c r="AX113" i="4"/>
  <c r="AW113" i="4"/>
  <c r="AV113" i="4"/>
  <c r="AU113" i="4"/>
  <c r="AT113" i="4"/>
  <c r="AS113" i="4"/>
  <c r="AR113" i="4"/>
  <c r="AQ113" i="4"/>
  <c r="AP113" i="4"/>
  <c r="AO113" i="4"/>
  <c r="AN113" i="4"/>
  <c r="AM113" i="4"/>
  <c r="AL113" i="4"/>
  <c r="AK113" i="4"/>
  <c r="AJ113" i="4"/>
  <c r="AI113" i="4"/>
  <c r="AH113" i="4"/>
  <c r="AG113" i="4"/>
  <c r="AF113" i="4"/>
  <c r="AE113" i="4"/>
  <c r="AD113" i="4"/>
  <c r="AC113" i="4"/>
  <c r="AB113" i="4"/>
  <c r="AA113" i="4"/>
  <c r="Z113" i="4"/>
  <c r="Y113" i="4"/>
  <c r="X113" i="4"/>
  <c r="W113" i="4"/>
  <c r="V113" i="4"/>
  <c r="U113" i="4"/>
  <c r="T113" i="4"/>
  <c r="S113" i="4"/>
  <c r="R113" i="4"/>
  <c r="Q113" i="4"/>
  <c r="P113" i="4"/>
  <c r="O113" i="4"/>
  <c r="N113" i="4"/>
  <c r="M113" i="4"/>
  <c r="L113" i="4"/>
  <c r="K113" i="4"/>
  <c r="J113" i="4"/>
  <c r="I113" i="4"/>
  <c r="H113" i="4"/>
  <c r="G113"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G78" i="4"/>
  <c r="H78" i="4"/>
  <c r="I78" i="4"/>
  <c r="J78" i="4"/>
  <c r="K78" i="4"/>
  <c r="L78" i="4"/>
  <c r="M78" i="4"/>
  <c r="N78" i="4"/>
  <c r="O78" i="4"/>
  <c r="P78" i="4"/>
  <c r="Q78" i="4"/>
  <c r="R78" i="4"/>
  <c r="S78" i="4"/>
  <c r="T78" i="4"/>
  <c r="U78" i="4"/>
  <c r="V78" i="4"/>
  <c r="W78" i="4"/>
  <c r="X78" i="4"/>
  <c r="Y78" i="4"/>
  <c r="Z78" i="4"/>
  <c r="AA78" i="4"/>
  <c r="AB78" i="4"/>
  <c r="F79" i="4"/>
  <c r="G79" i="4"/>
  <c r="H79" i="4"/>
  <c r="I79" i="4"/>
  <c r="J79" i="4"/>
  <c r="K79" i="4"/>
  <c r="L79" i="4"/>
  <c r="M79" i="4"/>
  <c r="N79" i="4"/>
  <c r="O79" i="4"/>
  <c r="P79" i="4"/>
  <c r="Q79" i="4"/>
  <c r="R79" i="4"/>
  <c r="S79" i="4"/>
  <c r="T79" i="4"/>
  <c r="U79" i="4"/>
  <c r="V79" i="4"/>
  <c r="W79" i="4"/>
  <c r="X79" i="4"/>
  <c r="Y79" i="4"/>
  <c r="Z79" i="4"/>
  <c r="AA79" i="4"/>
  <c r="AB79" i="4"/>
  <c r="F80" i="4"/>
  <c r="G80" i="4"/>
  <c r="H80" i="4"/>
  <c r="I80" i="4"/>
  <c r="J80" i="4"/>
  <c r="K80" i="4"/>
  <c r="L80" i="4"/>
  <c r="M80" i="4"/>
  <c r="N80" i="4"/>
  <c r="O80" i="4"/>
  <c r="P80" i="4"/>
  <c r="Q80" i="4"/>
  <c r="R80" i="4"/>
  <c r="S80" i="4"/>
  <c r="T80" i="4"/>
  <c r="U80" i="4"/>
  <c r="V80" i="4"/>
  <c r="W80" i="4"/>
  <c r="X80" i="4"/>
  <c r="Y80" i="4"/>
  <c r="Z80" i="4"/>
  <c r="AA80" i="4"/>
  <c r="AB80" i="4"/>
  <c r="F81" i="4"/>
  <c r="G81" i="4"/>
  <c r="H81" i="4"/>
  <c r="I81" i="4"/>
  <c r="J81" i="4"/>
  <c r="K81" i="4"/>
  <c r="L81" i="4"/>
  <c r="M81" i="4"/>
  <c r="N81" i="4"/>
  <c r="O81" i="4"/>
  <c r="P81" i="4"/>
  <c r="Q81" i="4"/>
  <c r="R81" i="4"/>
  <c r="S81" i="4"/>
  <c r="T81" i="4"/>
  <c r="U81" i="4"/>
  <c r="V81" i="4"/>
  <c r="W81" i="4"/>
  <c r="X81" i="4"/>
  <c r="Y81" i="4"/>
  <c r="Z81" i="4"/>
  <c r="AA81" i="4"/>
  <c r="AB81" i="4"/>
  <c r="F82" i="4"/>
  <c r="G82" i="4"/>
  <c r="H82" i="4"/>
  <c r="I82" i="4"/>
  <c r="J82" i="4"/>
  <c r="K82" i="4"/>
  <c r="L82" i="4"/>
  <c r="M82" i="4"/>
  <c r="N82" i="4"/>
  <c r="O82" i="4"/>
  <c r="P82" i="4"/>
  <c r="Q82" i="4"/>
  <c r="R82" i="4"/>
  <c r="S82" i="4"/>
  <c r="T82" i="4"/>
  <c r="U82" i="4"/>
  <c r="V82" i="4"/>
  <c r="W82" i="4"/>
  <c r="X82" i="4"/>
  <c r="Y82" i="4"/>
  <c r="Z82" i="4"/>
  <c r="AA82" i="4"/>
  <c r="AB82" i="4"/>
  <c r="F83" i="4"/>
  <c r="G83" i="4"/>
  <c r="H83" i="4"/>
  <c r="I83" i="4"/>
  <c r="J83" i="4"/>
  <c r="K83" i="4"/>
  <c r="L83" i="4"/>
  <c r="M83" i="4"/>
  <c r="N83" i="4"/>
  <c r="O83" i="4"/>
  <c r="P83" i="4"/>
  <c r="Q83" i="4"/>
  <c r="R83" i="4"/>
  <c r="S83" i="4"/>
  <c r="T83" i="4"/>
  <c r="U83" i="4"/>
  <c r="V83" i="4"/>
  <c r="W83" i="4"/>
  <c r="X83" i="4"/>
  <c r="Y83" i="4"/>
  <c r="Z83" i="4"/>
  <c r="AA83" i="4"/>
  <c r="AB83" i="4"/>
  <c r="F84" i="4"/>
  <c r="G84" i="4"/>
  <c r="H84" i="4"/>
  <c r="I84" i="4"/>
  <c r="J84" i="4"/>
  <c r="K84" i="4"/>
  <c r="L84" i="4"/>
  <c r="M84" i="4"/>
  <c r="N84" i="4"/>
  <c r="O84" i="4"/>
  <c r="P84" i="4"/>
  <c r="Q84" i="4"/>
  <c r="R84" i="4"/>
  <c r="S84" i="4"/>
  <c r="T84" i="4"/>
  <c r="U84" i="4"/>
  <c r="V84" i="4"/>
  <c r="W84" i="4"/>
  <c r="X84" i="4"/>
  <c r="Y84" i="4"/>
  <c r="Z84" i="4"/>
  <c r="AA84" i="4"/>
  <c r="AB84" i="4"/>
  <c r="F85" i="4"/>
  <c r="G85" i="4"/>
  <c r="H85" i="4"/>
  <c r="I85" i="4"/>
  <c r="J85" i="4"/>
  <c r="K85" i="4"/>
  <c r="L85" i="4"/>
  <c r="M85" i="4"/>
  <c r="N85" i="4"/>
  <c r="O85" i="4"/>
  <c r="P85" i="4"/>
  <c r="Q85" i="4"/>
  <c r="R85" i="4"/>
  <c r="S85" i="4"/>
  <c r="T85" i="4"/>
  <c r="U85" i="4"/>
  <c r="V85" i="4"/>
  <c r="W85" i="4"/>
  <c r="X85" i="4"/>
  <c r="Y85" i="4"/>
  <c r="Z85" i="4"/>
  <c r="AA85" i="4"/>
  <c r="AB85" i="4"/>
  <c r="F86" i="4"/>
  <c r="G86" i="4"/>
  <c r="H86" i="4"/>
  <c r="I86" i="4"/>
  <c r="J86" i="4"/>
  <c r="K86" i="4"/>
  <c r="L86" i="4"/>
  <c r="M86" i="4"/>
  <c r="N86" i="4"/>
  <c r="O86" i="4"/>
  <c r="P86" i="4"/>
  <c r="Q86" i="4"/>
  <c r="R86" i="4"/>
  <c r="S86" i="4"/>
  <c r="T86" i="4"/>
  <c r="U86" i="4"/>
  <c r="V86" i="4"/>
  <c r="W86" i="4"/>
  <c r="X86" i="4"/>
  <c r="Y86" i="4"/>
  <c r="Z86" i="4"/>
  <c r="AA86" i="4"/>
  <c r="AB86" i="4"/>
  <c r="F87" i="4"/>
  <c r="G87" i="4"/>
  <c r="H87" i="4"/>
  <c r="I87" i="4"/>
  <c r="J87" i="4"/>
  <c r="K87" i="4"/>
  <c r="L87" i="4"/>
  <c r="M87" i="4"/>
  <c r="N87" i="4"/>
  <c r="O87" i="4"/>
  <c r="P87" i="4"/>
  <c r="Q87" i="4"/>
  <c r="R87" i="4"/>
  <c r="S87" i="4"/>
  <c r="T87" i="4"/>
  <c r="U87" i="4"/>
  <c r="V87" i="4"/>
  <c r="W87" i="4"/>
  <c r="X87" i="4"/>
  <c r="Y87" i="4"/>
  <c r="Z87" i="4"/>
  <c r="AA87" i="4"/>
  <c r="AB87" i="4"/>
  <c r="F88" i="4"/>
  <c r="G88" i="4"/>
  <c r="H88" i="4"/>
  <c r="I88" i="4"/>
  <c r="J88" i="4"/>
  <c r="K88" i="4"/>
  <c r="L88" i="4"/>
  <c r="M88" i="4"/>
  <c r="N88" i="4"/>
  <c r="O88" i="4"/>
  <c r="P88" i="4"/>
  <c r="Q88" i="4"/>
  <c r="R88" i="4"/>
  <c r="S88" i="4"/>
  <c r="T88" i="4"/>
  <c r="U88" i="4"/>
  <c r="V88" i="4"/>
  <c r="W88" i="4"/>
  <c r="X88" i="4"/>
  <c r="Y88" i="4"/>
  <c r="Z88" i="4"/>
  <c r="AA88" i="4"/>
  <c r="AB88" i="4"/>
  <c r="F89" i="4"/>
  <c r="G89" i="4"/>
  <c r="H89" i="4"/>
  <c r="I89" i="4"/>
  <c r="J89" i="4"/>
  <c r="K89" i="4"/>
  <c r="L89" i="4"/>
  <c r="M89" i="4"/>
  <c r="N89" i="4"/>
  <c r="O89" i="4"/>
  <c r="P89" i="4"/>
  <c r="Q89" i="4"/>
  <c r="R89" i="4"/>
  <c r="S89" i="4"/>
  <c r="T89" i="4"/>
  <c r="U89" i="4"/>
  <c r="V89" i="4"/>
  <c r="W89" i="4"/>
  <c r="X89" i="4"/>
  <c r="Y89" i="4"/>
  <c r="Z89" i="4"/>
  <c r="AA89" i="4"/>
  <c r="AB89" i="4"/>
  <c r="F90" i="4"/>
  <c r="G90" i="4"/>
  <c r="H90" i="4"/>
  <c r="I90" i="4"/>
  <c r="J90" i="4"/>
  <c r="K90" i="4"/>
  <c r="L90" i="4"/>
  <c r="M90" i="4"/>
  <c r="N90" i="4"/>
  <c r="O90" i="4"/>
  <c r="P90" i="4"/>
  <c r="Q90" i="4"/>
  <c r="R90" i="4"/>
  <c r="S90" i="4"/>
  <c r="T90" i="4"/>
  <c r="U90" i="4"/>
  <c r="V90" i="4"/>
  <c r="W90" i="4"/>
  <c r="X90" i="4"/>
  <c r="Y90" i="4"/>
  <c r="Z90" i="4"/>
  <c r="AA90" i="4"/>
  <c r="AB90" i="4"/>
  <c r="F91" i="4"/>
  <c r="G91" i="4"/>
  <c r="H91" i="4"/>
  <c r="I91" i="4"/>
  <c r="J91" i="4"/>
  <c r="K91" i="4"/>
  <c r="L91" i="4"/>
  <c r="M91" i="4"/>
  <c r="N91" i="4"/>
  <c r="O91" i="4"/>
  <c r="P91" i="4"/>
  <c r="Q91" i="4"/>
  <c r="R91" i="4"/>
  <c r="S91" i="4"/>
  <c r="T91" i="4"/>
  <c r="U91" i="4"/>
  <c r="V91" i="4"/>
  <c r="W91" i="4"/>
  <c r="X91" i="4"/>
  <c r="Y91" i="4"/>
  <c r="Z91" i="4"/>
  <c r="AA91" i="4"/>
  <c r="AB91" i="4"/>
  <c r="F92" i="4"/>
  <c r="G92" i="4"/>
  <c r="H92" i="4"/>
  <c r="I92" i="4"/>
  <c r="J92" i="4"/>
  <c r="K92" i="4"/>
  <c r="L92" i="4"/>
  <c r="M92" i="4"/>
  <c r="N92" i="4"/>
  <c r="O92" i="4"/>
  <c r="P92" i="4"/>
  <c r="Q92" i="4"/>
  <c r="R92" i="4"/>
  <c r="S92" i="4"/>
  <c r="T92" i="4"/>
  <c r="U92" i="4"/>
  <c r="V92" i="4"/>
  <c r="W92" i="4"/>
  <c r="X92" i="4"/>
  <c r="Y92" i="4"/>
  <c r="Z92" i="4"/>
  <c r="AA92" i="4"/>
  <c r="AB92" i="4"/>
  <c r="F93" i="4"/>
  <c r="G93" i="4"/>
  <c r="H93" i="4"/>
  <c r="I93" i="4"/>
  <c r="J93" i="4"/>
  <c r="K93" i="4"/>
  <c r="L93" i="4"/>
  <c r="M93" i="4"/>
  <c r="N93" i="4"/>
  <c r="O93" i="4"/>
  <c r="P93" i="4"/>
  <c r="Q93" i="4"/>
  <c r="R93" i="4"/>
  <c r="S93" i="4"/>
  <c r="T93" i="4"/>
  <c r="U93" i="4"/>
  <c r="V93" i="4"/>
  <c r="W93" i="4"/>
  <c r="X93" i="4"/>
  <c r="Y93" i="4"/>
  <c r="Z93" i="4"/>
  <c r="AA93" i="4"/>
  <c r="AB93" i="4"/>
  <c r="F94" i="4"/>
  <c r="G94" i="4"/>
  <c r="H94" i="4"/>
  <c r="I94" i="4"/>
  <c r="J94" i="4"/>
  <c r="K94" i="4"/>
  <c r="L94" i="4"/>
  <c r="M94" i="4"/>
  <c r="N94" i="4"/>
  <c r="O94" i="4"/>
  <c r="P94" i="4"/>
  <c r="Q94" i="4"/>
  <c r="R94" i="4"/>
  <c r="S94" i="4"/>
  <c r="T94" i="4"/>
  <c r="U94" i="4"/>
  <c r="V94" i="4"/>
  <c r="W94" i="4"/>
  <c r="X94" i="4"/>
  <c r="Y94" i="4"/>
  <c r="Z94" i="4"/>
  <c r="AA94" i="4"/>
  <c r="AB94" i="4"/>
  <c r="F95" i="4"/>
  <c r="G95" i="4"/>
  <c r="H95" i="4"/>
  <c r="I95" i="4"/>
  <c r="J95" i="4"/>
  <c r="K95" i="4"/>
  <c r="L95" i="4"/>
  <c r="M95" i="4"/>
  <c r="N95" i="4"/>
  <c r="O95" i="4"/>
  <c r="P95" i="4"/>
  <c r="Q95" i="4"/>
  <c r="R95" i="4"/>
  <c r="S95" i="4"/>
  <c r="T95" i="4"/>
  <c r="U95" i="4"/>
  <c r="V95" i="4"/>
  <c r="W95" i="4"/>
  <c r="X95" i="4"/>
  <c r="Y95" i="4"/>
  <c r="Z95" i="4"/>
  <c r="AA95" i="4"/>
  <c r="AB95" i="4"/>
  <c r="F96" i="4"/>
  <c r="G96" i="4"/>
  <c r="H96" i="4"/>
  <c r="I96" i="4"/>
  <c r="J96" i="4"/>
  <c r="K96" i="4"/>
  <c r="L96" i="4"/>
  <c r="M96" i="4"/>
  <c r="N96" i="4"/>
  <c r="O96" i="4"/>
  <c r="P96" i="4"/>
  <c r="Q96" i="4"/>
  <c r="R96" i="4"/>
  <c r="S96" i="4"/>
  <c r="T96" i="4"/>
  <c r="U96" i="4"/>
  <c r="V96" i="4"/>
  <c r="W96" i="4"/>
  <c r="X96" i="4"/>
  <c r="Y96" i="4"/>
  <c r="Z96" i="4"/>
  <c r="AA96" i="4"/>
  <c r="AB96" i="4"/>
  <c r="F97" i="4"/>
  <c r="G97" i="4"/>
  <c r="H97" i="4"/>
  <c r="I97" i="4"/>
  <c r="J97" i="4"/>
  <c r="K97" i="4"/>
  <c r="L97" i="4"/>
  <c r="M97" i="4"/>
  <c r="N97" i="4"/>
  <c r="O97" i="4"/>
  <c r="P97" i="4"/>
  <c r="Q97" i="4"/>
  <c r="R97" i="4"/>
  <c r="S97" i="4"/>
  <c r="T97" i="4"/>
  <c r="U97" i="4"/>
  <c r="V97" i="4"/>
  <c r="W97" i="4"/>
  <c r="X97" i="4"/>
  <c r="Y97" i="4"/>
  <c r="Z97" i="4"/>
  <c r="AA97" i="4"/>
  <c r="AB97" i="4"/>
  <c r="F98" i="4"/>
  <c r="G98" i="4"/>
  <c r="H98" i="4"/>
  <c r="I98" i="4"/>
  <c r="J98" i="4"/>
  <c r="K98" i="4"/>
  <c r="L98" i="4"/>
  <c r="M98" i="4"/>
  <c r="N98" i="4"/>
  <c r="O98" i="4"/>
  <c r="P98" i="4"/>
  <c r="Q98" i="4"/>
  <c r="R98" i="4"/>
  <c r="S98" i="4"/>
  <c r="T98" i="4"/>
  <c r="U98" i="4"/>
  <c r="V98" i="4"/>
  <c r="W98" i="4"/>
  <c r="X98" i="4"/>
  <c r="Y98" i="4"/>
  <c r="Z98" i="4"/>
  <c r="AA98" i="4"/>
  <c r="AB98" i="4"/>
  <c r="F99" i="4"/>
  <c r="G99" i="4"/>
  <c r="H99" i="4"/>
  <c r="I99" i="4"/>
  <c r="J99" i="4"/>
  <c r="K99" i="4"/>
  <c r="L99" i="4"/>
  <c r="M99" i="4"/>
  <c r="N99" i="4"/>
  <c r="O99" i="4"/>
  <c r="P99" i="4"/>
  <c r="Q99" i="4"/>
  <c r="R99" i="4"/>
  <c r="S99" i="4"/>
  <c r="T99" i="4"/>
  <c r="U99" i="4"/>
  <c r="V99" i="4"/>
  <c r="W99" i="4"/>
  <c r="X99" i="4"/>
  <c r="Y99" i="4"/>
  <c r="Z99" i="4"/>
  <c r="AA99" i="4"/>
  <c r="AB99" i="4"/>
  <c r="F100" i="4"/>
  <c r="G100" i="4"/>
  <c r="H100" i="4"/>
  <c r="I100" i="4"/>
  <c r="J100" i="4"/>
  <c r="K100" i="4"/>
  <c r="L100" i="4"/>
  <c r="M100" i="4"/>
  <c r="N100" i="4"/>
  <c r="O100" i="4"/>
  <c r="P100" i="4"/>
  <c r="Q100" i="4"/>
  <c r="R100" i="4"/>
  <c r="S100" i="4"/>
  <c r="T100" i="4"/>
  <c r="U100" i="4"/>
  <c r="V100" i="4"/>
  <c r="W100" i="4"/>
  <c r="X100" i="4"/>
  <c r="Y100" i="4"/>
  <c r="Z100" i="4"/>
  <c r="AA100" i="4"/>
  <c r="AB100" i="4"/>
  <c r="F101" i="4"/>
  <c r="G101" i="4"/>
  <c r="H101" i="4"/>
  <c r="I101" i="4"/>
  <c r="J101" i="4"/>
  <c r="K101" i="4"/>
  <c r="L101" i="4"/>
  <c r="M101" i="4"/>
  <c r="N101" i="4"/>
  <c r="O101" i="4"/>
  <c r="P101" i="4"/>
  <c r="Q101" i="4"/>
  <c r="R101" i="4"/>
  <c r="S101" i="4"/>
  <c r="T101" i="4"/>
  <c r="U101" i="4"/>
  <c r="V101" i="4"/>
  <c r="W101" i="4"/>
  <c r="X101" i="4"/>
  <c r="Y101" i="4"/>
  <c r="Z101" i="4"/>
  <c r="AA101" i="4"/>
  <c r="AB101" i="4"/>
  <c r="F102" i="4"/>
  <c r="G102" i="4"/>
  <c r="H102" i="4"/>
  <c r="I102" i="4"/>
  <c r="J102" i="4"/>
  <c r="K102" i="4"/>
  <c r="L102" i="4"/>
  <c r="M102" i="4"/>
  <c r="N102" i="4"/>
  <c r="O102" i="4"/>
  <c r="P102" i="4"/>
  <c r="Q102" i="4"/>
  <c r="R102" i="4"/>
  <c r="S102" i="4"/>
  <c r="T102" i="4"/>
  <c r="U102" i="4"/>
  <c r="V102" i="4"/>
  <c r="W102" i="4"/>
  <c r="X102" i="4"/>
  <c r="Y102" i="4"/>
  <c r="Z102" i="4"/>
  <c r="AA102" i="4"/>
  <c r="AB102" i="4"/>
  <c r="F103" i="4"/>
  <c r="G103" i="4"/>
  <c r="H103" i="4"/>
  <c r="I103" i="4"/>
  <c r="J103" i="4"/>
  <c r="K103" i="4"/>
  <c r="L103" i="4"/>
  <c r="M103" i="4"/>
  <c r="N103" i="4"/>
  <c r="O103" i="4"/>
  <c r="P103" i="4"/>
  <c r="Q103" i="4"/>
  <c r="R103" i="4"/>
  <c r="S103" i="4"/>
  <c r="T103" i="4"/>
  <c r="U103" i="4"/>
  <c r="V103" i="4"/>
  <c r="W103" i="4"/>
  <c r="X103" i="4"/>
  <c r="Y103" i="4"/>
  <c r="Z103" i="4"/>
  <c r="AA103" i="4"/>
  <c r="AB103" i="4"/>
  <c r="F104" i="4"/>
  <c r="G104" i="4"/>
  <c r="H104" i="4"/>
  <c r="I104" i="4"/>
  <c r="J104" i="4"/>
  <c r="K104" i="4"/>
  <c r="L104" i="4"/>
  <c r="M104" i="4"/>
  <c r="N104" i="4"/>
  <c r="O104" i="4"/>
  <c r="P104" i="4"/>
  <c r="Q104" i="4"/>
  <c r="R104" i="4"/>
  <c r="S104" i="4"/>
  <c r="T104" i="4"/>
  <c r="U104" i="4"/>
  <c r="V104" i="4"/>
  <c r="W104" i="4"/>
  <c r="X104" i="4"/>
  <c r="Y104" i="4"/>
  <c r="Z104" i="4"/>
  <c r="AA104" i="4"/>
  <c r="AB104" i="4"/>
  <c r="F105" i="4"/>
  <c r="G105" i="4"/>
  <c r="H105" i="4"/>
  <c r="I105" i="4"/>
  <c r="J105" i="4"/>
  <c r="K105" i="4"/>
  <c r="L105" i="4"/>
  <c r="M105" i="4"/>
  <c r="N105" i="4"/>
  <c r="O105" i="4"/>
  <c r="P105" i="4"/>
  <c r="Q105" i="4"/>
  <c r="R105" i="4"/>
  <c r="S105" i="4"/>
  <c r="T105" i="4"/>
  <c r="U105" i="4"/>
  <c r="V105" i="4"/>
  <c r="W105" i="4"/>
  <c r="X105" i="4"/>
  <c r="Y105" i="4"/>
  <c r="Z105" i="4"/>
  <c r="AA105" i="4"/>
  <c r="AB105" i="4"/>
  <c r="F106" i="4"/>
  <c r="G106" i="4"/>
  <c r="H106" i="4"/>
  <c r="I106" i="4"/>
  <c r="J106" i="4"/>
  <c r="K106" i="4"/>
  <c r="L106" i="4"/>
  <c r="M106" i="4"/>
  <c r="N106" i="4"/>
  <c r="O106" i="4"/>
  <c r="P106" i="4"/>
  <c r="Q106" i="4"/>
  <c r="R106" i="4"/>
  <c r="S106" i="4"/>
  <c r="T106" i="4"/>
  <c r="U106" i="4"/>
  <c r="V106" i="4"/>
  <c r="W106" i="4"/>
  <c r="X106" i="4"/>
  <c r="Y106" i="4"/>
  <c r="Z106" i="4"/>
  <c r="AA106" i="4"/>
  <c r="AB106" i="4"/>
  <c r="F107" i="4"/>
  <c r="G107" i="4"/>
  <c r="H107" i="4"/>
  <c r="I107" i="4"/>
  <c r="J107" i="4"/>
  <c r="K107" i="4"/>
  <c r="L107" i="4"/>
  <c r="M107" i="4"/>
  <c r="N107" i="4"/>
  <c r="O107" i="4"/>
  <c r="P107" i="4"/>
  <c r="Q107" i="4"/>
  <c r="R107" i="4"/>
  <c r="S107" i="4"/>
  <c r="T107" i="4"/>
  <c r="U107" i="4"/>
  <c r="V107" i="4"/>
  <c r="W107" i="4"/>
  <c r="X107" i="4"/>
  <c r="Y107" i="4"/>
  <c r="Z107" i="4"/>
  <c r="AA107" i="4"/>
  <c r="AB107" i="4"/>
  <c r="AD48" i="4"/>
  <c r="F48" i="4"/>
  <c r="C1674" i="3"/>
  <c r="I1674" i="3" s="1"/>
  <c r="I1661" i="3"/>
  <c r="I1658" i="3"/>
  <c r="I1653" i="3"/>
  <c r="I1648" i="3"/>
  <c r="C1638" i="3"/>
  <c r="C1630" i="3"/>
  <c r="C1629" i="3"/>
  <c r="C1627" i="3"/>
  <c r="I1627" i="3" s="1"/>
  <c r="C1607" i="3"/>
  <c r="I1607" i="3" s="1"/>
  <c r="I1594" i="3"/>
  <c r="I1591" i="3"/>
  <c r="I1586" i="3"/>
  <c r="I1581" i="3"/>
  <c r="C1571" i="3"/>
  <c r="C1563" i="3"/>
  <c r="C1562" i="3"/>
  <c r="C1560" i="3"/>
  <c r="I1560" i="3" s="1"/>
  <c r="C1540" i="3"/>
  <c r="I1540" i="3" s="1"/>
  <c r="I1527" i="3"/>
  <c r="I1524" i="3"/>
  <c r="I1519" i="3"/>
  <c r="I1514" i="3"/>
  <c r="C1504" i="3"/>
  <c r="C1496" i="3"/>
  <c r="C1495" i="3"/>
  <c r="C1493" i="3"/>
  <c r="I1493" i="3" s="1"/>
  <c r="C1473" i="3"/>
  <c r="I1473" i="3" s="1"/>
  <c r="I1460" i="3"/>
  <c r="I1457" i="3"/>
  <c r="I1452" i="3"/>
  <c r="I1447" i="3"/>
  <c r="C1437" i="3"/>
  <c r="C1429" i="3"/>
  <c r="C1428" i="3"/>
  <c r="C1426" i="3"/>
  <c r="I1426" i="3" s="1"/>
  <c r="C1406" i="3"/>
  <c r="I1406" i="3" s="1"/>
  <c r="I1393" i="3"/>
  <c r="I1390" i="3"/>
  <c r="I1385" i="3"/>
  <c r="I1380" i="3"/>
  <c r="C1370" i="3"/>
  <c r="C1362" i="3"/>
  <c r="C1361" i="3"/>
  <c r="C1359" i="3"/>
  <c r="I1359" i="3" s="1"/>
  <c r="C1339" i="3"/>
  <c r="I1339" i="3" s="1"/>
  <c r="I1326" i="3"/>
  <c r="I1323" i="3"/>
  <c r="I1318" i="3"/>
  <c r="I1313" i="3"/>
  <c r="C1303" i="3"/>
  <c r="C1295" i="3"/>
  <c r="C1294" i="3"/>
  <c r="C1292" i="3"/>
  <c r="I1292" i="3" s="1"/>
  <c r="C1272" i="3"/>
  <c r="I1272" i="3" s="1"/>
  <c r="I1259" i="3"/>
  <c r="I1256" i="3"/>
  <c r="I1251" i="3"/>
  <c r="I1246" i="3"/>
  <c r="C1236" i="3"/>
  <c r="C1228" i="3"/>
  <c r="C1227" i="3"/>
  <c r="C1225" i="3"/>
  <c r="I1225" i="3" s="1"/>
  <c r="C1205" i="3"/>
  <c r="I1205" i="3" s="1"/>
  <c r="I1192" i="3"/>
  <c r="I1189" i="3"/>
  <c r="I1184" i="3"/>
  <c r="I1179" i="3"/>
  <c r="C1169" i="3"/>
  <c r="C1161" i="3"/>
  <c r="C1160" i="3"/>
  <c r="C1158" i="3"/>
  <c r="I1158" i="3" s="1"/>
  <c r="C1138" i="3"/>
  <c r="I1138" i="3" s="1"/>
  <c r="I1125" i="3"/>
  <c r="I1122" i="3"/>
  <c r="I1117" i="3"/>
  <c r="I1112" i="3"/>
  <c r="C1102" i="3"/>
  <c r="C1094" i="3"/>
  <c r="C1093" i="3"/>
  <c r="C1091" i="3"/>
  <c r="I1091" i="3" s="1"/>
  <c r="C1071" i="3"/>
  <c r="I1071" i="3" s="1"/>
  <c r="I1058" i="3"/>
  <c r="I1055" i="3"/>
  <c r="I1050" i="3"/>
  <c r="I1045" i="3"/>
  <c r="C1035" i="3"/>
  <c r="C1027" i="3"/>
  <c r="C1026" i="3"/>
  <c r="C1024" i="3"/>
  <c r="I1024" i="3" s="1"/>
  <c r="C1004" i="3"/>
  <c r="I1004" i="3" s="1"/>
  <c r="I991" i="3"/>
  <c r="I988" i="3"/>
  <c r="I983" i="3"/>
  <c r="C968" i="3"/>
  <c r="C960" i="3"/>
  <c r="C959" i="3"/>
  <c r="C957" i="3"/>
  <c r="I957" i="3" s="1"/>
  <c r="C937" i="3"/>
  <c r="I937" i="3" s="1"/>
  <c r="I924" i="3"/>
  <c r="I921" i="3"/>
  <c r="I916" i="3"/>
  <c r="I911" i="3"/>
  <c r="C901" i="3"/>
  <c r="C893" i="3"/>
  <c r="C892" i="3"/>
  <c r="C890" i="3"/>
  <c r="I890" i="3" s="1"/>
  <c r="C870" i="3"/>
  <c r="I870" i="3" s="1"/>
  <c r="I857" i="3"/>
  <c r="I854" i="3"/>
  <c r="I849" i="3"/>
  <c r="I844" i="3"/>
  <c r="C834" i="3"/>
  <c r="C826" i="3"/>
  <c r="C825" i="3"/>
  <c r="C823" i="3"/>
  <c r="I823" i="3" s="1"/>
  <c r="C803" i="3"/>
  <c r="I803" i="3" s="1"/>
  <c r="I790" i="3"/>
  <c r="I787" i="3"/>
  <c r="I782" i="3"/>
  <c r="I777" i="3"/>
  <c r="C767" i="3"/>
  <c r="C759" i="3"/>
  <c r="C758" i="3"/>
  <c r="C756" i="3"/>
  <c r="I756" i="3" s="1"/>
  <c r="C736" i="3"/>
  <c r="I736" i="3" s="1"/>
  <c r="I723" i="3"/>
  <c r="I720" i="3"/>
  <c r="I715" i="3"/>
  <c r="I710" i="3"/>
  <c r="C700" i="3"/>
  <c r="C692" i="3"/>
  <c r="C691" i="3"/>
  <c r="C689" i="3"/>
  <c r="I689" i="3" s="1"/>
  <c r="C669" i="3"/>
  <c r="I669" i="3" s="1"/>
  <c r="I656" i="3"/>
  <c r="I653" i="3"/>
  <c r="I648" i="3"/>
  <c r="I643" i="3"/>
  <c r="C633" i="3"/>
  <c r="C625" i="3"/>
  <c r="C624" i="3"/>
  <c r="C622" i="3"/>
  <c r="I622" i="3" s="1"/>
  <c r="C602" i="3"/>
  <c r="I602" i="3" s="1"/>
  <c r="I589" i="3"/>
  <c r="I544" i="3" s="1"/>
  <c r="I586" i="3"/>
  <c r="I581" i="3"/>
  <c r="I576" i="3"/>
  <c r="C566" i="3"/>
  <c r="C558" i="3"/>
  <c r="C557" i="3"/>
  <c r="C555" i="3"/>
  <c r="I555" i="3" s="1"/>
  <c r="C535" i="3"/>
  <c r="I535" i="3" s="1"/>
  <c r="I522" i="3"/>
  <c r="I519" i="3"/>
  <c r="I514" i="3"/>
  <c r="I509" i="3"/>
  <c r="C499" i="3"/>
  <c r="C491" i="3"/>
  <c r="C490" i="3"/>
  <c r="C488" i="3"/>
  <c r="I488" i="3" s="1"/>
  <c r="C468" i="3"/>
  <c r="I468" i="3" s="1"/>
  <c r="I455" i="3"/>
  <c r="I452" i="3"/>
  <c r="I447" i="3"/>
  <c r="I442" i="3"/>
  <c r="C432" i="3"/>
  <c r="C424" i="3"/>
  <c r="C423" i="3"/>
  <c r="C421" i="3"/>
  <c r="I421" i="3" s="1"/>
  <c r="C401" i="3"/>
  <c r="I401" i="3" s="1"/>
  <c r="I388" i="3"/>
  <c r="I385" i="3"/>
  <c r="I380" i="3"/>
  <c r="I375" i="3"/>
  <c r="C365" i="3"/>
  <c r="C357" i="3"/>
  <c r="C356" i="3"/>
  <c r="C354" i="3"/>
  <c r="I354" i="3" s="1"/>
  <c r="C334" i="3"/>
  <c r="I334" i="3" s="1"/>
  <c r="I321" i="3"/>
  <c r="I318" i="3"/>
  <c r="I313" i="3"/>
  <c r="I308" i="3"/>
  <c r="C298" i="3"/>
  <c r="C290" i="3"/>
  <c r="C289" i="3"/>
  <c r="C287" i="3"/>
  <c r="I287" i="3" s="1"/>
  <c r="C267" i="3"/>
  <c r="I267" i="3" s="1"/>
  <c r="I254" i="3"/>
  <c r="I251" i="3"/>
  <c r="I246" i="3"/>
  <c r="I241" i="3"/>
  <c r="C231" i="3"/>
  <c r="C223" i="3"/>
  <c r="C222" i="3"/>
  <c r="C220" i="3"/>
  <c r="I220" i="3" s="1"/>
  <c r="C200" i="3"/>
  <c r="I200" i="3" s="1"/>
  <c r="I142" i="3" s="1"/>
  <c r="I187" i="3"/>
  <c r="I184" i="3"/>
  <c r="I179" i="3"/>
  <c r="I174" i="3"/>
  <c r="C164" i="3"/>
  <c r="C156" i="3"/>
  <c r="C155" i="3"/>
  <c r="C153" i="3"/>
  <c r="I153" i="3" s="1"/>
  <c r="C133" i="3"/>
  <c r="I133" i="3" s="1"/>
  <c r="I119" i="3"/>
  <c r="I116" i="3"/>
  <c r="I111" i="3"/>
  <c r="I106" i="3"/>
  <c r="C96" i="3"/>
  <c r="C88" i="3"/>
  <c r="C87" i="3"/>
  <c r="C85" i="3"/>
  <c r="I85" i="3" s="1"/>
  <c r="C65" i="3"/>
  <c r="I65" i="3" s="1"/>
  <c r="I52" i="3"/>
  <c r="C49" i="3"/>
  <c r="I49" i="3" s="1"/>
  <c r="C44" i="3"/>
  <c r="I44" i="3" s="1"/>
  <c r="C39" i="3"/>
  <c r="I39" i="3" s="1"/>
  <c r="I7" i="3" s="1"/>
  <c r="C29" i="3"/>
  <c r="C21" i="3"/>
  <c r="C20" i="3"/>
  <c r="C18" i="3"/>
  <c r="I18" i="3" s="1"/>
  <c r="E12" i="6"/>
  <c r="A27" i="10"/>
  <c r="B27" i="10"/>
  <c r="A28" i="10"/>
  <c r="B28" i="10"/>
  <c r="A29" i="10"/>
  <c r="B29" i="10"/>
  <c r="A30" i="10"/>
  <c r="B30" i="10"/>
  <c r="D26" i="11"/>
  <c r="A27" i="11"/>
  <c r="B27" i="11"/>
  <c r="A28" i="11"/>
  <c r="B28" i="11"/>
  <c r="A29" i="11"/>
  <c r="B29" i="11"/>
  <c r="F313" i="5"/>
  <c r="F297" i="5"/>
  <c r="F281" i="5"/>
  <c r="F265" i="5"/>
  <c r="F249" i="5"/>
  <c r="F233" i="5"/>
  <c r="F217" i="5"/>
  <c r="F201" i="5"/>
  <c r="F185" i="5"/>
  <c r="F169" i="5"/>
  <c r="F153" i="5"/>
  <c r="F137" i="5"/>
  <c r="F121" i="5"/>
  <c r="F105" i="5"/>
  <c r="F89" i="5"/>
  <c r="F73" i="5"/>
  <c r="F57" i="5"/>
  <c r="F41" i="5"/>
  <c r="F25" i="5"/>
  <c r="V18" i="17"/>
  <c r="T18" i="17"/>
  <c r="S18" i="17"/>
  <c r="Q18" i="17"/>
  <c r="P18" i="17"/>
  <c r="O18" i="17"/>
  <c r="N18" i="17"/>
  <c r="M18" i="17"/>
  <c r="K18" i="17"/>
  <c r="J18" i="17"/>
  <c r="H18" i="17"/>
  <c r="G18" i="17"/>
  <c r="F18" i="17"/>
  <c r="E18" i="17"/>
  <c r="D18" i="17"/>
  <c r="V34" i="17"/>
  <c r="T34" i="17"/>
  <c r="S34" i="17"/>
  <c r="Q34" i="17"/>
  <c r="P34" i="17"/>
  <c r="O34" i="17"/>
  <c r="N34" i="17"/>
  <c r="M34" i="17"/>
  <c r="K34" i="17"/>
  <c r="J34" i="17"/>
  <c r="H34" i="17"/>
  <c r="G34" i="17"/>
  <c r="F34" i="17"/>
  <c r="E34" i="17"/>
  <c r="D34" i="17"/>
  <c r="V33" i="17"/>
  <c r="T33" i="17"/>
  <c r="S33" i="17"/>
  <c r="Q33" i="17"/>
  <c r="P33" i="17"/>
  <c r="O33" i="17"/>
  <c r="N33" i="17"/>
  <c r="M33" i="17"/>
  <c r="K33" i="17"/>
  <c r="J33" i="17"/>
  <c r="H33" i="17"/>
  <c r="G33" i="17"/>
  <c r="F33" i="17"/>
  <c r="E33" i="17"/>
  <c r="D33" i="17"/>
  <c r="V32" i="17"/>
  <c r="T32" i="17"/>
  <c r="S32" i="17"/>
  <c r="Q32" i="17"/>
  <c r="P32" i="17"/>
  <c r="O32" i="17"/>
  <c r="N32" i="17"/>
  <c r="M32" i="17"/>
  <c r="K32" i="17"/>
  <c r="J32" i="17"/>
  <c r="H32" i="17"/>
  <c r="G32" i="17"/>
  <c r="F32" i="17"/>
  <c r="E32" i="17"/>
  <c r="D32" i="17"/>
  <c r="V31" i="17"/>
  <c r="T31" i="17"/>
  <c r="S31" i="17"/>
  <c r="Q31" i="17"/>
  <c r="P31" i="17"/>
  <c r="O31" i="17"/>
  <c r="N31" i="17"/>
  <c r="M31" i="17"/>
  <c r="K31" i="17"/>
  <c r="J31" i="17"/>
  <c r="H31" i="17"/>
  <c r="G31" i="17"/>
  <c r="F31" i="17"/>
  <c r="E31" i="17"/>
  <c r="D31" i="17"/>
  <c r="V30" i="17"/>
  <c r="T30" i="17"/>
  <c r="S30" i="17"/>
  <c r="Q30" i="17"/>
  <c r="P30" i="17"/>
  <c r="O30" i="17"/>
  <c r="N30" i="17"/>
  <c r="M30" i="17"/>
  <c r="K30" i="17"/>
  <c r="J30" i="17"/>
  <c r="H30" i="17"/>
  <c r="G30" i="17"/>
  <c r="F30" i="17"/>
  <c r="E30" i="17"/>
  <c r="D30" i="17"/>
  <c r="V29" i="17"/>
  <c r="T29" i="17"/>
  <c r="S29" i="17"/>
  <c r="Q29" i="17"/>
  <c r="P29" i="17"/>
  <c r="O29" i="17"/>
  <c r="N29" i="17"/>
  <c r="M29" i="17"/>
  <c r="K29" i="17"/>
  <c r="J29" i="17"/>
  <c r="H29" i="17"/>
  <c r="G29" i="17"/>
  <c r="F29" i="17"/>
  <c r="E29" i="17"/>
  <c r="D29" i="17"/>
  <c r="V28" i="17"/>
  <c r="T28" i="17"/>
  <c r="S28" i="17"/>
  <c r="Q28" i="17"/>
  <c r="P28" i="17"/>
  <c r="O28" i="17"/>
  <c r="N28" i="17"/>
  <c r="M28" i="17"/>
  <c r="K28" i="17"/>
  <c r="J28" i="17"/>
  <c r="H28" i="17"/>
  <c r="G28" i="17"/>
  <c r="F28" i="17"/>
  <c r="E28" i="17"/>
  <c r="D28" i="17"/>
  <c r="V27" i="17"/>
  <c r="T27" i="17"/>
  <c r="S27" i="17"/>
  <c r="Q27" i="17"/>
  <c r="P27" i="17"/>
  <c r="O27" i="17"/>
  <c r="N27" i="17"/>
  <c r="M27" i="17"/>
  <c r="K27" i="17"/>
  <c r="J27" i="17"/>
  <c r="H27" i="17"/>
  <c r="G27" i="17"/>
  <c r="F27" i="17"/>
  <c r="E27" i="17"/>
  <c r="D27" i="17"/>
  <c r="V26" i="17"/>
  <c r="T26" i="17"/>
  <c r="S26" i="17"/>
  <c r="Q26" i="17"/>
  <c r="P26" i="17"/>
  <c r="O26" i="17"/>
  <c r="N26" i="17"/>
  <c r="M26" i="17"/>
  <c r="K26" i="17"/>
  <c r="J26" i="17"/>
  <c r="H26" i="17"/>
  <c r="G26" i="17"/>
  <c r="F26" i="17"/>
  <c r="E26" i="17"/>
  <c r="D26" i="17"/>
  <c r="V25" i="17"/>
  <c r="T25" i="17"/>
  <c r="S25" i="17"/>
  <c r="Q25" i="17"/>
  <c r="P25" i="17"/>
  <c r="O25" i="17"/>
  <c r="N25" i="17"/>
  <c r="M25" i="17"/>
  <c r="K25" i="17"/>
  <c r="J25" i="17"/>
  <c r="H25" i="17"/>
  <c r="G25" i="17"/>
  <c r="F25" i="17"/>
  <c r="E25" i="17"/>
  <c r="D25" i="17"/>
  <c r="V24" i="17"/>
  <c r="T24" i="17"/>
  <c r="S24" i="17"/>
  <c r="Q24" i="17"/>
  <c r="P24" i="17"/>
  <c r="O24" i="17"/>
  <c r="N24" i="17"/>
  <c r="M24" i="17"/>
  <c r="K24" i="17"/>
  <c r="J24" i="17"/>
  <c r="H24" i="17"/>
  <c r="G24" i="17"/>
  <c r="F24" i="17"/>
  <c r="E24" i="17"/>
  <c r="D24" i="17"/>
  <c r="V23" i="17"/>
  <c r="T23" i="17"/>
  <c r="S23" i="17"/>
  <c r="Q23" i="17"/>
  <c r="P23" i="17"/>
  <c r="O23" i="17"/>
  <c r="N23" i="17"/>
  <c r="M23" i="17"/>
  <c r="K23" i="17"/>
  <c r="J23" i="17"/>
  <c r="H23" i="17"/>
  <c r="G23" i="17"/>
  <c r="F23" i="17"/>
  <c r="E23" i="17"/>
  <c r="D23" i="17"/>
  <c r="V22" i="17"/>
  <c r="T22" i="17"/>
  <c r="S22" i="17"/>
  <c r="Q22" i="17"/>
  <c r="P22" i="17"/>
  <c r="O22" i="17"/>
  <c r="N22" i="17"/>
  <c r="M22" i="17"/>
  <c r="K22" i="17"/>
  <c r="J22" i="17"/>
  <c r="H22" i="17"/>
  <c r="G22" i="17"/>
  <c r="F22" i="17"/>
  <c r="E22" i="17"/>
  <c r="D22" i="17"/>
  <c r="V21" i="17"/>
  <c r="T21" i="17"/>
  <c r="S21" i="17"/>
  <c r="Q21" i="17"/>
  <c r="P21" i="17"/>
  <c r="O21" i="17"/>
  <c r="N21" i="17"/>
  <c r="M21" i="17"/>
  <c r="K21" i="17"/>
  <c r="J21" i="17"/>
  <c r="H21" i="17"/>
  <c r="G21" i="17"/>
  <c r="F21" i="17"/>
  <c r="E21" i="17"/>
  <c r="D21" i="17"/>
  <c r="V20" i="17"/>
  <c r="T20" i="17"/>
  <c r="S20" i="17"/>
  <c r="Q20" i="17"/>
  <c r="P20" i="17"/>
  <c r="O20" i="17"/>
  <c r="N20" i="17"/>
  <c r="M20" i="17"/>
  <c r="K20" i="17"/>
  <c r="J20" i="17"/>
  <c r="H20" i="17"/>
  <c r="G20" i="17"/>
  <c r="F20" i="17"/>
  <c r="E20" i="17"/>
  <c r="D20" i="17"/>
  <c r="V19" i="17"/>
  <c r="T19" i="17"/>
  <c r="S19" i="17"/>
  <c r="Q19" i="17"/>
  <c r="P19" i="17"/>
  <c r="O19" i="17"/>
  <c r="N19" i="17"/>
  <c r="M19" i="17"/>
  <c r="K19" i="17"/>
  <c r="J19" i="17"/>
  <c r="H19" i="17"/>
  <c r="G19" i="17"/>
  <c r="F19" i="17"/>
  <c r="E19" i="17"/>
  <c r="D19" i="17"/>
  <c r="V17" i="17"/>
  <c r="T17" i="17"/>
  <c r="S17" i="17"/>
  <c r="Q17" i="17"/>
  <c r="P17" i="17"/>
  <c r="O17" i="17"/>
  <c r="N17" i="17"/>
  <c r="M17" i="17"/>
  <c r="K17" i="17"/>
  <c r="J17" i="17"/>
  <c r="H17" i="17"/>
  <c r="G17" i="17"/>
  <c r="F17" i="17"/>
  <c r="E17" i="17"/>
  <c r="D17" i="17"/>
  <c r="V16" i="17"/>
  <c r="T16" i="17"/>
  <c r="S16" i="17"/>
  <c r="Q16" i="17"/>
  <c r="P16" i="17"/>
  <c r="O16" i="17"/>
  <c r="N16" i="17"/>
  <c r="M16" i="17"/>
  <c r="K16" i="17"/>
  <c r="J16" i="17"/>
  <c r="H16" i="17"/>
  <c r="G16" i="17"/>
  <c r="F16" i="17"/>
  <c r="E16" i="17"/>
  <c r="D16" i="17"/>
  <c r="V15" i="17"/>
  <c r="T15" i="17"/>
  <c r="S15" i="17"/>
  <c r="Q15" i="17"/>
  <c r="P15" i="17"/>
  <c r="O15" i="17"/>
  <c r="N15" i="17"/>
  <c r="M15" i="17"/>
  <c r="K15" i="17"/>
  <c r="J15" i="17"/>
  <c r="H15" i="17"/>
  <c r="G15" i="17"/>
  <c r="F15" i="17"/>
  <c r="E15" i="17"/>
  <c r="D15" i="17"/>
  <c r="V14" i="17"/>
  <c r="T14" i="17"/>
  <c r="S14" i="17"/>
  <c r="Q14" i="17"/>
  <c r="P14" i="17"/>
  <c r="O14" i="17"/>
  <c r="N14" i="17"/>
  <c r="M14" i="17"/>
  <c r="K14" i="17"/>
  <c r="J14" i="17"/>
  <c r="H14" i="17"/>
  <c r="G14" i="17"/>
  <c r="F14" i="17"/>
  <c r="E14" i="17"/>
  <c r="D14" i="17"/>
  <c r="V13" i="17"/>
  <c r="T13" i="17"/>
  <c r="S13" i="17"/>
  <c r="Q13" i="17"/>
  <c r="P13" i="17"/>
  <c r="O13" i="17"/>
  <c r="N13" i="17"/>
  <c r="M13" i="17"/>
  <c r="K13" i="17"/>
  <c r="J13" i="17"/>
  <c r="H13" i="17"/>
  <c r="G13" i="17"/>
  <c r="F13" i="17"/>
  <c r="E13" i="17"/>
  <c r="D13" i="17"/>
  <c r="V12" i="17"/>
  <c r="T12" i="17"/>
  <c r="S12" i="17"/>
  <c r="Q12" i="17"/>
  <c r="P12" i="17"/>
  <c r="O12" i="17"/>
  <c r="N12" i="17"/>
  <c r="M12" i="17"/>
  <c r="K12" i="17"/>
  <c r="J12" i="17"/>
  <c r="H12" i="17"/>
  <c r="G12" i="17"/>
  <c r="F12" i="17"/>
  <c r="E12" i="17"/>
  <c r="D12" i="17"/>
  <c r="V11" i="17"/>
  <c r="T11" i="17"/>
  <c r="S11" i="17"/>
  <c r="Q11" i="17"/>
  <c r="P11" i="17"/>
  <c r="O11" i="17"/>
  <c r="N11" i="17"/>
  <c r="M11" i="17"/>
  <c r="K11" i="17"/>
  <c r="J11" i="17"/>
  <c r="H11" i="17"/>
  <c r="G11" i="17"/>
  <c r="F11" i="17"/>
  <c r="E11" i="17"/>
  <c r="D11" i="17"/>
  <c r="V10" i="17"/>
  <c r="T10" i="17"/>
  <c r="S10" i="17"/>
  <c r="Q10" i="17"/>
  <c r="P10" i="17"/>
  <c r="O10" i="17"/>
  <c r="N10" i="17"/>
  <c r="M10" i="17"/>
  <c r="K10" i="17"/>
  <c r="J10" i="17"/>
  <c r="H10" i="17"/>
  <c r="G10" i="17"/>
  <c r="F10" i="17"/>
  <c r="E10" i="17"/>
  <c r="D10" i="17"/>
  <c r="V9" i="17"/>
  <c r="T9" i="17"/>
  <c r="S9" i="17"/>
  <c r="Q9" i="17"/>
  <c r="P9" i="17"/>
  <c r="O9" i="17"/>
  <c r="N9" i="17"/>
  <c r="M9" i="17"/>
  <c r="K9" i="17"/>
  <c r="J9" i="17"/>
  <c r="H9" i="17"/>
  <c r="G9" i="17"/>
  <c r="F9" i="17"/>
  <c r="E9" i="17"/>
  <c r="D9" i="17"/>
  <c r="V8" i="17"/>
  <c r="T8" i="17"/>
  <c r="S8" i="17"/>
  <c r="Q8" i="17"/>
  <c r="P8" i="17"/>
  <c r="O8" i="17"/>
  <c r="N8" i="17"/>
  <c r="M8" i="17"/>
  <c r="K8" i="17"/>
  <c r="J8" i="17"/>
  <c r="H8" i="17"/>
  <c r="G8" i="17"/>
  <c r="F8" i="17"/>
  <c r="E8" i="17"/>
  <c r="D8" i="17"/>
  <c r="V7" i="17"/>
  <c r="T7" i="17"/>
  <c r="S7" i="17"/>
  <c r="Q7" i="17"/>
  <c r="P7" i="17"/>
  <c r="O7" i="17"/>
  <c r="N7" i="17"/>
  <c r="M7" i="17"/>
  <c r="K7" i="17"/>
  <c r="J7" i="17"/>
  <c r="H7" i="17"/>
  <c r="G7" i="17"/>
  <c r="F7" i="17"/>
  <c r="E7" i="17"/>
  <c r="D7" i="17"/>
  <c r="V6" i="17"/>
  <c r="T6" i="17"/>
  <c r="S6" i="17"/>
  <c r="Q6" i="17"/>
  <c r="P6" i="17"/>
  <c r="O6" i="17"/>
  <c r="N6" i="17"/>
  <c r="M6" i="17"/>
  <c r="K6" i="17"/>
  <c r="J6" i="17"/>
  <c r="H6" i="17"/>
  <c r="G6" i="17"/>
  <c r="F6" i="17"/>
  <c r="E6" i="17"/>
  <c r="D6" i="17"/>
  <c r="V5" i="17"/>
  <c r="T5" i="17"/>
  <c r="S5" i="17"/>
  <c r="Q5" i="17"/>
  <c r="P5" i="17"/>
  <c r="O5" i="17"/>
  <c r="N5" i="17"/>
  <c r="M5" i="17"/>
  <c r="K5" i="17"/>
  <c r="J5" i="17"/>
  <c r="H5" i="17"/>
  <c r="G5" i="17"/>
  <c r="F5" i="17"/>
  <c r="E5" i="17"/>
  <c r="D5" i="17"/>
  <c r="B34" i="17"/>
  <c r="A34" i="17"/>
  <c r="B33" i="17"/>
  <c r="A33" i="17"/>
  <c r="B32" i="17"/>
  <c r="A32" i="17"/>
  <c r="B31" i="17"/>
  <c r="A31" i="17"/>
  <c r="B30" i="17"/>
  <c r="A30" i="17"/>
  <c r="B29" i="17"/>
  <c r="A29" i="17"/>
  <c r="B28" i="17"/>
  <c r="A28" i="17"/>
  <c r="B27" i="17"/>
  <c r="A27" i="17"/>
  <c r="B26" i="17"/>
  <c r="A26" i="17"/>
  <c r="B25" i="17"/>
  <c r="A25" i="17"/>
  <c r="B24" i="17"/>
  <c r="A24" i="17"/>
  <c r="B23" i="17"/>
  <c r="A23" i="17"/>
  <c r="B22" i="17"/>
  <c r="A22" i="17"/>
  <c r="B21" i="17"/>
  <c r="A21" i="17"/>
  <c r="B20" i="17"/>
  <c r="A20" i="17"/>
  <c r="B19" i="17"/>
  <c r="A19" i="17"/>
  <c r="B18" i="17"/>
  <c r="A18" i="17"/>
  <c r="B17" i="17"/>
  <c r="A17" i="17"/>
  <c r="B16" i="17"/>
  <c r="A16" i="17"/>
  <c r="B15" i="17"/>
  <c r="A15" i="17"/>
  <c r="B14" i="17"/>
  <c r="A14" i="17"/>
  <c r="B13" i="17"/>
  <c r="A13" i="17"/>
  <c r="B12" i="17"/>
  <c r="A12" i="17"/>
  <c r="B11" i="17"/>
  <c r="A11" i="17"/>
  <c r="B10" i="17"/>
  <c r="A10" i="17"/>
  <c r="B9" i="17"/>
  <c r="A9" i="17"/>
  <c r="B8" i="17"/>
  <c r="A8" i="17"/>
  <c r="B7" i="17"/>
  <c r="A7" i="17"/>
  <c r="B6" i="17"/>
  <c r="A6" i="17"/>
  <c r="B5" i="17"/>
  <c r="A5" i="17"/>
  <c r="C23" i="6" l="1"/>
  <c r="D64" i="1"/>
  <c r="D65" i="1"/>
  <c r="D71" i="1"/>
  <c r="B7" i="4"/>
  <c r="C7" i="4" s="1"/>
  <c r="E36" i="1"/>
  <c r="C11" i="6"/>
  <c r="B26" i="10"/>
  <c r="A26" i="10"/>
  <c r="B25" i="10"/>
  <c r="A25" i="10"/>
  <c r="B24" i="10"/>
  <c r="A24" i="10"/>
  <c r="B23" i="10"/>
  <c r="A23" i="10"/>
  <c r="B22" i="10"/>
  <c r="A22" i="10"/>
  <c r="B21" i="10"/>
  <c r="A21" i="10"/>
  <c r="B20" i="10"/>
  <c r="A20" i="10"/>
  <c r="B19" i="10"/>
  <c r="A19" i="10"/>
  <c r="B18" i="10"/>
  <c r="A18" i="10"/>
  <c r="B17" i="10"/>
  <c r="A17" i="10"/>
  <c r="B16" i="10"/>
  <c r="A16" i="10"/>
  <c r="B15" i="10"/>
  <c r="A15" i="10"/>
  <c r="B14" i="10"/>
  <c r="A14" i="10"/>
  <c r="B13" i="10"/>
  <c r="A13" i="10"/>
  <c r="B12" i="10"/>
  <c r="A12" i="10"/>
  <c r="B11" i="10"/>
  <c r="A11" i="10"/>
  <c r="B10" i="10"/>
  <c r="A10" i="10"/>
  <c r="B9" i="10"/>
  <c r="A9" i="10"/>
  <c r="B8" i="10"/>
  <c r="A8" i="10"/>
  <c r="B7" i="10"/>
  <c r="A7" i="10"/>
  <c r="B6" i="10"/>
  <c r="A6" i="10"/>
  <c r="B26" i="11"/>
  <c r="A26" i="11"/>
  <c r="B25" i="11"/>
  <c r="A25" i="11"/>
  <c r="B24" i="11"/>
  <c r="A24" i="11"/>
  <c r="B23" i="11"/>
  <c r="A23" i="11"/>
  <c r="B22" i="11"/>
  <c r="A22" i="11"/>
  <c r="B21" i="11"/>
  <c r="A21" i="11"/>
  <c r="B20" i="11"/>
  <c r="A20" i="11"/>
  <c r="B19" i="11"/>
  <c r="A19" i="11"/>
  <c r="B18" i="11"/>
  <c r="A18" i="11"/>
  <c r="B17" i="11"/>
  <c r="A17" i="11"/>
  <c r="B16" i="11"/>
  <c r="A16" i="11"/>
  <c r="B15" i="11"/>
  <c r="A15" i="11"/>
  <c r="B14" i="11"/>
  <c r="A14" i="11"/>
  <c r="B13" i="11"/>
  <c r="A13" i="11"/>
  <c r="B12" i="11"/>
  <c r="A12" i="11"/>
  <c r="B11" i="11"/>
  <c r="A11" i="11"/>
  <c r="B10" i="11"/>
  <c r="A10" i="11"/>
  <c r="B9" i="11"/>
  <c r="A9" i="11"/>
  <c r="B8" i="11"/>
  <c r="A8" i="11"/>
  <c r="B7" i="11"/>
  <c r="A7" i="11"/>
  <c r="B6" i="11"/>
  <c r="A6" i="11"/>
  <c r="B5" i="11"/>
  <c r="A5" i="11"/>
  <c r="B6" i="4" l="1"/>
  <c r="C6" i="4" s="1"/>
  <c r="E27" i="1"/>
  <c r="B25" i="4"/>
  <c r="C25" i="4" s="1"/>
  <c r="B18" i="4"/>
  <c r="C18" i="4" s="1"/>
  <c r="B11" i="4"/>
  <c r="C11" i="4" s="1"/>
  <c r="B8" i="4"/>
  <c r="C8" i="4" s="1"/>
  <c r="B21" i="4"/>
  <c r="C21" i="4" s="1"/>
  <c r="B9" i="4"/>
  <c r="C9" i="4" s="1"/>
  <c r="B10" i="4"/>
  <c r="C10" i="4" s="1"/>
  <c r="B12" i="4"/>
  <c r="C12" i="4" s="1"/>
  <c r="B13" i="4"/>
  <c r="C13" i="4" s="1"/>
  <c r="B14" i="4"/>
  <c r="C14" i="4" s="1"/>
  <c r="B15" i="4"/>
  <c r="C15" i="4" s="1"/>
  <c r="B16" i="4"/>
  <c r="C16" i="4" s="1"/>
  <c r="B17" i="4"/>
  <c r="C17" i="4" s="1"/>
  <c r="B19" i="4"/>
  <c r="C19" i="4" s="1"/>
  <c r="B20" i="4"/>
  <c r="C20" i="4" s="1"/>
  <c r="B22" i="4"/>
  <c r="C22" i="4" s="1"/>
  <c r="B23" i="4"/>
  <c r="C23" i="4" s="1"/>
  <c r="B24" i="4"/>
  <c r="C24" i="4" s="1"/>
  <c r="B26" i="4"/>
  <c r="C26" i="4" s="1"/>
  <c r="B27" i="4"/>
  <c r="C27" i="4" s="1"/>
  <c r="B28" i="4"/>
  <c r="C28" i="4" s="1"/>
  <c r="B29" i="4"/>
  <c r="C29" i="4" s="1"/>
  <c r="E9" i="14"/>
  <c r="E8" i="14"/>
  <c r="E6" i="14"/>
  <c r="E5" i="14"/>
  <c r="D22" i="14" s="1"/>
  <c r="E19" i="14"/>
  <c r="E18" i="14"/>
  <c r="E17" i="14"/>
  <c r="D81" i="14" l="1"/>
  <c r="B3" i="14"/>
  <c r="C13" i="14"/>
  <c r="D28" i="14"/>
  <c r="D21" i="14"/>
  <c r="D58" i="14"/>
  <c r="G80" i="1"/>
  <c r="C323" i="5" l="1"/>
  <c r="C307" i="5"/>
  <c r="C291" i="5"/>
  <c r="C275" i="5"/>
  <c r="C259" i="5"/>
  <c r="O26" i="11"/>
  <c r="N26" i="11"/>
  <c r="K26" i="11"/>
  <c r="J26" i="11"/>
  <c r="H26" i="11"/>
  <c r="F26" i="11"/>
  <c r="E26" i="11"/>
  <c r="O25" i="11"/>
  <c r="N25" i="11"/>
  <c r="K25" i="11"/>
  <c r="J25" i="11"/>
  <c r="H25" i="11"/>
  <c r="F25" i="11"/>
  <c r="E25" i="11"/>
  <c r="D25" i="11"/>
  <c r="O24" i="11"/>
  <c r="N24" i="11"/>
  <c r="K24" i="11"/>
  <c r="J24" i="11"/>
  <c r="H24" i="11"/>
  <c r="F24" i="11"/>
  <c r="D24" i="11"/>
  <c r="O23" i="11"/>
  <c r="N23" i="11"/>
  <c r="K23" i="11"/>
  <c r="J23" i="11"/>
  <c r="H23" i="11"/>
  <c r="F23" i="11"/>
  <c r="D23" i="11"/>
  <c r="O22" i="11"/>
  <c r="N22" i="11"/>
  <c r="K22" i="11"/>
  <c r="J22" i="11"/>
  <c r="H22" i="11"/>
  <c r="F22" i="11"/>
  <c r="D22" i="11"/>
  <c r="O21" i="11"/>
  <c r="N21" i="11"/>
  <c r="K21" i="11"/>
  <c r="J21" i="11"/>
  <c r="H21" i="11"/>
  <c r="F21" i="11"/>
  <c r="D21" i="11"/>
  <c r="O20" i="11"/>
  <c r="N20" i="11"/>
  <c r="K20" i="11"/>
  <c r="J20" i="11"/>
  <c r="H20" i="11"/>
  <c r="F20" i="11"/>
  <c r="D20" i="11"/>
  <c r="Q26" i="10"/>
  <c r="O26" i="10"/>
  <c r="N26" i="10"/>
  <c r="L26" i="10"/>
  <c r="K26" i="10"/>
  <c r="I26" i="10"/>
  <c r="G26" i="10"/>
  <c r="F26" i="10"/>
  <c r="Q25" i="10"/>
  <c r="O25" i="10"/>
  <c r="N25" i="10"/>
  <c r="L25" i="10"/>
  <c r="K25" i="10"/>
  <c r="I25" i="10"/>
  <c r="G25" i="10"/>
  <c r="F25" i="10"/>
  <c r="Q24" i="10"/>
  <c r="O24" i="10"/>
  <c r="N24" i="10"/>
  <c r="L24" i="10"/>
  <c r="K24" i="10"/>
  <c r="I24" i="10"/>
  <c r="G24" i="10"/>
  <c r="F24" i="10"/>
  <c r="Q23" i="10"/>
  <c r="O23" i="10"/>
  <c r="N23" i="10"/>
  <c r="L23" i="10"/>
  <c r="K23" i="10"/>
  <c r="I23" i="10"/>
  <c r="G23" i="10"/>
  <c r="F23" i="10"/>
  <c r="Q22" i="10"/>
  <c r="O22" i="10"/>
  <c r="N22" i="10"/>
  <c r="L22" i="10"/>
  <c r="K22" i="10"/>
  <c r="I22" i="10"/>
  <c r="G22" i="10"/>
  <c r="F22" i="10"/>
  <c r="Q21" i="10"/>
  <c r="O21" i="10"/>
  <c r="N21" i="10"/>
  <c r="L21" i="10"/>
  <c r="K21" i="10"/>
  <c r="I21" i="10"/>
  <c r="G21" i="10"/>
  <c r="F21" i="10"/>
  <c r="Q20" i="10"/>
  <c r="O20" i="10"/>
  <c r="N20" i="10"/>
  <c r="L20" i="10"/>
  <c r="K20" i="10"/>
  <c r="I20" i="10"/>
  <c r="G20" i="10"/>
  <c r="C319" i="5" l="1"/>
  <c r="E24" i="11"/>
  <c r="C314" i="5"/>
  <c r="C321" i="5"/>
  <c r="C316" i="5"/>
  <c r="C322" i="5"/>
  <c r="C318" i="5"/>
  <c r="C303" i="5"/>
  <c r="C298" i="5"/>
  <c r="C305" i="5"/>
  <c r="E23" i="11"/>
  <c r="C300" i="5"/>
  <c r="C306" i="5"/>
  <c r="C302" i="5"/>
  <c r="C287" i="5"/>
  <c r="C282" i="5"/>
  <c r="C289" i="5"/>
  <c r="C284" i="5"/>
  <c r="C290" i="5"/>
  <c r="E22" i="11"/>
  <c r="C286" i="5"/>
  <c r="C271" i="5"/>
  <c r="C266" i="5"/>
  <c r="C273" i="5"/>
  <c r="C268" i="5"/>
  <c r="C274" i="5"/>
  <c r="E21" i="11"/>
  <c r="C270" i="5"/>
  <c r="C255" i="5"/>
  <c r="E20" i="11"/>
  <c r="C250" i="5"/>
  <c r="C257" i="5"/>
  <c r="C252" i="5"/>
  <c r="C258" i="5"/>
  <c r="C254" i="5"/>
  <c r="F20" i="10"/>
  <c r="Q19" i="10"/>
  <c r="O19" i="10"/>
  <c r="N19" i="10"/>
  <c r="L19" i="10"/>
  <c r="K19" i="10"/>
  <c r="I19" i="10"/>
  <c r="G19" i="10"/>
  <c r="F19" i="10"/>
  <c r="Q18" i="10"/>
  <c r="O18" i="10"/>
  <c r="N18" i="10"/>
  <c r="L18" i="10"/>
  <c r="K18" i="10"/>
  <c r="I18" i="10"/>
  <c r="G18" i="10"/>
  <c r="F18" i="10"/>
  <c r="Q17" i="10"/>
  <c r="O17" i="10"/>
  <c r="N17" i="10"/>
  <c r="L17" i="10"/>
  <c r="K17" i="10"/>
  <c r="I17" i="10"/>
  <c r="G17" i="10"/>
  <c r="F17" i="10"/>
  <c r="Q16" i="10"/>
  <c r="O16" i="10"/>
  <c r="N16" i="10"/>
  <c r="L16" i="10"/>
  <c r="K16" i="10"/>
  <c r="I16" i="10"/>
  <c r="G16" i="10"/>
  <c r="F16" i="10"/>
  <c r="Q15" i="10"/>
  <c r="O15" i="10"/>
  <c r="N15" i="10"/>
  <c r="L15" i="10"/>
  <c r="K15" i="10"/>
  <c r="I15" i="10"/>
  <c r="G15" i="10"/>
  <c r="F15" i="10"/>
  <c r="Q14" i="10"/>
  <c r="O14" i="10"/>
  <c r="N14" i="10"/>
  <c r="L14" i="10"/>
  <c r="K14" i="10"/>
  <c r="I14" i="10"/>
  <c r="G14" i="10"/>
  <c r="F14" i="10"/>
  <c r="Q13" i="10"/>
  <c r="O13" i="10"/>
  <c r="N13" i="10"/>
  <c r="L13" i="10"/>
  <c r="K13" i="10"/>
  <c r="I13" i="10"/>
  <c r="G13" i="10"/>
  <c r="Q12" i="10"/>
  <c r="O12" i="10"/>
  <c r="N12" i="10"/>
  <c r="L12" i="10"/>
  <c r="K12" i="10"/>
  <c r="I12" i="10"/>
  <c r="G12" i="10"/>
  <c r="Q11" i="10"/>
  <c r="O11" i="10"/>
  <c r="N11" i="10"/>
  <c r="L11" i="10"/>
  <c r="K11" i="10"/>
  <c r="I11" i="10"/>
  <c r="G11" i="10"/>
  <c r="Q10" i="10"/>
  <c r="O10" i="10"/>
  <c r="N10" i="10"/>
  <c r="L10" i="10"/>
  <c r="K10" i="10"/>
  <c r="I10" i="10"/>
  <c r="G10" i="10"/>
  <c r="Q9" i="10"/>
  <c r="O9" i="10"/>
  <c r="N9" i="10"/>
  <c r="L9" i="10"/>
  <c r="K9" i="10"/>
  <c r="I9" i="10"/>
  <c r="G9" i="10"/>
  <c r="Q8" i="10"/>
  <c r="O8" i="10"/>
  <c r="N8" i="10"/>
  <c r="L8" i="10"/>
  <c r="K8" i="10"/>
  <c r="I8" i="10"/>
  <c r="G8" i="10"/>
  <c r="Q7" i="10"/>
  <c r="O7" i="10"/>
  <c r="N7" i="10"/>
  <c r="L7" i="10"/>
  <c r="K7" i="10"/>
  <c r="I7" i="10"/>
  <c r="G7" i="10"/>
  <c r="Q6" i="10"/>
  <c r="O6" i="10"/>
  <c r="N6" i="10"/>
  <c r="L6" i="10"/>
  <c r="K6" i="10"/>
  <c r="I6" i="10"/>
  <c r="G6" i="10"/>
  <c r="O19" i="11"/>
  <c r="N19" i="11"/>
  <c r="K19" i="11"/>
  <c r="J19" i="11"/>
  <c r="H19" i="11"/>
  <c r="F19" i="11"/>
  <c r="D19" i="11"/>
  <c r="O18" i="11"/>
  <c r="N18" i="11"/>
  <c r="K18" i="11"/>
  <c r="J18" i="11"/>
  <c r="H18" i="11"/>
  <c r="F18" i="11"/>
  <c r="D18" i="11"/>
  <c r="O17" i="11"/>
  <c r="N17" i="11"/>
  <c r="K17" i="11"/>
  <c r="J17" i="11"/>
  <c r="H17" i="11"/>
  <c r="F17" i="11"/>
  <c r="D17" i="11"/>
  <c r="O16" i="11"/>
  <c r="N16" i="11"/>
  <c r="K16" i="11"/>
  <c r="J16" i="11"/>
  <c r="H16" i="11"/>
  <c r="F16" i="11"/>
  <c r="D16" i="11"/>
  <c r="O15" i="11"/>
  <c r="N15" i="11"/>
  <c r="K15" i="11"/>
  <c r="J15" i="11"/>
  <c r="H15" i="11"/>
  <c r="F15" i="11"/>
  <c r="D15" i="11"/>
  <c r="O14" i="11"/>
  <c r="N14" i="11"/>
  <c r="K14" i="11"/>
  <c r="J14" i="11"/>
  <c r="H14" i="11"/>
  <c r="F14" i="11"/>
  <c r="D14" i="11"/>
  <c r="O13" i="11"/>
  <c r="N13" i="11"/>
  <c r="K13" i="11"/>
  <c r="J13" i="11"/>
  <c r="H13" i="11"/>
  <c r="F13" i="11"/>
  <c r="D13" i="11"/>
  <c r="O12" i="11"/>
  <c r="N12" i="11"/>
  <c r="K12" i="11"/>
  <c r="J12" i="11"/>
  <c r="H12" i="11"/>
  <c r="F12" i="11"/>
  <c r="D12" i="11"/>
  <c r="O11" i="11"/>
  <c r="N11" i="11"/>
  <c r="K11" i="11"/>
  <c r="J11" i="11"/>
  <c r="H11" i="11"/>
  <c r="F11" i="11"/>
  <c r="D11" i="11"/>
  <c r="O10" i="11"/>
  <c r="N10" i="11"/>
  <c r="K10" i="11"/>
  <c r="J10" i="11"/>
  <c r="H10" i="11"/>
  <c r="F10" i="11"/>
  <c r="D10" i="11"/>
  <c r="O9" i="11"/>
  <c r="N9" i="11"/>
  <c r="K9" i="11"/>
  <c r="J9" i="11"/>
  <c r="H9" i="11"/>
  <c r="F9" i="11"/>
  <c r="D9" i="11"/>
  <c r="O8" i="11"/>
  <c r="N8" i="11"/>
  <c r="K8" i="11"/>
  <c r="J8" i="11"/>
  <c r="H8" i="11"/>
  <c r="F8" i="11"/>
  <c r="D8" i="11"/>
  <c r="O7" i="11"/>
  <c r="N7" i="11"/>
  <c r="K7" i="11"/>
  <c r="J7" i="11"/>
  <c r="H7" i="11"/>
  <c r="F7" i="11"/>
  <c r="D7" i="11"/>
  <c r="O6" i="11"/>
  <c r="N6" i="11"/>
  <c r="K6" i="11"/>
  <c r="J6" i="11"/>
  <c r="H6" i="11"/>
  <c r="F6" i="11"/>
  <c r="D6" i="11"/>
  <c r="O5" i="11"/>
  <c r="N5" i="11"/>
  <c r="K5" i="11"/>
  <c r="J5" i="11"/>
  <c r="H5" i="11"/>
  <c r="F5" i="11"/>
  <c r="D5" i="11"/>
  <c r="C234" i="5"/>
  <c r="C242" i="5"/>
  <c r="C225" i="5"/>
  <c r="C218" i="5"/>
  <c r="C223" i="5"/>
  <c r="C211" i="5"/>
  <c r="C210" i="5"/>
  <c r="C209" i="5"/>
  <c r="C207" i="5"/>
  <c r="C206" i="5"/>
  <c r="C204" i="5"/>
  <c r="C202" i="5"/>
  <c r="E17" i="11"/>
  <c r="C195" i="5"/>
  <c r="C194" i="5"/>
  <c r="C193" i="5"/>
  <c r="C191" i="5"/>
  <c r="C190" i="5"/>
  <c r="C188" i="5"/>
  <c r="C186" i="5"/>
  <c r="E16" i="11"/>
  <c r="C179" i="5"/>
  <c r="C178" i="5"/>
  <c r="C177" i="5"/>
  <c r="C175" i="5"/>
  <c r="C174" i="5"/>
  <c r="C172" i="5"/>
  <c r="C170" i="5"/>
  <c r="E15" i="11"/>
  <c r="C162" i="5"/>
  <c r="C147" i="5"/>
  <c r="C146" i="5"/>
  <c r="C145" i="5"/>
  <c r="C143" i="5"/>
  <c r="C142" i="5"/>
  <c r="C140" i="5"/>
  <c r="C138" i="5"/>
  <c r="E13" i="11"/>
  <c r="C131" i="5"/>
  <c r="C130" i="5"/>
  <c r="C129" i="5"/>
  <c r="C127" i="5"/>
  <c r="C126" i="5"/>
  <c r="C124" i="5"/>
  <c r="C122" i="5"/>
  <c r="E12" i="11"/>
  <c r="C115" i="5"/>
  <c r="C114" i="5"/>
  <c r="C113" i="5"/>
  <c r="C111" i="5"/>
  <c r="C110" i="5"/>
  <c r="C108" i="5"/>
  <c r="C106" i="5"/>
  <c r="E11" i="11"/>
  <c r="C99" i="5"/>
  <c r="C98" i="5"/>
  <c r="C97" i="5"/>
  <c r="C95" i="5"/>
  <c r="C94" i="5"/>
  <c r="C92" i="5"/>
  <c r="C90" i="5"/>
  <c r="E10" i="11"/>
  <c r="C83" i="5"/>
  <c r="C82" i="5"/>
  <c r="C81" i="5"/>
  <c r="C79" i="5"/>
  <c r="C78" i="5"/>
  <c r="C76" i="5"/>
  <c r="C74" i="5"/>
  <c r="E9" i="11"/>
  <c r="C67" i="5"/>
  <c r="C51" i="5"/>
  <c r="C35" i="5"/>
  <c r="F11" i="10"/>
  <c r="F9" i="5"/>
  <c r="D58" i="1" s="1"/>
  <c r="C3" i="2"/>
  <c r="D57" i="1" l="1"/>
  <c r="D56" i="1"/>
  <c r="E8" i="11"/>
  <c r="D65" i="14"/>
  <c r="D66" i="14"/>
  <c r="F6" i="10"/>
  <c r="C15" i="5"/>
  <c r="C12" i="5"/>
  <c r="C10" i="5"/>
  <c r="E14" i="11"/>
  <c r="E7" i="11"/>
  <c r="C220" i="5"/>
  <c r="C226" i="5"/>
  <c r="E18" i="11"/>
  <c r="C222" i="5"/>
  <c r="C227" i="5"/>
  <c r="C236" i="5"/>
  <c r="C241" i="5"/>
  <c r="E19" i="11"/>
  <c r="C238" i="5"/>
  <c r="C239" i="5"/>
  <c r="C243" i="5"/>
  <c r="E6" i="11"/>
  <c r="E5" i="11"/>
  <c r="C159" i="5"/>
  <c r="C154" i="5"/>
  <c r="C156" i="5"/>
  <c r="C161" i="5"/>
  <c r="C163" i="5"/>
  <c r="C158" i="5"/>
  <c r="F12" i="10"/>
  <c r="F10" i="10"/>
  <c r="F8" i="10"/>
  <c r="F13" i="10"/>
  <c r="F9" i="10"/>
  <c r="C17" i="5"/>
  <c r="C18" i="5"/>
  <c r="C14" i="5"/>
  <c r="C19" i="5"/>
  <c r="C60" i="5"/>
  <c r="C65" i="5"/>
  <c r="C58" i="5"/>
  <c r="C62" i="5"/>
  <c r="C66" i="5"/>
  <c r="C63" i="5"/>
  <c r="C44" i="5"/>
  <c r="C49" i="5"/>
  <c r="C42" i="5"/>
  <c r="C46" i="5"/>
  <c r="C50" i="5"/>
  <c r="C47" i="5"/>
  <c r="C26" i="5"/>
  <c r="C28" i="5"/>
  <c r="C33" i="5"/>
  <c r="C30" i="5"/>
  <c r="C34" i="5"/>
  <c r="C31" i="5"/>
  <c r="F7" i="10"/>
  <c r="D73" i="14" l="1"/>
  <c r="D74" i="14"/>
  <c r="C17" i="6" l="1"/>
  <c r="C13" i="6"/>
  <c r="C21" i="6"/>
  <c r="C15" i="6"/>
  <c r="C20" i="6"/>
  <c r="C18" i="6"/>
  <c r="E14" i="1" l="1"/>
  <c r="E16" i="1" l="1"/>
  <c r="E15" i="1"/>
  <c r="G81" i="1" l="1"/>
  <c r="D6" i="4"/>
  <c r="E6" i="4"/>
  <c r="D7" i="4"/>
  <c r="E7" i="4"/>
  <c r="D8" i="4"/>
  <c r="E8" i="4"/>
  <c r="D9" i="4"/>
  <c r="E9" i="4"/>
  <c r="D10" i="4"/>
  <c r="E10" i="4"/>
  <c r="D11" i="4"/>
  <c r="E11" i="4"/>
  <c r="D12" i="4"/>
  <c r="E12" i="4"/>
  <c r="D13" i="4"/>
  <c r="E13" i="4"/>
  <c r="D14" i="4"/>
  <c r="E14" i="4"/>
  <c r="D15" i="4"/>
  <c r="E15" i="4"/>
  <c r="D16" i="4"/>
  <c r="E16" i="4"/>
  <c r="D17" i="4"/>
  <c r="E17" i="4"/>
  <c r="D18" i="4"/>
  <c r="E18" i="4"/>
  <c r="D19" i="4"/>
  <c r="E19" i="4"/>
  <c r="D20" i="4"/>
  <c r="E20" i="4"/>
  <c r="D21" i="4"/>
  <c r="E21" i="4"/>
  <c r="D22" i="4"/>
  <c r="E22" i="4"/>
  <c r="D23" i="4"/>
  <c r="E23" i="4"/>
  <c r="D24" i="4"/>
  <c r="E24" i="4"/>
  <c r="D25" i="4"/>
  <c r="E25" i="4"/>
  <c r="D26" i="4"/>
  <c r="E26" i="4"/>
  <c r="D27" i="4"/>
  <c r="E27" i="4"/>
  <c r="D28" i="4"/>
  <c r="E28" i="4"/>
  <c r="D29" i="4"/>
  <c r="E29" i="4"/>
  <c r="E5" i="4"/>
  <c r="D5" i="4"/>
  <c r="G7" i="1"/>
  <c r="G8" i="1"/>
  <c r="E26" i="1"/>
  <c r="B5" i="4" l="1"/>
  <c r="D24" i="1" l="1"/>
  <c r="C5" i="4"/>
  <c r="D23" i="1" s="1"/>
</calcChain>
</file>

<file path=xl/comments1.xml><?xml version="1.0" encoding="utf-8"?>
<comments xmlns="http://schemas.openxmlformats.org/spreadsheetml/2006/main">
  <authors>
    <author>Aurora Walshe</author>
  </authors>
  <commentList>
    <comment ref="F4" authorId="0" shapeId="0">
      <text>
        <r>
          <rPr>
            <b/>
            <sz val="9"/>
            <color indexed="81"/>
            <rFont val="Tahoma"/>
            <family val="2"/>
          </rPr>
          <t>Aurora Walshe:</t>
        </r>
        <r>
          <rPr>
            <sz val="9"/>
            <color indexed="81"/>
            <rFont val="Tahoma"/>
            <family val="2"/>
          </rPr>
          <t xml:space="preserve">
Asked for "Other" and "Sponsorship"</t>
        </r>
      </text>
    </comment>
  </commentList>
</comments>
</file>

<file path=xl/comments2.xml><?xml version="1.0" encoding="utf-8"?>
<comments xmlns="http://schemas.openxmlformats.org/spreadsheetml/2006/main">
  <authors>
    <author>Aurora Walshe</author>
  </authors>
  <commentList>
    <comment ref="G5" authorId="0" shapeId="0">
      <text>
        <r>
          <rPr>
            <b/>
            <sz val="9"/>
            <color indexed="81"/>
            <rFont val="Tahoma"/>
            <family val="2"/>
          </rPr>
          <t>Aurora Walshe:</t>
        </r>
        <r>
          <rPr>
            <sz val="9"/>
            <color indexed="81"/>
            <rFont val="Tahoma"/>
            <family val="2"/>
          </rPr>
          <t xml:space="preserve">
Traditional/ Event/ Other: 
Reason for award
For Member:
How did you present this?</t>
        </r>
      </text>
    </comment>
    <comment ref="L5" authorId="0" shapeId="0">
      <text>
        <r>
          <rPr>
            <b/>
            <sz val="9"/>
            <color indexed="81"/>
            <rFont val="Tahoma"/>
            <family val="2"/>
          </rPr>
          <t>Aurora Walshe:</t>
        </r>
        <r>
          <rPr>
            <sz val="9"/>
            <color indexed="81"/>
            <rFont val="Tahoma"/>
            <family val="2"/>
          </rPr>
          <t xml:space="preserve">
NA for Member, Other</t>
        </r>
      </text>
    </comment>
  </commentList>
</comments>
</file>

<file path=xl/sharedStrings.xml><?xml version="1.0" encoding="utf-8"?>
<sst xmlns="http://schemas.openxmlformats.org/spreadsheetml/2006/main" count="2685" uniqueCount="488">
  <si>
    <t>YesNo</t>
  </si>
  <si>
    <t>NetworkType</t>
  </si>
  <si>
    <t>Yes</t>
  </si>
  <si>
    <t>No</t>
  </si>
  <si>
    <t>Interest Group</t>
  </si>
  <si>
    <t>Local Section</t>
  </si>
  <si>
    <t>Analytical Division Region</t>
  </si>
  <si>
    <t>International Local Section</t>
  </si>
  <si>
    <t>EventType</t>
  </si>
  <si>
    <t>AudienceType</t>
  </si>
  <si>
    <t>Chair</t>
  </si>
  <si>
    <t>Treasurer</t>
  </si>
  <si>
    <t>Secretary</t>
  </si>
  <si>
    <t>Term of Office
(e.g. 2018 - 2022)</t>
  </si>
  <si>
    <t>Event 1</t>
  </si>
  <si>
    <t>Event name</t>
  </si>
  <si>
    <t>Member network</t>
  </si>
  <si>
    <t>Network type</t>
  </si>
  <si>
    <t>Date</t>
  </si>
  <si>
    <t>Venue/ platform</t>
  </si>
  <si>
    <t>Meeting 1</t>
  </si>
  <si>
    <t>Meeting 2</t>
  </si>
  <si>
    <t>Meeting 3</t>
  </si>
  <si>
    <t>Meeting 4</t>
  </si>
  <si>
    <t>Meeting 5</t>
  </si>
  <si>
    <t>Meeting 7</t>
  </si>
  <si>
    <t>Meeting 8</t>
  </si>
  <si>
    <t>Meeting 9</t>
  </si>
  <si>
    <t>Meeting 10</t>
  </si>
  <si>
    <t>Red</t>
  </si>
  <si>
    <t>Academics</t>
  </si>
  <si>
    <t>Consultants</t>
  </si>
  <si>
    <t>Early Career - Academia</t>
  </si>
  <si>
    <t>Early Career - Industry</t>
  </si>
  <si>
    <t>Early Career - Teaching</t>
  </si>
  <si>
    <t>Industrialists</t>
  </si>
  <si>
    <t>Members of the public</t>
  </si>
  <si>
    <t>Postgraduates</t>
  </si>
  <si>
    <t>Retired members</t>
  </si>
  <si>
    <t>RSC Members</t>
  </si>
  <si>
    <t>School students</t>
  </si>
  <si>
    <t>School teachers</t>
  </si>
  <si>
    <t>Technicians &amp; support staff</t>
  </si>
  <si>
    <t>Undergraduates</t>
  </si>
  <si>
    <t>All</t>
  </si>
  <si>
    <t>Award Lecture</t>
  </si>
  <si>
    <t>Education Event</t>
  </si>
  <si>
    <t>Networking Event</t>
  </si>
  <si>
    <t>Outreach Event</t>
  </si>
  <si>
    <t>Public Lecture</t>
  </si>
  <si>
    <t>Social Event</t>
  </si>
  <si>
    <t>Training/ Workshop</t>
  </si>
  <si>
    <t>Webinar</t>
  </si>
  <si>
    <t>Venue / Platform</t>
  </si>
  <si>
    <t>Physical event moved online</t>
  </si>
  <si>
    <t>Cancelled</t>
  </si>
  <si>
    <t>Covid19</t>
  </si>
  <si>
    <t>Start date</t>
  </si>
  <si>
    <t>End date</t>
  </si>
  <si>
    <t>Were your plans affected by Covid-19?</t>
  </si>
  <si>
    <t>Event type</t>
  </si>
  <si>
    <t>Audience type</t>
  </si>
  <si>
    <t>Number of attendees (approx.)</t>
  </si>
  <si>
    <t>Health and Safety</t>
  </si>
  <si>
    <t>Blue</t>
  </si>
  <si>
    <t>Risk Assessment</t>
  </si>
  <si>
    <t>Green</t>
  </si>
  <si>
    <t>Competition</t>
  </si>
  <si>
    <t>Online version of traditional physical event</t>
  </si>
  <si>
    <t>New event considered as a result of Covid-19</t>
  </si>
  <si>
    <t>Event information</t>
  </si>
  <si>
    <t>Which Risk Assessment was completed for this event?</t>
  </si>
  <si>
    <t>Inclusion &amp; Diversity</t>
  </si>
  <si>
    <t>Did you encounter any particular barriers to holding an inclusive event?</t>
  </si>
  <si>
    <t>If red, did you submit a declaration form?</t>
  </si>
  <si>
    <t>If yes, has anyone on your committee completed safeguarding training?</t>
  </si>
  <si>
    <t>If yes, please provide details here</t>
  </si>
  <si>
    <t>the event organisers</t>
  </si>
  <si>
    <t>the session chairs</t>
  </si>
  <si>
    <t>the audience</t>
  </si>
  <si>
    <t>the speakers</t>
  </si>
  <si>
    <t>Secondary event type (optional)</t>
  </si>
  <si>
    <t>Secondary audience type (optional)</t>
  </si>
  <si>
    <t>Please provide any additional information about the diversity of your speakers/ audience and the steps you have taken to be inclusive (e.g. using an accessible venue, hiring a BSL translator for your webinar)</t>
  </si>
  <si>
    <t>Event 2</t>
  </si>
  <si>
    <t>Event 3</t>
  </si>
  <si>
    <t>Event 4</t>
  </si>
  <si>
    <t>Event 5</t>
  </si>
  <si>
    <t>Event</t>
  </si>
  <si>
    <t>Which committee are you completing the report for?</t>
  </si>
  <si>
    <t>2020 Events</t>
  </si>
  <si>
    <t>Event 6</t>
  </si>
  <si>
    <t>Event 7</t>
  </si>
  <si>
    <t>Event 8</t>
  </si>
  <si>
    <t>Event 9</t>
  </si>
  <si>
    <t>Event 10</t>
  </si>
  <si>
    <t>Event 11</t>
  </si>
  <si>
    <t>Event 12</t>
  </si>
  <si>
    <t>Event 13</t>
  </si>
  <si>
    <t>Event 14</t>
  </si>
  <si>
    <t>Event 15</t>
  </si>
  <si>
    <t>Event 16</t>
  </si>
  <si>
    <t>Event 17</t>
  </si>
  <si>
    <t>Event 18</t>
  </si>
  <si>
    <t>Event 19</t>
  </si>
  <si>
    <t>Event 20</t>
  </si>
  <si>
    <t>Event 21</t>
  </si>
  <si>
    <t>Event 22</t>
  </si>
  <si>
    <t>Event 23</t>
  </si>
  <si>
    <t>Event 24</t>
  </si>
  <si>
    <t>Event 25</t>
  </si>
  <si>
    <t>Committee information</t>
  </si>
  <si>
    <t>Member Recognition</t>
  </si>
  <si>
    <t>Member Network</t>
  </si>
  <si>
    <t>Network information</t>
  </si>
  <si>
    <t>Submitted by:</t>
  </si>
  <si>
    <t>Date submitted:</t>
  </si>
  <si>
    <t>Funding</t>
  </si>
  <si>
    <t>Visit our inclusion and diversity resources page for bespoke guides 
for member networks to support you when running events, 
managing committees and communicating information.</t>
  </si>
  <si>
    <t>Event organiser</t>
  </si>
  <si>
    <t>Meeting 11</t>
  </si>
  <si>
    <t>Meeting 12</t>
  </si>
  <si>
    <t>Did you have any contracts associated with this event?</t>
  </si>
  <si>
    <t>Did your committee offer any grants or financial support for this event?</t>
  </si>
  <si>
    <t>If yes, please provide details.</t>
  </si>
  <si>
    <t>If yes, was the contract reviewed by the RSC Legal team?</t>
  </si>
  <si>
    <t>Did you collaborate or seek sponsorship for this event?</t>
  </si>
  <si>
    <t>Other</t>
  </si>
  <si>
    <t>New online event as a result of Covid-19</t>
  </si>
  <si>
    <t>Postponed event from 2020</t>
  </si>
  <si>
    <t>No. expected attendees (approx.)</t>
  </si>
  <si>
    <t>Please provide any additional information about the steps you plan to take to host an inclusive event</t>
  </si>
  <si>
    <t>Will there be any contracts associated with this event?</t>
  </si>
  <si>
    <r>
      <t>What is the expected budget for this event?</t>
    </r>
    <r>
      <rPr>
        <b/>
        <sz val="10"/>
        <color theme="1"/>
        <rFont val="Arial"/>
        <family val="2"/>
      </rPr>
      <t/>
    </r>
  </si>
  <si>
    <t>Impact of Covid-19</t>
  </si>
  <si>
    <t>Event details</t>
  </si>
  <si>
    <t>Has this event come about because of or been affected by Covid-19?</t>
  </si>
  <si>
    <t>All contracts must be reviewed by the RSC Legal team and signed by a member of staff. Please contact the Networks team for more information.</t>
  </si>
  <si>
    <t>All events with budgets over £15,000 require approval from Member Communities Board. Please contact the Networks team for more information.</t>
  </si>
  <si>
    <t>What was the approx. budget for this event?</t>
  </si>
  <si>
    <t>Finance &amp; Legal</t>
  </si>
  <si>
    <t>Download the member network contract review process here</t>
  </si>
  <si>
    <t>What was this funding to support?</t>
  </si>
  <si>
    <t>School Grant</t>
  </si>
  <si>
    <t>Travel Grant</t>
  </si>
  <si>
    <t>Educational Grant</t>
  </si>
  <si>
    <t>Sponsorship</t>
  </si>
  <si>
    <t>Grant</t>
  </si>
  <si>
    <t>If other, please specify</t>
  </si>
  <si>
    <t>No. applicants in 2020</t>
  </si>
  <si>
    <t>No. grants awarded in 2020</t>
  </si>
  <si>
    <t>Please provide us with some information about the award:</t>
  </si>
  <si>
    <t>What type of activity were you supporting?</t>
  </si>
  <si>
    <t>Who was this award aimed at?</t>
  </si>
  <si>
    <t>How was this received?</t>
  </si>
  <si>
    <t>What type of recognition did your committee offer?</t>
  </si>
  <si>
    <t>Recognition</t>
  </si>
  <si>
    <t>Thank you (with a card, in an email or on social media)</t>
  </si>
  <si>
    <t>Long serving member award (e.g. gold badge)</t>
  </si>
  <si>
    <t>Certificate</t>
  </si>
  <si>
    <t>Medal</t>
  </si>
  <si>
    <t>Poster Prize</t>
  </si>
  <si>
    <t>Award</t>
  </si>
  <si>
    <t>School competition</t>
  </si>
  <si>
    <t>Academic prize</t>
  </si>
  <si>
    <t>Oral presentation prize</t>
  </si>
  <si>
    <t>Lectureship</t>
  </si>
  <si>
    <t>Question number</t>
  </si>
  <si>
    <t>Will you do this again?</t>
  </si>
  <si>
    <t>Member</t>
  </si>
  <si>
    <t>Traditional</t>
  </si>
  <si>
    <t>No. awarded in 2020</t>
  </si>
  <si>
    <t>No. nominees in 2020</t>
  </si>
  <si>
    <t>Comments</t>
  </si>
  <si>
    <t>text</t>
  </si>
  <si>
    <t>yesno</t>
  </si>
  <si>
    <t>audience</t>
  </si>
  <si>
    <t>Award type</t>
  </si>
  <si>
    <t>Category</t>
  </si>
  <si>
    <t>Who was this aimed at?</t>
  </si>
  <si>
    <t>Answer type</t>
  </si>
  <si>
    <t>Question grid</t>
  </si>
  <si>
    <t>Data collection</t>
  </si>
  <si>
    <t>Q</t>
  </si>
  <si>
    <t>number</t>
  </si>
  <si>
    <t>How many times did you do this?</t>
  </si>
  <si>
    <t>NA</t>
  </si>
  <si>
    <t>row no.</t>
  </si>
  <si>
    <t>Recognition type</t>
  </si>
  <si>
    <t>Recognition category</t>
  </si>
  <si>
    <t>Audience</t>
  </si>
  <si>
    <t>No. awarded</t>
  </si>
  <si>
    <t>No. applicants (if applicable)</t>
  </si>
  <si>
    <t>Other (please specify below)</t>
  </si>
  <si>
    <t>Please supply any additional information or comments here</t>
  </si>
  <si>
    <t>Future Events</t>
  </si>
  <si>
    <t>Please type your name to confirm that the information is correct</t>
  </si>
  <si>
    <t>Please provide any relevant additional health &amp; safety information for your event</t>
  </si>
  <si>
    <t>n</t>
  </si>
  <si>
    <t>na</t>
  </si>
  <si>
    <t>Early career members</t>
  </si>
  <si>
    <t>Grant type</t>
  </si>
  <si>
    <t>What type of financial support did your committee offer?</t>
  </si>
  <si>
    <t>Question</t>
  </si>
  <si>
    <t>How much funding did you provide?</t>
  </si>
  <si>
    <t>Who was this funding for?</t>
  </si>
  <si>
    <t>No. applicants</t>
  </si>
  <si>
    <t>No. grants awarded</t>
  </si>
  <si>
    <t>If this was a competitive process, please can you provide the following information:</t>
  </si>
  <si>
    <t>No. grants/ bursaries awarded</t>
  </si>
  <si>
    <t>What was the value of the grant?</t>
  </si>
  <si>
    <t>Who was this grant for?</t>
  </si>
  <si>
    <t>Please specify what type of support you offered</t>
  </si>
  <si>
    <t xml:space="preserve"> </t>
  </si>
  <si>
    <t>Back to top</t>
  </si>
  <si>
    <t>list</t>
  </si>
  <si>
    <t>Value of funding</t>
  </si>
  <si>
    <t>If competitive, please provide following:</t>
  </si>
  <si>
    <t>g</t>
  </si>
  <si>
    <t>u</t>
  </si>
  <si>
    <t>ab</t>
  </si>
  <si>
    <t>ai</t>
  </si>
  <si>
    <t>ap</t>
  </si>
  <si>
    <t>aw</t>
  </si>
  <si>
    <t>bd</t>
  </si>
  <si>
    <t>bk</t>
  </si>
  <si>
    <t>br</t>
  </si>
  <si>
    <t>by</t>
  </si>
  <si>
    <t>cf</t>
  </si>
  <si>
    <t>cm</t>
  </si>
  <si>
    <t>ct</t>
  </si>
  <si>
    <t>da</t>
  </si>
  <si>
    <t>dh</t>
  </si>
  <si>
    <t>do</t>
  </si>
  <si>
    <t>dv</t>
  </si>
  <si>
    <t>ec</t>
  </si>
  <si>
    <t>ej</t>
  </si>
  <si>
    <t>eq</t>
  </si>
  <si>
    <t>ex</t>
  </si>
  <si>
    <t>fe</t>
  </si>
  <si>
    <t>fl</t>
  </si>
  <si>
    <t>fs</t>
  </si>
  <si>
    <t>Number</t>
  </si>
  <si>
    <t>As a professional and membership body, and a leading voice for the chemistry community, we have a responsibility to promote inclusivity and accessibility in order to improve diversity. We define diversity broadly, including sex, gender, race, career path and stage, communication style, education, experience, first language, geography, job sector and socioeconomic status. We set targets rather than quotas across our activities and we reach such targets through positive action rather than positive discrimination. 
There must be a diverse team of individuals in the organisation of any meeting, conference or event managed or supported by RSC member networks to provide balance in decision-making and reduce risk of bias. Any sole meeting, conference or event organiser must consult with at least two others, preferably with diverse backgrounds and experiences.</t>
  </si>
  <si>
    <t>audience type</t>
  </si>
  <si>
    <t>grant</t>
  </si>
  <si>
    <t>category</t>
  </si>
  <si>
    <t>Add information about how your committee recognised your members on the Member Recognition page</t>
  </si>
  <si>
    <t>Add information about any upcoming events your committee is planning on the Future Events page</t>
  </si>
  <si>
    <t>Please use this page to provide information about any examples of how you recognised or celebrated your members - anything from formal prizes and awards to informal thank yous</t>
  </si>
  <si>
    <t>Read the outcomes of our recent review of the RSC Prizes and Awards at rsc.li/re-thinking-recognition</t>
  </si>
  <si>
    <t>Don't know</t>
  </si>
  <si>
    <t>Dunno</t>
  </si>
  <si>
    <t>Please provide diversity information about</t>
  </si>
  <si>
    <t>Read about our risk assessment procedure and
safeguarding policy here</t>
  </si>
  <si>
    <t>Did your audience include children?</t>
  </si>
  <si>
    <t>Committee members</t>
  </si>
  <si>
    <t>events</t>
  </si>
  <si>
    <t>other</t>
  </si>
  <si>
    <t>Long service award (e.g. commemorative plate)</t>
  </si>
  <si>
    <t>What was this awarded for?</t>
  </si>
  <si>
    <t>What did this recognise?</t>
  </si>
  <si>
    <t>How many did you award?</t>
  </si>
  <si>
    <t>How did you present this award?</t>
  </si>
  <si>
    <t xml:space="preserve">Upon receipt of this report, the Networks team will return an editable version for your records. </t>
  </si>
  <si>
    <t>Please use this checklist to ensure that each section has been completed.</t>
  </si>
  <si>
    <r>
      <rPr>
        <b/>
        <sz val="10"/>
        <color rgb="FF004976"/>
        <rFont val="Arial"/>
        <family val="2"/>
      </rPr>
      <t>What do we do with the information?</t>
    </r>
    <r>
      <rPr>
        <sz val="10"/>
        <color theme="1"/>
        <rFont val="Arial"/>
        <family val="2"/>
      </rPr>
      <t xml:space="preserve">
We use the information you provide to identify common challenges so that we can </t>
    </r>
    <r>
      <rPr>
        <b/>
        <sz val="10"/>
        <color theme="1"/>
        <rFont val="Arial"/>
        <family val="2"/>
      </rPr>
      <t>develop bespoke training and resources</t>
    </r>
    <r>
      <rPr>
        <sz val="10"/>
        <color theme="1"/>
        <rFont val="Arial"/>
        <family val="2"/>
      </rPr>
      <t xml:space="preserve"> for you and your committee.</t>
    </r>
  </si>
  <si>
    <r>
      <rPr>
        <b/>
        <sz val="10"/>
        <color rgb="FF004976"/>
        <rFont val="Arial"/>
        <family val="2"/>
      </rPr>
      <t>Why do we need the Annual Report?</t>
    </r>
    <r>
      <rPr>
        <sz val="10"/>
        <color theme="1"/>
        <rFont val="Arial"/>
        <family val="2"/>
      </rPr>
      <t xml:space="preserve">
There are over 130 volunteer-led RSC member networks (Local Sections, Interest Groups and Division Regions). The Annual Report enables us to </t>
    </r>
    <r>
      <rPr>
        <b/>
        <sz val="10"/>
        <color theme="1"/>
        <rFont val="Arial"/>
        <family val="2"/>
      </rPr>
      <t>measure and quantify the reach and impact</t>
    </r>
    <r>
      <rPr>
        <sz val="10"/>
        <color theme="1"/>
        <rFont val="Arial"/>
        <family val="2"/>
      </rPr>
      <t xml:space="preserve"> of these member networks. </t>
    </r>
  </si>
  <si>
    <r>
      <rPr>
        <b/>
        <sz val="10"/>
        <color rgb="FF004976"/>
        <rFont val="Arial"/>
        <family val="2"/>
      </rPr>
      <t>What is the Annual Report?</t>
    </r>
    <r>
      <rPr>
        <sz val="10"/>
        <color theme="1"/>
        <rFont val="Arial"/>
        <family val="2"/>
      </rPr>
      <t xml:space="preserve">
The Annual Report is a </t>
    </r>
    <r>
      <rPr>
        <b/>
        <sz val="10"/>
        <color theme="1"/>
        <rFont val="Arial"/>
        <family val="2"/>
      </rPr>
      <t>report on the activities of the network</t>
    </r>
    <r>
      <rPr>
        <sz val="10"/>
        <color theme="1"/>
        <rFont val="Arial"/>
        <family val="2"/>
      </rPr>
      <t xml:space="preserve"> during the past year. In line with the rules for member networks, all member networks are asked to submit an Annual Report to the Networks team each year.</t>
    </r>
    <r>
      <rPr>
        <b/>
        <sz val="10"/>
        <color theme="1"/>
        <rFont val="Arial"/>
        <family val="2"/>
      </rPr>
      <t/>
    </r>
  </si>
  <si>
    <r>
      <rPr>
        <b/>
        <sz val="10"/>
        <color rgb="FF004976"/>
        <rFont val="Arial"/>
        <family val="2"/>
      </rPr>
      <t xml:space="preserve">Why are we asking you to complete this form? </t>
    </r>
    <r>
      <rPr>
        <sz val="10"/>
        <color theme="1"/>
        <rFont val="Arial"/>
        <family val="2"/>
      </rPr>
      <t xml:space="preserve">
With so many networks, it is essential for us to standardise the reporting process. This form has been designed to be easy to complete, while also streamlining the collection and collation of the information you provide. </t>
    </r>
  </si>
  <si>
    <t>Click here to go back to the checklist</t>
  </si>
  <si>
    <t>Click here to go back to the checklist page</t>
  </si>
  <si>
    <t>Back to checklist</t>
  </si>
  <si>
    <t>Will your event be targeted towards children?</t>
  </si>
  <si>
    <t>Any events or activities organised by or associated with the committee targeted at engaging children must comply with our safeguarding policies.</t>
  </si>
  <si>
    <t>We want to measure the impact of the pandemic on member network activities:
Did postpone a 2020 event? Have you developed a new event or changed the format of an old one? Let us know!</t>
  </si>
  <si>
    <t>Role
(e.g. PhD rep, OCM)</t>
  </si>
  <si>
    <t>Looking back at 2020</t>
  </si>
  <si>
    <t>Date submitted</t>
  </si>
  <si>
    <t>Report submitted by</t>
  </si>
  <si>
    <r>
      <rPr>
        <b/>
        <sz val="10"/>
        <color rgb="FF004976"/>
        <rFont val="Arial"/>
        <family val="2"/>
      </rPr>
      <t>What is the Annual Report?</t>
    </r>
    <r>
      <rPr>
        <sz val="10"/>
        <color theme="1"/>
        <rFont val="Arial"/>
        <family val="2"/>
      </rPr>
      <t xml:space="preserve">
In line with the rules for member networks, all member networks are asked to submit an Annual Report to RSC staff each year. 
There are over 130 volunteer-led RSC member networks (Local Sections, Interest Groups and Division Regions). The Annual Report is a </t>
    </r>
    <r>
      <rPr>
        <b/>
        <sz val="10"/>
        <color theme="1"/>
        <rFont val="Arial"/>
        <family val="2"/>
      </rPr>
      <t>report on the activities of the network</t>
    </r>
    <r>
      <rPr>
        <sz val="10"/>
        <color theme="1"/>
        <rFont val="Arial"/>
        <family val="2"/>
      </rPr>
      <t xml:space="preserve"> during the past year and enables RSC staff to </t>
    </r>
    <r>
      <rPr>
        <b/>
        <sz val="10"/>
        <color theme="1"/>
        <rFont val="Arial"/>
        <family val="2"/>
      </rPr>
      <t>measure and quantify the reach and impact</t>
    </r>
    <r>
      <rPr>
        <sz val="10"/>
        <color theme="1"/>
        <rFont val="Arial"/>
        <family val="2"/>
      </rPr>
      <t xml:space="preserve"> of these member networks. </t>
    </r>
  </si>
  <si>
    <r>
      <t xml:space="preserve">Learn more about how the committee recognised and celebrated members
on the </t>
    </r>
    <r>
      <rPr>
        <b/>
        <u/>
        <sz val="10"/>
        <color theme="10"/>
        <rFont val="Arial"/>
        <family val="2"/>
      </rPr>
      <t>Member Recognition</t>
    </r>
    <r>
      <rPr>
        <u/>
        <sz val="10"/>
        <color theme="10"/>
        <rFont val="Arial"/>
        <family val="2"/>
      </rPr>
      <t xml:space="preserve"> page</t>
    </r>
  </si>
  <si>
    <r>
      <t xml:space="preserve">Learn more about any upcoming events the committee is planning
on the </t>
    </r>
    <r>
      <rPr>
        <b/>
        <u/>
        <sz val="10"/>
        <color theme="10"/>
        <rFont val="Arial"/>
        <family val="2"/>
      </rPr>
      <t>Future Events</t>
    </r>
    <r>
      <rPr>
        <u/>
        <sz val="10"/>
        <color theme="10"/>
        <rFont val="Arial"/>
        <family val="2"/>
      </rPr>
      <t xml:space="preserve"> page</t>
    </r>
  </si>
  <si>
    <r>
      <rPr>
        <b/>
        <sz val="10"/>
        <color rgb="FF004976"/>
        <rFont val="Arial"/>
        <family val="2"/>
      </rPr>
      <t>What is done with the information?</t>
    </r>
    <r>
      <rPr>
        <sz val="10"/>
        <color theme="1"/>
        <rFont val="Arial"/>
        <family val="2"/>
      </rPr>
      <t xml:space="preserve">
The information in the Annual Report is used:
 • by RSC staff to identify common challenges to develop bespoke training and resources for our
   committees
 • by member network committees to promote to existing and potential members the breadth and 
   quality of our community-led activities 
 • to demonstrate and report how our grants and networks are contributing to our charitable aims (such 
   as in our trustees’ report to the Charity Commission, to the Member Communities Board, or to 
   potential funders and partners).
</t>
    </r>
  </si>
  <si>
    <t>Supporting information</t>
  </si>
  <si>
    <t>If this is a named award, please provide the name here</t>
  </si>
  <si>
    <t>If yes, how many times?</t>
  </si>
  <si>
    <t>Comments (optional)</t>
  </si>
  <si>
    <t>Member Recognition 1 - Complete the information below and scoll down to add another example</t>
  </si>
  <si>
    <t>Member Recognition 2 - Complete the information below and scoll down to add another example</t>
  </si>
  <si>
    <t>Member Recognition 3 - Complete the information below and scoll down to add another example</t>
  </si>
  <si>
    <t>Member Recognition 4 - Complete the information below and scoll down to add another example</t>
  </si>
  <si>
    <t>Member Recognition 5 - Complete the information below and scoll down to add another example</t>
  </si>
  <si>
    <t>Member Recognition 6 - Complete the information below and scoll down to add another example</t>
  </si>
  <si>
    <t>Member Recognition 7 - Complete the information below and scoll down to add another example</t>
  </si>
  <si>
    <t>Member Recognition 8 - Complete the information below and scoll down to add another example</t>
  </si>
  <si>
    <t>Member Recognition 9 - Complete the information below and scoll down to add another example</t>
  </si>
  <si>
    <t>Member Recognition 10 - Complete the information below and scoll down to add another example</t>
  </si>
  <si>
    <t>Member Recognition 11 - Complete the information below and scoll down to add another example</t>
  </si>
  <si>
    <t>Member Recognition 12 - Complete the information below and scoll down to add another example</t>
  </si>
  <si>
    <t>Member Recognition 13 - Complete the information below and scoll down to add another example</t>
  </si>
  <si>
    <t>Member Recognition 14 - Complete the information below and scoll down to add another example</t>
  </si>
  <si>
    <t>Member Recognition 15 - Complete the information below and scoll down to add another example</t>
  </si>
  <si>
    <t>Future Event 1 - Complete the information below and scoll down to add another example</t>
  </si>
  <si>
    <t>Please provide any additional information about the steps you plan to take to host an inclusive event (e.g. accessible venue, travel grants, BSL interpreter, etc.)</t>
  </si>
  <si>
    <t>What will this event be? Please select the most relevant option.</t>
  </si>
  <si>
    <t>Who is this event for? Please select the most relevant option.</t>
  </si>
  <si>
    <t>Event 
details</t>
  </si>
  <si>
    <t>Future Event 2 - Complete the information below and scoll down to add another example</t>
  </si>
  <si>
    <t>Future Event 3 - Complete the information below and scoll down to add another example</t>
  </si>
  <si>
    <t>Future Event 4 - Complete the information below and scoll down to add another example</t>
  </si>
  <si>
    <t>Future Event 5 - Complete the information below and scoll down to add another example</t>
  </si>
  <si>
    <t>Future Event 6 - Complete the information below and scoll down to add another example</t>
  </si>
  <si>
    <t>Future Event 7 - Complete the information below and scoll down to add another example</t>
  </si>
  <si>
    <t>Future Event 8 - Complete the information below and scoll down to add another example</t>
  </si>
  <si>
    <t>Future Event 9 - Complete the information below and scoll down to add another example</t>
  </si>
  <si>
    <t>Future Event 10 - Complete the information below and scoll down to add another example</t>
  </si>
  <si>
    <t>Future Event 11 - Complete the information below and scoll down to add another example</t>
  </si>
  <si>
    <t>Future Event 12 - Complete the information below and scoll down to add another example</t>
  </si>
  <si>
    <t>Future Event 13 - Complete the information below and scoll down to add another example</t>
  </si>
  <si>
    <t>Future Event 14 - Complete the information below and scoll down to add another example</t>
  </si>
  <si>
    <t>Future Event 15 - Complete the information below and scoll down to add another example</t>
  </si>
  <si>
    <t>Future Event 16 - Complete the information below and scoll down to add another example</t>
  </si>
  <si>
    <t>Future Event 17 - Complete the information below and scoll down to add another example</t>
  </si>
  <si>
    <t>Future Event 18 - Complete the information below and scoll down to add another example</t>
  </si>
  <si>
    <t>Future Event 19 - Complete the information below and scoll down to add another example</t>
  </si>
  <si>
    <t>Future Event 20 - Complete the information below and scoll down to add another example</t>
  </si>
  <si>
    <t>Future Event 21 - Complete the information below and scoll down to add another example</t>
  </si>
  <si>
    <t>Future Event 22 - Complete the information below and scoll down to add another example</t>
  </si>
  <si>
    <t>Future Event 23 - Complete the information below and scoll down to add another example</t>
  </si>
  <si>
    <t>Future Event 24 - Complete the information below and scoll down to add another example</t>
  </si>
  <si>
    <t>Future Event 25 - Complete the information below and scoll down to add another example</t>
  </si>
  <si>
    <t>Future Event 26 - Complete the information below and scoll down to add another example</t>
  </si>
  <si>
    <t>Future Event 27 - Complete the information below and scoll down to add another example</t>
  </si>
  <si>
    <t>Future Event 28 - Complete the information below and scoll down to add another example</t>
  </si>
  <si>
    <t>Future Event 29 - Complete the information below and scoll down to add another example</t>
  </si>
  <si>
    <t>Future Event 30 - Complete the information below and scoll down to add another example</t>
  </si>
  <si>
    <t>What type of award did you offer?</t>
  </si>
  <si>
    <t>NA - online event without children</t>
  </si>
  <si>
    <r>
      <t>Event 1</t>
    </r>
    <r>
      <rPr>
        <b/>
        <sz val="11"/>
        <color theme="0"/>
        <rFont val="Arial"/>
        <family val="2"/>
      </rPr>
      <t xml:space="preserve">
Once complete, scroll down to add your next event </t>
    </r>
  </si>
  <si>
    <t>Why do we need the Annual Report?</t>
  </si>
  <si>
    <t>Was this event held more than once or as part of a series?</t>
  </si>
  <si>
    <r>
      <t xml:space="preserve">Committee members </t>
    </r>
    <r>
      <rPr>
        <b/>
        <sz val="10"/>
        <color theme="1"/>
        <rFont val="Arial"/>
        <family val="2"/>
      </rPr>
      <t xml:space="preserve">must not sign a contract </t>
    </r>
    <r>
      <rPr>
        <sz val="10"/>
        <color theme="1"/>
        <rFont val="Arial"/>
        <family val="2"/>
      </rPr>
      <t xml:space="preserve">on behalf of the member network or they run the risk of being personally liable for any losses or penalties incurred. </t>
    </r>
    <r>
      <rPr>
        <b/>
        <sz val="10"/>
        <color theme="1"/>
        <rFont val="Arial"/>
        <family val="2"/>
      </rPr>
      <t>All contracts must be reviewed by the RSC Legal team</t>
    </r>
    <r>
      <rPr>
        <sz val="10"/>
        <color theme="1"/>
        <rFont val="Arial"/>
        <family val="2"/>
      </rPr>
      <t xml:space="preserve"> and signed by a member of staff.
All member networks are required to seek approval from the Member Communities Board before entering in to a </t>
    </r>
    <r>
      <rPr>
        <b/>
        <sz val="10"/>
        <color theme="1"/>
        <rFont val="Arial"/>
        <family val="2"/>
      </rPr>
      <t>contract with financial liability &gt;£10,000</t>
    </r>
    <r>
      <rPr>
        <sz val="10"/>
        <color theme="1"/>
        <rFont val="Arial"/>
        <family val="2"/>
      </rPr>
      <t xml:space="preserve"> or organising an </t>
    </r>
    <r>
      <rPr>
        <b/>
        <sz val="10"/>
        <color theme="1"/>
        <rFont val="Arial"/>
        <family val="2"/>
      </rPr>
      <t>activity with an overall budget &gt;£15,000</t>
    </r>
    <r>
      <rPr>
        <sz val="10"/>
        <color theme="1"/>
        <rFont val="Arial"/>
        <family val="2"/>
      </rPr>
      <t xml:space="preserve">. </t>
    </r>
  </si>
  <si>
    <r>
      <t xml:space="preserve">Additional information
</t>
    </r>
    <r>
      <rPr>
        <sz val="10"/>
        <color theme="1"/>
        <rFont val="Arial"/>
        <family val="2"/>
      </rPr>
      <t>If you would like to add any additional information about your event (e.g. link to photos or blog article), please include it here</t>
    </r>
  </si>
  <si>
    <t>Each year the RSC provides over £300,000 in grants across our volunteer-led member networks. Through these grants, our volunteers generate a substantial amplification in our reach and impact, and contribute to our charitable purposes. 
The Annual Report enables us to measure and quantify this reach and impact, and we use the data to promote to existing and potential members the breadth and quality of our community-led activities.</t>
  </si>
  <si>
    <t>Was this event free or did you charge for registration/ tickets?</t>
  </si>
  <si>
    <r>
      <t>Event 2</t>
    </r>
    <r>
      <rPr>
        <b/>
        <sz val="11"/>
        <color theme="0"/>
        <rFont val="Arial"/>
        <family val="2"/>
      </rPr>
      <t xml:space="preserve">
Once complete, scroll down to add your next event </t>
    </r>
  </si>
  <si>
    <r>
      <t>Event 3</t>
    </r>
    <r>
      <rPr>
        <b/>
        <sz val="11"/>
        <color theme="0"/>
        <rFont val="Arial"/>
        <family val="2"/>
      </rPr>
      <t xml:space="preserve">
Once complete, scroll down to add your next event </t>
    </r>
  </si>
  <si>
    <r>
      <t>Event 4</t>
    </r>
    <r>
      <rPr>
        <b/>
        <sz val="11"/>
        <color theme="0"/>
        <rFont val="Arial"/>
        <family val="2"/>
      </rPr>
      <t xml:space="preserve">
Once complete, scroll down to add your next event </t>
    </r>
  </si>
  <si>
    <r>
      <t>Event 5</t>
    </r>
    <r>
      <rPr>
        <b/>
        <sz val="11"/>
        <color theme="0"/>
        <rFont val="Arial"/>
        <family val="2"/>
      </rPr>
      <t xml:space="preserve">
Once complete, scroll down to add your next event </t>
    </r>
  </si>
  <si>
    <r>
      <t>Event 6</t>
    </r>
    <r>
      <rPr>
        <b/>
        <sz val="11"/>
        <color theme="0"/>
        <rFont val="Arial"/>
        <family val="2"/>
      </rPr>
      <t xml:space="preserve">
Once complete, scroll down to add your next event </t>
    </r>
  </si>
  <si>
    <r>
      <t>Event 7</t>
    </r>
    <r>
      <rPr>
        <b/>
        <sz val="11"/>
        <color theme="0"/>
        <rFont val="Arial"/>
        <family val="2"/>
      </rPr>
      <t xml:space="preserve">
Once complete, scroll down to add your next event </t>
    </r>
  </si>
  <si>
    <r>
      <t>Event 25</t>
    </r>
    <r>
      <rPr>
        <b/>
        <sz val="11"/>
        <color theme="0"/>
        <rFont val="Arial"/>
        <family val="2"/>
      </rPr>
      <t xml:space="preserve">
Once complete, scroll down to add your next event </t>
    </r>
  </si>
  <si>
    <r>
      <t>Event 24</t>
    </r>
    <r>
      <rPr>
        <b/>
        <sz val="11"/>
        <color theme="0"/>
        <rFont val="Arial"/>
        <family val="2"/>
      </rPr>
      <t xml:space="preserve">
Once complete, scroll down to add your next event </t>
    </r>
  </si>
  <si>
    <r>
      <t>Event 23</t>
    </r>
    <r>
      <rPr>
        <b/>
        <sz val="11"/>
        <color theme="0"/>
        <rFont val="Arial"/>
        <family val="2"/>
      </rPr>
      <t xml:space="preserve">
Once complete, scroll down to add your next event </t>
    </r>
  </si>
  <si>
    <r>
      <t>Event 22</t>
    </r>
    <r>
      <rPr>
        <b/>
        <sz val="11"/>
        <color theme="0"/>
        <rFont val="Arial"/>
        <family val="2"/>
      </rPr>
      <t xml:space="preserve">
Once complete, scroll down to add your next event </t>
    </r>
  </si>
  <si>
    <r>
      <t>Event 21</t>
    </r>
    <r>
      <rPr>
        <b/>
        <sz val="11"/>
        <color theme="0"/>
        <rFont val="Arial"/>
        <family val="2"/>
      </rPr>
      <t xml:space="preserve">
Once complete, scroll down to add your next event </t>
    </r>
  </si>
  <si>
    <r>
      <t>Event 20</t>
    </r>
    <r>
      <rPr>
        <b/>
        <sz val="11"/>
        <color theme="0"/>
        <rFont val="Arial"/>
        <family val="2"/>
      </rPr>
      <t xml:space="preserve">
Once complete, scroll down to add your next event </t>
    </r>
  </si>
  <si>
    <r>
      <t>Event 19</t>
    </r>
    <r>
      <rPr>
        <b/>
        <sz val="11"/>
        <color theme="0"/>
        <rFont val="Arial"/>
        <family val="2"/>
      </rPr>
      <t xml:space="preserve">
Once complete, scroll down to add your next event </t>
    </r>
  </si>
  <si>
    <r>
      <t>Event 18</t>
    </r>
    <r>
      <rPr>
        <b/>
        <sz val="11"/>
        <color theme="0"/>
        <rFont val="Arial"/>
        <family val="2"/>
      </rPr>
      <t xml:space="preserve">
Once complete, scroll down to add your next event </t>
    </r>
  </si>
  <si>
    <r>
      <t>Event 17</t>
    </r>
    <r>
      <rPr>
        <b/>
        <sz val="11"/>
        <color theme="0"/>
        <rFont val="Arial"/>
        <family val="2"/>
      </rPr>
      <t xml:space="preserve">
Once complete, scroll down to add your next event </t>
    </r>
  </si>
  <si>
    <r>
      <t>Event 16</t>
    </r>
    <r>
      <rPr>
        <b/>
        <sz val="11"/>
        <color theme="0"/>
        <rFont val="Arial"/>
        <family val="2"/>
      </rPr>
      <t xml:space="preserve">
Once complete, scroll down to add your next event </t>
    </r>
  </si>
  <si>
    <r>
      <t>Event 15</t>
    </r>
    <r>
      <rPr>
        <b/>
        <sz val="11"/>
        <color theme="0"/>
        <rFont val="Arial"/>
        <family val="2"/>
      </rPr>
      <t xml:space="preserve">
Once complete, scroll down to add your next event </t>
    </r>
  </si>
  <si>
    <r>
      <t>Event 14</t>
    </r>
    <r>
      <rPr>
        <b/>
        <sz val="11"/>
        <color theme="0"/>
        <rFont val="Arial"/>
        <family val="2"/>
      </rPr>
      <t xml:space="preserve">
Once complete, scroll down to add your next event </t>
    </r>
  </si>
  <si>
    <r>
      <t>Event 13</t>
    </r>
    <r>
      <rPr>
        <b/>
        <sz val="11"/>
        <color theme="0"/>
        <rFont val="Arial"/>
        <family val="2"/>
      </rPr>
      <t xml:space="preserve">
Once complete, scroll down to add your next event </t>
    </r>
  </si>
  <si>
    <r>
      <t>Event 12</t>
    </r>
    <r>
      <rPr>
        <b/>
        <sz val="11"/>
        <color theme="0"/>
        <rFont val="Arial"/>
        <family val="2"/>
      </rPr>
      <t xml:space="preserve">
Once complete, scroll down to add your next event </t>
    </r>
  </si>
  <si>
    <r>
      <t>Event 11</t>
    </r>
    <r>
      <rPr>
        <b/>
        <sz val="11"/>
        <color theme="0"/>
        <rFont val="Arial"/>
        <family val="2"/>
      </rPr>
      <t xml:space="preserve">
Once complete, scroll down to add your next event </t>
    </r>
  </si>
  <si>
    <r>
      <t>Event 10</t>
    </r>
    <r>
      <rPr>
        <b/>
        <sz val="11"/>
        <color theme="0"/>
        <rFont val="Arial"/>
        <family val="2"/>
      </rPr>
      <t xml:space="preserve">
Once complete, scroll down to add your next event </t>
    </r>
  </si>
  <si>
    <r>
      <t>Event 9</t>
    </r>
    <r>
      <rPr>
        <b/>
        <sz val="11"/>
        <color theme="0"/>
        <rFont val="Arial"/>
        <family val="2"/>
      </rPr>
      <t xml:space="preserve">
Once complete, scroll down to add your next event </t>
    </r>
  </si>
  <si>
    <r>
      <t>Event 8</t>
    </r>
    <r>
      <rPr>
        <b/>
        <sz val="11"/>
        <color theme="0"/>
        <rFont val="Arial"/>
        <family val="2"/>
      </rPr>
      <t xml:space="preserve">
Once complete, scroll down to add your next event </t>
    </r>
  </si>
  <si>
    <t>Additional information</t>
  </si>
  <si>
    <t>Was the contract reviewed by the RSC Legal team?</t>
  </si>
  <si>
    <t>Please provide details</t>
  </si>
  <si>
    <t>Did you submit a declaration form for your red risk assessment?</t>
  </si>
  <si>
    <t>Has anyone on your committee completed safeguarding training?</t>
  </si>
  <si>
    <t>Please provide details here</t>
  </si>
  <si>
    <t>Please provide diversity information about the event organisers</t>
  </si>
  <si>
    <t>Please provide diversity information about the session chairs</t>
  </si>
  <si>
    <t>Please provide diversity information about the speakers</t>
  </si>
  <si>
    <t>Please provide diversity information about the audience</t>
  </si>
  <si>
    <t>Complete?</t>
  </si>
  <si>
    <t>Report info</t>
  </si>
  <si>
    <t>Started?</t>
  </si>
  <si>
    <t>Finished</t>
  </si>
  <si>
    <t>Find more information about the current committee members on the Committee page</t>
  </si>
  <si>
    <t>Postponed, see Future Events for info</t>
  </si>
  <si>
    <t>What did your committee do?</t>
  </si>
  <si>
    <t>Who was this support aimed at?</t>
  </si>
  <si>
    <t>Please provide any diversity information you have about</t>
  </si>
  <si>
    <t>What was this support for?</t>
  </si>
  <si>
    <t>Please use this page to tell us about any examples of how you have supported your community, 
through grants, bursaries, sponsoring grass-roots events, etc.</t>
  </si>
  <si>
    <t>What type of support or assistance did your committee offer?</t>
  </si>
  <si>
    <t>Who was the event or activity aimed at?</t>
  </si>
  <si>
    <t>What type of event or activity did you sponsor?</t>
  </si>
  <si>
    <t>Community support 1 - Once complete, scroll down to add another example</t>
  </si>
  <si>
    <t>Community support 2 - Once complete, scroll down to add another example</t>
  </si>
  <si>
    <t>Community support 3 - Once complete, scroll down to add another example</t>
  </si>
  <si>
    <t>Community support 4 - Once complete, scroll down to add another example</t>
  </si>
  <si>
    <t>Community support 5 - Once complete, scroll down to add another example</t>
  </si>
  <si>
    <t>Community support 6 - Once complete, scroll down to add another example</t>
  </si>
  <si>
    <t>Community support 7 - Once complete, scroll down to add another example</t>
  </si>
  <si>
    <t>Community support 8 - Once complete, scroll down to add another example</t>
  </si>
  <si>
    <t>Community support 9 - Once complete, scroll down to add another example</t>
  </si>
  <si>
    <t>Community support 10 - Once complete, scroll down to add another example</t>
  </si>
  <si>
    <t>Community support 11 - Once complete, scroll down to add another example</t>
  </si>
  <si>
    <t>Community support 12 - Once complete, scroll down to add another example</t>
  </si>
  <si>
    <t>Community support 13 - Once complete, scroll down to add another example</t>
  </si>
  <si>
    <t>Community support 14 - Once complete, scroll down to add another example</t>
  </si>
  <si>
    <t>Community support 15 - Once complete, scroll down to add another example</t>
  </si>
  <si>
    <t>Community support 16 - Once complete, scroll down to add another example</t>
  </si>
  <si>
    <t>Community support 17 - Once complete, scroll down to add another example</t>
  </si>
  <si>
    <t>Community support 18 - Once complete, scroll down to add another example</t>
  </si>
  <si>
    <t>Community support 19 - Once complete, scroll down to add another example</t>
  </si>
  <si>
    <t>Community support 20 - Once complete, scroll down to add another example</t>
  </si>
  <si>
    <t>Award name/ type</t>
  </si>
  <si>
    <t>Reason/ more info</t>
  </si>
  <si>
    <t>More info</t>
  </si>
  <si>
    <t>Add sponsorship information in the Community Support section</t>
  </si>
  <si>
    <t>Community support</t>
  </si>
  <si>
    <t>Add information about the different support mechanisms your committee offered on the Community Support page</t>
  </si>
  <si>
    <t>Click here to go back to the top of this page</t>
  </si>
  <si>
    <t>Click here to review your entry for Event 1</t>
  </si>
  <si>
    <t>Click here to review your entry for Event 2</t>
  </si>
  <si>
    <t>Click here to review your entry for Event 3</t>
  </si>
  <si>
    <t>Click here to review your entry for Event 4</t>
  </si>
  <si>
    <t>Click here to review your entry for Event 5</t>
  </si>
  <si>
    <t>Click here to review your entry for Event 6</t>
  </si>
  <si>
    <t>Click here to review your entry for Event 7</t>
  </si>
  <si>
    <t>Click here to review your entry for Event 8</t>
  </si>
  <si>
    <t>Click here to review your entry for Event 9</t>
  </si>
  <si>
    <t>Click here to review your entry for Event 10</t>
  </si>
  <si>
    <t>Click here to review your entry for Event 11</t>
  </si>
  <si>
    <t>Click here to review your entry for Event 12</t>
  </si>
  <si>
    <t>Click here to review your entry for Event 13</t>
  </si>
  <si>
    <t>Click here to review your entry for Event 14</t>
  </si>
  <si>
    <t>Click here to review your entry for Event 15</t>
  </si>
  <si>
    <t>Click here to review your entry for Event 16</t>
  </si>
  <si>
    <t>Click here to review your entry for Event 17</t>
  </si>
  <si>
    <t>Click here to review your entry for Event 18</t>
  </si>
  <si>
    <t>Click here to review your entry for Event 19</t>
  </si>
  <si>
    <t>Click here to review your entry for Event 20</t>
  </si>
  <si>
    <t>Click here to review your entry for Event 21</t>
  </si>
  <si>
    <t>Click here to review your entry for Event 22</t>
  </si>
  <si>
    <t>Click here to review your entry for Event 23</t>
  </si>
  <si>
    <t>Click here to review your entry for Event 24</t>
  </si>
  <si>
    <t>Click here to review your entry for Event 25</t>
  </si>
  <si>
    <t>Scientific Meeting or Conference</t>
  </si>
  <si>
    <r>
      <t xml:space="preserve">Learn more about the different funding mechanisms offered by the committee
on the </t>
    </r>
    <r>
      <rPr>
        <b/>
        <u/>
        <sz val="10"/>
        <color theme="10"/>
        <rFont val="Arial"/>
        <family val="2"/>
      </rPr>
      <t>Community Support</t>
    </r>
    <r>
      <rPr>
        <u/>
        <sz val="10"/>
        <color theme="10"/>
        <rFont val="Arial"/>
        <family val="2"/>
      </rPr>
      <t xml:space="preserve"> page</t>
    </r>
  </si>
  <si>
    <t>Member Networks Annual Report 2021</t>
  </si>
  <si>
    <r>
      <t>Please complete this form by </t>
    </r>
    <r>
      <rPr>
        <b/>
        <sz val="11"/>
        <color theme="1"/>
        <rFont val="Arial"/>
        <family val="2"/>
      </rPr>
      <t>Friday 28 January 2022</t>
    </r>
    <r>
      <rPr>
        <sz val="11"/>
        <color theme="1"/>
        <rFont val="Arial"/>
        <family val="2"/>
      </rPr>
      <t>.</t>
    </r>
  </si>
  <si>
    <t>Annual Report 2021 - Checklist</t>
  </si>
  <si>
    <t>Click here to send your minutes to the Networks team</t>
  </si>
  <si>
    <t>Add information about your current committee members and 2021 meetings on the Committee page</t>
  </si>
  <si>
    <t>Please let us know what, for your committee, was a highlight of 2021:</t>
  </si>
  <si>
    <t>Activity/ event supported</t>
  </si>
  <si>
    <t>Please outline the support you provided in your sponsorship agreement</t>
  </si>
  <si>
    <t>Past</t>
  </si>
  <si>
    <t>Future</t>
  </si>
  <si>
    <t>Postponed event from 2020/2021</t>
  </si>
  <si>
    <r>
      <rPr>
        <b/>
        <sz val="11"/>
        <color theme="1"/>
        <rFont val="Arial"/>
        <family val="2"/>
      </rPr>
      <t>Have you sent us your minutes?</t>
    </r>
    <r>
      <rPr>
        <sz val="10"/>
        <color theme="1"/>
        <rFont val="Arial"/>
        <family val="2"/>
      </rPr>
      <t xml:space="preserve">
Member network secretaries should share committee meeting minutes with the Networks team. The Networks team will file member network minutes and maintain permanent records. 
We will also use your minutes to identify questions and issues raised by member networks and identify gaps for resources and training. </t>
    </r>
  </si>
  <si>
    <t>Meeting 13</t>
  </si>
  <si>
    <t>Meeting 14</t>
  </si>
  <si>
    <t>Meeting 15</t>
  </si>
  <si>
    <t>Membership number</t>
  </si>
  <si>
    <t>Full name</t>
  </si>
  <si>
    <t>Apprentices</t>
  </si>
  <si>
    <t>What was the approx. projected budget for this event?</t>
  </si>
  <si>
    <r>
      <t xml:space="preserve">It is a legal requirement that all hazards and risks be considered, assessed and managed for </t>
    </r>
    <r>
      <rPr>
        <b/>
        <sz val="10"/>
        <color theme="1"/>
        <rFont val="Arial"/>
        <family val="2"/>
      </rPr>
      <t>all</t>
    </r>
    <r>
      <rPr>
        <sz val="10"/>
        <color theme="1"/>
        <rFont val="Arial"/>
        <family val="2"/>
      </rPr>
      <t xml:space="preserve"> member network events to fulfil our duty of care towards everyone involved. Member network Secretaries should ensure that appropriate risk assessments are completed for all events and activities. Any events or activities organised by or associated with the committee targeted at engaging children </t>
    </r>
    <r>
      <rPr>
        <b/>
        <sz val="10"/>
        <color theme="1"/>
        <rFont val="Arial"/>
        <family val="2"/>
      </rPr>
      <t>must</t>
    </r>
    <r>
      <rPr>
        <sz val="10"/>
        <color theme="1"/>
        <rFont val="Arial"/>
        <family val="2"/>
      </rPr>
      <t xml:space="preserve"> comply with our safeguarding policies and procedures (Rule 8.3).</t>
    </r>
  </si>
  <si>
    <r>
      <t xml:space="preserve">Additional information
</t>
    </r>
    <r>
      <rPr>
        <sz val="10"/>
        <color theme="1"/>
        <rFont val="Arial"/>
        <family val="2"/>
      </rPr>
      <t>If you would like to provide additional information about your event (e.g. about the target audience, or link to photos or blog article), please include it here</t>
    </r>
  </si>
  <si>
    <t>Please use this space if you would like to provide comments about your committee makeup and diversity:</t>
  </si>
  <si>
    <r>
      <rPr>
        <b/>
        <sz val="10"/>
        <color theme="1"/>
        <rFont val="Arial"/>
        <family val="2"/>
      </rPr>
      <t>This section is for events organised by the committee, or as part of a collaboration with another network or organisation</t>
    </r>
    <r>
      <rPr>
        <sz val="10"/>
        <color theme="1"/>
        <rFont val="Arial"/>
        <family val="2"/>
      </rPr>
      <t xml:space="preserve">. If your committee supported the event (e.g. through a sponsorship agreement or conference exchange) but were not involved in the planning and implementation of the event then please add this information in the </t>
    </r>
    <r>
      <rPr>
        <b/>
        <sz val="10"/>
        <color theme="1"/>
        <rFont val="Arial"/>
        <family val="2"/>
      </rPr>
      <t>Community Support</t>
    </r>
    <r>
      <rPr>
        <sz val="10"/>
        <color theme="1"/>
        <rFont val="Arial"/>
        <family val="2"/>
      </rPr>
      <t xml:space="preserve"> section.</t>
    </r>
  </si>
  <si>
    <r>
      <t xml:space="preserve">This form has five parts:
 • </t>
    </r>
    <r>
      <rPr>
        <b/>
        <sz val="10"/>
        <color theme="1"/>
        <rFont val="Arial"/>
        <family val="2"/>
      </rPr>
      <t>Committee information</t>
    </r>
    <r>
      <rPr>
        <sz val="10"/>
        <color theme="1"/>
        <rFont val="Arial"/>
        <family val="2"/>
      </rPr>
      <t xml:space="preserve">
    Information about past meetings and your current committee members
 •</t>
    </r>
    <r>
      <rPr>
        <b/>
        <sz val="10"/>
        <color theme="1"/>
        <rFont val="Arial"/>
        <family val="2"/>
      </rPr>
      <t xml:space="preserve"> 2021 Events </t>
    </r>
    <r>
      <rPr>
        <sz val="10"/>
        <color theme="1"/>
        <rFont val="Arial"/>
        <family val="2"/>
      </rPr>
      <t xml:space="preserve">
    Information about planned events in 2021, including those postponed or cancelled due to Covid-19
 • </t>
    </r>
    <r>
      <rPr>
        <b/>
        <sz val="10"/>
        <color theme="1"/>
        <rFont val="Arial"/>
        <family val="2"/>
      </rPr>
      <t xml:space="preserve">Community support </t>
    </r>
    <r>
      <rPr>
        <sz val="10"/>
        <color theme="1"/>
        <rFont val="Arial"/>
        <family val="2"/>
      </rPr>
      <t xml:space="preserve">
    Information about how you have supported your community, e.g. through grants or bursaries, or by sponsoring
    grass-roots events, etc.
 • </t>
    </r>
    <r>
      <rPr>
        <b/>
        <sz val="10"/>
        <color theme="1"/>
        <rFont val="Arial"/>
        <family val="2"/>
      </rPr>
      <t>Member recognition</t>
    </r>
    <r>
      <rPr>
        <sz val="10"/>
        <color theme="1"/>
        <rFont val="Arial"/>
        <family val="2"/>
      </rPr>
      <t xml:space="preserve">
    Information about everything from formal prizes to informal thank yous
 • </t>
    </r>
    <r>
      <rPr>
        <b/>
        <sz val="10"/>
        <color theme="1"/>
        <rFont val="Arial"/>
        <family val="2"/>
      </rPr>
      <t>Future events</t>
    </r>
    <r>
      <rPr>
        <sz val="10"/>
        <color theme="1"/>
        <rFont val="Arial"/>
        <family val="2"/>
      </rPr>
      <t xml:space="preserve">
    Let us know about any future events you are planning for 2022 and beyond</t>
    </r>
  </si>
  <si>
    <t>2021 Events</t>
  </si>
  <si>
    <t>Please use this page to provide whatever information you have about any events your committee are planning from 1 January 2022. Please include events postponed due to the Covid-19 pandemic.</t>
  </si>
  <si>
    <t>Highlight of 2021?</t>
  </si>
  <si>
    <t>Committee insights</t>
  </si>
  <si>
    <t>Diversity/ makeup info</t>
  </si>
  <si>
    <t>Role</t>
  </si>
  <si>
    <t>Name</t>
  </si>
  <si>
    <t>Term of office</t>
  </si>
  <si>
    <t>Meetings</t>
  </si>
  <si>
    <t>How many meetings?</t>
  </si>
  <si>
    <t>Minutes received?</t>
  </si>
  <si>
    <t>This section is for events planned or hosted by the committee during 2021, including those postponed or cancelled due to Covid-19. Please include events sponsored by the committee on the Community support page.
The questions in this section are designed to capture information for the full breadth of member network activities, from retired member lunches to multi-day conferences. If the questions are not relevant to your event, please respond with "NA" or "Not Applicable".</t>
  </si>
  <si>
    <t>Add sponsorship information in the Community support section</t>
  </si>
  <si>
    <t>We ask for information about your event and audience to identify gaps in our offer to our members and the broader community, and common themes where we can improve the support and resources for our member network committees.
We are also asking about the continued impact of Covid-19 on member network events. We are aware of several cancellations and changes to events planned in 2020 as a result of Covid-19, and we would like to take this opportunity to see the full impact of the pandemic on member network events in 2021.</t>
  </si>
  <si>
    <t>Looking back at 2021</t>
  </si>
  <si>
    <t>Meeting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</si>
</sst>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_-[$£-809]* #,##0.00_-;\-[$£-809]* #,##0.00_-;_-[$£-809]* &quot;-&quot;??_-;_-@_-"/>
  </numFmts>
  <fonts count="30" x14ac:knownFonts="1">
    <font>
      <sz val="10"/>
      <color theme="1"/>
      <name val="Arial"/>
      <family val="2"/>
    </font>
    <font>
      <sz val="10"/>
      <color rgb="FFFF0000"/>
      <name val="Arial"/>
      <family val="2"/>
    </font>
    <font>
      <b/>
      <sz val="10"/>
      <color theme="1"/>
      <name val="Arial"/>
      <family val="2"/>
    </font>
    <font>
      <sz val="10"/>
      <name val="Arial"/>
      <family val="2"/>
    </font>
    <font>
      <u/>
      <sz val="10"/>
      <color theme="10"/>
      <name val="Arial"/>
      <family val="2"/>
    </font>
    <font>
      <b/>
      <sz val="11"/>
      <color theme="1"/>
      <name val="Arial"/>
      <family val="2"/>
    </font>
    <font>
      <b/>
      <u/>
      <sz val="10"/>
      <color theme="0"/>
      <name val="Arial"/>
      <family val="2"/>
    </font>
    <font>
      <b/>
      <sz val="10"/>
      <color theme="0"/>
      <name val="Arial"/>
      <family val="2"/>
    </font>
    <font>
      <b/>
      <sz val="10"/>
      <color rgb="FFFC4C02"/>
      <name val="Arial"/>
      <family val="2"/>
    </font>
    <font>
      <b/>
      <sz val="12"/>
      <color rgb="FFFF9E1B"/>
      <name val="Arial"/>
      <family val="2"/>
    </font>
    <font>
      <b/>
      <sz val="11"/>
      <color theme="0"/>
      <name val="Arial"/>
      <family val="2"/>
    </font>
    <font>
      <sz val="10"/>
      <color theme="0"/>
      <name val="Arial"/>
      <family val="2"/>
    </font>
    <font>
      <sz val="10"/>
      <color theme="1"/>
      <name val="Arial"/>
      <family val="2"/>
    </font>
    <font>
      <sz val="20"/>
      <color rgb="FF004976"/>
      <name val="Bree Serif"/>
    </font>
    <font>
      <sz val="9"/>
      <color indexed="81"/>
      <name val="Tahoma"/>
      <family val="2"/>
    </font>
    <font>
      <b/>
      <sz val="9"/>
      <color indexed="81"/>
      <name val="Tahoma"/>
      <family val="2"/>
    </font>
    <font>
      <b/>
      <sz val="14"/>
      <color theme="1"/>
      <name val="Arial"/>
      <family val="2"/>
    </font>
    <font>
      <b/>
      <sz val="10"/>
      <color rgb="FF004976"/>
      <name val="Arial"/>
      <family val="2"/>
    </font>
    <font>
      <sz val="10"/>
      <color rgb="FF54585A"/>
      <name val="Arial"/>
      <family val="2"/>
    </font>
    <font>
      <b/>
      <u/>
      <sz val="10"/>
      <color rgb="FF006F62"/>
      <name val="Arial"/>
      <family val="2"/>
    </font>
    <font>
      <b/>
      <sz val="10"/>
      <color rgb="FF006F62"/>
      <name val="Arial"/>
      <family val="2"/>
    </font>
    <font>
      <b/>
      <u/>
      <sz val="10"/>
      <color theme="10"/>
      <name val="Arial"/>
      <family val="2"/>
    </font>
    <font>
      <sz val="18"/>
      <color rgb="FF004976"/>
      <name val="Bree Serif"/>
    </font>
    <font>
      <b/>
      <sz val="14"/>
      <color theme="0"/>
      <name val="Arial"/>
      <family val="2"/>
    </font>
    <font>
      <sz val="11"/>
      <color theme="1"/>
      <name val="Arial"/>
      <family val="2"/>
    </font>
    <font>
      <b/>
      <sz val="12"/>
      <color theme="0"/>
      <name val="Arial"/>
      <family val="2"/>
    </font>
    <font>
      <b/>
      <sz val="14"/>
      <color rgb="FFFF9E1B"/>
      <name val="Arial"/>
      <family val="2"/>
    </font>
    <font>
      <b/>
      <sz val="14"/>
      <color rgb="FF004976"/>
      <name val="Arial"/>
      <family val="2"/>
    </font>
    <font>
      <b/>
      <sz val="12"/>
      <color theme="1"/>
      <name val="Arial"/>
      <family val="2"/>
    </font>
    <font>
      <sz val="12"/>
      <color rgb="FF006F62"/>
      <name val="Bree Serif"/>
    </font>
  </fonts>
  <fills count="8">
    <fill>
      <patternFill patternType="none"/>
    </fill>
    <fill>
      <patternFill patternType="gray125"/>
    </fill>
    <fill>
      <patternFill patternType="solid">
        <fgColor theme="0"/>
        <bgColor indexed="64"/>
      </patternFill>
    </fill>
    <fill>
      <patternFill patternType="solid">
        <fgColor rgb="FF54585A"/>
        <bgColor indexed="64"/>
      </patternFill>
    </fill>
    <fill>
      <patternFill patternType="solid">
        <fgColor rgb="FFFFFF00"/>
        <bgColor indexed="64"/>
      </patternFill>
    </fill>
    <fill>
      <patternFill patternType="solid">
        <fgColor rgb="FF004976"/>
        <bgColor indexed="64"/>
      </patternFill>
    </fill>
    <fill>
      <patternFill patternType="solid">
        <fgColor rgb="FF92D050"/>
        <bgColor indexed="64"/>
      </patternFill>
    </fill>
    <fill>
      <patternFill patternType="solid">
        <fgColor rgb="FF006F6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004976"/>
      </bottom>
      <diagonal/>
    </border>
    <border>
      <left style="thin">
        <color rgb="FF004976"/>
      </left>
      <right/>
      <top/>
      <bottom/>
      <diagonal/>
    </border>
    <border>
      <left/>
      <right/>
      <top style="thin">
        <color rgb="FF004976"/>
      </top>
      <bottom/>
      <diagonal/>
    </border>
    <border>
      <left style="thin">
        <color rgb="FF004976"/>
      </left>
      <right style="thin">
        <color rgb="FF004976"/>
      </right>
      <top style="thin">
        <color rgb="FF004976"/>
      </top>
      <bottom/>
      <diagonal/>
    </border>
    <border>
      <left style="thin">
        <color rgb="FF004976"/>
      </left>
      <right style="thin">
        <color rgb="FF004976"/>
      </right>
      <top/>
      <bottom style="thin">
        <color rgb="FF004976"/>
      </bottom>
      <diagonal/>
    </border>
    <border>
      <left/>
      <right style="thin">
        <color rgb="FF004976"/>
      </right>
      <top/>
      <bottom/>
      <diagonal/>
    </border>
    <border>
      <left style="thin">
        <color rgb="FF004976"/>
      </left>
      <right style="thin">
        <color rgb="FF004976"/>
      </right>
      <top/>
      <bottom/>
      <diagonal/>
    </border>
    <border>
      <left style="medium">
        <color indexed="64"/>
      </left>
      <right style="medium">
        <color indexed="64"/>
      </right>
      <top/>
      <bottom style="medium">
        <color indexed="64"/>
      </bottom>
      <diagonal/>
    </border>
    <border>
      <left style="medium">
        <color rgb="FF006F62"/>
      </left>
      <right style="medium">
        <color rgb="FF006F62"/>
      </right>
      <top style="medium">
        <color rgb="FF006F62"/>
      </top>
      <bottom style="medium">
        <color rgb="FF006F62"/>
      </bottom>
      <diagonal/>
    </border>
    <border>
      <left/>
      <right style="medium">
        <color indexed="64"/>
      </right>
      <top/>
      <bottom/>
      <diagonal/>
    </border>
    <border>
      <left style="thin">
        <color rgb="FF004976"/>
      </left>
      <right style="thin">
        <color rgb="FF004976"/>
      </right>
      <top style="thin">
        <color rgb="FF004976"/>
      </top>
      <bottom style="thin">
        <color rgb="FF004976"/>
      </bottom>
      <diagonal/>
    </border>
    <border>
      <left style="thin">
        <color rgb="FF004976"/>
      </left>
      <right/>
      <top style="thin">
        <color indexed="64"/>
      </top>
      <bottom/>
      <diagonal/>
    </border>
    <border>
      <left style="thin">
        <color rgb="FF004976"/>
      </left>
      <right/>
      <top/>
      <bottom style="thin">
        <color rgb="FF004976"/>
      </bottom>
      <diagonal/>
    </border>
    <border>
      <left style="thin">
        <color rgb="FF004976"/>
      </left>
      <right/>
      <top style="thin">
        <color rgb="FF004976"/>
      </top>
      <bottom/>
      <diagonal/>
    </border>
    <border>
      <left/>
      <right style="thin">
        <color rgb="FF004976"/>
      </right>
      <top style="thin">
        <color rgb="FF004976"/>
      </top>
      <bottom/>
      <diagonal/>
    </border>
    <border>
      <left/>
      <right style="thin">
        <color rgb="FF004976"/>
      </right>
      <top/>
      <bottom style="thin">
        <color rgb="FF004976"/>
      </bottom>
      <diagonal/>
    </border>
    <border>
      <left/>
      <right style="thin">
        <color rgb="FF004976"/>
      </right>
      <top style="thin">
        <color indexed="64"/>
      </top>
      <bottom/>
      <diagonal/>
    </border>
    <border>
      <left style="thin">
        <color rgb="FF004976"/>
      </left>
      <right/>
      <top style="thin">
        <color rgb="FF004976"/>
      </top>
      <bottom style="thin">
        <color indexed="64"/>
      </bottom>
      <diagonal/>
    </border>
    <border>
      <left/>
      <right style="thin">
        <color indexed="64"/>
      </right>
      <top style="thin">
        <color rgb="FF004976"/>
      </top>
      <bottom style="thin">
        <color indexed="64"/>
      </bottom>
      <diagonal/>
    </border>
    <border>
      <left style="thin">
        <color indexed="64"/>
      </left>
      <right/>
      <top style="thin">
        <color rgb="FF004976"/>
      </top>
      <bottom style="thin">
        <color indexed="64"/>
      </bottom>
      <diagonal/>
    </border>
    <border>
      <left/>
      <right/>
      <top style="thin">
        <color rgb="FF004976"/>
      </top>
      <bottom style="thin">
        <color indexed="64"/>
      </bottom>
      <diagonal/>
    </border>
    <border>
      <left style="thin">
        <color rgb="FF004976"/>
      </left>
      <right/>
      <top style="thin">
        <color rgb="FF004976"/>
      </top>
      <bottom style="thin">
        <color rgb="FF004976"/>
      </bottom>
      <diagonal/>
    </border>
    <border>
      <left/>
      <right/>
      <top style="thin">
        <color rgb="FF004976"/>
      </top>
      <bottom style="thin">
        <color rgb="FF004976"/>
      </bottom>
      <diagonal/>
    </border>
    <border>
      <left/>
      <right style="thin">
        <color rgb="FF004976"/>
      </right>
      <top style="thin">
        <color rgb="FF004976"/>
      </top>
      <bottom style="thin">
        <color rgb="FF004976"/>
      </bottom>
      <diagonal/>
    </border>
    <border>
      <left style="medium">
        <color rgb="FF004976"/>
      </left>
      <right style="medium">
        <color rgb="FF004976"/>
      </right>
      <top style="medium">
        <color rgb="FF004976"/>
      </top>
      <bottom/>
      <diagonal/>
    </border>
    <border>
      <left style="medium">
        <color rgb="FF004976"/>
      </left>
      <right style="medium">
        <color rgb="FF004976"/>
      </right>
      <top/>
      <bottom style="medium">
        <color rgb="FF004976"/>
      </bottom>
      <diagonal/>
    </border>
    <border>
      <left/>
      <right style="thin">
        <color rgb="FF004976"/>
      </right>
      <top style="thin">
        <color rgb="FF004976"/>
      </top>
      <bottom style="thin">
        <color indexed="64"/>
      </bottom>
      <diagonal/>
    </border>
    <border>
      <left/>
      <right/>
      <top style="medium">
        <color indexed="64"/>
      </top>
      <bottom/>
      <diagonal/>
    </border>
    <border>
      <left style="medium">
        <color indexed="64"/>
      </left>
      <right style="medium">
        <color indexed="64"/>
      </right>
      <top style="medium">
        <color indexed="64"/>
      </top>
      <bottom style="thin">
        <color rgb="FF004976"/>
      </bottom>
      <diagonal/>
    </border>
    <border>
      <left style="medium">
        <color indexed="64"/>
      </left>
      <right style="medium">
        <color indexed="64"/>
      </right>
      <top style="thin">
        <color rgb="FF004976"/>
      </top>
      <bottom style="medium">
        <color indexed="64"/>
      </bottom>
      <diagonal/>
    </border>
    <border>
      <left/>
      <right/>
      <top style="medium">
        <color rgb="FF004976"/>
      </top>
      <bottom/>
      <diagonal/>
    </border>
  </borders>
  <cellStyleXfs count="3">
    <xf numFmtId="0" fontId="0" fillId="0" borderId="0"/>
    <xf numFmtId="0" fontId="4" fillId="0" borderId="0" applyNumberFormat="0" applyFill="0" applyBorder="0" applyAlignment="0" applyProtection="0"/>
    <xf numFmtId="44" fontId="12" fillId="0" borderId="0" applyFont="0" applyFill="0" applyBorder="0" applyAlignment="0" applyProtection="0"/>
  </cellStyleXfs>
  <cellXfs count="511">
    <xf numFmtId="0" fontId="0" fillId="0" borderId="0" xfId="0"/>
    <xf numFmtId="0" fontId="2" fillId="0" borderId="0" xfId="0" applyFont="1"/>
    <xf numFmtId="0" fontId="0" fillId="2" borderId="0" xfId="0" applyFill="1"/>
    <xf numFmtId="0" fontId="0" fillId="2" borderId="0" xfId="0" applyFill="1" applyBorder="1"/>
    <xf numFmtId="0" fontId="0" fillId="2" borderId="2" xfId="0" applyFill="1" applyBorder="1"/>
    <xf numFmtId="0" fontId="2" fillId="2" borderId="0" xfId="0" applyFont="1" applyFill="1"/>
    <xf numFmtId="0" fontId="2" fillId="2" borderId="0" xfId="0" applyFont="1" applyFill="1" applyAlignment="1">
      <alignment wrapText="1"/>
    </xf>
    <xf numFmtId="0" fontId="2" fillId="2" borderId="0" xfId="0" applyFont="1" applyFill="1" applyAlignment="1">
      <alignment horizontal="center"/>
    </xf>
    <xf numFmtId="0" fontId="2" fillId="2" borderId="0" xfId="0" applyFont="1" applyFill="1" applyBorder="1" applyAlignment="1">
      <alignment horizontal="center" vertical="center"/>
    </xf>
    <xf numFmtId="0" fontId="2" fillId="3" borderId="0" xfId="0" applyFont="1" applyFill="1"/>
    <xf numFmtId="0" fontId="0" fillId="3" borderId="0" xfId="0" applyFill="1"/>
    <xf numFmtId="0" fontId="0" fillId="3" borderId="0" xfId="0" applyFill="1" applyBorder="1"/>
    <xf numFmtId="0" fontId="2" fillId="3" borderId="0" xfId="0" applyFont="1" applyFill="1" applyAlignment="1">
      <alignment horizontal="center" vertical="center"/>
    </xf>
    <xf numFmtId="0" fontId="2" fillId="2" borderId="0" xfId="0" applyFont="1" applyFill="1" applyAlignment="1">
      <alignment vertical="center"/>
    </xf>
    <xf numFmtId="0" fontId="0" fillId="2" borderId="0" xfId="0" applyFont="1" applyFill="1" applyBorder="1" applyAlignment="1">
      <alignment vertical="center"/>
    </xf>
    <xf numFmtId="0" fontId="0" fillId="2" borderId="0" xfId="0" applyFont="1" applyFill="1" applyAlignment="1">
      <alignment vertical="center" wrapText="1"/>
    </xf>
    <xf numFmtId="0" fontId="0" fillId="2" borderId="0" xfId="0" applyFont="1" applyFill="1" applyAlignment="1">
      <alignment vertical="center"/>
    </xf>
    <xf numFmtId="0" fontId="2" fillId="2" borderId="0" xfId="0" applyFont="1" applyFill="1" applyAlignment="1">
      <alignment horizontal="left"/>
    </xf>
    <xf numFmtId="0" fontId="0" fillId="2" borderId="0" xfId="0" applyFill="1" applyAlignment="1">
      <alignment vertical="top"/>
    </xf>
    <xf numFmtId="0" fontId="0" fillId="3" borderId="0" xfId="0" applyFill="1" applyAlignment="1">
      <alignment vertical="center"/>
    </xf>
    <xf numFmtId="0" fontId="0" fillId="2" borderId="0" xfId="0" applyFill="1" applyAlignment="1">
      <alignment wrapText="1"/>
    </xf>
    <xf numFmtId="0" fontId="0" fillId="3" borderId="0" xfId="0" applyFill="1" applyAlignment="1">
      <alignment vertical="center" wrapText="1"/>
    </xf>
    <xf numFmtId="0" fontId="0" fillId="2" borderId="0" xfId="0" applyFill="1" applyAlignment="1">
      <alignment vertical="center" wrapText="1"/>
    </xf>
    <xf numFmtId="0" fontId="0" fillId="0" borderId="0" xfId="0" applyBorder="1"/>
    <xf numFmtId="0" fontId="0" fillId="3" borderId="13" xfId="0" applyFill="1" applyBorder="1"/>
    <xf numFmtId="0" fontId="2" fillId="2" borderId="0" xfId="0" applyFont="1" applyFill="1" applyBorder="1"/>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7" fillId="2" borderId="0" xfId="0" applyFont="1" applyFill="1" applyBorder="1"/>
    <xf numFmtId="0" fontId="2" fillId="2" borderId="0" xfId="0" applyFont="1" applyFill="1" applyBorder="1" applyAlignment="1">
      <alignment horizontal="left"/>
    </xf>
    <xf numFmtId="0" fontId="0" fillId="2" borderId="0" xfId="0" applyFont="1" applyFill="1" applyBorder="1" applyAlignment="1"/>
    <xf numFmtId="0" fontId="0" fillId="0" borderId="16" xfId="0" applyFill="1" applyBorder="1"/>
    <xf numFmtId="0" fontId="0" fillId="0" borderId="0" xfId="0" applyFill="1" applyBorder="1"/>
    <xf numFmtId="0" fontId="0" fillId="0" borderId="17" xfId="0" applyFill="1" applyBorder="1"/>
    <xf numFmtId="0" fontId="0" fillId="0" borderId="13" xfId="0" applyFill="1" applyBorder="1"/>
    <xf numFmtId="0" fontId="0" fillId="2" borderId="0" xfId="0" applyFill="1" applyBorder="1" applyAlignment="1">
      <alignment vertical="center" wrapText="1"/>
    </xf>
    <xf numFmtId="0" fontId="0" fillId="2" borderId="0" xfId="0" applyFont="1" applyFill="1" applyAlignment="1">
      <alignment horizontal="left"/>
    </xf>
    <xf numFmtId="0" fontId="0" fillId="2" borderId="0" xfId="0" applyFont="1" applyFill="1" applyBorder="1" applyAlignment="1">
      <alignment horizontal="left"/>
    </xf>
    <xf numFmtId="0" fontId="0" fillId="0" borderId="0" xfId="0" applyFill="1"/>
    <xf numFmtId="0" fontId="0" fillId="3" borderId="0" xfId="0" applyFill="1" applyAlignment="1">
      <alignment wrapText="1"/>
    </xf>
    <xf numFmtId="0" fontId="2" fillId="2" borderId="15" xfId="0" applyFont="1" applyFill="1" applyBorder="1" applyAlignment="1">
      <alignment wrapText="1"/>
    </xf>
    <xf numFmtId="0" fontId="2" fillId="2" borderId="12" xfId="0" applyFont="1" applyFill="1" applyBorder="1" applyAlignment="1">
      <alignment wrapText="1"/>
    </xf>
    <xf numFmtId="0" fontId="0" fillId="2" borderId="16" xfId="0" applyFill="1" applyBorder="1" applyAlignment="1">
      <alignment wrapText="1"/>
    </xf>
    <xf numFmtId="0" fontId="0" fillId="2" borderId="10" xfId="0" applyFont="1" applyFill="1" applyBorder="1" applyAlignment="1">
      <alignment wrapText="1"/>
    </xf>
    <xf numFmtId="0" fontId="0" fillId="2" borderId="17" xfId="0" applyFill="1" applyBorder="1" applyAlignment="1">
      <alignment wrapText="1"/>
    </xf>
    <xf numFmtId="0" fontId="0" fillId="2" borderId="14" xfId="0" applyFont="1" applyFill="1" applyBorder="1" applyAlignment="1">
      <alignment wrapText="1"/>
    </xf>
    <xf numFmtId="0" fontId="2" fillId="2" borderId="11" xfId="0" applyFont="1" applyFill="1" applyBorder="1" applyAlignment="1">
      <alignment wrapText="1"/>
    </xf>
    <xf numFmtId="0" fontId="0" fillId="2" borderId="0" xfId="0" applyFill="1" applyBorder="1" applyAlignment="1">
      <alignment wrapText="1"/>
    </xf>
    <xf numFmtId="0" fontId="0" fillId="2" borderId="10" xfId="0" applyFill="1" applyBorder="1" applyAlignment="1">
      <alignment wrapText="1"/>
    </xf>
    <xf numFmtId="0" fontId="0" fillId="2" borderId="13" xfId="0" applyFill="1" applyBorder="1" applyAlignment="1">
      <alignment wrapText="1"/>
    </xf>
    <xf numFmtId="0" fontId="0" fillId="2" borderId="14" xfId="0" applyFill="1" applyBorder="1" applyAlignment="1">
      <alignment wrapText="1"/>
    </xf>
    <xf numFmtId="0" fontId="2" fillId="2" borderId="15" xfId="0" applyFont="1" applyFill="1" applyBorder="1" applyAlignment="1">
      <alignment horizontal="center" wrapText="1"/>
    </xf>
    <xf numFmtId="0" fontId="2" fillId="2" borderId="17" xfId="0" applyFont="1" applyFill="1" applyBorder="1" applyAlignment="1">
      <alignment horizontal="center" wrapText="1"/>
    </xf>
    <xf numFmtId="0" fontId="2" fillId="2" borderId="16" xfId="0" applyFont="1" applyFill="1" applyBorder="1" applyAlignment="1">
      <alignment horizontal="center" wrapText="1"/>
    </xf>
    <xf numFmtId="0" fontId="2" fillId="2" borderId="11" xfId="0" applyFont="1" applyFill="1" applyBorder="1" applyAlignment="1">
      <alignment horizontal="center" wrapText="1"/>
    </xf>
    <xf numFmtId="0" fontId="2" fillId="2" borderId="12" xfId="0" applyFont="1" applyFill="1" applyBorder="1" applyAlignment="1">
      <alignment horizontal="center" wrapText="1"/>
    </xf>
    <xf numFmtId="0" fontId="2" fillId="2" borderId="0" xfId="0" applyFont="1" applyFill="1" applyAlignment="1"/>
    <xf numFmtId="0" fontId="11" fillId="3" borderId="0" xfId="0" applyFont="1" applyFill="1"/>
    <xf numFmtId="0" fontId="11" fillId="2" borderId="0" xfId="0" applyFont="1" applyFill="1"/>
    <xf numFmtId="0" fontId="0" fillId="2" borderId="0" xfId="0" applyFill="1" applyAlignment="1">
      <alignment vertical="top" wrapText="1"/>
    </xf>
    <xf numFmtId="0" fontId="2" fillId="2" borderId="0" xfId="0" applyFont="1" applyFill="1" applyAlignment="1">
      <alignment vertical="top" wrapText="1"/>
    </xf>
    <xf numFmtId="0" fontId="0" fillId="4" borderId="13" xfId="0" applyFill="1" applyBorder="1" applyAlignment="1">
      <alignment vertical="center" wrapText="1"/>
    </xf>
    <xf numFmtId="0" fontId="0" fillId="6" borderId="0" xfId="0" applyFill="1" applyAlignment="1">
      <alignment wrapText="1"/>
    </xf>
    <xf numFmtId="14" fontId="0" fillId="2" borderId="6" xfId="0" applyNumberFormat="1" applyFill="1" applyBorder="1" applyProtection="1">
      <protection locked="0"/>
    </xf>
    <xf numFmtId="0" fontId="0" fillId="2" borderId="5" xfId="0" applyFill="1" applyBorder="1" applyProtection="1">
      <protection locked="0"/>
    </xf>
    <xf numFmtId="0" fontId="0" fillId="2" borderId="6" xfId="0" applyFont="1" applyFill="1" applyBorder="1" applyAlignment="1" applyProtection="1">
      <alignment vertical="center"/>
      <protection locked="0"/>
    </xf>
    <xf numFmtId="0" fontId="0" fillId="2" borderId="5" xfId="0" applyFont="1" applyFill="1" applyBorder="1" applyAlignment="1" applyProtection="1">
      <alignment vertical="center"/>
      <protection locked="0"/>
    </xf>
    <xf numFmtId="0" fontId="0" fillId="2" borderId="1" xfId="0" applyFill="1" applyBorder="1" applyProtection="1">
      <protection locked="0"/>
    </xf>
    <xf numFmtId="0" fontId="0" fillId="3" borderId="0" xfId="0" applyFill="1" applyProtection="1"/>
    <xf numFmtId="0" fontId="1" fillId="3" borderId="0" xfId="0" applyFont="1" applyFill="1" applyProtection="1"/>
    <xf numFmtId="0" fontId="2" fillId="3" borderId="0" xfId="0" applyFont="1" applyFill="1" applyProtection="1"/>
    <xf numFmtId="0" fontId="0" fillId="3" borderId="0" xfId="0" applyFont="1" applyFill="1" applyProtection="1"/>
    <xf numFmtId="0" fontId="0" fillId="3" borderId="0" xfId="0" applyFill="1" applyAlignment="1" applyProtection="1">
      <alignment vertical="center" wrapText="1"/>
    </xf>
    <xf numFmtId="0" fontId="0" fillId="2" borderId="0" xfId="0" applyFill="1" applyAlignment="1" applyProtection="1">
      <alignment vertical="center" wrapText="1"/>
    </xf>
    <xf numFmtId="0" fontId="1" fillId="2" borderId="0" xfId="0" applyFont="1" applyFill="1" applyAlignment="1" applyProtection="1">
      <alignment vertical="center" wrapText="1"/>
    </xf>
    <xf numFmtId="0" fontId="9" fillId="3" borderId="0" xfId="0" applyFont="1" applyFill="1" applyAlignment="1" applyProtection="1">
      <alignment horizontal="center" vertical="center" wrapText="1"/>
    </xf>
    <xf numFmtId="0" fontId="0" fillId="2" borderId="0" xfId="0" applyFill="1" applyProtection="1"/>
    <xf numFmtId="0" fontId="1" fillId="2" borderId="0" xfId="0" applyFont="1" applyFill="1" applyProtection="1"/>
    <xf numFmtId="0" fontId="2" fillId="2" borderId="0" xfId="0" applyFont="1" applyFill="1" applyProtection="1"/>
    <xf numFmtId="0" fontId="0" fillId="2" borderId="0" xfId="0" applyFont="1" applyFill="1" applyProtection="1"/>
    <xf numFmtId="0" fontId="2" fillId="2" borderId="0" xfId="0" applyFont="1" applyFill="1" applyAlignment="1" applyProtection="1">
      <alignment horizontal="left"/>
    </xf>
    <xf numFmtId="0" fontId="8" fillId="2" borderId="0" xfId="0" applyFont="1" applyFill="1" applyProtection="1"/>
    <xf numFmtId="0" fontId="0" fillId="2" borderId="0" xfId="0" applyFont="1" applyFill="1" applyBorder="1" applyProtection="1"/>
    <xf numFmtId="0" fontId="0" fillId="2" borderId="0" xfId="0" applyFont="1" applyFill="1" applyAlignment="1" applyProtection="1">
      <alignment vertical="top"/>
    </xf>
    <xf numFmtId="0" fontId="0" fillId="2" borderId="0" xfId="0" applyFill="1" applyBorder="1" applyProtection="1"/>
    <xf numFmtId="0" fontId="8" fillId="2" borderId="0" xfId="0" applyFont="1" applyFill="1" applyBorder="1" applyProtection="1"/>
    <xf numFmtId="0" fontId="0" fillId="3" borderId="0" xfId="0" applyFill="1" applyAlignment="1" applyProtection="1">
      <alignment vertical="center"/>
    </xf>
    <xf numFmtId="0" fontId="0" fillId="2" borderId="0" xfId="0" applyFill="1" applyAlignment="1" applyProtection="1">
      <alignment vertical="center"/>
    </xf>
    <xf numFmtId="0" fontId="2" fillId="2" borderId="0" xfId="0" applyFont="1" applyFill="1" applyAlignment="1" applyProtection="1">
      <alignment vertical="center"/>
    </xf>
    <xf numFmtId="0" fontId="8" fillId="2" borderId="0" xfId="0" applyFont="1" applyFill="1" applyAlignment="1" applyProtection="1">
      <alignment vertical="center"/>
    </xf>
    <xf numFmtId="0" fontId="0" fillId="2" borderId="4" xfId="0" applyFill="1" applyBorder="1" applyAlignment="1" applyProtection="1">
      <alignment wrapText="1"/>
      <protection locked="0"/>
    </xf>
    <xf numFmtId="0" fontId="9" fillId="2" borderId="0" xfId="0" applyFont="1" applyFill="1" applyAlignment="1" applyProtection="1">
      <alignment horizontal="center" vertical="center" wrapText="1"/>
    </xf>
    <xf numFmtId="0" fontId="8" fillId="3" borderId="0" xfId="0" applyFont="1" applyFill="1" applyProtection="1"/>
    <xf numFmtId="0" fontId="8" fillId="3" borderId="0" xfId="0" applyFont="1" applyFill="1" applyBorder="1" applyProtection="1"/>
    <xf numFmtId="0" fontId="8" fillId="3" borderId="0" xfId="0" applyFont="1" applyFill="1" applyAlignment="1" applyProtection="1">
      <alignment vertical="center"/>
    </xf>
    <xf numFmtId="0" fontId="0" fillId="3" borderId="0" xfId="0" applyFont="1" applyFill="1" applyBorder="1" applyProtection="1"/>
    <xf numFmtId="0" fontId="4" fillId="3" borderId="0" xfId="1" applyFont="1" applyFill="1" applyBorder="1" applyProtection="1"/>
    <xf numFmtId="0" fontId="2" fillId="2" borderId="0" xfId="0" applyFont="1" applyFill="1" applyAlignment="1"/>
    <xf numFmtId="0" fontId="0" fillId="2" borderId="0" xfId="0" applyFill="1" applyAlignment="1">
      <alignment horizontal="center" wrapText="1"/>
    </xf>
    <xf numFmtId="0" fontId="6" fillId="2" borderId="0" xfId="1" applyFont="1" applyFill="1" applyAlignment="1" applyProtection="1">
      <alignment horizontal="center" vertical="center" wrapText="1"/>
    </xf>
    <xf numFmtId="0" fontId="2" fillId="2" borderId="0" xfId="0" applyFont="1" applyFill="1" applyAlignment="1" applyProtection="1">
      <alignment vertical="top" wrapText="1"/>
    </xf>
    <xf numFmtId="0" fontId="2" fillId="2" borderId="0" xfId="0" applyFont="1" applyFill="1" applyAlignment="1" applyProtection="1">
      <alignment vertical="top"/>
    </xf>
    <xf numFmtId="0" fontId="8" fillId="2" borderId="0" xfId="0" applyFont="1" applyFill="1" applyAlignment="1" applyProtection="1">
      <alignment horizontal="center" vertical="center"/>
    </xf>
    <xf numFmtId="0" fontId="0" fillId="2" borderId="0" xfId="0" applyFill="1" applyAlignment="1" applyProtection="1">
      <alignment horizontal="center" vertical="center"/>
    </xf>
    <xf numFmtId="0" fontId="0" fillId="3" borderId="0" xfId="0" applyFill="1" applyAlignment="1" applyProtection="1">
      <alignment horizontal="center" vertical="center"/>
    </xf>
    <xf numFmtId="0" fontId="8" fillId="3" borderId="0" xfId="0" applyFont="1" applyFill="1" applyAlignment="1" applyProtection="1">
      <alignment horizontal="center" vertical="center"/>
    </xf>
    <xf numFmtId="0" fontId="17" fillId="2" borderId="0" xfId="0" applyFont="1" applyFill="1" applyAlignment="1" applyProtection="1">
      <alignment horizontal="center" vertical="center"/>
    </xf>
    <xf numFmtId="0" fontId="11" fillId="2" borderId="0" xfId="0" applyFont="1" applyFill="1" applyAlignment="1">
      <alignment vertical="top"/>
    </xf>
    <xf numFmtId="0" fontId="0" fillId="3" borderId="0" xfId="0" applyFill="1" applyAlignment="1">
      <alignment vertical="top" wrapText="1"/>
    </xf>
    <xf numFmtId="0" fontId="0" fillId="3" borderId="0" xfId="0" applyFill="1" applyAlignment="1">
      <alignment vertical="top"/>
    </xf>
    <xf numFmtId="0" fontId="11" fillId="2" borderId="0" xfId="0" applyFont="1" applyFill="1" applyAlignment="1">
      <alignment vertical="center"/>
    </xf>
    <xf numFmtId="0" fontId="0" fillId="2" borderId="0" xfId="0" applyFill="1" applyAlignment="1">
      <alignment horizontal="center" vertical="center"/>
    </xf>
    <xf numFmtId="0" fontId="0" fillId="4" borderId="14" xfId="0" applyFill="1" applyBorder="1" applyAlignment="1">
      <alignment vertical="center" wrapText="1"/>
    </xf>
    <xf numFmtId="0" fontId="0" fillId="2" borderId="17" xfId="0" applyFill="1" applyBorder="1" applyAlignment="1">
      <alignment horizontal="center" vertical="center" wrapText="1"/>
    </xf>
    <xf numFmtId="0" fontId="0" fillId="2" borderId="16" xfId="0" applyFill="1" applyBorder="1" applyAlignment="1">
      <alignment horizontal="center" vertical="center" wrapText="1"/>
    </xf>
    <xf numFmtId="0" fontId="0" fillId="0" borderId="0" xfId="0" applyFill="1" applyBorder="1" applyAlignment="1">
      <alignment vertical="center" wrapText="1"/>
    </xf>
    <xf numFmtId="0" fontId="0" fillId="2" borderId="10" xfId="0" applyFill="1" applyBorder="1" applyAlignment="1">
      <alignment vertical="center" wrapText="1"/>
    </xf>
    <xf numFmtId="0" fontId="0" fillId="6" borderId="0" xfId="0" applyFill="1" applyBorder="1" applyAlignment="1">
      <alignment vertical="center" wrapText="1"/>
    </xf>
    <xf numFmtId="0" fontId="1" fillId="2" borderId="0" xfId="0" applyFont="1" applyFill="1" applyBorder="1" applyAlignment="1">
      <alignment vertical="center" wrapText="1"/>
    </xf>
    <xf numFmtId="0" fontId="0" fillId="6" borderId="10" xfId="0" applyFill="1" applyBorder="1" applyAlignment="1">
      <alignment vertical="center" wrapText="1"/>
    </xf>
    <xf numFmtId="0" fontId="1" fillId="2" borderId="10" xfId="0" applyFont="1" applyFill="1" applyBorder="1" applyAlignment="1">
      <alignment vertical="center" wrapText="1"/>
    </xf>
    <xf numFmtId="0" fontId="0" fillId="4" borderId="0" xfId="0" applyFill="1" applyBorder="1" applyAlignment="1">
      <alignment vertical="center" wrapText="1"/>
    </xf>
    <xf numFmtId="0" fontId="0" fillId="4" borderId="10" xfId="0" applyFill="1" applyBorder="1" applyAlignment="1">
      <alignment vertical="center" wrapText="1"/>
    </xf>
    <xf numFmtId="0" fontId="0" fillId="2" borderId="0" xfId="0" applyFill="1" applyAlignment="1"/>
    <xf numFmtId="0" fontId="4" fillId="2" borderId="0" xfId="1" applyFill="1" applyBorder="1" applyAlignment="1" applyProtection="1">
      <alignment horizontal="left"/>
      <protection locked="0"/>
    </xf>
    <xf numFmtId="0" fontId="2" fillId="2" borderId="0" xfId="0" applyFont="1" applyFill="1" applyAlignment="1">
      <alignment vertical="center" wrapText="1"/>
    </xf>
    <xf numFmtId="0" fontId="11" fillId="3" borderId="0" xfId="0" applyFont="1" applyFill="1" applyProtection="1"/>
    <xf numFmtId="0" fontId="0" fillId="3" borderId="0" xfId="0" applyFill="1" applyAlignment="1" applyProtection="1">
      <alignment vertical="top"/>
    </xf>
    <xf numFmtId="0" fontId="18" fillId="3" borderId="0" xfId="0" applyFont="1" applyFill="1" applyProtection="1"/>
    <xf numFmtId="0" fontId="11" fillId="2" borderId="0" xfId="0" applyFont="1" applyFill="1" applyProtection="1"/>
    <xf numFmtId="0" fontId="0" fillId="2" borderId="0" xfId="0" applyFill="1" applyAlignment="1" applyProtection="1">
      <alignment vertical="top"/>
    </xf>
    <xf numFmtId="0" fontId="17" fillId="2" borderId="0" xfId="0" applyFont="1" applyFill="1" applyAlignment="1" applyProtection="1">
      <alignment vertical="center" wrapText="1"/>
    </xf>
    <xf numFmtId="0" fontId="0" fillId="3" borderId="0" xfId="0" applyFill="1" applyBorder="1" applyAlignment="1">
      <alignment wrapText="1"/>
    </xf>
    <xf numFmtId="0" fontId="0" fillId="2" borderId="11" xfId="0" applyFill="1" applyBorder="1" applyAlignment="1">
      <alignment horizontal="center" vertical="center" wrapText="1"/>
    </xf>
    <xf numFmtId="0" fontId="0" fillId="2" borderId="12" xfId="0" applyFill="1" applyBorder="1" applyAlignment="1">
      <alignment horizont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3" borderId="0" xfId="0" applyFont="1" applyFill="1" applyAlignment="1">
      <alignment vertical="center" wrapText="1"/>
    </xf>
    <xf numFmtId="0" fontId="0" fillId="0" borderId="0" xfId="0" applyAlignment="1">
      <alignment horizontal="center"/>
    </xf>
    <xf numFmtId="0" fontId="0" fillId="2" borderId="6" xfId="0" applyFill="1" applyBorder="1" applyAlignment="1" applyProtection="1">
      <alignment vertical="top" wrapText="1"/>
      <protection locked="0"/>
    </xf>
    <xf numFmtId="0" fontId="0" fillId="2" borderId="13" xfId="0" applyFill="1" applyBorder="1" applyAlignment="1">
      <alignment vertical="center" wrapText="1"/>
    </xf>
    <xf numFmtId="0" fontId="0" fillId="2" borderId="14" xfId="0" applyFill="1" applyBorder="1" applyAlignment="1">
      <alignment vertical="center" wrapText="1"/>
    </xf>
    <xf numFmtId="0" fontId="2" fillId="2" borderId="0" xfId="0" applyFont="1" applyFill="1" applyAlignment="1"/>
    <xf numFmtId="0" fontId="2" fillId="2" borderId="0" xfId="0" applyFont="1" applyFill="1" applyAlignment="1">
      <alignment horizontal="left"/>
    </xf>
    <xf numFmtId="0" fontId="0" fillId="0" borderId="0" xfId="0" applyAlignment="1">
      <alignment horizontal="center"/>
    </xf>
    <xf numFmtId="14" fontId="0" fillId="2" borderId="1" xfId="0" applyNumberFormat="1" applyFill="1" applyBorder="1" applyProtection="1">
      <protection locked="0"/>
    </xf>
    <xf numFmtId="0" fontId="0" fillId="3" borderId="23" xfId="0" applyFill="1" applyBorder="1"/>
    <xf numFmtId="0" fontId="0" fillId="3" borderId="24" xfId="0" applyFill="1" applyBorder="1"/>
    <xf numFmtId="0" fontId="0" fillId="3" borderId="28" xfId="0" applyFill="1" applyBorder="1"/>
    <xf numFmtId="0" fontId="2" fillId="0" borderId="0" xfId="0" applyFont="1" applyAlignment="1">
      <alignment horizontal="center"/>
    </xf>
    <xf numFmtId="0" fontId="8" fillId="2" borderId="0" xfId="0" applyFont="1" applyFill="1" applyAlignment="1" applyProtection="1">
      <alignment vertical="top"/>
    </xf>
    <xf numFmtId="0" fontId="8" fillId="3" borderId="0" xfId="0" applyFont="1" applyFill="1" applyAlignment="1" applyProtection="1">
      <alignment vertical="top"/>
    </xf>
    <xf numFmtId="0" fontId="6" fillId="5" borderId="0" xfId="1" applyFont="1" applyFill="1" applyAlignment="1" applyProtection="1">
      <alignment horizontal="center" vertical="center" wrapText="1"/>
      <protection locked="0"/>
    </xf>
    <xf numFmtId="0" fontId="0" fillId="2" borderId="0" xfId="0" applyFont="1" applyFill="1" applyAlignment="1" applyProtection="1">
      <alignment horizontal="left" indent="3"/>
    </xf>
    <xf numFmtId="0" fontId="7" fillId="2" borderId="0" xfId="0" applyFont="1" applyFill="1" applyAlignment="1">
      <alignment vertical="center"/>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0" fillId="0" borderId="8" xfId="0" applyBorder="1"/>
    <xf numFmtId="0" fontId="0" fillId="0" borderId="30" xfId="0" applyBorder="1"/>
    <xf numFmtId="0" fontId="0" fillId="0" borderId="9" xfId="0" applyBorder="1"/>
    <xf numFmtId="0" fontId="0" fillId="0" borderId="8" xfId="0" applyFill="1" applyBorder="1"/>
    <xf numFmtId="0" fontId="0" fillId="0" borderId="9" xfId="0" applyFill="1" applyBorder="1"/>
    <xf numFmtId="0" fontId="0" fillId="0" borderId="30" xfId="0" applyFill="1" applyBorder="1"/>
    <xf numFmtId="0" fontId="2" fillId="2" borderId="0" xfId="0" applyFont="1" applyFill="1" applyAlignment="1">
      <alignment horizontal="left"/>
    </xf>
    <xf numFmtId="0" fontId="2" fillId="2" borderId="0" xfId="0" applyFont="1" applyFill="1" applyAlignment="1">
      <alignment horizontal="center" vertical="center" wrapText="1"/>
    </xf>
    <xf numFmtId="0" fontId="6" fillId="2" borderId="0" xfId="1" applyFont="1" applyFill="1" applyAlignment="1" applyProtection="1">
      <alignment horizontal="center" vertical="center"/>
    </xf>
    <xf numFmtId="0" fontId="19" fillId="2" borderId="31" xfId="1" applyFont="1" applyFill="1" applyBorder="1" applyAlignment="1" applyProtection="1">
      <alignment horizontal="center" vertical="center"/>
      <protection locked="0"/>
    </xf>
    <xf numFmtId="0" fontId="2" fillId="4" borderId="17" xfId="0" applyFont="1" applyFill="1" applyBorder="1" applyAlignment="1">
      <alignment horizontal="center" vertical="center" wrapText="1"/>
    </xf>
    <xf numFmtId="0" fontId="0" fillId="4" borderId="13" xfId="0" applyFont="1" applyFill="1" applyBorder="1" applyAlignment="1">
      <alignment vertical="center" wrapText="1"/>
    </xf>
    <xf numFmtId="0" fontId="0" fillId="4" borderId="14" xfId="0" applyFont="1" applyFill="1" applyBorder="1" applyAlignment="1">
      <alignment vertical="center" wrapText="1"/>
    </xf>
    <xf numFmtId="0" fontId="20" fillId="3" borderId="0" xfId="0" applyFont="1" applyFill="1" applyAlignment="1" applyProtection="1">
      <alignment horizontal="center" vertical="center"/>
    </xf>
    <xf numFmtId="0" fontId="20" fillId="3" borderId="0" xfId="0" applyFont="1" applyFill="1" applyAlignment="1" applyProtection="1">
      <alignment horizontal="center" vertical="center" wrapText="1"/>
    </xf>
    <xf numFmtId="0" fontId="20" fillId="3" borderId="0" xfId="0" applyFont="1" applyFill="1" applyProtection="1"/>
    <xf numFmtId="0" fontId="2" fillId="2" borderId="0" xfId="0" applyFont="1" applyFill="1" applyAlignment="1">
      <alignment horizontal="center" wrapText="1"/>
    </xf>
    <xf numFmtId="0" fontId="7" fillId="2" borderId="0" xfId="0" applyFont="1" applyFill="1" applyAlignment="1" applyProtection="1">
      <alignment vertical="center" wrapText="1"/>
    </xf>
    <xf numFmtId="0" fontId="23" fillId="5" borderId="0" xfId="0" applyFont="1" applyFill="1" applyAlignment="1" applyProtection="1">
      <alignment horizontal="center" vertical="center" wrapText="1"/>
    </xf>
    <xf numFmtId="0" fontId="2" fillId="4" borderId="0" xfId="0" applyFont="1" applyFill="1" applyAlignment="1">
      <alignment vertical="top" wrapText="1"/>
    </xf>
    <xf numFmtId="0" fontId="2" fillId="2" borderId="16" xfId="0" applyFont="1" applyFill="1" applyBorder="1" applyAlignment="1">
      <alignment wrapText="1"/>
    </xf>
    <xf numFmtId="0" fontId="2" fillId="2" borderId="0" xfId="0" applyFont="1" applyFill="1" applyBorder="1" applyAlignment="1">
      <alignment wrapText="1"/>
    </xf>
    <xf numFmtId="0" fontId="2" fillId="2" borderId="10" xfId="0" applyFont="1" applyFill="1" applyBorder="1" applyAlignment="1">
      <alignment wrapText="1"/>
    </xf>
    <xf numFmtId="0" fontId="0" fillId="2" borderId="0" xfId="0" applyFont="1" applyFill="1" applyAlignment="1" applyProtection="1">
      <alignment vertical="top" wrapText="1"/>
    </xf>
    <xf numFmtId="0" fontId="0" fillId="2" borderId="0" xfId="0" applyFont="1" applyFill="1" applyAlignment="1" applyProtection="1">
      <alignment vertical="center" wrapText="1"/>
    </xf>
    <xf numFmtId="0" fontId="0" fillId="0" borderId="0" xfId="0" applyFill="1" applyBorder="1" applyAlignment="1">
      <alignment horizontal="center" vertical="center" wrapText="1"/>
    </xf>
    <xf numFmtId="0" fontId="0" fillId="0" borderId="0" xfId="0" applyFill="1" applyProtection="1"/>
    <xf numFmtId="0" fontId="6" fillId="0" borderId="0" xfId="1" applyFont="1" applyFill="1" applyAlignment="1" applyProtection="1">
      <alignment horizontal="center" vertical="center"/>
    </xf>
    <xf numFmtId="0" fontId="0" fillId="0" borderId="0" xfId="0" applyFill="1" applyAlignment="1" applyProtection="1">
      <alignment horizontal="center" vertical="center"/>
    </xf>
    <xf numFmtId="0" fontId="6" fillId="0" borderId="0" xfId="1" applyFont="1" applyFill="1" applyAlignment="1" applyProtection="1">
      <alignment vertical="center"/>
    </xf>
    <xf numFmtId="0" fontId="0" fillId="3" borderId="26" xfId="0" applyFill="1" applyBorder="1"/>
    <xf numFmtId="0" fontId="0" fillId="3" borderId="29" xfId="0" applyFill="1" applyBorder="1"/>
    <xf numFmtId="0" fontId="0" fillId="0" borderId="36" xfId="0" applyBorder="1"/>
    <xf numFmtId="0" fontId="0" fillId="0" borderId="25" xfId="0" applyBorder="1"/>
    <xf numFmtId="0" fontId="0" fillId="0" borderId="37" xfId="0" applyBorder="1"/>
    <xf numFmtId="0" fontId="0" fillId="0" borderId="24" xfId="0" applyBorder="1"/>
    <xf numFmtId="0" fontId="0" fillId="0" borderId="28" xfId="0" applyBorder="1"/>
    <xf numFmtId="0" fontId="0" fillId="0" borderId="35" xfId="0" applyBorder="1"/>
    <xf numFmtId="0" fontId="0" fillId="0" borderId="23" xfId="0" applyBorder="1"/>
    <xf numFmtId="0" fontId="0" fillId="0" borderId="38" xfId="0" applyBorder="1"/>
    <xf numFmtId="14" fontId="0" fillId="0" borderId="0" xfId="0" applyNumberFormat="1" applyFill="1" applyBorder="1"/>
    <xf numFmtId="0" fontId="0" fillId="2" borderId="0" xfId="0" applyFill="1" applyAlignment="1" applyProtection="1">
      <alignment vertical="top" wrapText="1"/>
    </xf>
    <xf numFmtId="0" fontId="7" fillId="2" borderId="0" xfId="0" applyFont="1" applyFill="1" applyAlignment="1" applyProtection="1">
      <alignment vertical="center"/>
    </xf>
    <xf numFmtId="0" fontId="7" fillId="2" borderId="0" xfId="0" applyFont="1" applyFill="1" applyAlignment="1" applyProtection="1">
      <alignment horizontal="center" vertical="center" wrapText="1"/>
    </xf>
    <xf numFmtId="0" fontId="7" fillId="2" borderId="0" xfId="0" applyFont="1" applyFill="1" applyAlignment="1" applyProtection="1">
      <alignment horizontal="center" vertical="center"/>
    </xf>
    <xf numFmtId="0" fontId="0" fillId="3" borderId="0" xfId="0" applyFill="1" applyAlignment="1" applyProtection="1">
      <alignment vertical="top" wrapText="1"/>
    </xf>
    <xf numFmtId="0" fontId="11" fillId="2" borderId="0" xfId="0" applyFont="1" applyFill="1" applyAlignment="1" applyProtection="1">
      <alignment vertical="center"/>
    </xf>
    <xf numFmtId="0" fontId="11" fillId="2" borderId="0" xfId="0" applyFont="1" applyFill="1" applyBorder="1" applyProtection="1"/>
    <xf numFmtId="0" fontId="2" fillId="2" borderId="0" xfId="0" applyFont="1" applyFill="1" applyBorder="1" applyAlignment="1" applyProtection="1">
      <alignment vertical="center"/>
    </xf>
    <xf numFmtId="0" fontId="0" fillId="2" borderId="0" xfId="0" applyFill="1" applyBorder="1" applyAlignment="1" applyProtection="1">
      <alignment vertical="top" wrapText="1"/>
    </xf>
    <xf numFmtId="0" fontId="0" fillId="2" borderId="0" xfId="0" applyFill="1" applyBorder="1" applyAlignment="1" applyProtection="1">
      <alignment vertical="top"/>
    </xf>
    <xf numFmtId="0" fontId="0" fillId="3" borderId="0" xfId="0" applyFill="1" applyBorder="1" applyProtection="1"/>
    <xf numFmtId="0" fontId="2" fillId="2" borderId="0" xfId="0" applyFont="1" applyFill="1" applyBorder="1" applyAlignment="1" applyProtection="1">
      <alignment vertical="top" wrapText="1"/>
    </xf>
    <xf numFmtId="0" fontId="2" fillId="2" borderId="0" xfId="0" applyFont="1" applyFill="1" applyBorder="1" applyAlignment="1" applyProtection="1">
      <alignment horizontal="center" vertical="top" wrapText="1"/>
    </xf>
    <xf numFmtId="0" fontId="2" fillId="0" borderId="0" xfId="0" applyFont="1" applyBorder="1" applyAlignment="1">
      <alignment vertical="center"/>
    </xf>
    <xf numFmtId="0" fontId="0" fillId="0" borderId="26" xfId="0" applyBorder="1" applyAlignment="1">
      <alignment horizontal="center"/>
    </xf>
    <xf numFmtId="0" fontId="0" fillId="0" borderId="29" xfId="0" applyBorder="1" applyAlignment="1">
      <alignment horizontal="center"/>
    </xf>
    <xf numFmtId="0" fontId="0" fillId="0" borderId="27" xfId="0" applyBorder="1" applyAlignment="1">
      <alignment horizontal="center"/>
    </xf>
    <xf numFmtId="0" fontId="0" fillId="0" borderId="25" xfId="0" applyBorder="1" applyAlignment="1">
      <alignment horizontal="center"/>
    </xf>
    <xf numFmtId="0" fontId="0" fillId="0" borderId="37" xfId="0" applyBorder="1" applyAlignment="1">
      <alignment horizontal="center"/>
    </xf>
    <xf numFmtId="0" fontId="0" fillId="0" borderId="36" xfId="0" applyBorder="1" applyAlignment="1">
      <alignment horizontal="center"/>
    </xf>
    <xf numFmtId="0" fontId="0" fillId="0" borderId="29" xfId="0" applyBorder="1"/>
    <xf numFmtId="0" fontId="0" fillId="0" borderId="27" xfId="0" applyBorder="1"/>
    <xf numFmtId="0" fontId="0" fillId="3" borderId="26" xfId="0" applyFill="1" applyBorder="1" applyAlignment="1">
      <alignment horizontal="center"/>
    </xf>
    <xf numFmtId="0" fontId="0" fillId="3" borderId="27" xfId="0" applyFill="1" applyBorder="1"/>
    <xf numFmtId="0" fontId="0" fillId="3" borderId="25" xfId="0" applyFill="1" applyBorder="1" applyAlignment="1">
      <alignment horizontal="center"/>
    </xf>
    <xf numFmtId="0" fontId="0" fillId="3" borderId="37" xfId="0" applyFill="1" applyBorder="1" applyAlignment="1">
      <alignment horizontal="center"/>
    </xf>
    <xf numFmtId="0" fontId="0" fillId="3" borderId="38" xfId="0" applyFill="1" applyBorder="1"/>
    <xf numFmtId="0" fontId="0" fillId="2" borderId="0" xfId="0" applyFont="1" applyFill="1" applyBorder="1" applyAlignment="1" applyProtection="1">
      <alignment vertical="top" wrapText="1"/>
    </xf>
    <xf numFmtId="0" fontId="0" fillId="0" borderId="26" xfId="0" applyBorder="1"/>
    <xf numFmtId="0" fontId="0" fillId="3" borderId="36" xfId="0" applyFill="1" applyBorder="1"/>
    <xf numFmtId="0" fontId="0" fillId="3" borderId="35" xfId="0" applyFill="1" applyBorder="1"/>
    <xf numFmtId="0" fontId="0" fillId="3" borderId="37" xfId="0" applyFill="1" applyBorder="1"/>
    <xf numFmtId="0" fontId="2" fillId="0" borderId="0" xfId="0" applyFont="1" applyFill="1" applyProtection="1"/>
    <xf numFmtId="0" fontId="0" fillId="2" borderId="5" xfId="0" applyFont="1" applyFill="1" applyBorder="1" applyAlignment="1" applyProtection="1">
      <alignment vertical="center"/>
    </xf>
    <xf numFmtId="0" fontId="0" fillId="2" borderId="6" xfId="0" applyFont="1" applyFill="1" applyBorder="1" applyAlignment="1" applyProtection="1">
      <alignment vertical="center"/>
    </xf>
    <xf numFmtId="0" fontId="0" fillId="2" borderId="0" xfId="0" applyFont="1" applyFill="1" applyAlignment="1" applyProtection="1">
      <alignment vertical="center"/>
    </xf>
    <xf numFmtId="0" fontId="0" fillId="2" borderId="5" xfId="0" applyFill="1" applyBorder="1" applyProtection="1"/>
    <xf numFmtId="14" fontId="0" fillId="2" borderId="6" xfId="0" applyNumberFormat="1" applyFill="1" applyBorder="1" applyProtection="1"/>
    <xf numFmtId="0" fontId="26" fillId="3" borderId="0" xfId="0" applyFont="1" applyFill="1" applyAlignment="1" applyProtection="1">
      <alignment horizontal="center" vertical="center" wrapText="1"/>
    </xf>
    <xf numFmtId="0" fontId="16" fillId="2" borderId="0" xfId="0" applyFont="1" applyFill="1" applyAlignment="1" applyProtection="1">
      <alignment wrapText="1"/>
    </xf>
    <xf numFmtId="0" fontId="27" fillId="2" borderId="0" xfId="0" applyFont="1" applyFill="1" applyAlignment="1" applyProtection="1">
      <alignment wrapText="1"/>
    </xf>
    <xf numFmtId="0" fontId="27" fillId="2" borderId="0" xfId="0" applyFont="1" applyFill="1" applyAlignment="1" applyProtection="1">
      <alignment vertical="top" wrapText="1"/>
    </xf>
    <xf numFmtId="0" fontId="27" fillId="2" borderId="0" xfId="0" applyFont="1" applyFill="1" applyAlignment="1" applyProtection="1">
      <alignment vertical="center" wrapText="1"/>
    </xf>
    <xf numFmtId="0" fontId="0" fillId="2" borderId="4" xfId="0" applyFont="1" applyFill="1" applyBorder="1" applyAlignment="1" applyProtection="1">
      <alignment vertical="top" wrapText="1"/>
      <protection locked="0"/>
    </xf>
    <xf numFmtId="0" fontId="0" fillId="2" borderId="6" xfId="0" applyFont="1" applyFill="1" applyBorder="1" applyAlignment="1" applyProtection="1">
      <alignment vertical="top" wrapText="1"/>
      <protection locked="0"/>
    </xf>
    <xf numFmtId="0" fontId="3" fillId="2" borderId="6" xfId="0" applyFont="1" applyFill="1" applyBorder="1" applyAlignment="1" applyProtection="1">
      <alignment vertical="top" wrapText="1"/>
      <protection locked="0"/>
    </xf>
    <xf numFmtId="0" fontId="2" fillId="2" borderId="0" xfId="0" applyFont="1" applyFill="1" applyAlignment="1" applyProtection="1"/>
    <xf numFmtId="0" fontId="10" fillId="3" borderId="0" xfId="0" applyFont="1" applyFill="1" applyAlignment="1" applyProtection="1">
      <alignment vertical="center" wrapText="1"/>
    </xf>
    <xf numFmtId="0" fontId="10" fillId="2" borderId="0" xfId="0" applyFont="1" applyFill="1" applyAlignment="1" applyProtection="1">
      <alignment vertical="center" wrapText="1"/>
    </xf>
    <xf numFmtId="0" fontId="19" fillId="3" borderId="0" xfId="1" applyFont="1" applyFill="1" applyBorder="1" applyAlignment="1" applyProtection="1">
      <alignment horizontal="center" vertical="center"/>
      <protection locked="0"/>
    </xf>
    <xf numFmtId="0" fontId="25" fillId="5" borderId="0" xfId="0" applyFont="1" applyFill="1" applyAlignment="1" applyProtection="1">
      <alignment vertical="center" wrapText="1"/>
    </xf>
    <xf numFmtId="0" fontId="25" fillId="2" borderId="0" xfId="0" applyFont="1" applyFill="1" applyAlignment="1" applyProtection="1">
      <alignment vertical="center" wrapText="1"/>
    </xf>
    <xf numFmtId="0" fontId="0" fillId="0" borderId="0" xfId="0" applyFill="1" applyBorder="1" applyAlignment="1">
      <alignment horizontal="center"/>
    </xf>
    <xf numFmtId="0" fontId="0" fillId="0" borderId="0" xfId="0" applyFill="1" applyAlignment="1">
      <alignment horizontal="center"/>
    </xf>
    <xf numFmtId="0" fontId="0" fillId="0" borderId="16" xfId="0" applyFill="1" applyBorder="1" applyAlignment="1">
      <alignment horizontal="center"/>
    </xf>
    <xf numFmtId="0" fontId="0" fillId="0" borderId="10" xfId="0" applyFill="1" applyBorder="1"/>
    <xf numFmtId="0" fontId="0" fillId="0" borderId="17" xfId="0" applyFill="1" applyBorder="1" applyAlignment="1">
      <alignment horizontal="center"/>
    </xf>
    <xf numFmtId="14" fontId="0" fillId="0" borderId="13" xfId="0" applyNumberFormat="1" applyFill="1" applyBorder="1"/>
    <xf numFmtId="0" fontId="0" fillId="0" borderId="14" xfId="0" applyFill="1" applyBorder="1"/>
    <xf numFmtId="0" fontId="2" fillId="0" borderId="0" xfId="0" applyFont="1" applyFill="1" applyAlignment="1" applyProtection="1">
      <alignment horizontal="left"/>
    </xf>
    <xf numFmtId="0" fontId="0" fillId="0" borderId="0" xfId="0" applyFont="1" applyFill="1" applyAlignment="1" applyProtection="1">
      <alignment horizontal="left"/>
    </xf>
    <xf numFmtId="0" fontId="2" fillId="0" borderId="0" xfId="0" applyFont="1" applyFill="1" applyAlignment="1" applyProtection="1">
      <alignment horizontal="left" vertical="top" wrapText="1"/>
    </xf>
    <xf numFmtId="0" fontId="27" fillId="0" borderId="0" xfId="0" applyFont="1" applyFill="1" applyAlignment="1" applyProtection="1">
      <alignment wrapText="1"/>
    </xf>
    <xf numFmtId="0" fontId="0" fillId="0" borderId="0" xfId="0" applyFont="1" applyFill="1" applyAlignment="1" applyProtection="1">
      <alignment vertical="top"/>
    </xf>
    <xf numFmtId="0" fontId="0" fillId="0" borderId="0" xfId="0" applyFont="1" applyFill="1" applyBorder="1" applyProtection="1"/>
    <xf numFmtId="0" fontId="27" fillId="0" borderId="0" xfId="0" applyFont="1" applyFill="1" applyAlignment="1" applyProtection="1">
      <alignment vertical="center" wrapText="1"/>
    </xf>
    <xf numFmtId="0" fontId="2" fillId="0" borderId="0" xfId="0" applyFont="1" applyFill="1" applyAlignment="1" applyProtection="1">
      <alignment vertical="top" wrapText="1"/>
    </xf>
    <xf numFmtId="0" fontId="0" fillId="0" borderId="0" xfId="0" applyFont="1" applyFill="1" applyAlignment="1" applyProtection="1">
      <alignment horizontal="left" indent="3"/>
    </xf>
    <xf numFmtId="0" fontId="0" fillId="0" borderId="0" xfId="0" applyFont="1" applyFill="1" applyProtection="1"/>
    <xf numFmtId="0" fontId="2" fillId="0" borderId="0" xfId="0" applyFont="1" applyFill="1" applyAlignment="1" applyProtection="1">
      <alignment vertical="top"/>
    </xf>
    <xf numFmtId="0" fontId="0" fillId="3" borderId="16" xfId="0" applyFill="1" applyBorder="1"/>
    <xf numFmtId="0" fontId="0" fillId="3" borderId="10" xfId="0" applyFill="1" applyBorder="1"/>
    <xf numFmtId="0" fontId="0" fillId="3" borderId="17" xfId="0" applyFill="1" applyBorder="1"/>
    <xf numFmtId="0" fontId="0" fillId="3" borderId="14" xfId="0" applyFill="1" applyBorder="1"/>
    <xf numFmtId="0" fontId="0" fillId="3" borderId="2" xfId="0" applyFill="1" applyBorder="1"/>
    <xf numFmtId="0" fontId="0" fillId="3" borderId="3" xfId="0" applyFill="1" applyBorder="1"/>
    <xf numFmtId="0" fontId="0" fillId="0" borderId="19" xfId="0" applyFill="1" applyBorder="1" applyAlignment="1">
      <alignment horizontal="center" vertical="center" wrapText="1"/>
    </xf>
    <xf numFmtId="0" fontId="0" fillId="3" borderId="19" xfId="0" applyFill="1" applyBorder="1" applyAlignment="1">
      <alignment horizontal="center" vertical="center" wrapText="1"/>
    </xf>
    <xf numFmtId="0" fontId="0" fillId="0" borderId="20"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1" xfId="0" applyFill="1" applyBorder="1" applyAlignment="1">
      <alignment horizontal="center" vertical="center" wrapText="1"/>
    </xf>
    <xf numFmtId="0" fontId="0" fillId="0" borderId="0" xfId="0" applyFill="1" applyAlignment="1">
      <alignment horizontal="center" vertical="center" wrapText="1"/>
    </xf>
    <xf numFmtId="0" fontId="0" fillId="0" borderId="18" xfId="0"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28" fillId="3" borderId="15" xfId="0" applyFont="1" applyFill="1" applyBorder="1" applyAlignment="1">
      <alignment horizontal="center" vertical="center"/>
    </xf>
    <xf numFmtId="0" fontId="28" fillId="3" borderId="11" xfId="0" applyFont="1" applyFill="1" applyBorder="1" applyAlignment="1">
      <alignment horizontal="center" vertical="center"/>
    </xf>
    <xf numFmtId="0" fontId="28" fillId="3" borderId="12" xfId="0" applyFont="1" applyFill="1" applyBorder="1" applyAlignment="1">
      <alignment horizontal="center" vertical="center"/>
    </xf>
    <xf numFmtId="0" fontId="28" fillId="3" borderId="18" xfId="0" applyFont="1" applyFill="1" applyBorder="1" applyAlignment="1">
      <alignment vertical="center"/>
    </xf>
    <xf numFmtId="0" fontId="28" fillId="3" borderId="19" xfId="0" applyFont="1" applyFill="1" applyBorder="1" applyAlignment="1">
      <alignment vertical="center"/>
    </xf>
    <xf numFmtId="0" fontId="28" fillId="3" borderId="20" xfId="0" applyFont="1" applyFill="1" applyBorder="1" applyAlignment="1">
      <alignment vertical="center"/>
    </xf>
    <xf numFmtId="0" fontId="28" fillId="3" borderId="15" xfId="0" applyFont="1" applyFill="1" applyBorder="1" applyAlignment="1">
      <alignment vertical="center"/>
    </xf>
    <xf numFmtId="0" fontId="28" fillId="3" borderId="11" xfId="0" applyFont="1" applyFill="1" applyBorder="1" applyAlignment="1">
      <alignment vertical="center"/>
    </xf>
    <xf numFmtId="0" fontId="28" fillId="0" borderId="0" xfId="0" applyFont="1" applyFill="1" applyBorder="1" applyAlignment="1">
      <alignment vertical="center"/>
    </xf>
    <xf numFmtId="0" fontId="28" fillId="0" borderId="0" xfId="0" applyFont="1" applyFill="1" applyAlignment="1">
      <alignment vertical="center"/>
    </xf>
    <xf numFmtId="0" fontId="28" fillId="3" borderId="12" xfId="0" applyFont="1" applyFill="1" applyBorder="1" applyAlignment="1">
      <alignment vertical="center"/>
    </xf>
    <xf numFmtId="0" fontId="0" fillId="0" borderId="13" xfId="0" applyFill="1" applyBorder="1" applyAlignment="1">
      <alignment horizontal="center"/>
    </xf>
    <xf numFmtId="0" fontId="0" fillId="0" borderId="0" xfId="0" applyFont="1" applyFill="1" applyAlignment="1" applyProtection="1">
      <alignment horizontal="center" vertical="center" wrapText="1"/>
    </xf>
    <xf numFmtId="0" fontId="4" fillId="0" borderId="0" xfId="1" applyFill="1" applyAlignment="1" applyProtection="1">
      <alignment horizontal="center" vertical="center" wrapText="1"/>
    </xf>
    <xf numFmtId="0" fontId="0" fillId="0" borderId="0" xfId="0" applyFill="1" applyBorder="1" applyAlignment="1" applyProtection="1">
      <alignment horizontal="center" vertical="center" wrapText="1"/>
    </xf>
    <xf numFmtId="0" fontId="2" fillId="3" borderId="26" xfId="0" applyFont="1" applyFill="1" applyBorder="1" applyAlignment="1" applyProtection="1">
      <alignment horizontal="center" vertical="center"/>
    </xf>
    <xf numFmtId="0" fontId="2" fillId="0" borderId="37" xfId="0" applyFont="1" applyFill="1" applyBorder="1" applyAlignment="1" applyProtection="1">
      <alignment horizontal="center" vertical="center"/>
    </xf>
    <xf numFmtId="0" fontId="0" fillId="0" borderId="34" xfId="0" applyFill="1" applyBorder="1" applyAlignment="1" applyProtection="1">
      <alignment horizontal="center" vertical="center" wrapText="1"/>
    </xf>
    <xf numFmtId="0" fontId="0" fillId="0" borderId="11" xfId="0" applyFill="1" applyBorder="1" applyAlignment="1" applyProtection="1">
      <alignment horizontal="center" vertical="center" wrapText="1"/>
    </xf>
    <xf numFmtId="0" fontId="0" fillId="0" borderId="15" xfId="0" applyFill="1" applyBorder="1" applyAlignment="1" applyProtection="1">
      <alignment horizontal="center" vertical="center" wrapText="1"/>
    </xf>
    <xf numFmtId="0" fontId="0" fillId="3" borderId="29" xfId="0" applyFill="1" applyBorder="1" applyAlignment="1" applyProtection="1">
      <alignment horizontal="center" vertical="center" wrapText="1"/>
    </xf>
    <xf numFmtId="0" fontId="0" fillId="0" borderId="44" xfId="0" applyBorder="1" applyAlignment="1" applyProtection="1">
      <alignment horizontal="center" vertical="center" wrapText="1"/>
    </xf>
    <xf numFmtId="0" fontId="0" fillId="0" borderId="45" xfId="0" applyBorder="1" applyAlignment="1" applyProtection="1">
      <alignment horizontal="center" vertical="center" wrapText="1"/>
    </xf>
    <xf numFmtId="0" fontId="0" fillId="0" borderId="46" xfId="0" applyBorder="1" applyAlignment="1" applyProtection="1">
      <alignment horizontal="center" vertical="center" wrapText="1"/>
    </xf>
    <xf numFmtId="0" fontId="0" fillId="0" borderId="39" xfId="0" applyFill="1" applyBorder="1" applyAlignment="1" applyProtection="1">
      <alignment horizontal="center" vertical="center" wrapText="1"/>
    </xf>
    <xf numFmtId="0" fontId="0" fillId="0" borderId="24" xfId="0" applyFill="1" applyBorder="1" applyProtection="1"/>
    <xf numFmtId="0" fontId="0" fillId="0" borderId="0" xfId="0" applyFill="1" applyBorder="1" applyProtection="1"/>
    <xf numFmtId="0" fontId="2" fillId="0" borderId="36" xfId="0" applyFont="1" applyFill="1" applyBorder="1" applyAlignment="1" applyProtection="1">
      <alignment horizontal="center"/>
    </xf>
    <xf numFmtId="0" fontId="0" fillId="0" borderId="25" xfId="0" applyFill="1" applyBorder="1" applyProtection="1"/>
    <xf numFmtId="14" fontId="0" fillId="0" borderId="25" xfId="0" applyNumberFormat="1" applyFill="1" applyBorder="1" applyProtection="1"/>
    <xf numFmtId="0" fontId="0" fillId="3" borderId="26" xfId="0" applyFill="1" applyBorder="1" applyProtection="1"/>
    <xf numFmtId="0" fontId="0" fillId="0" borderId="24" xfId="0" applyBorder="1" applyProtection="1"/>
    <xf numFmtId="0" fontId="0" fillId="0" borderId="0" xfId="0" applyBorder="1" applyProtection="1"/>
    <xf numFmtId="0" fontId="0" fillId="0" borderId="28" xfId="0" applyBorder="1" applyProtection="1"/>
    <xf numFmtId="0" fontId="0" fillId="0" borderId="37" xfId="0" applyFill="1" applyBorder="1" applyProtection="1"/>
    <xf numFmtId="0" fontId="2" fillId="0" borderId="24" xfId="0" applyFont="1" applyFill="1" applyBorder="1" applyAlignment="1" applyProtection="1">
      <alignment horizontal="center"/>
    </xf>
    <xf numFmtId="14" fontId="0" fillId="0" borderId="0" xfId="0" applyNumberFormat="1" applyFill="1" applyBorder="1" applyProtection="1"/>
    <xf numFmtId="0" fontId="0" fillId="3" borderId="29" xfId="0" applyFill="1" applyBorder="1" applyProtection="1"/>
    <xf numFmtId="0" fontId="0" fillId="0" borderId="28" xfId="0" applyFill="1" applyBorder="1" applyProtection="1"/>
    <xf numFmtId="0" fontId="0" fillId="0" borderId="35" xfId="0" applyFill="1" applyBorder="1" applyProtection="1"/>
    <xf numFmtId="0" fontId="0" fillId="0" borderId="23" xfId="0" applyFill="1" applyBorder="1" applyProtection="1"/>
    <xf numFmtId="0" fontId="2" fillId="0" borderId="35" xfId="0" applyFont="1" applyFill="1" applyBorder="1" applyAlignment="1" applyProtection="1">
      <alignment horizontal="center"/>
    </xf>
    <xf numFmtId="14" fontId="0" fillId="0" borderId="23" xfId="0" applyNumberFormat="1" applyFill="1" applyBorder="1" applyProtection="1"/>
    <xf numFmtId="0" fontId="0" fillId="3" borderId="27" xfId="0" applyFill="1" applyBorder="1" applyProtection="1"/>
    <xf numFmtId="0" fontId="0" fillId="0" borderId="35" xfId="0" applyBorder="1" applyProtection="1"/>
    <xf numFmtId="0" fontId="0" fillId="0" borderId="23" xfId="0" applyBorder="1" applyProtection="1"/>
    <xf numFmtId="0" fontId="0" fillId="0" borderId="38" xfId="0" applyBorder="1" applyProtection="1"/>
    <xf numFmtId="0" fontId="0" fillId="0" borderId="38" xfId="0" applyFill="1" applyBorder="1" applyProtection="1"/>
    <xf numFmtId="0" fontId="0" fillId="0" borderId="0" xfId="0" applyProtection="1"/>
    <xf numFmtId="0" fontId="0" fillId="0" borderId="0" xfId="0" applyFont="1" applyFill="1" applyAlignment="1" applyProtection="1">
      <alignment vertical="top" wrapText="1"/>
    </xf>
    <xf numFmtId="0" fontId="0" fillId="0" borderId="0" xfId="0" applyFont="1" applyFill="1" applyAlignment="1" applyProtection="1">
      <alignment horizontal="center" vertical="top" wrapText="1"/>
    </xf>
    <xf numFmtId="0" fontId="0" fillId="0" borderId="0" xfId="0" applyFill="1" applyBorder="1" applyAlignment="1" applyProtection="1">
      <alignment vertical="center" wrapText="1"/>
    </xf>
    <xf numFmtId="0" fontId="18" fillId="2" borderId="0" xfId="0" applyFont="1" applyFill="1" applyProtection="1"/>
    <xf numFmtId="0" fontId="18" fillId="3" borderId="0" xfId="0" applyFont="1" applyFill="1" applyAlignment="1" applyProtection="1">
      <alignment vertical="center" wrapText="1"/>
    </xf>
    <xf numFmtId="0" fontId="18" fillId="3" borderId="0" xfId="0" applyFont="1" applyFill="1" applyAlignment="1" applyProtection="1">
      <alignment vertical="center"/>
    </xf>
    <xf numFmtId="0" fontId="2" fillId="2" borderId="0" xfId="0" applyFont="1" applyFill="1" applyBorder="1" applyAlignment="1" applyProtection="1">
      <alignment horizontal="center" vertical="top" wrapText="1"/>
    </xf>
    <xf numFmtId="0" fontId="0" fillId="2" borderId="1" xfId="0" applyFont="1" applyFill="1" applyBorder="1" applyProtection="1">
      <protection locked="0"/>
    </xf>
    <xf numFmtId="0" fontId="0" fillId="2" borderId="0" xfId="0" applyFont="1" applyFill="1" applyAlignment="1" applyProtection="1">
      <alignment horizontal="left"/>
    </xf>
    <xf numFmtId="0" fontId="2" fillId="2" borderId="0" xfId="0" applyFont="1" applyFill="1" applyAlignment="1" applyProtection="1">
      <alignment horizontal="left" vertical="top" wrapText="1"/>
    </xf>
    <xf numFmtId="0" fontId="0" fillId="2" borderId="0" xfId="0" applyFont="1" applyFill="1" applyAlignment="1" applyProtection="1"/>
    <xf numFmtId="0" fontId="2" fillId="0" borderId="15" xfId="0" applyFont="1" applyBorder="1" applyAlignment="1">
      <alignment vertical="center" wrapText="1"/>
    </xf>
    <xf numFmtId="0" fontId="2" fillId="0" borderId="11" xfId="0" applyFont="1" applyBorder="1" applyAlignment="1">
      <alignment vertical="center" wrapText="1"/>
    </xf>
    <xf numFmtId="0" fontId="2" fillId="0" borderId="3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2" fillId="3" borderId="44"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2" fillId="0" borderId="0" xfId="0" applyFont="1" applyAlignment="1">
      <alignment horizontal="center" vertical="center" wrapText="1"/>
    </xf>
    <xf numFmtId="0" fontId="2" fillId="0" borderId="34" xfId="0" applyFont="1" applyBorder="1" applyAlignment="1">
      <alignment horizontal="center" vertical="center" wrapText="1"/>
    </xf>
    <xf numFmtId="0" fontId="2" fillId="0" borderId="39" xfId="0" applyFont="1" applyBorder="1" applyAlignment="1">
      <alignment horizontal="center" vertical="center" wrapText="1"/>
    </xf>
    <xf numFmtId="0" fontId="2" fillId="3" borderId="29"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0" borderId="35" xfId="0" applyFont="1" applyBorder="1" applyAlignment="1">
      <alignment horizontal="center" vertical="center" wrapText="1"/>
    </xf>
    <xf numFmtId="0" fontId="2" fillId="0" borderId="38" xfId="0" applyFont="1" applyBorder="1" applyAlignment="1">
      <alignment horizontal="center" vertical="center" wrapText="1"/>
    </xf>
    <xf numFmtId="0" fontId="2" fillId="3" borderId="45" xfId="0" applyFont="1" applyFill="1" applyBorder="1" applyAlignment="1">
      <alignment horizontal="center" vertical="center" wrapText="1"/>
    </xf>
    <xf numFmtId="0" fontId="0" fillId="2" borderId="0" xfId="0" applyFill="1" applyAlignment="1" applyProtection="1">
      <alignment horizontal="center" vertical="top" wrapText="1"/>
    </xf>
    <xf numFmtId="0" fontId="0" fillId="2" borderId="5" xfId="0" applyFill="1" applyBorder="1" applyAlignment="1" applyProtection="1">
      <alignment vertical="top" wrapText="1"/>
      <protection locked="0"/>
    </xf>
    <xf numFmtId="0" fontId="0" fillId="2" borderId="7" xfId="0" applyFill="1" applyBorder="1" applyAlignment="1" applyProtection="1">
      <alignment vertical="top" wrapText="1"/>
      <protection locked="0"/>
    </xf>
    <xf numFmtId="14" fontId="0" fillId="2" borderId="7" xfId="0" applyNumberFormat="1" applyFill="1" applyBorder="1" applyAlignment="1" applyProtection="1">
      <alignment vertical="top" wrapText="1"/>
      <protection locked="0"/>
    </xf>
    <xf numFmtId="14" fontId="0" fillId="2" borderId="6" xfId="0" applyNumberFormat="1" applyFill="1" applyBorder="1" applyAlignment="1" applyProtection="1">
      <alignment vertical="top" wrapText="1"/>
      <protection locked="0"/>
    </xf>
    <xf numFmtId="0" fontId="0" fillId="2" borderId="30" xfId="0" applyFill="1" applyBorder="1" applyAlignment="1" applyProtection="1">
      <alignment vertical="top" wrapText="1"/>
      <protection locked="0"/>
    </xf>
    <xf numFmtId="14" fontId="0" fillId="2" borderId="0" xfId="0" applyNumberFormat="1" applyFill="1" applyBorder="1" applyAlignment="1" applyProtection="1">
      <alignment vertical="top" wrapText="1"/>
    </xf>
    <xf numFmtId="164" fontId="12" fillId="2" borderId="5" xfId="2" applyNumberFormat="1" applyFont="1" applyFill="1" applyBorder="1" applyAlignment="1" applyProtection="1">
      <alignment vertical="top" wrapText="1"/>
      <protection locked="0"/>
    </xf>
    <xf numFmtId="0" fontId="0" fillId="2" borderId="4" xfId="0" applyFill="1" applyBorder="1" applyAlignment="1" applyProtection="1">
      <alignment vertical="top" wrapText="1"/>
      <protection locked="0"/>
    </xf>
    <xf numFmtId="0" fontId="0" fillId="3" borderId="0" xfId="0" applyFill="1" applyAlignment="1" applyProtection="1">
      <alignment wrapText="1"/>
    </xf>
    <xf numFmtId="0" fontId="0" fillId="0" borderId="1" xfId="0" applyFill="1" applyBorder="1" applyAlignment="1">
      <alignment horizontal="center" vertical="center" wrapText="1"/>
    </xf>
    <xf numFmtId="0" fontId="2" fillId="2" borderId="0" xfId="0" applyFont="1" applyFill="1" applyAlignment="1" applyProtection="1">
      <alignment horizontal="center" vertical="center"/>
    </xf>
    <xf numFmtId="0" fontId="2" fillId="2" borderId="0" xfId="0" applyFont="1" applyFill="1" applyBorder="1" applyAlignment="1" applyProtection="1">
      <alignment horizontal="center" vertical="center"/>
    </xf>
    <xf numFmtId="0" fontId="0" fillId="2" borderId="0" xfId="0" applyFont="1" applyFill="1" applyBorder="1" applyAlignment="1" applyProtection="1">
      <alignment vertical="center"/>
    </xf>
    <xf numFmtId="0" fontId="0" fillId="2" borderId="0" xfId="0" applyFont="1" applyFill="1" applyAlignment="1" applyProtection="1">
      <alignment vertical="top" wrapText="1"/>
    </xf>
    <xf numFmtId="0" fontId="0" fillId="2" borderId="0" xfId="0" applyFont="1" applyFill="1" applyAlignment="1" applyProtection="1">
      <alignment horizontal="left" vertical="top" wrapText="1"/>
    </xf>
    <xf numFmtId="0" fontId="4" fillId="2" borderId="0" xfId="1" applyFont="1" applyFill="1" applyAlignment="1" applyProtection="1"/>
    <xf numFmtId="0" fontId="7" fillId="2" borderId="0" xfId="0" applyFont="1" applyFill="1" applyBorder="1" applyProtection="1"/>
    <xf numFmtId="0" fontId="2" fillId="2" borderId="0" xfId="0" applyFont="1" applyFill="1" applyBorder="1" applyProtection="1"/>
    <xf numFmtId="0" fontId="2" fillId="2" borderId="0" xfId="0" applyFont="1" applyFill="1" applyBorder="1" applyAlignment="1" applyProtection="1">
      <alignment horizontal="left"/>
    </xf>
    <xf numFmtId="0" fontId="0" fillId="2" borderId="0" xfId="0" applyFont="1" applyFill="1" applyBorder="1" applyAlignment="1" applyProtection="1">
      <alignment horizontal="left"/>
    </xf>
    <xf numFmtId="0" fontId="2" fillId="2" borderId="0" xfId="0" applyFont="1" applyFill="1" applyBorder="1" applyAlignment="1" applyProtection="1"/>
    <xf numFmtId="0" fontId="0" fillId="2" borderId="0" xfId="0" applyFont="1" applyFill="1" applyBorder="1" applyAlignment="1" applyProtection="1">
      <alignment vertical="center" wrapText="1"/>
    </xf>
    <xf numFmtId="0" fontId="0" fillId="2" borderId="0" xfId="0" applyFont="1" applyFill="1" applyBorder="1" applyAlignment="1" applyProtection="1"/>
    <xf numFmtId="0" fontId="4" fillId="2" borderId="0" xfId="1" applyFill="1" applyAlignment="1" applyProtection="1"/>
    <xf numFmtId="0" fontId="0" fillId="2" borderId="51" xfId="0" applyFill="1" applyBorder="1" applyAlignment="1" applyProtection="1">
      <alignment vertical="top" wrapText="1"/>
      <protection locked="0"/>
    </xf>
    <xf numFmtId="0" fontId="0" fillId="2" borderId="52" xfId="0" applyFill="1" applyBorder="1" applyAlignment="1" applyProtection="1">
      <alignment vertical="top" wrapText="1"/>
      <protection locked="0"/>
    </xf>
    <xf numFmtId="0" fontId="11" fillId="2" borderId="0" xfId="0" applyFont="1" applyFill="1" applyAlignment="1">
      <alignment vertical="top" wrapText="1"/>
    </xf>
    <xf numFmtId="0" fontId="0" fillId="2" borderId="0" xfId="0" applyFill="1" applyBorder="1" applyAlignment="1">
      <alignment vertical="top" wrapText="1"/>
    </xf>
    <xf numFmtId="0" fontId="0" fillId="2" borderId="0" xfId="0" applyFill="1" applyAlignment="1" applyProtection="1">
      <alignment wrapText="1"/>
    </xf>
    <xf numFmtId="0" fontId="0" fillId="2" borderId="5" xfId="0" applyFill="1" applyBorder="1" applyAlignment="1" applyProtection="1">
      <alignment wrapText="1"/>
      <protection locked="0"/>
    </xf>
    <xf numFmtId="0" fontId="0" fillId="2" borderId="6" xfId="0" applyFill="1" applyBorder="1" applyAlignment="1" applyProtection="1">
      <alignment wrapText="1"/>
      <protection locked="0"/>
    </xf>
    <xf numFmtId="0" fontId="0" fillId="2" borderId="0" xfId="0" applyFill="1" applyBorder="1" applyAlignment="1" applyProtection="1">
      <alignment wrapText="1"/>
    </xf>
    <xf numFmtId="0" fontId="0" fillId="2" borderId="0" xfId="0" applyFont="1" applyFill="1" applyAlignment="1" applyProtection="1">
      <alignment wrapText="1"/>
    </xf>
    <xf numFmtId="0" fontId="0" fillId="2" borderId="5" xfId="0" applyFont="1" applyFill="1" applyBorder="1" applyAlignment="1" applyProtection="1">
      <alignment wrapText="1"/>
      <protection locked="0"/>
    </xf>
    <xf numFmtId="0" fontId="0" fillId="2" borderId="7" xfId="0" applyFont="1" applyFill="1" applyBorder="1" applyAlignment="1" applyProtection="1">
      <alignment wrapText="1"/>
      <protection locked="0"/>
    </xf>
    <xf numFmtId="0" fontId="0" fillId="2" borderId="6" xfId="0" applyFont="1" applyFill="1" applyBorder="1" applyAlignment="1" applyProtection="1">
      <alignment wrapText="1"/>
      <protection locked="0"/>
    </xf>
    <xf numFmtId="0" fontId="0" fillId="2" borderId="4" xfId="0" applyFont="1" applyFill="1" applyBorder="1" applyAlignment="1" applyProtection="1">
      <alignment wrapText="1"/>
      <protection locked="0"/>
    </xf>
    <xf numFmtId="0" fontId="0" fillId="2" borderId="0" xfId="0" applyFont="1" applyFill="1" applyBorder="1" applyAlignment="1" applyProtection="1">
      <alignment wrapText="1"/>
    </xf>
    <xf numFmtId="14" fontId="0" fillId="2" borderId="5" xfId="0" applyNumberFormat="1" applyFont="1" applyFill="1" applyBorder="1" applyAlignment="1" applyProtection="1">
      <alignment wrapText="1"/>
      <protection locked="0"/>
    </xf>
    <xf numFmtId="14" fontId="0" fillId="2" borderId="6" xfId="0" applyNumberFormat="1" applyFont="1" applyFill="1" applyBorder="1" applyAlignment="1" applyProtection="1">
      <alignment wrapText="1"/>
      <protection locked="0"/>
    </xf>
    <xf numFmtId="0" fontId="0" fillId="2" borderId="50" xfId="0" applyFont="1" applyFill="1" applyBorder="1" applyAlignment="1" applyProtection="1">
      <alignment wrapText="1"/>
    </xf>
    <xf numFmtId="0" fontId="4" fillId="2" borderId="0" xfId="1" applyFill="1" applyAlignment="1" applyProtection="1">
      <alignment wrapText="1"/>
    </xf>
    <xf numFmtId="0" fontId="0" fillId="2" borderId="8" xfId="0" applyFont="1" applyFill="1" applyBorder="1" applyAlignment="1" applyProtection="1">
      <alignment wrapText="1"/>
      <protection locked="0"/>
    </xf>
    <xf numFmtId="0" fontId="4" fillId="2" borderId="0" xfId="1" applyFont="1" applyFill="1" applyAlignment="1" applyProtection="1">
      <alignment horizontal="left" vertical="center" wrapText="1"/>
    </xf>
    <xf numFmtId="0" fontId="0" fillId="2" borderId="8" xfId="0" applyFont="1" applyFill="1" applyBorder="1" applyAlignment="1" applyProtection="1">
      <alignment vertical="top" wrapText="1"/>
      <protection locked="0"/>
    </xf>
    <xf numFmtId="0" fontId="3" fillId="2" borderId="5" xfId="0" applyFont="1" applyFill="1" applyBorder="1" applyAlignment="1" applyProtection="1">
      <alignment vertical="center" wrapText="1"/>
      <protection locked="0"/>
    </xf>
    <xf numFmtId="0" fontId="3" fillId="2" borderId="0" xfId="0" applyFont="1" applyFill="1" applyAlignment="1" applyProtection="1">
      <alignment wrapText="1"/>
    </xf>
    <xf numFmtId="0" fontId="0" fillId="2" borderId="9" xfId="0" applyFont="1" applyFill="1" applyBorder="1" applyAlignment="1" applyProtection="1">
      <alignment wrapText="1"/>
      <protection locked="0"/>
    </xf>
    <xf numFmtId="0" fontId="0" fillId="3" borderId="0" xfId="0" applyFont="1" applyFill="1" applyAlignment="1" applyProtection="1">
      <alignment wrapText="1"/>
    </xf>
    <xf numFmtId="0" fontId="19" fillId="2" borderId="31" xfId="1" applyFont="1" applyFill="1" applyBorder="1" applyAlignment="1" applyProtection="1">
      <alignment horizontal="center" vertical="center" wrapText="1"/>
      <protection locked="0"/>
    </xf>
    <xf numFmtId="0" fontId="0" fillId="3" borderId="0" xfId="0" applyFont="1" applyFill="1" applyBorder="1" applyAlignment="1" applyProtection="1">
      <alignment wrapText="1"/>
    </xf>
    <xf numFmtId="0" fontId="2" fillId="2" borderId="0" xfId="0" applyFont="1" applyFill="1" applyAlignment="1" applyProtection="1">
      <alignment horizontal="left"/>
    </xf>
    <xf numFmtId="0" fontId="2" fillId="2" borderId="0" xfId="0" applyFont="1" applyFill="1" applyBorder="1" applyAlignment="1">
      <alignment horizontal="center" vertical="center" wrapText="1"/>
    </xf>
    <xf numFmtId="0" fontId="21" fillId="2" borderId="0" xfId="1" applyFont="1" applyFill="1" applyAlignment="1" applyProtection="1">
      <alignment vertical="top"/>
    </xf>
    <xf numFmtId="0" fontId="21" fillId="2" borderId="0" xfId="1" applyFont="1" applyFill="1" applyAlignment="1" applyProtection="1">
      <alignment vertical="top"/>
      <protection locked="0"/>
    </xf>
    <xf numFmtId="0" fontId="0" fillId="0" borderId="15" xfId="0" applyFill="1" applyBorder="1"/>
    <xf numFmtId="0" fontId="0" fillId="0" borderId="12" xfId="0" applyBorder="1"/>
    <xf numFmtId="0" fontId="0" fillId="0" borderId="10" xfId="0" applyBorder="1"/>
    <xf numFmtId="0" fontId="0" fillId="0" borderId="14" xfId="0" applyBorder="1"/>
    <xf numFmtId="0" fontId="0" fillId="0" borderId="18"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0" fillId="0" borderId="19" xfId="0" applyBorder="1" applyAlignment="1">
      <alignment horizontal="center" vertical="center"/>
    </xf>
    <xf numFmtId="0" fontId="0" fillId="0" borderId="15" xfId="0" applyBorder="1"/>
    <xf numFmtId="0" fontId="0" fillId="0" borderId="11" xfId="0" applyBorder="1"/>
    <xf numFmtId="0" fontId="0" fillId="0" borderId="16" xfId="0" applyBorder="1"/>
    <xf numFmtId="0" fontId="0" fillId="0" borderId="17" xfId="0" applyBorder="1"/>
    <xf numFmtId="0" fontId="0" fillId="0" borderId="13" xfId="0" applyBorder="1"/>
    <xf numFmtId="0" fontId="24" fillId="2" borderId="0" xfId="0" applyFont="1" applyFill="1" applyAlignment="1">
      <alignment horizontal="left" vertical="top" wrapText="1"/>
    </xf>
    <xf numFmtId="0" fontId="0" fillId="2" borderId="0" xfId="0" applyFont="1" applyFill="1" applyAlignment="1">
      <alignment horizontal="left" vertical="top" wrapText="1"/>
    </xf>
    <xf numFmtId="0" fontId="4" fillId="2" borderId="0" xfId="1" applyFill="1" applyAlignment="1" applyProtection="1">
      <alignment horizontal="left" vertical="top" wrapText="1"/>
      <protection locked="0"/>
    </xf>
    <xf numFmtId="0" fontId="13" fillId="2" borderId="0" xfId="0" applyFont="1" applyFill="1" applyAlignment="1">
      <alignment horizontal="center" vertical="top"/>
    </xf>
    <xf numFmtId="0" fontId="0" fillId="2" borderId="0" xfId="0" applyFont="1" applyFill="1" applyAlignment="1">
      <alignment vertical="top" wrapText="1"/>
    </xf>
    <xf numFmtId="0" fontId="0" fillId="2" borderId="0" xfId="0" applyFont="1" applyFill="1" applyAlignment="1">
      <alignment vertical="top"/>
    </xf>
    <xf numFmtId="0" fontId="2" fillId="2" borderId="0" xfId="0" applyFont="1" applyFill="1" applyBorder="1" applyAlignment="1">
      <alignment horizontal="left"/>
    </xf>
    <xf numFmtId="0" fontId="4" fillId="2" borderId="0" xfId="1" applyFill="1" applyAlignment="1" applyProtection="1">
      <protection locked="0"/>
    </xf>
    <xf numFmtId="0" fontId="2" fillId="2" borderId="0" xfId="0" applyFont="1" applyFill="1" applyAlignment="1"/>
    <xf numFmtId="0" fontId="0" fillId="2" borderId="0" xfId="0" applyFont="1" applyFill="1" applyAlignment="1">
      <alignment horizontal="left"/>
    </xf>
    <xf numFmtId="0" fontId="2" fillId="2" borderId="0" xfId="0" applyFont="1" applyFill="1" applyBorder="1" applyAlignment="1"/>
    <xf numFmtId="0" fontId="2" fillId="2" borderId="0" xfId="0" applyFont="1" applyFill="1" applyAlignment="1">
      <alignment horizontal="left"/>
    </xf>
    <xf numFmtId="0" fontId="0" fillId="2" borderId="0" xfId="0" applyFont="1" applyFill="1" applyAlignment="1"/>
    <xf numFmtId="0" fontId="0" fillId="2" borderId="0" xfId="0" applyFont="1" applyFill="1" applyBorder="1" applyAlignment="1">
      <alignment horizontal="left"/>
    </xf>
    <xf numFmtId="0" fontId="0" fillId="2" borderId="21" xfId="0" applyFont="1" applyFill="1" applyBorder="1" applyAlignment="1" applyProtection="1">
      <alignment vertical="top" wrapText="1"/>
      <protection locked="0"/>
    </xf>
    <xf numFmtId="0" fontId="0" fillId="2" borderId="22" xfId="0" applyFont="1" applyFill="1" applyBorder="1" applyAlignment="1" applyProtection="1">
      <alignment vertical="top" wrapText="1"/>
      <protection locked="0"/>
    </xf>
    <xf numFmtId="0" fontId="0" fillId="2" borderId="0" xfId="0" applyFont="1" applyFill="1" applyAlignment="1" applyProtection="1">
      <alignment vertical="top" wrapText="1"/>
    </xf>
    <xf numFmtId="0" fontId="0" fillId="2" borderId="0" xfId="0" applyFont="1" applyFill="1" applyAlignment="1" applyProtection="1">
      <alignment horizontal="left" vertical="top" wrapText="1"/>
    </xf>
    <xf numFmtId="0" fontId="4" fillId="2" borderId="0" xfId="1" applyFill="1" applyAlignment="1" applyProtection="1">
      <alignment horizontal="center" vertical="center" wrapText="1"/>
      <protection locked="0"/>
    </xf>
    <xf numFmtId="0" fontId="0" fillId="2" borderId="0" xfId="0" applyFont="1" applyFill="1" applyAlignment="1" applyProtection="1">
      <alignment horizontal="center" vertical="center" wrapText="1"/>
    </xf>
    <xf numFmtId="0" fontId="0" fillId="2" borderId="0" xfId="0" applyFont="1" applyFill="1" applyAlignment="1" applyProtection="1">
      <alignment horizontal="left"/>
    </xf>
    <xf numFmtId="0" fontId="2" fillId="2" borderId="0" xfId="0" applyFont="1" applyFill="1" applyAlignment="1" applyProtection="1"/>
    <xf numFmtId="0" fontId="2" fillId="2" borderId="0" xfId="0" applyFont="1" applyFill="1" applyBorder="1" applyAlignment="1" applyProtection="1">
      <alignment horizontal="left"/>
    </xf>
    <xf numFmtId="0" fontId="2" fillId="2" borderId="0" xfId="0" applyFont="1" applyFill="1" applyAlignment="1" applyProtection="1">
      <alignment horizontal="left"/>
    </xf>
    <xf numFmtId="0" fontId="0" fillId="2" borderId="0" xfId="0" applyFont="1" applyFill="1" applyBorder="1" applyAlignment="1" applyProtection="1">
      <alignment horizontal="left" vertical="center" wrapText="1"/>
    </xf>
    <xf numFmtId="0" fontId="22" fillId="2" borderId="0" xfId="0" applyFont="1" applyFill="1" applyAlignment="1" applyProtection="1">
      <alignment horizontal="center" vertical="top"/>
    </xf>
    <xf numFmtId="0" fontId="29" fillId="2" borderId="0" xfId="0" applyFont="1" applyFill="1" applyAlignment="1" applyProtection="1">
      <alignment horizontal="center" vertical="top" wrapText="1"/>
    </xf>
    <xf numFmtId="0" fontId="4" fillId="2" borderId="0" xfId="1" applyFill="1" applyAlignment="1" applyProtection="1">
      <alignment horizontal="center"/>
      <protection locked="0"/>
    </xf>
    <xf numFmtId="0" fontId="2" fillId="2" borderId="0" xfId="0" applyFont="1" applyFill="1" applyAlignment="1" applyProtection="1">
      <alignment vertical="center"/>
    </xf>
    <xf numFmtId="0" fontId="2" fillId="2" borderId="32" xfId="0" applyFont="1" applyFill="1" applyBorder="1" applyAlignment="1" applyProtection="1">
      <alignment vertical="center"/>
    </xf>
    <xf numFmtId="0" fontId="2" fillId="2" borderId="32" xfId="0" applyFont="1" applyFill="1" applyBorder="1" applyAlignment="1" applyProtection="1"/>
    <xf numFmtId="0" fontId="0" fillId="2" borderId="21" xfId="0" applyFont="1" applyFill="1" applyBorder="1" applyAlignment="1" applyProtection="1">
      <alignment vertical="top" wrapText="1"/>
    </xf>
    <xf numFmtId="0" fontId="0" fillId="2" borderId="22" xfId="0" applyFont="1" applyFill="1" applyBorder="1" applyAlignment="1" applyProtection="1">
      <alignment vertical="top" wrapText="1"/>
    </xf>
    <xf numFmtId="0" fontId="0" fillId="2" borderId="0" xfId="0" applyFont="1" applyFill="1" applyAlignment="1" applyProtection="1"/>
    <xf numFmtId="0" fontId="6" fillId="7" borderId="0" xfId="1" applyFont="1" applyFill="1" applyAlignment="1" applyProtection="1">
      <alignment horizontal="center" vertical="center"/>
      <protection locked="0"/>
    </xf>
    <xf numFmtId="0" fontId="6" fillId="5" borderId="0" xfId="1" applyFont="1" applyFill="1" applyAlignment="1" applyProtection="1">
      <alignment horizontal="center" vertical="center"/>
      <protection locked="0"/>
    </xf>
    <xf numFmtId="0" fontId="2" fillId="2" borderId="0" xfId="0" applyFont="1" applyFill="1" applyAlignment="1">
      <alignment horizontal="center" vertical="center" wrapText="1"/>
    </xf>
    <xf numFmtId="0" fontId="2" fillId="2" borderId="13" xfId="0" applyFont="1" applyFill="1" applyBorder="1" applyAlignment="1" applyProtection="1"/>
    <xf numFmtId="0" fontId="0" fillId="2" borderId="0" xfId="0" applyFill="1" applyAlignment="1">
      <alignment horizontal="center" vertical="top" wrapText="1"/>
    </xf>
    <xf numFmtId="0" fontId="28" fillId="0" borderId="18" xfId="0" applyFont="1" applyFill="1" applyBorder="1" applyAlignment="1">
      <alignment horizontal="center" vertical="center"/>
    </xf>
    <xf numFmtId="0" fontId="28" fillId="0" borderId="20" xfId="0" applyFont="1" applyFill="1" applyBorder="1" applyAlignment="1">
      <alignment horizontal="center" vertical="center"/>
    </xf>
    <xf numFmtId="0" fontId="28" fillId="0" borderId="19" xfId="0" applyFont="1" applyFill="1" applyBorder="1" applyAlignment="1">
      <alignment horizontal="center" vertical="center"/>
    </xf>
    <xf numFmtId="0" fontId="19" fillId="2" borderId="0" xfId="1" applyFont="1" applyFill="1" applyAlignment="1" applyProtection="1">
      <alignment horizontal="center" vertical="center" wrapText="1"/>
      <protection locked="0"/>
    </xf>
    <xf numFmtId="0" fontId="0" fillId="2" borderId="0" xfId="0" applyFont="1" applyFill="1" applyAlignment="1" applyProtection="1">
      <alignment vertical="center" wrapText="1"/>
    </xf>
    <xf numFmtId="0" fontId="10" fillId="5" borderId="0" xfId="0" applyFont="1" applyFill="1" applyAlignment="1" applyProtection="1">
      <alignment horizontal="center" vertical="center" wrapText="1"/>
    </xf>
    <xf numFmtId="0" fontId="19" fillId="2" borderId="47" xfId="1" applyFont="1" applyFill="1" applyBorder="1" applyAlignment="1" applyProtection="1">
      <alignment horizontal="center" vertical="center"/>
      <protection locked="0"/>
    </xf>
    <xf numFmtId="0" fontId="19" fillId="2" borderId="48" xfId="1" applyFont="1" applyFill="1" applyBorder="1" applyAlignment="1" applyProtection="1">
      <alignment horizontal="center" vertical="center"/>
      <protection locked="0"/>
    </xf>
    <xf numFmtId="0" fontId="19" fillId="2" borderId="53" xfId="1" applyFont="1" applyFill="1" applyBorder="1" applyAlignment="1" applyProtection="1">
      <alignment horizontal="center" vertical="center"/>
      <protection locked="0"/>
    </xf>
    <xf numFmtId="0" fontId="19" fillId="2" borderId="0" xfId="1" applyFont="1" applyFill="1" applyBorder="1" applyAlignment="1" applyProtection="1">
      <alignment horizontal="center" vertical="center"/>
      <protection locked="0"/>
    </xf>
    <xf numFmtId="0" fontId="7" fillId="5" borderId="0" xfId="0" applyFont="1" applyFill="1" applyAlignment="1" applyProtection="1">
      <alignment horizontal="center" vertical="center"/>
    </xf>
    <xf numFmtId="0" fontId="2" fillId="0" borderId="36" xfId="0" applyFont="1" applyBorder="1" applyAlignment="1">
      <alignment horizontal="center"/>
    </xf>
    <xf numFmtId="0" fontId="2" fillId="0" borderId="37" xfId="0" applyFont="1" applyBorder="1" applyAlignment="1">
      <alignment horizontal="center"/>
    </xf>
    <xf numFmtId="0" fontId="2" fillId="0" borderId="40" xfId="0" applyFont="1" applyBorder="1" applyAlignment="1">
      <alignment horizontal="center" vertical="center"/>
    </xf>
    <xf numFmtId="0" fontId="2" fillId="0" borderId="49" xfId="0" applyFont="1" applyBorder="1" applyAlignment="1">
      <alignment horizontal="center" vertical="center"/>
    </xf>
    <xf numFmtId="0" fontId="10" fillId="5" borderId="0" xfId="0" applyFont="1" applyFill="1" applyAlignment="1">
      <alignment horizontal="center" vertical="center" wrapText="1"/>
    </xf>
    <xf numFmtId="0" fontId="21" fillId="2" borderId="0" xfId="1" applyFont="1" applyFill="1" applyAlignment="1" applyProtection="1">
      <alignment horizontal="center" vertical="center" wrapText="1"/>
      <protection locked="0"/>
    </xf>
    <xf numFmtId="0" fontId="7" fillId="5" borderId="0" xfId="0" applyFont="1" applyFill="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2" borderId="0" xfId="0" applyFont="1" applyFill="1" applyBorder="1" applyAlignment="1" applyProtection="1">
      <alignment horizontal="center" vertical="top" wrapText="1"/>
    </xf>
    <xf numFmtId="0" fontId="2" fillId="0" borderId="43" xfId="0" applyFont="1" applyFill="1" applyBorder="1" applyAlignment="1" applyProtection="1">
      <alignment horizontal="center" vertical="center"/>
    </xf>
    <xf numFmtId="0" fontId="0" fillId="0" borderId="0" xfId="0" applyFont="1" applyFill="1" applyAlignment="1" applyProtection="1">
      <alignment horizontal="center" vertical="center" wrapText="1"/>
    </xf>
    <xf numFmtId="0" fontId="2" fillId="0" borderId="40" xfId="0" applyFont="1" applyFill="1" applyBorder="1" applyAlignment="1" applyProtection="1">
      <alignment horizontal="center" vertical="center"/>
    </xf>
    <xf numFmtId="0" fontId="2" fillId="0" borderId="41" xfId="0" applyFont="1" applyFill="1" applyBorder="1" applyAlignment="1" applyProtection="1">
      <alignment horizontal="center" vertical="center"/>
    </xf>
    <xf numFmtId="0" fontId="2" fillId="0" borderId="36"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42" xfId="0" applyFont="1" applyFill="1" applyBorder="1" applyAlignment="1" applyProtection="1">
      <alignment horizontal="center" vertical="center"/>
    </xf>
    <xf numFmtId="0" fontId="16" fillId="2" borderId="0" xfId="0" applyFont="1" applyFill="1" applyAlignment="1">
      <alignment horizontal="left" wrapText="1"/>
    </xf>
    <xf numFmtId="0" fontId="0" fillId="2" borderId="11" xfId="0" applyFont="1" applyFill="1" applyBorder="1" applyAlignment="1" applyProtection="1">
      <alignment horizontal="left" vertical="top"/>
    </xf>
    <xf numFmtId="0" fontId="0" fillId="2" borderId="0" xfId="0" applyFont="1" applyFill="1" applyBorder="1" applyAlignment="1" applyProtection="1">
      <alignment horizontal="left" vertical="top"/>
    </xf>
    <xf numFmtId="0" fontId="0" fillId="2" borderId="13" xfId="0" applyFont="1" applyFill="1" applyBorder="1" applyAlignment="1" applyProtection="1">
      <alignment horizontal="left" vertical="top"/>
    </xf>
    <xf numFmtId="0" fontId="0" fillId="2" borderId="15" xfId="0" applyFont="1" applyFill="1" applyBorder="1" applyAlignment="1" applyProtection="1">
      <alignment horizontal="left" vertical="top"/>
    </xf>
    <xf numFmtId="0" fontId="0" fillId="2" borderId="12" xfId="0" applyFont="1" applyFill="1" applyBorder="1" applyAlignment="1" applyProtection="1">
      <alignment horizontal="left" vertical="top"/>
    </xf>
    <xf numFmtId="0" fontId="0" fillId="2" borderId="16" xfId="0" applyFont="1" applyFill="1" applyBorder="1" applyAlignment="1" applyProtection="1">
      <alignment horizontal="left" vertical="top"/>
    </xf>
    <xf numFmtId="0" fontId="0" fillId="2" borderId="10" xfId="0" applyFont="1" applyFill="1" applyBorder="1" applyAlignment="1" applyProtection="1">
      <alignment horizontal="left" vertical="top"/>
    </xf>
    <xf numFmtId="0" fontId="0" fillId="2" borderId="17" xfId="0" applyFont="1" applyFill="1" applyBorder="1" applyAlignment="1" applyProtection="1">
      <alignment horizontal="left" vertical="top"/>
    </xf>
    <xf numFmtId="0" fontId="0" fillId="2" borderId="14" xfId="0" applyFont="1" applyFill="1" applyBorder="1" applyAlignment="1" applyProtection="1">
      <alignment horizontal="left" vertical="top"/>
    </xf>
  </cellXfs>
  <cellStyles count="3">
    <cellStyle name="Currency" xfId="2" builtinId="4"/>
    <cellStyle name="Hyperlink" xfId="1" builtinId="8"/>
    <cellStyle name="Normal" xfId="0" builtinId="0"/>
  </cellStyles>
  <dxfs count="4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auto="1"/>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auto="1"/>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auto="1"/>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auto="1"/>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auto="1"/>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auto="1"/>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auto="1"/>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auto="1"/>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auto="1"/>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auto="1"/>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auto="1"/>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auto="1"/>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auto="1"/>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auto="1"/>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auto="1"/>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auto="1"/>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auto="1"/>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auto="1"/>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auto="1"/>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auto="1"/>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auto="1"/>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auto="1"/>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auto="1"/>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auto="1"/>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auto="1"/>
      </font>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ont>
        <b/>
        <i val="0"/>
        <color rgb="FFC8102E"/>
      </font>
    </dxf>
    <dxf>
      <font>
        <b/>
        <i val="0"/>
        <color rgb="FFC8102E"/>
      </font>
    </dxf>
    <dxf>
      <font>
        <b/>
        <i val="0"/>
        <color rgb="FFC8102E"/>
      </font>
    </dxf>
    <dxf>
      <font>
        <b val="0"/>
        <i val="0"/>
      </font>
    </dxf>
    <dxf>
      <font>
        <b/>
        <i val="0"/>
        <color rgb="FFC8102E"/>
      </font>
    </dxf>
    <dxf>
      <font>
        <b/>
        <i val="0"/>
        <color rgb="FFC8102E"/>
      </font>
    </dxf>
    <dxf>
      <font>
        <b/>
        <i val="0"/>
        <color rgb="FFC8102E"/>
      </font>
    </dxf>
    <dxf>
      <font>
        <b/>
        <i val="0"/>
        <color rgb="FFC8102E"/>
      </font>
    </dxf>
    <dxf>
      <font>
        <b/>
        <i val="0"/>
        <color rgb="FFC8102E"/>
      </font>
    </dxf>
    <dxf>
      <font>
        <b/>
        <i val="0"/>
        <color rgb="FFC8102E"/>
      </font>
    </dxf>
    <dxf>
      <font>
        <b/>
        <i val="0"/>
        <color rgb="FFC8102E"/>
      </font>
    </dxf>
    <dxf>
      <font>
        <b/>
        <i val="0"/>
        <color rgb="FFC8102E"/>
      </font>
    </dxf>
    <dxf>
      <font>
        <b/>
        <i val="0"/>
        <color rgb="FFC8102E"/>
      </font>
    </dxf>
    <dxf>
      <font>
        <b/>
        <i val="0"/>
        <color rgb="FFC8102E"/>
      </font>
    </dxf>
    <dxf>
      <font>
        <b/>
        <i val="0"/>
        <color rgb="FFC8102E"/>
      </font>
    </dxf>
    <dxf>
      <font>
        <b val="0"/>
        <i val="0"/>
      </font>
    </dxf>
    <dxf>
      <font>
        <b/>
        <i val="0"/>
        <color rgb="FFC8102E"/>
      </font>
    </dxf>
    <dxf>
      <font>
        <b/>
        <i val="0"/>
        <color rgb="FFC8102E"/>
      </font>
    </dxf>
  </dxfs>
  <tableStyles count="0" defaultTableStyle="TableStyleMedium2" defaultPivotStyle="PivotStyleLight16"/>
  <colors>
    <mruColors>
      <color rgb="FF006F62"/>
      <color rgb="FFFF9E1B"/>
      <color rgb="FF54585A"/>
      <color rgb="FFC8102E"/>
      <color rgb="FF777777"/>
      <color rgb="FF004976"/>
      <color rgb="FFFC4C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2758110</xdr:colOff>
      <xdr:row>25</xdr:row>
      <xdr:rowOff>54152</xdr:rowOff>
    </xdr:from>
    <xdr:to>
      <xdr:col>7</xdr:col>
      <xdr:colOff>24848</xdr:colOff>
      <xdr:row>32</xdr:row>
      <xdr:rowOff>0</xdr:rowOff>
    </xdr:to>
    <xdr:sp macro="" textlink="">
      <xdr:nvSpPr>
        <xdr:cNvPr id="2" name="Rounded Rectangle 1"/>
        <xdr:cNvSpPr/>
      </xdr:nvSpPr>
      <xdr:spPr>
        <a:xfrm>
          <a:off x="4340088" y="4427369"/>
          <a:ext cx="2352260" cy="1105414"/>
        </a:xfrm>
        <a:prstGeom prst="roundRect">
          <a:avLst/>
        </a:prstGeom>
        <a:solidFill>
          <a:srgbClr val="004976"/>
        </a:solidFill>
        <a:ln>
          <a:solidFill>
            <a:srgbClr val="54585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lang="en-GB" sz="1000">
              <a:solidFill>
                <a:schemeClr val="bg1"/>
              </a:solidFill>
              <a:latin typeface="Arial" panose="020B0604020202020204" pitchFamily="34" charset="0"/>
              <a:cs typeface="Arial" panose="020B0604020202020204" pitchFamily="34" charset="0"/>
            </a:rPr>
            <a:t>These rows will update to let you know if we need more information for the event on the </a:t>
          </a:r>
          <a:r>
            <a:rPr lang="en-GB" sz="1000" b="1" baseline="0">
              <a:solidFill>
                <a:schemeClr val="bg1"/>
              </a:solidFill>
              <a:latin typeface="Arial" panose="020B0604020202020204" pitchFamily="34" charset="0"/>
              <a:cs typeface="Arial" panose="020B0604020202020204" pitchFamily="34" charset="0"/>
            </a:rPr>
            <a:t>2021 Events </a:t>
          </a:r>
          <a:r>
            <a:rPr lang="en-GB" sz="1000" baseline="0">
              <a:solidFill>
                <a:schemeClr val="bg1"/>
              </a:solidFill>
              <a:latin typeface="Arial" panose="020B0604020202020204" pitchFamily="34" charset="0"/>
              <a:cs typeface="Arial" panose="020B0604020202020204" pitchFamily="34" charset="0"/>
            </a:rPr>
            <a:t>tab.</a:t>
          </a:r>
        </a:p>
        <a:p>
          <a:pPr algn="ctr"/>
          <a:endParaRPr lang="en-GB" sz="1000" baseline="0">
            <a:solidFill>
              <a:schemeClr val="bg1"/>
            </a:solidFill>
            <a:latin typeface="Arial" panose="020B0604020202020204" pitchFamily="34" charset="0"/>
            <a:cs typeface="Arial" panose="020B0604020202020204" pitchFamily="34" charset="0"/>
          </a:endParaRPr>
        </a:p>
        <a:p>
          <a:pPr algn="ctr"/>
          <a:r>
            <a:rPr lang="en-GB" sz="1000" baseline="0">
              <a:solidFill>
                <a:schemeClr val="bg1"/>
              </a:solidFill>
              <a:latin typeface="Arial" panose="020B0604020202020204" pitchFamily="34" charset="0"/>
              <a:cs typeface="Arial" panose="020B0604020202020204" pitchFamily="34" charset="0"/>
            </a:rPr>
            <a:t>Click on the event number to edit or complete the </a:t>
          </a:r>
          <a:r>
            <a:rPr lang="en-GB" sz="1000" baseline="0">
              <a:solidFill>
                <a:schemeClr val="lt1"/>
              </a:solidFill>
              <a:effectLst/>
              <a:latin typeface="Arial" panose="020B0604020202020204" pitchFamily="34" charset="0"/>
              <a:ea typeface="+mn-ea"/>
              <a:cs typeface="Arial" panose="020B0604020202020204" pitchFamily="34" charset="0"/>
            </a:rPr>
            <a:t>corresponding entry.</a:t>
          </a:r>
          <a:endParaRPr lang="en-GB" sz="1000">
            <a:solidFill>
              <a:schemeClr val="bg1"/>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rsc.li/re-thinking-recognition" TargetMode="External"/></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Networks@rsc.org?subject=2020%20committee%20meeting%20minutes"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www.rsc.org/events/otherinformation/risk-assessment/" TargetMode="External"/><Relationship Id="rId117" Type="http://schemas.openxmlformats.org/officeDocument/2006/relationships/hyperlink" Target="https://www.rsc.org/our-events/otherinformation/risk-assessment/" TargetMode="External"/><Relationship Id="rId21" Type="http://schemas.openxmlformats.org/officeDocument/2006/relationships/hyperlink" Target="http://www.rsc.org/campaigning-outreach/campaigning/incldiv/inclusion--diversity-resources/" TargetMode="External"/><Relationship Id="rId42" Type="http://schemas.openxmlformats.org/officeDocument/2006/relationships/hyperlink" Target="http://www.rsc.org/campaigning-outreach/campaigning/incldiv/inclusion--diversity-resources/" TargetMode="External"/><Relationship Id="rId47" Type="http://schemas.openxmlformats.org/officeDocument/2006/relationships/hyperlink" Target="https://www.rsc.org/events/otherinformation/risk-assessment/" TargetMode="External"/><Relationship Id="rId63" Type="http://schemas.openxmlformats.org/officeDocument/2006/relationships/hyperlink" Target="http://www.rsc.org/campaigning-outreach/campaigning/incldiv/inclusion--diversity-resources/" TargetMode="External"/><Relationship Id="rId68" Type="http://schemas.openxmlformats.org/officeDocument/2006/relationships/hyperlink" Target="https://www.rsc.org/events/otherinformation/risk-assessment/" TargetMode="External"/><Relationship Id="rId84" Type="http://schemas.openxmlformats.org/officeDocument/2006/relationships/hyperlink" Target="https://www.rsc.org/images/Rules%20for%20Member%20Networks%20-%20current%20file_tcm18-249957.pdf" TargetMode="External"/><Relationship Id="rId89" Type="http://schemas.openxmlformats.org/officeDocument/2006/relationships/hyperlink" Target="https://www.rsc.org/images/Rules%20for%20Member%20Networks%20-%20current%20file_tcm18-249957.pdf" TargetMode="External"/><Relationship Id="rId112" Type="http://schemas.openxmlformats.org/officeDocument/2006/relationships/hyperlink" Target="https://www.rsc.org/our-events/otherinformation/risk-assessment/" TargetMode="External"/><Relationship Id="rId16" Type="http://schemas.openxmlformats.org/officeDocument/2006/relationships/hyperlink" Target="https://www.rsc.org/images/Contract%20Review%20Process_tcm18-251565.pdf" TargetMode="External"/><Relationship Id="rId107" Type="http://schemas.openxmlformats.org/officeDocument/2006/relationships/hyperlink" Target="https://www.rsc.org/our-events/otherinformation/risk-assessment/" TargetMode="External"/><Relationship Id="rId11" Type="http://schemas.openxmlformats.org/officeDocument/2006/relationships/hyperlink" Target="https://www.rsc.org/events/otherinformation/risk-assessment/" TargetMode="External"/><Relationship Id="rId32" Type="http://schemas.openxmlformats.org/officeDocument/2006/relationships/hyperlink" Target="https://www.rsc.org/events/otherinformation/risk-assessment/" TargetMode="External"/><Relationship Id="rId37" Type="http://schemas.openxmlformats.org/officeDocument/2006/relationships/hyperlink" Target="https://www.rsc.org/images/Contract%20Review%20Process_tcm18-251565.pdf" TargetMode="External"/><Relationship Id="rId53" Type="http://schemas.openxmlformats.org/officeDocument/2006/relationships/hyperlink" Target="https://www.rsc.org/events/otherinformation/risk-assessment/" TargetMode="External"/><Relationship Id="rId58" Type="http://schemas.openxmlformats.org/officeDocument/2006/relationships/hyperlink" Target="https://www.rsc.org/images/Contract%20Review%20Process_tcm18-251565.pdf" TargetMode="External"/><Relationship Id="rId74" Type="http://schemas.openxmlformats.org/officeDocument/2006/relationships/hyperlink" Target="https://www.rsc.org/events/otherinformation/risk-assessment/" TargetMode="External"/><Relationship Id="rId79" Type="http://schemas.openxmlformats.org/officeDocument/2006/relationships/hyperlink" Target="https://www.rsc.org/images/Rules%20for%20Member%20Networks%20-%20current%20file_tcm18-249957.pdf" TargetMode="External"/><Relationship Id="rId102" Type="http://schemas.openxmlformats.org/officeDocument/2006/relationships/hyperlink" Target="https://www.rsc.org/our-events/otherinformation/risk-assessment/" TargetMode="External"/><Relationship Id="rId123" Type="http://schemas.openxmlformats.org/officeDocument/2006/relationships/hyperlink" Target="https://www.rsc.org/our-events/otherinformation/risk-assessment/" TargetMode="External"/><Relationship Id="rId5" Type="http://schemas.openxmlformats.org/officeDocument/2006/relationships/hyperlink" Target="https://www.rsc.org/events/otherinformation/risk-assessment/" TargetMode="External"/><Relationship Id="rId61" Type="http://schemas.openxmlformats.org/officeDocument/2006/relationships/hyperlink" Target="https://www.rsc.org/images/Contract%20Review%20Process_tcm18-251565.pdf" TargetMode="External"/><Relationship Id="rId82" Type="http://schemas.openxmlformats.org/officeDocument/2006/relationships/hyperlink" Target="https://www.rsc.org/images/Rules%20for%20Member%20Networks%20-%20current%20file_tcm18-249957.pdf" TargetMode="External"/><Relationship Id="rId90" Type="http://schemas.openxmlformats.org/officeDocument/2006/relationships/hyperlink" Target="https://www.rsc.org/images/Rules%20for%20Member%20Networks%20-%20current%20file_tcm18-249957.pdf" TargetMode="External"/><Relationship Id="rId95" Type="http://schemas.openxmlformats.org/officeDocument/2006/relationships/hyperlink" Target="https://www.rsc.org/images/Rules%20for%20Member%20Networks%20-%20current%20file_tcm18-249957.pdf" TargetMode="External"/><Relationship Id="rId19" Type="http://schemas.openxmlformats.org/officeDocument/2006/relationships/hyperlink" Target="https://www.rsc.org/images/Contract%20Review%20Process_tcm18-251565.pdf" TargetMode="External"/><Relationship Id="rId14" Type="http://schemas.openxmlformats.org/officeDocument/2006/relationships/hyperlink" Target="https://www.rsc.org/events/otherinformation/risk-assessment/" TargetMode="External"/><Relationship Id="rId22" Type="http://schemas.openxmlformats.org/officeDocument/2006/relationships/hyperlink" Target="https://www.rsc.org/images/Contract%20Review%20Process_tcm18-251565.pdf" TargetMode="External"/><Relationship Id="rId27" Type="http://schemas.openxmlformats.org/officeDocument/2006/relationships/hyperlink" Target="http://www.rsc.org/campaigning-outreach/campaigning/incldiv/inclusion--diversity-resources/" TargetMode="External"/><Relationship Id="rId30" Type="http://schemas.openxmlformats.org/officeDocument/2006/relationships/hyperlink" Target="http://www.rsc.org/campaigning-outreach/campaigning/incldiv/inclusion--diversity-resources/" TargetMode="External"/><Relationship Id="rId35" Type="http://schemas.openxmlformats.org/officeDocument/2006/relationships/hyperlink" Target="https://www.rsc.org/events/otherinformation/risk-assessment/" TargetMode="External"/><Relationship Id="rId43" Type="http://schemas.openxmlformats.org/officeDocument/2006/relationships/hyperlink" Target="https://www.rsc.org/images/Contract%20Review%20Process_tcm18-251565.pdf" TargetMode="External"/><Relationship Id="rId48" Type="http://schemas.openxmlformats.org/officeDocument/2006/relationships/hyperlink" Target="http://www.rsc.org/campaigning-outreach/campaigning/incldiv/inclusion--diversity-resources/" TargetMode="External"/><Relationship Id="rId56" Type="http://schemas.openxmlformats.org/officeDocument/2006/relationships/hyperlink" Target="https://www.rsc.org/events/otherinformation/risk-assessment/" TargetMode="External"/><Relationship Id="rId64" Type="http://schemas.openxmlformats.org/officeDocument/2006/relationships/hyperlink" Target="https://www.rsc.org/images/Contract%20Review%20Process_tcm18-251565.pdf" TargetMode="External"/><Relationship Id="rId69" Type="http://schemas.openxmlformats.org/officeDocument/2006/relationships/hyperlink" Target="http://www.rsc.org/campaigning-outreach/campaigning/incldiv/inclusion--diversity-resources/" TargetMode="External"/><Relationship Id="rId77" Type="http://schemas.openxmlformats.org/officeDocument/2006/relationships/hyperlink" Target="https://www.rsc.org/images/Rules%20for%20Member%20Networks%20-%20current%20file_tcm18-249957.pdf" TargetMode="External"/><Relationship Id="rId100" Type="http://schemas.openxmlformats.org/officeDocument/2006/relationships/hyperlink" Target="https://www.rsc.org/images/Rules%20for%20Member%20Networks%20-%20current%20file_tcm18-249957.pdf" TargetMode="External"/><Relationship Id="rId105" Type="http://schemas.openxmlformats.org/officeDocument/2006/relationships/hyperlink" Target="https://www.rsc.org/our-events/otherinformation/risk-assessment/" TargetMode="External"/><Relationship Id="rId113" Type="http://schemas.openxmlformats.org/officeDocument/2006/relationships/hyperlink" Target="https://www.rsc.org/our-events/otherinformation/risk-assessment/" TargetMode="External"/><Relationship Id="rId118" Type="http://schemas.openxmlformats.org/officeDocument/2006/relationships/hyperlink" Target="https://www.rsc.org/our-events/otherinformation/risk-assessment/" TargetMode="External"/><Relationship Id="rId126" Type="http://schemas.openxmlformats.org/officeDocument/2006/relationships/printerSettings" Target="../printerSettings/printerSettings5.bin"/><Relationship Id="rId8" Type="http://schemas.openxmlformats.org/officeDocument/2006/relationships/hyperlink" Target="https://www.rsc.org/events/otherinformation/risk-assessment/" TargetMode="External"/><Relationship Id="rId51" Type="http://schemas.openxmlformats.org/officeDocument/2006/relationships/hyperlink" Target="http://www.rsc.org/campaigning-outreach/campaigning/incldiv/inclusion--diversity-resources/" TargetMode="External"/><Relationship Id="rId72" Type="http://schemas.openxmlformats.org/officeDocument/2006/relationships/hyperlink" Target="http://www.rsc.org/campaigning-outreach/campaigning/incldiv/inclusion--diversity-resources/" TargetMode="External"/><Relationship Id="rId80" Type="http://schemas.openxmlformats.org/officeDocument/2006/relationships/hyperlink" Target="https://www.rsc.org/images/Rules%20for%20Member%20Networks%20-%20current%20file_tcm18-249957.pdf" TargetMode="External"/><Relationship Id="rId85" Type="http://schemas.openxmlformats.org/officeDocument/2006/relationships/hyperlink" Target="https://www.rsc.org/images/Rules%20for%20Member%20Networks%20-%20current%20file_tcm18-249957.pdf" TargetMode="External"/><Relationship Id="rId93" Type="http://schemas.openxmlformats.org/officeDocument/2006/relationships/hyperlink" Target="https://www.rsc.org/images/Rules%20for%20Member%20Networks%20-%20current%20file_tcm18-249957.pdf" TargetMode="External"/><Relationship Id="rId98" Type="http://schemas.openxmlformats.org/officeDocument/2006/relationships/hyperlink" Target="https://www.rsc.org/images/Rules%20for%20Member%20Networks%20-%20current%20file_tcm18-249957.pdf" TargetMode="External"/><Relationship Id="rId121" Type="http://schemas.openxmlformats.org/officeDocument/2006/relationships/hyperlink" Target="https://www.rsc.org/our-events/otherinformation/risk-assessment/" TargetMode="External"/><Relationship Id="rId3" Type="http://schemas.openxmlformats.org/officeDocument/2006/relationships/hyperlink" Target="http://www.rsc.org/campaigning-outreach/campaigning/incldiv/inclusion--diversity-resources/" TargetMode="External"/><Relationship Id="rId12" Type="http://schemas.openxmlformats.org/officeDocument/2006/relationships/hyperlink" Target="http://www.rsc.org/campaigning-outreach/campaigning/incldiv/inclusion--diversity-resources/" TargetMode="External"/><Relationship Id="rId17" Type="http://schemas.openxmlformats.org/officeDocument/2006/relationships/hyperlink" Target="https://www.rsc.org/events/otherinformation/risk-assessment/" TargetMode="External"/><Relationship Id="rId25" Type="http://schemas.openxmlformats.org/officeDocument/2006/relationships/hyperlink" Target="https://www.rsc.org/images/Contract%20Review%20Process_tcm18-251565.pdf" TargetMode="External"/><Relationship Id="rId33" Type="http://schemas.openxmlformats.org/officeDocument/2006/relationships/hyperlink" Target="http://www.rsc.org/campaigning-outreach/campaigning/incldiv/inclusion--diversity-resources/" TargetMode="External"/><Relationship Id="rId38" Type="http://schemas.openxmlformats.org/officeDocument/2006/relationships/hyperlink" Target="https://www.rsc.org/events/otherinformation/risk-assessment/" TargetMode="External"/><Relationship Id="rId46" Type="http://schemas.openxmlformats.org/officeDocument/2006/relationships/hyperlink" Target="https://www.rsc.org/images/Contract%20Review%20Process_tcm18-251565.pdf" TargetMode="External"/><Relationship Id="rId59" Type="http://schemas.openxmlformats.org/officeDocument/2006/relationships/hyperlink" Target="https://www.rsc.org/events/otherinformation/risk-assessment/" TargetMode="External"/><Relationship Id="rId67" Type="http://schemas.openxmlformats.org/officeDocument/2006/relationships/hyperlink" Target="https://www.rsc.org/images/Contract%20Review%20Process_tcm18-251565.pdf" TargetMode="External"/><Relationship Id="rId103" Type="http://schemas.openxmlformats.org/officeDocument/2006/relationships/hyperlink" Target="https://www.rsc.org/our-events/otherinformation/risk-assessment/" TargetMode="External"/><Relationship Id="rId108" Type="http://schemas.openxmlformats.org/officeDocument/2006/relationships/hyperlink" Target="https://www.rsc.org/our-events/otherinformation/risk-assessment/" TargetMode="External"/><Relationship Id="rId116" Type="http://schemas.openxmlformats.org/officeDocument/2006/relationships/hyperlink" Target="https://www.rsc.org/our-events/otherinformation/risk-assessment/" TargetMode="External"/><Relationship Id="rId124" Type="http://schemas.openxmlformats.org/officeDocument/2006/relationships/hyperlink" Target="https://www.rsc.org/our-events/otherinformation/risk-assessment/" TargetMode="External"/><Relationship Id="rId20" Type="http://schemas.openxmlformats.org/officeDocument/2006/relationships/hyperlink" Target="https://www.rsc.org/events/otherinformation/risk-assessment/" TargetMode="External"/><Relationship Id="rId41" Type="http://schemas.openxmlformats.org/officeDocument/2006/relationships/hyperlink" Target="https://www.rsc.org/events/otherinformation/risk-assessment/" TargetMode="External"/><Relationship Id="rId54" Type="http://schemas.openxmlformats.org/officeDocument/2006/relationships/hyperlink" Target="http://www.rsc.org/campaigning-outreach/campaigning/incldiv/inclusion--diversity-resources/" TargetMode="External"/><Relationship Id="rId62" Type="http://schemas.openxmlformats.org/officeDocument/2006/relationships/hyperlink" Target="https://www.rsc.org/events/otherinformation/risk-assessment/" TargetMode="External"/><Relationship Id="rId70" Type="http://schemas.openxmlformats.org/officeDocument/2006/relationships/hyperlink" Target="https://www.rsc.org/images/Contract%20Review%20Process_tcm18-251565.pdf" TargetMode="External"/><Relationship Id="rId75" Type="http://schemas.openxmlformats.org/officeDocument/2006/relationships/hyperlink" Target="http://www.rsc.org/campaigning-outreach/campaigning/incldiv/inclusion--diversity-resources/" TargetMode="External"/><Relationship Id="rId83" Type="http://schemas.openxmlformats.org/officeDocument/2006/relationships/hyperlink" Target="https://www.rsc.org/images/Rules%20for%20Member%20Networks%20-%20current%20file_tcm18-249957.pdf" TargetMode="External"/><Relationship Id="rId88" Type="http://schemas.openxmlformats.org/officeDocument/2006/relationships/hyperlink" Target="https://www.rsc.org/images/Rules%20for%20Member%20Networks%20-%20current%20file_tcm18-249957.pdf" TargetMode="External"/><Relationship Id="rId91" Type="http://schemas.openxmlformats.org/officeDocument/2006/relationships/hyperlink" Target="https://www.rsc.org/images/Rules%20for%20Member%20Networks%20-%20current%20file_tcm18-249957.pdf" TargetMode="External"/><Relationship Id="rId96" Type="http://schemas.openxmlformats.org/officeDocument/2006/relationships/hyperlink" Target="https://www.rsc.org/images/Rules%20for%20Member%20Networks%20-%20current%20file_tcm18-249957.pdf" TargetMode="External"/><Relationship Id="rId111" Type="http://schemas.openxmlformats.org/officeDocument/2006/relationships/hyperlink" Target="https://www.rsc.org/our-events/otherinformation/risk-assessment/" TargetMode="External"/><Relationship Id="rId1" Type="http://schemas.openxmlformats.org/officeDocument/2006/relationships/hyperlink" Target="https://www.rsc.org/images/Contract%20Review%20Process_tcm18-251565.pdf" TargetMode="External"/><Relationship Id="rId6" Type="http://schemas.openxmlformats.org/officeDocument/2006/relationships/hyperlink" Target="http://www.rsc.org/campaigning-outreach/campaigning/incldiv/inclusion--diversity-resources/" TargetMode="External"/><Relationship Id="rId15" Type="http://schemas.openxmlformats.org/officeDocument/2006/relationships/hyperlink" Target="http://www.rsc.org/campaigning-outreach/campaigning/incldiv/inclusion--diversity-resources/" TargetMode="External"/><Relationship Id="rId23" Type="http://schemas.openxmlformats.org/officeDocument/2006/relationships/hyperlink" Target="https://www.rsc.org/events/otherinformation/risk-assessment/" TargetMode="External"/><Relationship Id="rId28" Type="http://schemas.openxmlformats.org/officeDocument/2006/relationships/hyperlink" Target="https://www.rsc.org/images/Contract%20Review%20Process_tcm18-251565.pdf" TargetMode="External"/><Relationship Id="rId36" Type="http://schemas.openxmlformats.org/officeDocument/2006/relationships/hyperlink" Target="http://www.rsc.org/campaigning-outreach/campaigning/incldiv/inclusion--diversity-resources/" TargetMode="External"/><Relationship Id="rId49" Type="http://schemas.openxmlformats.org/officeDocument/2006/relationships/hyperlink" Target="https://www.rsc.org/images/Contract%20Review%20Process_tcm18-251565.pdf" TargetMode="External"/><Relationship Id="rId57" Type="http://schemas.openxmlformats.org/officeDocument/2006/relationships/hyperlink" Target="http://www.rsc.org/campaigning-outreach/campaigning/incldiv/inclusion--diversity-resources/" TargetMode="External"/><Relationship Id="rId106" Type="http://schemas.openxmlformats.org/officeDocument/2006/relationships/hyperlink" Target="https://www.rsc.org/our-events/otherinformation/risk-assessment/" TargetMode="External"/><Relationship Id="rId114" Type="http://schemas.openxmlformats.org/officeDocument/2006/relationships/hyperlink" Target="https://www.rsc.org/our-events/otherinformation/risk-assessment/" TargetMode="External"/><Relationship Id="rId119" Type="http://schemas.openxmlformats.org/officeDocument/2006/relationships/hyperlink" Target="https://www.rsc.org/our-events/otherinformation/risk-assessment/" TargetMode="External"/><Relationship Id="rId10" Type="http://schemas.openxmlformats.org/officeDocument/2006/relationships/hyperlink" Target="https://www.rsc.org/images/Contract%20Review%20Process_tcm18-251565.pdf" TargetMode="External"/><Relationship Id="rId31" Type="http://schemas.openxmlformats.org/officeDocument/2006/relationships/hyperlink" Target="https://www.rsc.org/images/Contract%20Review%20Process_tcm18-251565.pdf" TargetMode="External"/><Relationship Id="rId44" Type="http://schemas.openxmlformats.org/officeDocument/2006/relationships/hyperlink" Target="https://www.rsc.org/events/otherinformation/risk-assessment/" TargetMode="External"/><Relationship Id="rId52" Type="http://schemas.openxmlformats.org/officeDocument/2006/relationships/hyperlink" Target="https://www.rsc.org/images/Contract%20Review%20Process_tcm18-251565.pdf" TargetMode="External"/><Relationship Id="rId60" Type="http://schemas.openxmlformats.org/officeDocument/2006/relationships/hyperlink" Target="http://www.rsc.org/campaigning-outreach/campaigning/incldiv/inclusion--diversity-resources/" TargetMode="External"/><Relationship Id="rId65" Type="http://schemas.openxmlformats.org/officeDocument/2006/relationships/hyperlink" Target="https://www.rsc.org/events/otherinformation/risk-assessment/" TargetMode="External"/><Relationship Id="rId73" Type="http://schemas.openxmlformats.org/officeDocument/2006/relationships/hyperlink" Target="https://www.rsc.org/images/Contract%20Review%20Process_tcm18-251565.pdf" TargetMode="External"/><Relationship Id="rId78" Type="http://schemas.openxmlformats.org/officeDocument/2006/relationships/hyperlink" Target="https://www.rsc.org/images/Rules%20for%20Member%20Networks%20-%20current%20file_tcm18-249957.pdf" TargetMode="External"/><Relationship Id="rId81" Type="http://schemas.openxmlformats.org/officeDocument/2006/relationships/hyperlink" Target="https://www.rsc.org/images/Rules%20for%20Member%20Networks%20-%20current%20file_tcm18-249957.pdf" TargetMode="External"/><Relationship Id="rId86" Type="http://schemas.openxmlformats.org/officeDocument/2006/relationships/hyperlink" Target="https://www.rsc.org/images/Rules%20for%20Member%20Networks%20-%20current%20file_tcm18-249957.pdf" TargetMode="External"/><Relationship Id="rId94" Type="http://schemas.openxmlformats.org/officeDocument/2006/relationships/hyperlink" Target="https://www.rsc.org/images/Rules%20for%20Member%20Networks%20-%20current%20file_tcm18-249957.pdf" TargetMode="External"/><Relationship Id="rId99" Type="http://schemas.openxmlformats.org/officeDocument/2006/relationships/hyperlink" Target="https://www.rsc.org/images/Rules%20for%20Member%20Networks%20-%20current%20file_tcm18-249957.pdf" TargetMode="External"/><Relationship Id="rId101" Type="http://schemas.openxmlformats.org/officeDocument/2006/relationships/hyperlink" Target="https://www.rsc.org/our-events/otherinformation/risk-assessment/" TargetMode="External"/><Relationship Id="rId122" Type="http://schemas.openxmlformats.org/officeDocument/2006/relationships/hyperlink" Target="https://www.rsc.org/our-events/otherinformation/risk-assessment/" TargetMode="External"/><Relationship Id="rId4" Type="http://schemas.openxmlformats.org/officeDocument/2006/relationships/hyperlink" Target="https://www.rsc.org/images/Contract%20Review%20Process_tcm18-251565.pdf" TargetMode="External"/><Relationship Id="rId9" Type="http://schemas.openxmlformats.org/officeDocument/2006/relationships/hyperlink" Target="http://www.rsc.org/campaigning-outreach/campaigning/incldiv/inclusion--diversity-resources/" TargetMode="External"/><Relationship Id="rId13" Type="http://schemas.openxmlformats.org/officeDocument/2006/relationships/hyperlink" Target="https://www.rsc.org/images/Contract%20Review%20Process_tcm18-251565.pdf" TargetMode="External"/><Relationship Id="rId18" Type="http://schemas.openxmlformats.org/officeDocument/2006/relationships/hyperlink" Target="http://www.rsc.org/campaigning-outreach/campaigning/incldiv/inclusion--diversity-resources/" TargetMode="External"/><Relationship Id="rId39" Type="http://schemas.openxmlformats.org/officeDocument/2006/relationships/hyperlink" Target="http://www.rsc.org/campaigning-outreach/campaigning/incldiv/inclusion--diversity-resources/" TargetMode="External"/><Relationship Id="rId109" Type="http://schemas.openxmlformats.org/officeDocument/2006/relationships/hyperlink" Target="https://www.rsc.org/our-events/otherinformation/risk-assessment/" TargetMode="External"/><Relationship Id="rId34" Type="http://schemas.openxmlformats.org/officeDocument/2006/relationships/hyperlink" Target="https://www.rsc.org/images/Contract%20Review%20Process_tcm18-251565.pdf" TargetMode="External"/><Relationship Id="rId50" Type="http://schemas.openxmlformats.org/officeDocument/2006/relationships/hyperlink" Target="https://www.rsc.org/events/otherinformation/risk-assessment/" TargetMode="External"/><Relationship Id="rId55" Type="http://schemas.openxmlformats.org/officeDocument/2006/relationships/hyperlink" Target="https://www.rsc.org/images/Contract%20Review%20Process_tcm18-251565.pdf" TargetMode="External"/><Relationship Id="rId76" Type="http://schemas.openxmlformats.org/officeDocument/2006/relationships/hyperlink" Target="https://www.rsc.org/images/Rules%20for%20Member%20Networks%20-%20current%20file_tcm18-249957.pdf" TargetMode="External"/><Relationship Id="rId97" Type="http://schemas.openxmlformats.org/officeDocument/2006/relationships/hyperlink" Target="https://www.rsc.org/images/Rules%20for%20Member%20Networks%20-%20current%20file_tcm18-249957.pdf" TargetMode="External"/><Relationship Id="rId104" Type="http://schemas.openxmlformats.org/officeDocument/2006/relationships/hyperlink" Target="https://www.rsc.org/our-events/otherinformation/risk-assessment/" TargetMode="External"/><Relationship Id="rId120" Type="http://schemas.openxmlformats.org/officeDocument/2006/relationships/hyperlink" Target="https://www.rsc.org/our-events/otherinformation/risk-assessment/" TargetMode="External"/><Relationship Id="rId125" Type="http://schemas.openxmlformats.org/officeDocument/2006/relationships/hyperlink" Target="https://www.rsc.org/our-events/otherinformation/risk-assessment/" TargetMode="External"/><Relationship Id="rId7" Type="http://schemas.openxmlformats.org/officeDocument/2006/relationships/hyperlink" Target="https://www.rsc.org/images/Contract%20Review%20Process_tcm18-251565.pdf" TargetMode="External"/><Relationship Id="rId71" Type="http://schemas.openxmlformats.org/officeDocument/2006/relationships/hyperlink" Target="https://www.rsc.org/events/otherinformation/risk-assessment/" TargetMode="External"/><Relationship Id="rId92" Type="http://schemas.openxmlformats.org/officeDocument/2006/relationships/hyperlink" Target="https://www.rsc.org/images/Rules%20for%20Member%20Networks%20-%20current%20file_tcm18-249957.pdf" TargetMode="External"/><Relationship Id="rId2" Type="http://schemas.openxmlformats.org/officeDocument/2006/relationships/hyperlink" Target="https://www.rsc.org/events/otherinformation/risk-assessment/" TargetMode="External"/><Relationship Id="rId29" Type="http://schemas.openxmlformats.org/officeDocument/2006/relationships/hyperlink" Target="https://www.rsc.org/events/otherinformation/risk-assessment/" TargetMode="External"/><Relationship Id="rId24" Type="http://schemas.openxmlformats.org/officeDocument/2006/relationships/hyperlink" Target="http://www.rsc.org/campaigning-outreach/campaigning/incldiv/inclusion--diversity-resources/" TargetMode="External"/><Relationship Id="rId40" Type="http://schemas.openxmlformats.org/officeDocument/2006/relationships/hyperlink" Target="https://www.rsc.org/images/Contract%20Review%20Process_tcm18-251565.pdf" TargetMode="External"/><Relationship Id="rId45" Type="http://schemas.openxmlformats.org/officeDocument/2006/relationships/hyperlink" Target="http://www.rsc.org/campaigning-outreach/campaigning/incldiv/inclusion--diversity-resources/" TargetMode="External"/><Relationship Id="rId66" Type="http://schemas.openxmlformats.org/officeDocument/2006/relationships/hyperlink" Target="http://www.rsc.org/campaigning-outreach/campaigning/incldiv/inclusion--diversity-resources/" TargetMode="External"/><Relationship Id="rId87" Type="http://schemas.openxmlformats.org/officeDocument/2006/relationships/hyperlink" Target="https://www.rsc.org/images/Rules%20for%20Member%20Networks%20-%20current%20file_tcm18-249957.pdf" TargetMode="External"/><Relationship Id="rId110" Type="http://schemas.openxmlformats.org/officeDocument/2006/relationships/hyperlink" Target="https://www.rsc.org/our-events/otherinformation/risk-assessment/" TargetMode="External"/><Relationship Id="rId115" Type="http://schemas.openxmlformats.org/officeDocument/2006/relationships/hyperlink" Target="https://www.rsc.org/our-events/otherinformation/risk-assessment/"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54585A"/>
  </sheetPr>
  <dimension ref="B2:H13"/>
  <sheetViews>
    <sheetView tabSelected="1" zoomScale="120" zoomScaleNormal="120" workbookViewId="0">
      <selection activeCell="C10" sqref="C10:G10"/>
    </sheetView>
  </sheetViews>
  <sheetFormatPr defaultRowHeight="12.75" x14ac:dyDescent="0.2"/>
  <cols>
    <col min="1" max="1" width="2.42578125" style="10" customWidth="1"/>
    <col min="2" max="3" width="2.42578125" style="9" customWidth="1"/>
    <col min="4" max="4" width="16.28515625" style="9" customWidth="1"/>
    <col min="5" max="5" width="56.42578125" style="10" customWidth="1"/>
    <col min="6" max="6" width="2.42578125" style="11" customWidth="1"/>
    <col min="7" max="7" width="17.42578125" style="10" customWidth="1"/>
    <col min="8" max="8" width="2.42578125" style="10" customWidth="1"/>
    <col min="9" max="16384" width="9.140625" style="10"/>
  </cols>
  <sheetData>
    <row r="2" spans="2:8" x14ac:dyDescent="0.2">
      <c r="B2" s="26"/>
      <c r="C2" s="26"/>
      <c r="D2" s="26"/>
      <c r="E2" s="26"/>
      <c r="F2" s="8"/>
      <c r="G2" s="164"/>
      <c r="H2" s="26"/>
    </row>
    <row r="3" spans="2:8" ht="30" x14ac:dyDescent="0.2">
      <c r="B3" s="26"/>
      <c r="C3" s="436" t="s">
        <v>448</v>
      </c>
      <c r="D3" s="436"/>
      <c r="E3" s="436"/>
      <c r="F3" s="436"/>
      <c r="G3" s="436"/>
      <c r="H3" s="26"/>
    </row>
    <row r="4" spans="2:8" x14ac:dyDescent="0.2">
      <c r="B4" s="5"/>
      <c r="C4" s="5"/>
      <c r="D4" s="25"/>
      <c r="E4" s="3"/>
      <c r="F4" s="3"/>
      <c r="G4" s="3"/>
      <c r="H4" s="2"/>
    </row>
    <row r="5" spans="2:8" ht="48.75" customHeight="1" x14ac:dyDescent="0.2">
      <c r="B5" s="26"/>
      <c r="C5" s="437" t="s">
        <v>268</v>
      </c>
      <c r="D5" s="438"/>
      <c r="E5" s="438"/>
      <c r="F5" s="438"/>
      <c r="G5" s="438"/>
      <c r="H5" s="26"/>
    </row>
    <row r="6" spans="2:8" ht="48.75" customHeight="1" x14ac:dyDescent="0.2">
      <c r="B6" s="26"/>
      <c r="C6" s="437" t="s">
        <v>267</v>
      </c>
      <c r="D6" s="437"/>
      <c r="E6" s="437"/>
      <c r="F6" s="437"/>
      <c r="G6" s="437"/>
      <c r="H6" s="26"/>
    </row>
    <row r="7" spans="2:8" ht="48.75" customHeight="1" x14ac:dyDescent="0.2">
      <c r="B7" s="26"/>
      <c r="C7" s="437" t="s">
        <v>266</v>
      </c>
      <c r="D7" s="437"/>
      <c r="E7" s="437"/>
      <c r="F7" s="437"/>
      <c r="G7" s="437"/>
      <c r="H7" s="26"/>
    </row>
    <row r="8" spans="2:8" ht="48.75" customHeight="1" x14ac:dyDescent="0.2">
      <c r="B8" s="26"/>
      <c r="C8" s="437" t="s">
        <v>269</v>
      </c>
      <c r="D8" s="437"/>
      <c r="E8" s="437"/>
      <c r="F8" s="437"/>
      <c r="G8" s="437"/>
      <c r="H8" s="26"/>
    </row>
    <row r="9" spans="2:8" ht="163.5" customHeight="1" x14ac:dyDescent="0.2">
      <c r="B9" s="26"/>
      <c r="C9" s="434" t="s">
        <v>471</v>
      </c>
      <c r="D9" s="434"/>
      <c r="E9" s="434"/>
      <c r="F9" s="434"/>
      <c r="G9" s="434"/>
      <c r="H9" s="26"/>
    </row>
    <row r="10" spans="2:8" ht="23.25" customHeight="1" x14ac:dyDescent="0.2">
      <c r="B10" s="26"/>
      <c r="C10" s="435" t="s">
        <v>265</v>
      </c>
      <c r="D10" s="435"/>
      <c r="E10" s="435"/>
      <c r="F10" s="435"/>
      <c r="G10" s="435"/>
      <c r="H10" s="26"/>
    </row>
    <row r="11" spans="2:8" ht="23.25" customHeight="1" x14ac:dyDescent="0.2">
      <c r="B11" s="26"/>
      <c r="C11" s="434" t="s">
        <v>264</v>
      </c>
      <c r="D11" s="434"/>
      <c r="E11" s="434"/>
      <c r="F11" s="434"/>
      <c r="G11" s="434"/>
      <c r="H11" s="26"/>
    </row>
    <row r="12" spans="2:8" ht="14.25" x14ac:dyDescent="0.2">
      <c r="B12" s="26"/>
      <c r="C12" s="433" t="s">
        <v>449</v>
      </c>
      <c r="D12" s="433"/>
      <c r="E12" s="433"/>
      <c r="F12" s="433"/>
      <c r="G12" s="433"/>
      <c r="H12" s="26"/>
    </row>
    <row r="13" spans="2:8" x14ac:dyDescent="0.2">
      <c r="B13" s="26"/>
      <c r="C13" s="2"/>
      <c r="D13" s="2"/>
      <c r="E13" s="2"/>
      <c r="F13" s="2"/>
      <c r="G13" s="2"/>
      <c r="H13" s="26"/>
    </row>
  </sheetData>
  <sheetProtection algorithmName="SHA-512" hashValue="Hg7HAqvYy7bZngajqdwvcjcBF+X2SyfDWIrSIqLC4oSgxh3+/I8+XT8Y41yVbN4iNmH2JO3bUnu4JWwCANG6Kw==" saltValue="iPwIHbD29vIAxRb7VeYN2A==" spinCount="100000" sheet="1" selectLockedCells="1"/>
  <mergeCells count="9">
    <mergeCell ref="C12:G12"/>
    <mergeCell ref="C11:G11"/>
    <mergeCell ref="C10:G10"/>
    <mergeCell ref="C3:G3"/>
    <mergeCell ref="C5:G5"/>
    <mergeCell ref="C6:G6"/>
    <mergeCell ref="C7:G7"/>
    <mergeCell ref="C8:G8"/>
    <mergeCell ref="C9:G9"/>
  </mergeCells>
  <conditionalFormatting sqref="G1:G2 G14:G1048576">
    <cfRule type="containsText" dxfId="447" priority="9" operator="containsText" text="Please complete">
      <formula>NOT(ISERROR(SEARCH("Please complete",G1)))</formula>
    </cfRule>
  </conditionalFormatting>
  <conditionalFormatting sqref="G4">
    <cfRule type="containsText" dxfId="446" priority="1" operator="containsText" text="Please complete">
      <formula>NOT(ISERROR(SEARCH("Please complete",G4)))</formula>
    </cfRule>
  </conditionalFormatting>
  <hyperlinks>
    <hyperlink ref="C10:G10" location="Checklist!C3" display="Please use this checklist to ensure that each section has been completed. "/>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L290"/>
  <sheetViews>
    <sheetView zoomScaleNormal="100" workbookViewId="0">
      <pane xSplit="1" ySplit="6" topLeftCell="B7" activePane="bottomRight" state="frozen"/>
      <selection pane="topRight" activeCell="B1" sqref="B1"/>
      <selection pane="bottomLeft" activeCell="A5" sqref="A5"/>
      <selection pane="bottomRight" activeCell="E10" sqref="E10"/>
    </sheetView>
  </sheetViews>
  <sheetFormatPr defaultRowHeight="12.75" x14ac:dyDescent="0.2"/>
  <cols>
    <col min="1" max="1" width="2.42578125" style="10" customWidth="1"/>
    <col min="2" max="2" width="2.5703125" style="57" customWidth="1"/>
    <col min="3" max="3" width="52.28515625" style="108" customWidth="1"/>
    <col min="4" max="4" width="2.42578125" style="109" customWidth="1"/>
    <col min="5" max="5" width="46.85546875" style="108" customWidth="1"/>
    <col min="6" max="7" width="2.42578125" style="10" customWidth="1"/>
    <col min="8" max="8" width="18.85546875" style="10" customWidth="1"/>
    <col min="9" max="16384" width="9.140625" style="10"/>
  </cols>
  <sheetData>
    <row r="2" spans="2:12" x14ac:dyDescent="0.2">
      <c r="B2" s="58"/>
      <c r="C2" s="59"/>
      <c r="D2" s="18"/>
      <c r="E2" s="59"/>
      <c r="F2" s="2"/>
    </row>
    <row r="3" spans="2:12" ht="37.5" customHeight="1" x14ac:dyDescent="0.2">
      <c r="B3" s="2"/>
      <c r="C3" s="487" t="s">
        <v>249</v>
      </c>
      <c r="D3" s="487"/>
      <c r="E3" s="487"/>
      <c r="F3" s="154"/>
    </row>
    <row r="4" spans="2:12" ht="16.5" customHeight="1" x14ac:dyDescent="0.2">
      <c r="B4" s="2"/>
      <c r="C4" s="488" t="s">
        <v>250</v>
      </c>
      <c r="D4" s="488"/>
      <c r="E4" s="488"/>
      <c r="F4" s="154"/>
    </row>
    <row r="5" spans="2:12" x14ac:dyDescent="0.2">
      <c r="B5" s="155"/>
      <c r="C5" s="156"/>
      <c r="D5" s="156"/>
      <c r="E5" s="155"/>
      <c r="F5" s="156"/>
    </row>
    <row r="7" spans="2:12" x14ac:dyDescent="0.2">
      <c r="B7" s="58"/>
      <c r="C7" s="59"/>
      <c r="D7" s="18"/>
      <c r="E7" s="59"/>
      <c r="F7" s="2"/>
    </row>
    <row r="8" spans="2:12" s="19" customFormat="1" ht="18.75" customHeight="1" x14ac:dyDescent="0.2">
      <c r="B8" s="110" t="s">
        <v>187</v>
      </c>
      <c r="C8" s="489" t="s">
        <v>288</v>
      </c>
      <c r="D8" s="489"/>
      <c r="E8" s="489"/>
      <c r="F8" s="111"/>
    </row>
    <row r="9" spans="2:12" ht="13.5" thickBot="1" x14ac:dyDescent="0.25">
      <c r="B9" s="58"/>
      <c r="C9" s="59"/>
      <c r="D9" s="18"/>
      <c r="E9" s="59"/>
      <c r="F9" s="2"/>
    </row>
    <row r="10" spans="2:12" ht="12.75" customHeight="1" x14ac:dyDescent="0.2">
      <c r="B10" s="58"/>
      <c r="C10" s="60" t="s">
        <v>155</v>
      </c>
      <c r="D10" s="18"/>
      <c r="E10" s="389"/>
      <c r="F10" s="3"/>
      <c r="H10" s="478" t="s">
        <v>214</v>
      </c>
    </row>
    <row r="11" spans="2:12" ht="12.75" customHeight="1" thickBot="1" x14ac:dyDescent="0.25">
      <c r="B11" s="58">
        <v>2</v>
      </c>
      <c r="C11" s="59" t="str">
        <f>IF($E10&lt;&gt;"",INDEX('Question grid'!$C$22:$G$30,B11,(MATCH($E12,'Question grid'!$C$22:$G$22,0))),"")</f>
        <v/>
      </c>
      <c r="D11" s="18"/>
      <c r="E11" s="390"/>
      <c r="F11" s="3"/>
      <c r="H11" s="479"/>
    </row>
    <row r="12" spans="2:12" s="57" customFormat="1" ht="13.5" thickBot="1" x14ac:dyDescent="0.25">
      <c r="B12" s="58"/>
      <c r="C12" s="59"/>
      <c r="D12" s="107"/>
      <c r="E12" s="391" t="e">
        <f>VLOOKUP(E10,'Question grid'!$C$5:$D$17,2,FALSE)</f>
        <v>#N/A</v>
      </c>
      <c r="F12" s="58"/>
      <c r="H12" s="10"/>
    </row>
    <row r="13" spans="2:12" ht="13.5" thickBot="1" x14ac:dyDescent="0.25">
      <c r="B13" s="58">
        <v>3</v>
      </c>
      <c r="C13" s="59" t="str">
        <f>IF($E10&lt;&gt;"",INDEX('Question grid'!$C$22:$G$30,B13,(MATCH($E12,'Question grid'!$C$22:$G$22,0))),"")</f>
        <v/>
      </c>
      <c r="D13" s="18"/>
      <c r="E13" s="372"/>
      <c r="F13" s="2"/>
      <c r="H13" s="478" t="s">
        <v>272</v>
      </c>
    </row>
    <row r="14" spans="2:12" ht="13.5" thickBot="1" x14ac:dyDescent="0.25">
      <c r="B14" s="58"/>
      <c r="C14" s="59"/>
      <c r="D14" s="18"/>
      <c r="E14" s="392"/>
      <c r="F14" s="2"/>
      <c r="H14" s="479"/>
    </row>
    <row r="15" spans="2:12" ht="13.5" thickBot="1" x14ac:dyDescent="0.25">
      <c r="B15" s="58">
        <v>4</v>
      </c>
      <c r="C15" s="59" t="str">
        <f>IF($E10&lt;&gt;"",INDEX('Question grid'!$C$22:$G$30,B15,(MATCH($E12,'Question grid'!$C$22:$G$22,0))),"")</f>
        <v/>
      </c>
      <c r="D15" s="18"/>
      <c r="E15" s="372"/>
      <c r="F15" s="2"/>
    </row>
    <row r="16" spans="2:12" ht="13.5" thickBot="1" x14ac:dyDescent="0.25">
      <c r="B16" s="58"/>
      <c r="C16" s="59"/>
      <c r="D16" s="18"/>
      <c r="E16" s="392"/>
      <c r="F16" s="2"/>
      <c r="K16" s="68"/>
      <c r="L16" s="68"/>
    </row>
    <row r="17" spans="1:12" x14ac:dyDescent="0.2">
      <c r="B17" s="58">
        <v>5</v>
      </c>
      <c r="C17" s="59" t="str">
        <f>IF($E10&lt;&gt;"",INDEX('Question grid'!$C$22:$G$30,B17,(MATCH($E12,'Question grid'!$C$22:$G$22,0))),"")</f>
        <v/>
      </c>
      <c r="D17" s="18"/>
      <c r="E17" s="365"/>
      <c r="F17" s="2"/>
      <c r="K17" s="68"/>
      <c r="L17" s="68"/>
    </row>
    <row r="18" spans="1:12" ht="13.5" thickBot="1" x14ac:dyDescent="0.25">
      <c r="B18" s="58">
        <v>6</v>
      </c>
      <c r="C18" s="59" t="str">
        <f>IF($E10&lt;&gt;"",INDEX('Question grid'!$C$22:$G$30,B18,(MATCH($E12,'Question grid'!$C$22:$G$22,0))),"")</f>
        <v/>
      </c>
      <c r="D18" s="18"/>
      <c r="E18" s="139"/>
      <c r="F18" s="2"/>
      <c r="K18" s="68"/>
      <c r="L18" s="68"/>
    </row>
    <row r="19" spans="1:12" ht="13.5" thickBot="1" x14ac:dyDescent="0.25">
      <c r="B19" s="58"/>
      <c r="C19" s="59"/>
      <c r="D19" s="18"/>
      <c r="E19" s="59"/>
      <c r="F19" s="2"/>
      <c r="K19" s="68"/>
      <c r="L19" s="68"/>
    </row>
    <row r="20" spans="1:12" ht="25.5" customHeight="1" x14ac:dyDescent="0.2">
      <c r="B20" s="58">
        <v>7</v>
      </c>
      <c r="C20" s="59" t="str">
        <f>IF($E10&lt;&gt;"",INDEX('Question grid'!$C$22:$G$30,B20,(MATCH($E12,'Question grid'!$C$22:$G$22,0))),"")</f>
        <v/>
      </c>
      <c r="D20" s="18"/>
      <c r="E20" s="365"/>
      <c r="F20" s="2"/>
      <c r="K20" s="68"/>
      <c r="L20" s="68"/>
    </row>
    <row r="21" spans="1:12" ht="13.5" thickBot="1" x14ac:dyDescent="0.25">
      <c r="B21" s="58">
        <v>8</v>
      </c>
      <c r="C21" s="59" t="str">
        <f>IF($E10&lt;&gt;"",INDEX('Question grid'!$C$22:$G$30,B21,(MATCH($E12,'Question grid'!$C$22:$G$22,0))),"")</f>
        <v/>
      </c>
      <c r="D21" s="18"/>
      <c r="E21" s="139"/>
      <c r="F21" s="2"/>
    </row>
    <row r="22" spans="1:12" ht="13.5" thickBot="1" x14ac:dyDescent="0.25">
      <c r="B22" s="58"/>
      <c r="C22" s="59"/>
      <c r="D22" s="18"/>
      <c r="E22" s="59"/>
      <c r="F22" s="2"/>
    </row>
    <row r="23" spans="1:12" ht="75" customHeight="1" thickBot="1" x14ac:dyDescent="0.25">
      <c r="B23" s="58">
        <v>9</v>
      </c>
      <c r="C23" s="59" t="str">
        <f>IF($E10&lt;&gt;"",INDEX('Question grid'!$C$22:$G$30,B23,(MATCH($E12,'Question grid'!$C$22:$G$22,0))),"")</f>
        <v/>
      </c>
      <c r="D23" s="18"/>
      <c r="E23" s="372"/>
      <c r="F23" s="2"/>
    </row>
    <row r="24" spans="1:12" x14ac:dyDescent="0.2">
      <c r="B24" s="58"/>
      <c r="C24" s="59"/>
      <c r="D24" s="18"/>
      <c r="E24" s="59"/>
      <c r="F24" s="2"/>
    </row>
    <row r="26" spans="1:12" x14ac:dyDescent="0.2">
      <c r="B26" s="58"/>
      <c r="C26" s="59"/>
      <c r="D26" s="18"/>
      <c r="E26" s="59"/>
      <c r="F26" s="2"/>
    </row>
    <row r="27" spans="1:12" s="19" customFormat="1" ht="18.75" customHeight="1" x14ac:dyDescent="0.2">
      <c r="B27" s="110" t="s">
        <v>187</v>
      </c>
      <c r="C27" s="489" t="s">
        <v>289</v>
      </c>
      <c r="D27" s="489"/>
      <c r="E27" s="489"/>
      <c r="F27" s="111"/>
    </row>
    <row r="28" spans="1:12" ht="12.75" customHeight="1" thickBot="1" x14ac:dyDescent="0.25">
      <c r="B28" s="58"/>
      <c r="C28" s="59"/>
      <c r="D28" s="18"/>
      <c r="E28" s="59"/>
      <c r="F28" s="2"/>
    </row>
    <row r="29" spans="1:12" ht="12.75" customHeight="1" x14ac:dyDescent="0.2">
      <c r="B29" s="58"/>
      <c r="C29" s="60" t="s">
        <v>155</v>
      </c>
      <c r="D29" s="18"/>
      <c r="E29" s="389"/>
      <c r="F29" s="3"/>
      <c r="H29" s="478" t="s">
        <v>214</v>
      </c>
    </row>
    <row r="30" spans="1:12" ht="12.75" customHeight="1" thickBot="1" x14ac:dyDescent="0.25">
      <c r="B30" s="58">
        <v>2</v>
      </c>
      <c r="C30" s="59" t="str">
        <f>IF($E29&lt;&gt;"",INDEX('Question grid'!$C$22:$G$30,B30,(MATCH($E31,'Question grid'!$C$22:$G$22,0))),"")</f>
        <v/>
      </c>
      <c r="D30" s="18"/>
      <c r="E30" s="390"/>
      <c r="F30" s="3"/>
      <c r="H30" s="479"/>
    </row>
    <row r="31" spans="1:12" ht="13.5" thickBot="1" x14ac:dyDescent="0.25">
      <c r="A31" s="57"/>
      <c r="B31" s="58"/>
      <c r="C31" s="59"/>
      <c r="D31" s="107"/>
      <c r="E31" s="391" t="e">
        <f>VLOOKUP(E29,'Question grid'!$C$5:$D$17,2,FALSE)</f>
        <v>#N/A</v>
      </c>
      <c r="F31" s="58"/>
    </row>
    <row r="32" spans="1:12" ht="13.5" thickBot="1" x14ac:dyDescent="0.25">
      <c r="B32" s="58">
        <v>3</v>
      </c>
      <c r="C32" s="59" t="str">
        <f>IF($E29&lt;&gt;"",INDEX('Question grid'!$C$22:$G$30,B32,(MATCH($E31,'Question grid'!$C$22:$G$22,0))),"")</f>
        <v/>
      </c>
      <c r="D32" s="18"/>
      <c r="E32" s="372"/>
      <c r="F32" s="2"/>
      <c r="G32" s="57"/>
      <c r="H32" s="478" t="s">
        <v>272</v>
      </c>
      <c r="I32" s="57"/>
    </row>
    <row r="33" spans="2:8" ht="13.5" thickBot="1" x14ac:dyDescent="0.25">
      <c r="B33" s="58"/>
      <c r="C33" s="59"/>
      <c r="D33" s="18"/>
      <c r="E33" s="392"/>
      <c r="F33" s="2"/>
      <c r="H33" s="479"/>
    </row>
    <row r="34" spans="2:8" ht="13.5" thickBot="1" x14ac:dyDescent="0.25">
      <c r="B34" s="58">
        <v>4</v>
      </c>
      <c r="C34" s="59" t="str">
        <f>IF($E29&lt;&gt;"",INDEX('Question grid'!$C$22:$G$30,B34,(MATCH($E31,'Question grid'!$C$22:$G$22,0))),"")</f>
        <v/>
      </c>
      <c r="D34" s="18"/>
      <c r="E34" s="372"/>
      <c r="F34" s="2"/>
    </row>
    <row r="35" spans="2:8" ht="13.5" thickBot="1" x14ac:dyDescent="0.25">
      <c r="B35" s="58"/>
      <c r="C35" s="59"/>
      <c r="D35" s="18"/>
      <c r="E35" s="392"/>
      <c r="F35" s="2"/>
    </row>
    <row r="36" spans="2:8" x14ac:dyDescent="0.2">
      <c r="B36" s="58">
        <v>5</v>
      </c>
      <c r="C36" s="59" t="str">
        <f>IF($E29&lt;&gt;"",INDEX('Question grid'!$C$22:$G$30,B36,(MATCH($E31,'Question grid'!$C$22:$G$22,0))),"")</f>
        <v/>
      </c>
      <c r="D36" s="18"/>
      <c r="E36" s="365"/>
      <c r="F36" s="2"/>
    </row>
    <row r="37" spans="2:8" ht="13.5" thickBot="1" x14ac:dyDescent="0.25">
      <c r="B37" s="58">
        <v>6</v>
      </c>
      <c r="C37" s="59" t="str">
        <f>IF($E29&lt;&gt;"",INDEX('Question grid'!$C$22:$G$30,B37,(MATCH($E31,'Question grid'!$C$22:$G$22,0))),"")</f>
        <v/>
      </c>
      <c r="D37" s="18"/>
      <c r="E37" s="139"/>
      <c r="F37" s="2"/>
    </row>
    <row r="38" spans="2:8" ht="13.5" thickBot="1" x14ac:dyDescent="0.25">
      <c r="B38" s="58"/>
      <c r="C38" s="59"/>
      <c r="D38" s="18"/>
      <c r="E38" s="59"/>
      <c r="F38" s="2"/>
    </row>
    <row r="39" spans="2:8" ht="25.5" customHeight="1" x14ac:dyDescent="0.2">
      <c r="B39" s="58">
        <v>7</v>
      </c>
      <c r="C39" s="59" t="str">
        <f>IF($E29&lt;&gt;"",INDEX('Question grid'!$C$22:$G$30,B39,(MATCH($E31,'Question grid'!$C$22:$G$22,0))),"")</f>
        <v/>
      </c>
      <c r="D39" s="18"/>
      <c r="E39" s="365"/>
      <c r="F39" s="2"/>
    </row>
    <row r="40" spans="2:8" ht="13.5" thickBot="1" x14ac:dyDescent="0.25">
      <c r="B40" s="58">
        <v>8</v>
      </c>
      <c r="C40" s="59" t="str">
        <f>IF($E29&lt;&gt;"",INDEX('Question grid'!$C$22:$G$30,B40,(MATCH($E31,'Question grid'!$C$22:$G$22,0))),"")</f>
        <v/>
      </c>
      <c r="D40" s="18"/>
      <c r="E40" s="139"/>
      <c r="F40" s="2"/>
    </row>
    <row r="41" spans="2:8" ht="13.5" thickBot="1" x14ac:dyDescent="0.25">
      <c r="B41" s="58"/>
      <c r="C41" s="59"/>
      <c r="D41" s="18"/>
      <c r="E41" s="59"/>
      <c r="F41" s="2"/>
    </row>
    <row r="42" spans="2:8" ht="75" customHeight="1" thickBot="1" x14ac:dyDescent="0.25">
      <c r="B42" s="58">
        <v>9</v>
      </c>
      <c r="C42" s="59" t="str">
        <f>IF($E29&lt;&gt;"",INDEX('Question grid'!$C$22:$G$30,B42,(MATCH($E31,'Question grid'!$C$22:$G$22,0))),"")</f>
        <v/>
      </c>
      <c r="D42" s="18"/>
      <c r="E42" s="372"/>
      <c r="F42" s="2"/>
      <c r="H42" s="19"/>
    </row>
    <row r="43" spans="2:8" x14ac:dyDescent="0.2">
      <c r="B43" s="58"/>
      <c r="C43" s="59"/>
      <c r="D43" s="18"/>
      <c r="E43" s="59"/>
      <c r="F43" s="2"/>
    </row>
    <row r="45" spans="2:8" x14ac:dyDescent="0.2">
      <c r="B45" s="58"/>
      <c r="C45" s="59"/>
      <c r="D45" s="18"/>
      <c r="E45" s="59"/>
      <c r="F45" s="2"/>
    </row>
    <row r="46" spans="2:8" s="19" customFormat="1" ht="18.75" customHeight="1" x14ac:dyDescent="0.2">
      <c r="B46" s="110" t="s">
        <v>187</v>
      </c>
      <c r="C46" s="489" t="s">
        <v>290</v>
      </c>
      <c r="D46" s="489"/>
      <c r="E46" s="489"/>
      <c r="F46" s="111"/>
    </row>
    <row r="47" spans="2:8" ht="13.5" thickBot="1" x14ac:dyDescent="0.25">
      <c r="B47" s="58"/>
      <c r="C47" s="59"/>
      <c r="D47" s="18"/>
      <c r="E47" s="59"/>
      <c r="F47" s="2"/>
    </row>
    <row r="48" spans="2:8" x14ac:dyDescent="0.2">
      <c r="B48" s="58"/>
      <c r="C48" s="60" t="s">
        <v>155</v>
      </c>
      <c r="D48" s="18"/>
      <c r="E48" s="389"/>
      <c r="F48" s="3"/>
      <c r="H48" s="478" t="s">
        <v>214</v>
      </c>
    </row>
    <row r="49" spans="1:9" ht="13.5" thickBot="1" x14ac:dyDescent="0.25">
      <c r="B49" s="58">
        <v>2</v>
      </c>
      <c r="C49" s="59" t="str">
        <f>IF($E48&lt;&gt;"",INDEX('Question grid'!$C$22:$G$30,B49,(MATCH($E50,'Question grid'!$C$22:$G$22,0))),"")</f>
        <v/>
      </c>
      <c r="D49" s="18"/>
      <c r="E49" s="390"/>
      <c r="F49" s="3"/>
      <c r="H49" s="479"/>
    </row>
    <row r="50" spans="1:9" ht="13.5" thickBot="1" x14ac:dyDescent="0.25">
      <c r="A50" s="57"/>
      <c r="B50" s="58"/>
      <c r="C50" s="59"/>
      <c r="D50" s="107"/>
      <c r="E50" s="391" t="e">
        <f>VLOOKUP(E48,'Question grid'!$C$5:$D$17,2,FALSE)</f>
        <v>#N/A</v>
      </c>
      <c r="F50" s="58"/>
    </row>
    <row r="51" spans="1:9" ht="13.5" thickBot="1" x14ac:dyDescent="0.25">
      <c r="B51" s="58">
        <v>3</v>
      </c>
      <c r="C51" s="59" t="str">
        <f>IF($E48&lt;&gt;"",INDEX('Question grid'!$C$22:$G$30,B51,(MATCH($E50,'Question grid'!$C$22:$G$22,0))),"")</f>
        <v/>
      </c>
      <c r="D51" s="18"/>
      <c r="E51" s="372"/>
      <c r="F51" s="2"/>
      <c r="G51" s="57"/>
      <c r="H51" s="478" t="s">
        <v>272</v>
      </c>
      <c r="I51" s="57"/>
    </row>
    <row r="52" spans="1:9" ht="13.5" thickBot="1" x14ac:dyDescent="0.25">
      <c r="B52" s="58"/>
      <c r="C52" s="59"/>
      <c r="D52" s="18"/>
      <c r="E52" s="392"/>
      <c r="F52" s="2"/>
      <c r="H52" s="479"/>
    </row>
    <row r="53" spans="1:9" ht="13.5" thickBot="1" x14ac:dyDescent="0.25">
      <c r="B53" s="58">
        <v>4</v>
      </c>
      <c r="C53" s="59" t="str">
        <f>IF($E48&lt;&gt;"",INDEX('Question grid'!$C$22:$G$30,B53,(MATCH($E50,'Question grid'!$C$22:$G$22,0))),"")</f>
        <v/>
      </c>
      <c r="D53" s="18"/>
      <c r="E53" s="372"/>
      <c r="F53" s="2"/>
    </row>
    <row r="54" spans="1:9" ht="13.5" thickBot="1" x14ac:dyDescent="0.25">
      <c r="B54" s="58"/>
      <c r="C54" s="59"/>
      <c r="D54" s="18"/>
      <c r="E54" s="392"/>
      <c r="F54" s="2"/>
    </row>
    <row r="55" spans="1:9" x14ac:dyDescent="0.2">
      <c r="B55" s="58">
        <v>5</v>
      </c>
      <c r="C55" s="59" t="str">
        <f>IF($E48&lt;&gt;"",INDEX('Question grid'!$C$22:$G$30,B55,(MATCH($E50,'Question grid'!$C$22:$G$22,0))),"")</f>
        <v/>
      </c>
      <c r="D55" s="18"/>
      <c r="E55" s="365"/>
      <c r="F55" s="2"/>
    </row>
    <row r="56" spans="1:9" ht="13.5" thickBot="1" x14ac:dyDescent="0.25">
      <c r="B56" s="58">
        <v>6</v>
      </c>
      <c r="C56" s="59" t="str">
        <f>IF($E48&lt;&gt;"",INDEX('Question grid'!$C$22:$G$30,B56,(MATCH($E50,'Question grid'!$C$22:$G$22,0))),"")</f>
        <v/>
      </c>
      <c r="D56" s="18"/>
      <c r="E56" s="139"/>
      <c r="F56" s="2"/>
    </row>
    <row r="57" spans="1:9" ht="13.5" thickBot="1" x14ac:dyDescent="0.25">
      <c r="B57" s="58"/>
      <c r="C57" s="59"/>
      <c r="D57" s="18"/>
      <c r="E57" s="59"/>
      <c r="F57" s="2"/>
    </row>
    <row r="58" spans="1:9" ht="25.5" customHeight="1" x14ac:dyDescent="0.2">
      <c r="B58" s="58">
        <v>7</v>
      </c>
      <c r="C58" s="59" t="str">
        <f>IF($E48&lt;&gt;"",INDEX('Question grid'!$C$22:$G$30,B58,(MATCH($E50,'Question grid'!$C$22:$G$22,0))),"")</f>
        <v/>
      </c>
      <c r="D58" s="18"/>
      <c r="E58" s="365"/>
      <c r="F58" s="2"/>
    </row>
    <row r="59" spans="1:9" ht="13.5" thickBot="1" x14ac:dyDescent="0.25">
      <c r="B59" s="58">
        <v>8</v>
      </c>
      <c r="C59" s="59" t="str">
        <f>IF($E48&lt;&gt;"",INDEX('Question grid'!$C$22:$G$30,B59,(MATCH($E50,'Question grid'!$C$22:$G$22,0))),"")</f>
        <v/>
      </c>
      <c r="D59" s="18"/>
      <c r="E59" s="139"/>
      <c r="F59" s="2"/>
    </row>
    <row r="60" spans="1:9" ht="13.5" thickBot="1" x14ac:dyDescent="0.25">
      <c r="B60" s="58"/>
      <c r="C60" s="59"/>
      <c r="D60" s="18"/>
      <c r="E60" s="59"/>
      <c r="F60" s="2"/>
    </row>
    <row r="61" spans="1:9" ht="75" customHeight="1" thickBot="1" x14ac:dyDescent="0.25">
      <c r="B61" s="58">
        <v>9</v>
      </c>
      <c r="C61" s="59" t="str">
        <f>IF($E48&lt;&gt;"",INDEX('Question grid'!$C$22:$G$30,B61,(MATCH($E50,'Question grid'!$C$22:$G$22,0))),"")</f>
        <v/>
      </c>
      <c r="D61" s="18"/>
      <c r="E61" s="372"/>
      <c r="F61" s="2"/>
      <c r="H61" s="19"/>
    </row>
    <row r="62" spans="1:9" x14ac:dyDescent="0.2">
      <c r="B62" s="58"/>
      <c r="C62" s="59"/>
      <c r="D62" s="18"/>
      <c r="E62" s="59"/>
      <c r="F62" s="2"/>
    </row>
    <row r="64" spans="1:9" x14ac:dyDescent="0.2">
      <c r="B64" s="58"/>
      <c r="C64" s="59"/>
      <c r="D64" s="18"/>
      <c r="E64" s="59"/>
      <c r="F64" s="2"/>
    </row>
    <row r="65" spans="1:9" s="19" customFormat="1" ht="18.75" customHeight="1" x14ac:dyDescent="0.2">
      <c r="B65" s="110" t="s">
        <v>187</v>
      </c>
      <c r="C65" s="489" t="s">
        <v>291</v>
      </c>
      <c r="D65" s="489"/>
      <c r="E65" s="489"/>
      <c r="F65" s="111"/>
    </row>
    <row r="66" spans="1:9" ht="13.5" thickBot="1" x14ac:dyDescent="0.25">
      <c r="B66" s="58"/>
      <c r="C66" s="59"/>
      <c r="D66" s="18"/>
      <c r="E66" s="59"/>
      <c r="F66" s="2"/>
    </row>
    <row r="67" spans="1:9" x14ac:dyDescent="0.2">
      <c r="B67" s="58"/>
      <c r="C67" s="60" t="s">
        <v>155</v>
      </c>
      <c r="D67" s="18"/>
      <c r="E67" s="389"/>
      <c r="F67" s="3"/>
      <c r="H67" s="478" t="s">
        <v>214</v>
      </c>
    </row>
    <row r="68" spans="1:9" ht="13.5" thickBot="1" x14ac:dyDescent="0.25">
      <c r="B68" s="58">
        <v>2</v>
      </c>
      <c r="C68" s="59" t="str">
        <f>IF($E67&lt;&gt;"",INDEX('Question grid'!$C$22:$G$30,B68,(MATCH($E69,'Question grid'!$C$22:$G$22,0))),"")</f>
        <v/>
      </c>
      <c r="D68" s="18"/>
      <c r="E68" s="390"/>
      <c r="F68" s="3"/>
      <c r="H68" s="479"/>
    </row>
    <row r="69" spans="1:9" ht="13.5" thickBot="1" x14ac:dyDescent="0.25">
      <c r="A69" s="57"/>
      <c r="B69" s="58"/>
      <c r="C69" s="59"/>
      <c r="D69" s="107"/>
      <c r="E69" s="391" t="e">
        <f>VLOOKUP(E67,'Question grid'!$C$5:$D$17,2,FALSE)</f>
        <v>#N/A</v>
      </c>
      <c r="F69" s="58"/>
    </row>
    <row r="70" spans="1:9" ht="13.5" thickBot="1" x14ac:dyDescent="0.25">
      <c r="B70" s="58">
        <v>3</v>
      </c>
      <c r="C70" s="59" t="str">
        <f>IF($E67&lt;&gt;"",INDEX('Question grid'!$C$22:$G$30,B70,(MATCH($E69,'Question grid'!$C$22:$G$22,0))),"")</f>
        <v/>
      </c>
      <c r="D70" s="18"/>
      <c r="E70" s="372"/>
      <c r="F70" s="2"/>
      <c r="G70" s="57"/>
      <c r="H70" s="478" t="s">
        <v>272</v>
      </c>
      <c r="I70" s="57"/>
    </row>
    <row r="71" spans="1:9" ht="13.5" thickBot="1" x14ac:dyDescent="0.25">
      <c r="B71" s="58"/>
      <c r="C71" s="59"/>
      <c r="D71" s="18"/>
      <c r="E71" s="392"/>
      <c r="F71" s="2"/>
      <c r="H71" s="479"/>
    </row>
    <row r="72" spans="1:9" ht="13.5" thickBot="1" x14ac:dyDescent="0.25">
      <c r="B72" s="58">
        <v>4</v>
      </c>
      <c r="C72" s="59" t="str">
        <f>IF($E67&lt;&gt;"",INDEX('Question grid'!$C$22:$G$30,B72,(MATCH($E69,'Question grid'!$C$22:$G$22,0))),"")</f>
        <v/>
      </c>
      <c r="D72" s="18"/>
      <c r="E72" s="372"/>
      <c r="F72" s="2"/>
    </row>
    <row r="73" spans="1:9" ht="13.5" thickBot="1" x14ac:dyDescent="0.25">
      <c r="B73" s="58"/>
      <c r="C73" s="59"/>
      <c r="D73" s="18"/>
      <c r="E73" s="392"/>
      <c r="F73" s="2"/>
    </row>
    <row r="74" spans="1:9" x14ac:dyDescent="0.2">
      <c r="B74" s="58">
        <v>5</v>
      </c>
      <c r="C74" s="59" t="str">
        <f>IF($E67&lt;&gt;"",INDEX('Question grid'!$C$22:$G$30,B74,(MATCH($E69,'Question grid'!$C$22:$G$22,0))),"")</f>
        <v/>
      </c>
      <c r="D74" s="18"/>
      <c r="E74" s="365"/>
      <c r="F74" s="2"/>
    </row>
    <row r="75" spans="1:9" ht="13.5" thickBot="1" x14ac:dyDescent="0.25">
      <c r="B75" s="58">
        <v>6</v>
      </c>
      <c r="C75" s="59" t="str">
        <f>IF($E67&lt;&gt;"",INDEX('Question grid'!$C$22:$G$30,B75,(MATCH($E69,'Question grid'!$C$22:$G$22,0))),"")</f>
        <v/>
      </c>
      <c r="D75" s="18"/>
      <c r="E75" s="139"/>
      <c r="F75" s="2"/>
    </row>
    <row r="76" spans="1:9" ht="13.5" thickBot="1" x14ac:dyDescent="0.25">
      <c r="B76" s="58"/>
      <c r="C76" s="59"/>
      <c r="D76" s="18"/>
      <c r="E76" s="59"/>
      <c r="F76" s="2"/>
    </row>
    <row r="77" spans="1:9" ht="25.5" customHeight="1" x14ac:dyDescent="0.2">
      <c r="B77" s="58">
        <v>7</v>
      </c>
      <c r="C77" s="59" t="str">
        <f>IF($E67&lt;&gt;"",INDEX('Question grid'!$C$22:$G$30,B77,(MATCH($E69,'Question grid'!$C$22:$G$22,0))),"")</f>
        <v/>
      </c>
      <c r="D77" s="18"/>
      <c r="E77" s="365"/>
      <c r="F77" s="2"/>
    </row>
    <row r="78" spans="1:9" ht="13.5" thickBot="1" x14ac:dyDescent="0.25">
      <c r="B78" s="58">
        <v>8</v>
      </c>
      <c r="C78" s="59" t="str">
        <f>IF($E67&lt;&gt;"",INDEX('Question grid'!$C$22:$G$30,B78,(MATCH($E69,'Question grid'!$C$22:$G$22,0))),"")</f>
        <v/>
      </c>
      <c r="D78" s="18"/>
      <c r="E78" s="139"/>
      <c r="F78" s="2"/>
    </row>
    <row r="79" spans="1:9" ht="13.5" thickBot="1" x14ac:dyDescent="0.25">
      <c r="B79" s="58"/>
      <c r="C79" s="59"/>
      <c r="D79" s="18"/>
      <c r="E79" s="59"/>
      <c r="F79" s="2"/>
    </row>
    <row r="80" spans="1:9" ht="75" customHeight="1" thickBot="1" x14ac:dyDescent="0.25">
      <c r="B80" s="58">
        <v>9</v>
      </c>
      <c r="C80" s="59" t="str">
        <f>IF($E67&lt;&gt;"",INDEX('Question grid'!$C$22:$G$30,B80,(MATCH($E69,'Question grid'!$C$22:$G$22,0))),"")</f>
        <v/>
      </c>
      <c r="D80" s="18"/>
      <c r="E80" s="372"/>
      <c r="F80" s="2"/>
      <c r="H80" s="19"/>
    </row>
    <row r="81" spans="1:9" x14ac:dyDescent="0.2">
      <c r="B81" s="58"/>
      <c r="C81" s="59"/>
      <c r="D81" s="18"/>
      <c r="E81" s="59"/>
      <c r="F81" s="2"/>
    </row>
    <row r="83" spans="1:9" x14ac:dyDescent="0.2">
      <c r="B83" s="58"/>
      <c r="C83" s="59"/>
      <c r="D83" s="18"/>
      <c r="E83" s="59"/>
      <c r="F83" s="2"/>
    </row>
    <row r="84" spans="1:9" s="19" customFormat="1" ht="18.75" customHeight="1" x14ac:dyDescent="0.2">
      <c r="B84" s="110" t="s">
        <v>187</v>
      </c>
      <c r="C84" s="489" t="s">
        <v>292</v>
      </c>
      <c r="D84" s="489"/>
      <c r="E84" s="489"/>
      <c r="F84" s="111"/>
    </row>
    <row r="85" spans="1:9" ht="13.5" thickBot="1" x14ac:dyDescent="0.25">
      <c r="B85" s="58"/>
      <c r="C85" s="59"/>
      <c r="D85" s="18"/>
      <c r="E85" s="59"/>
      <c r="F85" s="2"/>
    </row>
    <row r="86" spans="1:9" x14ac:dyDescent="0.2">
      <c r="B86" s="58"/>
      <c r="C86" s="60" t="s">
        <v>155</v>
      </c>
      <c r="D86" s="18"/>
      <c r="E86" s="389"/>
      <c r="F86" s="3"/>
      <c r="H86" s="478" t="s">
        <v>214</v>
      </c>
    </row>
    <row r="87" spans="1:9" ht="13.5" thickBot="1" x14ac:dyDescent="0.25">
      <c r="B87" s="58">
        <v>2</v>
      </c>
      <c r="C87" s="59" t="str">
        <f>IF($E86&lt;&gt;"",INDEX('Question grid'!$C$22:$G$30,B87,(MATCH($E88,'Question grid'!$C$22:$G$22,0))),"")</f>
        <v/>
      </c>
      <c r="D87" s="18"/>
      <c r="E87" s="390"/>
      <c r="F87" s="3"/>
      <c r="H87" s="479"/>
    </row>
    <row r="88" spans="1:9" ht="13.5" thickBot="1" x14ac:dyDescent="0.25">
      <c r="A88" s="57"/>
      <c r="B88" s="58"/>
      <c r="C88" s="59"/>
      <c r="D88" s="107"/>
      <c r="E88" s="391" t="e">
        <f>VLOOKUP(E86,'Question grid'!$C$5:$D$17,2,FALSE)</f>
        <v>#N/A</v>
      </c>
      <c r="F88" s="58"/>
    </row>
    <row r="89" spans="1:9" ht="13.5" thickBot="1" x14ac:dyDescent="0.25">
      <c r="B89" s="58">
        <v>3</v>
      </c>
      <c r="C89" s="59" t="str">
        <f>IF($E86&lt;&gt;"",INDEX('Question grid'!$C$22:$G$30,B89,(MATCH($E88,'Question grid'!$C$22:$G$22,0))),"")</f>
        <v/>
      </c>
      <c r="D89" s="18"/>
      <c r="E89" s="372"/>
      <c r="F89" s="2"/>
      <c r="G89" s="57"/>
      <c r="H89" s="478" t="s">
        <v>272</v>
      </c>
      <c r="I89" s="57"/>
    </row>
    <row r="90" spans="1:9" ht="13.5" thickBot="1" x14ac:dyDescent="0.25">
      <c r="B90" s="58"/>
      <c r="C90" s="59"/>
      <c r="D90" s="18"/>
      <c r="E90" s="392"/>
      <c r="F90" s="2"/>
      <c r="H90" s="479"/>
    </row>
    <row r="91" spans="1:9" ht="13.5" thickBot="1" x14ac:dyDescent="0.25">
      <c r="B91" s="58">
        <v>4</v>
      </c>
      <c r="C91" s="59" t="str">
        <f>IF($E86&lt;&gt;"",INDEX('Question grid'!$C$22:$G$30,B91,(MATCH($E88,'Question grid'!$C$22:$G$22,0))),"")</f>
        <v/>
      </c>
      <c r="D91" s="18"/>
      <c r="E91" s="372"/>
      <c r="F91" s="2"/>
    </row>
    <row r="92" spans="1:9" ht="13.5" thickBot="1" x14ac:dyDescent="0.25">
      <c r="B92" s="58"/>
      <c r="C92" s="59"/>
      <c r="D92" s="18"/>
      <c r="E92" s="392"/>
      <c r="F92" s="2"/>
    </row>
    <row r="93" spans="1:9" x14ac:dyDescent="0.2">
      <c r="B93" s="58">
        <v>5</v>
      </c>
      <c r="C93" s="59" t="str">
        <f>IF($E86&lt;&gt;"",INDEX('Question grid'!$C$22:$G$30,B93,(MATCH($E88,'Question grid'!$C$22:$G$22,0))),"")</f>
        <v/>
      </c>
      <c r="D93" s="18"/>
      <c r="E93" s="365"/>
      <c r="F93" s="2"/>
    </row>
    <row r="94" spans="1:9" ht="13.5" thickBot="1" x14ac:dyDescent="0.25">
      <c r="B94" s="58">
        <v>6</v>
      </c>
      <c r="C94" s="59" t="str">
        <f>IF($E86&lt;&gt;"",INDEX('Question grid'!$C$22:$G$30,B94,(MATCH($E88,'Question grid'!$C$22:$G$22,0))),"")</f>
        <v/>
      </c>
      <c r="D94" s="18"/>
      <c r="E94" s="139"/>
      <c r="F94" s="2"/>
    </row>
    <row r="95" spans="1:9" ht="13.5" thickBot="1" x14ac:dyDescent="0.25">
      <c r="B95" s="58"/>
      <c r="C95" s="59"/>
      <c r="D95" s="18"/>
      <c r="E95" s="59"/>
      <c r="F95" s="2"/>
    </row>
    <row r="96" spans="1:9" ht="25.5" customHeight="1" x14ac:dyDescent="0.2">
      <c r="B96" s="58">
        <v>7</v>
      </c>
      <c r="C96" s="59" t="str">
        <f>IF($E86&lt;&gt;"",INDEX('Question grid'!$C$22:$G$30,B96,(MATCH($E88,'Question grid'!$C$22:$G$22,0))),"")</f>
        <v/>
      </c>
      <c r="D96" s="18"/>
      <c r="E96" s="365"/>
      <c r="F96" s="2"/>
    </row>
    <row r="97" spans="1:9" ht="13.5" thickBot="1" x14ac:dyDescent="0.25">
      <c r="B97" s="58">
        <v>8</v>
      </c>
      <c r="C97" s="59" t="str">
        <f>IF($E86&lt;&gt;"",INDEX('Question grid'!$C$22:$G$30,B97,(MATCH($E88,'Question grid'!$C$22:$G$22,0))),"")</f>
        <v/>
      </c>
      <c r="D97" s="18"/>
      <c r="E97" s="139"/>
      <c r="F97" s="2"/>
    </row>
    <row r="98" spans="1:9" ht="13.5" thickBot="1" x14ac:dyDescent="0.25">
      <c r="B98" s="58"/>
      <c r="C98" s="59"/>
      <c r="D98" s="18"/>
      <c r="E98" s="59"/>
      <c r="F98" s="2"/>
    </row>
    <row r="99" spans="1:9" ht="75" customHeight="1" thickBot="1" x14ac:dyDescent="0.25">
      <c r="B99" s="58">
        <v>9</v>
      </c>
      <c r="C99" s="59" t="str">
        <f>IF($E86&lt;&gt;"",INDEX('Question grid'!$C$22:$G$30,B99,(MATCH($E88,'Question grid'!$C$22:$G$22,0))),"")</f>
        <v/>
      </c>
      <c r="D99" s="18"/>
      <c r="E99" s="372"/>
      <c r="F99" s="2"/>
      <c r="H99" s="19"/>
    </row>
    <row r="100" spans="1:9" x14ac:dyDescent="0.2">
      <c r="B100" s="58"/>
      <c r="C100" s="59"/>
      <c r="D100" s="18"/>
      <c r="E100" s="59"/>
      <c r="F100" s="2"/>
    </row>
    <row r="102" spans="1:9" x14ac:dyDescent="0.2">
      <c r="B102" s="58"/>
      <c r="C102" s="59"/>
      <c r="D102" s="18"/>
      <c r="E102" s="59"/>
      <c r="F102" s="2"/>
    </row>
    <row r="103" spans="1:9" s="19" customFormat="1" ht="18.75" customHeight="1" x14ac:dyDescent="0.2">
      <c r="B103" s="110" t="s">
        <v>187</v>
      </c>
      <c r="C103" s="489" t="s">
        <v>293</v>
      </c>
      <c r="D103" s="489"/>
      <c r="E103" s="489"/>
      <c r="F103" s="111"/>
    </row>
    <row r="104" spans="1:9" ht="13.5" thickBot="1" x14ac:dyDescent="0.25">
      <c r="B104" s="58"/>
      <c r="C104" s="59"/>
      <c r="D104" s="18"/>
      <c r="E104" s="59"/>
      <c r="F104" s="2"/>
    </row>
    <row r="105" spans="1:9" x14ac:dyDescent="0.2">
      <c r="B105" s="58"/>
      <c r="C105" s="60" t="s">
        <v>155</v>
      </c>
      <c r="D105" s="18"/>
      <c r="E105" s="389"/>
      <c r="F105" s="3"/>
      <c r="H105" s="478" t="s">
        <v>214</v>
      </c>
    </row>
    <row r="106" spans="1:9" ht="13.5" thickBot="1" x14ac:dyDescent="0.25">
      <c r="B106" s="58">
        <v>2</v>
      </c>
      <c r="C106" s="59" t="str">
        <f>IF($E105&lt;&gt;"",INDEX('Question grid'!$C$22:$G$30,B106,(MATCH($E107,'Question grid'!$C$22:$G$22,0))),"")</f>
        <v/>
      </c>
      <c r="D106" s="18"/>
      <c r="E106" s="390"/>
      <c r="F106" s="3"/>
      <c r="H106" s="479"/>
    </row>
    <row r="107" spans="1:9" ht="13.5" thickBot="1" x14ac:dyDescent="0.25">
      <c r="A107" s="57"/>
      <c r="B107" s="58"/>
      <c r="C107" s="59"/>
      <c r="D107" s="107"/>
      <c r="E107" s="391" t="e">
        <f>VLOOKUP(E105,'Question grid'!$C$5:$D$17,2,FALSE)</f>
        <v>#N/A</v>
      </c>
      <c r="F107" s="58"/>
    </row>
    <row r="108" spans="1:9" ht="13.5" thickBot="1" x14ac:dyDescent="0.25">
      <c r="B108" s="58">
        <v>3</v>
      </c>
      <c r="C108" s="59" t="str">
        <f>IF($E105&lt;&gt;"",INDEX('Question grid'!$C$22:$G$30,B108,(MATCH($E107,'Question grid'!$C$22:$G$22,0))),"")</f>
        <v/>
      </c>
      <c r="D108" s="18"/>
      <c r="E108" s="372"/>
      <c r="F108" s="2"/>
      <c r="G108" s="57"/>
      <c r="H108" s="478" t="s">
        <v>272</v>
      </c>
      <c r="I108" s="57"/>
    </row>
    <row r="109" spans="1:9" ht="13.5" thickBot="1" x14ac:dyDescent="0.25">
      <c r="B109" s="58"/>
      <c r="C109" s="59"/>
      <c r="D109" s="18"/>
      <c r="E109" s="392"/>
      <c r="F109" s="2"/>
      <c r="H109" s="479"/>
    </row>
    <row r="110" spans="1:9" ht="13.5" thickBot="1" x14ac:dyDescent="0.25">
      <c r="B110" s="58">
        <v>4</v>
      </c>
      <c r="C110" s="59" t="str">
        <f>IF($E105&lt;&gt;"",INDEX('Question grid'!$C$22:$G$30,B110,(MATCH($E107,'Question grid'!$C$22:$G$22,0))),"")</f>
        <v/>
      </c>
      <c r="D110" s="18"/>
      <c r="E110" s="372"/>
      <c r="F110" s="2"/>
    </row>
    <row r="111" spans="1:9" ht="13.5" thickBot="1" x14ac:dyDescent="0.25">
      <c r="B111" s="58"/>
      <c r="C111" s="59"/>
      <c r="D111" s="18"/>
      <c r="E111" s="392"/>
      <c r="F111" s="2"/>
    </row>
    <row r="112" spans="1:9" x14ac:dyDescent="0.2">
      <c r="B112" s="58">
        <v>5</v>
      </c>
      <c r="C112" s="59" t="str">
        <f>IF($E105&lt;&gt;"",INDEX('Question grid'!$C$22:$G$30,B112,(MATCH($E107,'Question grid'!$C$22:$G$22,0))),"")</f>
        <v/>
      </c>
      <c r="D112" s="18"/>
      <c r="E112" s="365"/>
      <c r="F112" s="2"/>
    </row>
    <row r="113" spans="1:9" ht="13.5" thickBot="1" x14ac:dyDescent="0.25">
      <c r="B113" s="58">
        <v>6</v>
      </c>
      <c r="C113" s="59" t="str">
        <f>IF($E105&lt;&gt;"",INDEX('Question grid'!$C$22:$G$30,B113,(MATCH($E107,'Question grid'!$C$22:$G$22,0))),"")</f>
        <v/>
      </c>
      <c r="D113" s="18"/>
      <c r="E113" s="139"/>
      <c r="F113" s="2"/>
    </row>
    <row r="114" spans="1:9" ht="13.5" thickBot="1" x14ac:dyDescent="0.25">
      <c r="B114" s="58"/>
      <c r="C114" s="59"/>
      <c r="D114" s="18"/>
      <c r="E114" s="59"/>
      <c r="F114" s="2"/>
    </row>
    <row r="115" spans="1:9" ht="25.5" customHeight="1" x14ac:dyDescent="0.2">
      <c r="B115" s="58">
        <v>7</v>
      </c>
      <c r="C115" s="59" t="str">
        <f>IF($E105&lt;&gt;"",INDEX('Question grid'!$C$22:$G$30,B115,(MATCH($E107,'Question grid'!$C$22:$G$22,0))),"")</f>
        <v/>
      </c>
      <c r="D115" s="18"/>
      <c r="E115" s="365"/>
      <c r="F115" s="2"/>
    </row>
    <row r="116" spans="1:9" ht="13.5" thickBot="1" x14ac:dyDescent="0.25">
      <c r="B116" s="58">
        <v>8</v>
      </c>
      <c r="C116" s="59" t="str">
        <f>IF($E105&lt;&gt;"",INDEX('Question grid'!$C$22:$G$30,B116,(MATCH($E107,'Question grid'!$C$22:$G$22,0))),"")</f>
        <v/>
      </c>
      <c r="D116" s="18"/>
      <c r="E116" s="139"/>
      <c r="F116" s="2"/>
    </row>
    <row r="117" spans="1:9" ht="13.5" thickBot="1" x14ac:dyDescent="0.25">
      <c r="B117" s="58"/>
      <c r="C117" s="59"/>
      <c r="D117" s="18"/>
      <c r="E117" s="59"/>
      <c r="F117" s="2"/>
    </row>
    <row r="118" spans="1:9" ht="75" customHeight="1" thickBot="1" x14ac:dyDescent="0.25">
      <c r="B118" s="58">
        <v>9</v>
      </c>
      <c r="C118" s="59" t="str">
        <f>IF($E105&lt;&gt;"",INDEX('Question grid'!$C$22:$G$30,B118,(MATCH($E107,'Question grid'!$C$22:$G$22,0))),"")</f>
        <v/>
      </c>
      <c r="D118" s="18"/>
      <c r="E118" s="372"/>
      <c r="F118" s="2"/>
      <c r="H118" s="19"/>
    </row>
    <row r="119" spans="1:9" x14ac:dyDescent="0.2">
      <c r="B119" s="58"/>
      <c r="C119" s="59"/>
      <c r="D119" s="18"/>
      <c r="E119" s="59"/>
      <c r="F119" s="2"/>
    </row>
    <row r="121" spans="1:9" x14ac:dyDescent="0.2">
      <c r="B121" s="58"/>
      <c r="C121" s="59"/>
      <c r="D121" s="18"/>
      <c r="E121" s="59"/>
      <c r="F121" s="2"/>
    </row>
    <row r="122" spans="1:9" s="19" customFormat="1" ht="18.75" customHeight="1" x14ac:dyDescent="0.2">
      <c r="B122" s="110" t="s">
        <v>187</v>
      </c>
      <c r="C122" s="489" t="s">
        <v>294</v>
      </c>
      <c r="D122" s="489"/>
      <c r="E122" s="489"/>
      <c r="F122" s="111"/>
    </row>
    <row r="123" spans="1:9" ht="13.5" thickBot="1" x14ac:dyDescent="0.25">
      <c r="B123" s="58"/>
      <c r="C123" s="59"/>
      <c r="D123" s="18"/>
      <c r="E123" s="59"/>
      <c r="F123" s="2"/>
    </row>
    <row r="124" spans="1:9" x14ac:dyDescent="0.2">
      <c r="B124" s="58"/>
      <c r="C124" s="60" t="s">
        <v>155</v>
      </c>
      <c r="D124" s="18"/>
      <c r="E124" s="389"/>
      <c r="F124" s="3"/>
      <c r="H124" s="478" t="s">
        <v>214</v>
      </c>
    </row>
    <row r="125" spans="1:9" ht="13.5" thickBot="1" x14ac:dyDescent="0.25">
      <c r="B125" s="58">
        <v>2</v>
      </c>
      <c r="C125" s="59" t="str">
        <f>IF($E124&lt;&gt;"",INDEX('Question grid'!$C$22:$G$30,B125,(MATCH($E126,'Question grid'!$C$22:$G$22,0))),"")</f>
        <v/>
      </c>
      <c r="D125" s="18"/>
      <c r="E125" s="390"/>
      <c r="F125" s="3"/>
      <c r="H125" s="479"/>
    </row>
    <row r="126" spans="1:9" ht="13.5" thickBot="1" x14ac:dyDescent="0.25">
      <c r="A126" s="57"/>
      <c r="B126" s="58"/>
      <c r="C126" s="59"/>
      <c r="D126" s="107"/>
      <c r="E126" s="391" t="e">
        <f>VLOOKUP(E124,'Question grid'!$C$5:$D$17,2,FALSE)</f>
        <v>#N/A</v>
      </c>
      <c r="F126" s="58"/>
    </row>
    <row r="127" spans="1:9" ht="13.5" thickBot="1" x14ac:dyDescent="0.25">
      <c r="B127" s="58">
        <v>3</v>
      </c>
      <c r="C127" s="59" t="str">
        <f>IF($E124&lt;&gt;"",INDEX('Question grid'!$C$22:$G$30,B127,(MATCH($E126,'Question grid'!$C$22:$G$22,0))),"")</f>
        <v/>
      </c>
      <c r="D127" s="18"/>
      <c r="E127" s="372"/>
      <c r="F127" s="2"/>
      <c r="G127" s="57"/>
      <c r="H127" s="478" t="s">
        <v>272</v>
      </c>
      <c r="I127" s="57"/>
    </row>
    <row r="128" spans="1:9" ht="13.5" thickBot="1" x14ac:dyDescent="0.25">
      <c r="B128" s="58"/>
      <c r="C128" s="59"/>
      <c r="D128" s="18"/>
      <c r="E128" s="392"/>
      <c r="F128" s="2"/>
      <c r="H128" s="479"/>
    </row>
    <row r="129" spans="2:8" ht="13.5" thickBot="1" x14ac:dyDescent="0.25">
      <c r="B129" s="58">
        <v>4</v>
      </c>
      <c r="C129" s="59" t="str">
        <f>IF($E124&lt;&gt;"",INDEX('Question grid'!$C$22:$G$30,B129,(MATCH($E126,'Question grid'!$C$22:$G$22,0))),"")</f>
        <v/>
      </c>
      <c r="D129" s="18"/>
      <c r="E129" s="372"/>
      <c r="F129" s="2"/>
    </row>
    <row r="130" spans="2:8" ht="13.5" thickBot="1" x14ac:dyDescent="0.25">
      <c r="B130" s="58"/>
      <c r="C130" s="59"/>
      <c r="D130" s="18"/>
      <c r="E130" s="392"/>
      <c r="F130" s="2"/>
    </row>
    <row r="131" spans="2:8" x14ac:dyDescent="0.2">
      <c r="B131" s="58">
        <v>5</v>
      </c>
      <c r="C131" s="59" t="str">
        <f>IF($E124&lt;&gt;"",INDEX('Question grid'!$C$22:$G$30,B131,(MATCH($E126,'Question grid'!$C$22:$G$22,0))),"")</f>
        <v/>
      </c>
      <c r="D131" s="18"/>
      <c r="E131" s="365"/>
      <c r="F131" s="2"/>
    </row>
    <row r="132" spans="2:8" ht="13.5" thickBot="1" x14ac:dyDescent="0.25">
      <c r="B132" s="58">
        <v>6</v>
      </c>
      <c r="C132" s="59" t="str">
        <f>IF($E124&lt;&gt;"",INDEX('Question grid'!$C$22:$G$30,B132,(MATCH($E126,'Question grid'!$C$22:$G$22,0))),"")</f>
        <v/>
      </c>
      <c r="D132" s="18"/>
      <c r="E132" s="139"/>
      <c r="F132" s="2"/>
    </row>
    <row r="133" spans="2:8" ht="13.5" thickBot="1" x14ac:dyDescent="0.25">
      <c r="B133" s="58"/>
      <c r="C133" s="59"/>
      <c r="D133" s="18"/>
      <c r="E133" s="59"/>
      <c r="F133" s="2"/>
    </row>
    <row r="134" spans="2:8" ht="25.5" customHeight="1" x14ac:dyDescent="0.2">
      <c r="B134" s="58">
        <v>7</v>
      </c>
      <c r="C134" s="59" t="str">
        <f>IF($E124&lt;&gt;"",INDEX('Question grid'!$C$22:$G$30,B134,(MATCH($E126,'Question grid'!$C$22:$G$22,0))),"")</f>
        <v/>
      </c>
      <c r="D134" s="18"/>
      <c r="E134" s="365"/>
      <c r="F134" s="2"/>
    </row>
    <row r="135" spans="2:8" ht="13.5" thickBot="1" x14ac:dyDescent="0.25">
      <c r="B135" s="58">
        <v>8</v>
      </c>
      <c r="C135" s="59" t="str">
        <f>IF($E124&lt;&gt;"",INDEX('Question grid'!$C$22:$G$30,B135,(MATCH($E126,'Question grid'!$C$22:$G$22,0))),"")</f>
        <v/>
      </c>
      <c r="D135" s="18"/>
      <c r="E135" s="139"/>
      <c r="F135" s="2"/>
    </row>
    <row r="136" spans="2:8" ht="13.5" thickBot="1" x14ac:dyDescent="0.25">
      <c r="B136" s="58"/>
      <c r="C136" s="59"/>
      <c r="D136" s="18"/>
      <c r="E136" s="59"/>
      <c r="F136" s="2"/>
    </row>
    <row r="137" spans="2:8" ht="75" customHeight="1" thickBot="1" x14ac:dyDescent="0.25">
      <c r="B137" s="58">
        <v>9</v>
      </c>
      <c r="C137" s="59" t="str">
        <f>IF($E124&lt;&gt;"",INDEX('Question grid'!$C$22:$G$30,B137,(MATCH($E126,'Question grid'!$C$22:$G$22,0))),"")</f>
        <v/>
      </c>
      <c r="D137" s="18"/>
      <c r="E137" s="372"/>
      <c r="F137" s="2"/>
      <c r="H137" s="19"/>
    </row>
    <row r="138" spans="2:8" x14ac:dyDescent="0.2">
      <c r="B138" s="58"/>
      <c r="C138" s="59"/>
      <c r="D138" s="18"/>
      <c r="E138" s="59"/>
      <c r="F138" s="2"/>
    </row>
    <row r="140" spans="2:8" x14ac:dyDescent="0.2">
      <c r="B140" s="58"/>
      <c r="C140" s="59"/>
      <c r="D140" s="18"/>
      <c r="E140" s="59"/>
      <c r="F140" s="2"/>
    </row>
    <row r="141" spans="2:8" s="19" customFormat="1" ht="18.75" customHeight="1" x14ac:dyDescent="0.2">
      <c r="B141" s="110" t="s">
        <v>187</v>
      </c>
      <c r="C141" s="489" t="s">
        <v>295</v>
      </c>
      <c r="D141" s="489"/>
      <c r="E141" s="489"/>
      <c r="F141" s="111"/>
    </row>
    <row r="142" spans="2:8" ht="13.5" thickBot="1" x14ac:dyDescent="0.25">
      <c r="B142" s="58"/>
      <c r="C142" s="59"/>
      <c r="D142" s="18"/>
      <c r="E142" s="59"/>
      <c r="F142" s="2"/>
    </row>
    <row r="143" spans="2:8" x14ac:dyDescent="0.2">
      <c r="B143" s="58"/>
      <c r="C143" s="60" t="s">
        <v>155</v>
      </c>
      <c r="D143" s="18"/>
      <c r="E143" s="389"/>
      <c r="F143" s="3"/>
      <c r="H143" s="478" t="s">
        <v>214</v>
      </c>
    </row>
    <row r="144" spans="2:8" ht="13.5" thickBot="1" x14ac:dyDescent="0.25">
      <c r="B144" s="58">
        <v>2</v>
      </c>
      <c r="C144" s="59" t="str">
        <f>IF($E143&lt;&gt;"",INDEX('Question grid'!$C$22:$G$30,B144,(MATCH($E145,'Question grid'!$C$22:$G$22,0))),"")</f>
        <v/>
      </c>
      <c r="D144" s="18"/>
      <c r="E144" s="390"/>
      <c r="F144" s="3"/>
      <c r="H144" s="479"/>
    </row>
    <row r="145" spans="1:9" ht="13.5" thickBot="1" x14ac:dyDescent="0.25">
      <c r="A145" s="57"/>
      <c r="B145" s="58"/>
      <c r="C145" s="59"/>
      <c r="D145" s="107"/>
      <c r="E145" s="391" t="e">
        <f>VLOOKUP(E143,'Question grid'!$C$5:$D$17,2,FALSE)</f>
        <v>#N/A</v>
      </c>
      <c r="F145" s="58"/>
    </row>
    <row r="146" spans="1:9" ht="13.5" thickBot="1" x14ac:dyDescent="0.25">
      <c r="B146" s="58">
        <v>3</v>
      </c>
      <c r="C146" s="59" t="str">
        <f>IF($E143&lt;&gt;"",INDEX('Question grid'!$C$22:$G$30,B146,(MATCH($E145,'Question grid'!$C$22:$G$22,0))),"")</f>
        <v/>
      </c>
      <c r="D146" s="18"/>
      <c r="E146" s="372"/>
      <c r="F146" s="2"/>
      <c r="G146" s="57"/>
      <c r="H146" s="478" t="s">
        <v>272</v>
      </c>
      <c r="I146" s="57"/>
    </row>
    <row r="147" spans="1:9" ht="13.5" thickBot="1" x14ac:dyDescent="0.25">
      <c r="B147" s="58"/>
      <c r="C147" s="59"/>
      <c r="D147" s="18"/>
      <c r="E147" s="392"/>
      <c r="F147" s="2"/>
      <c r="H147" s="479"/>
    </row>
    <row r="148" spans="1:9" ht="13.5" thickBot="1" x14ac:dyDescent="0.25">
      <c r="B148" s="58">
        <v>4</v>
      </c>
      <c r="C148" s="59" t="str">
        <f>IF($E143&lt;&gt;"",INDEX('Question grid'!$C$22:$G$30,B148,(MATCH($E145,'Question grid'!$C$22:$G$22,0))),"")</f>
        <v/>
      </c>
      <c r="D148" s="18"/>
      <c r="E148" s="372"/>
      <c r="F148" s="2"/>
    </row>
    <row r="149" spans="1:9" ht="13.5" thickBot="1" x14ac:dyDescent="0.25">
      <c r="B149" s="58"/>
      <c r="C149" s="59"/>
      <c r="D149" s="18"/>
      <c r="E149" s="392"/>
      <c r="F149" s="2"/>
    </row>
    <row r="150" spans="1:9" x14ac:dyDescent="0.2">
      <c r="B150" s="58">
        <v>5</v>
      </c>
      <c r="C150" s="59" t="str">
        <f>IF($E143&lt;&gt;"",INDEX('Question grid'!$C$22:$G$30,B150,(MATCH($E145,'Question grid'!$C$22:$G$22,0))),"")</f>
        <v/>
      </c>
      <c r="D150" s="18"/>
      <c r="E150" s="365"/>
      <c r="F150" s="2"/>
    </row>
    <row r="151" spans="1:9" ht="13.5" thickBot="1" x14ac:dyDescent="0.25">
      <c r="B151" s="58">
        <v>6</v>
      </c>
      <c r="C151" s="59" t="str">
        <f>IF($E143&lt;&gt;"",INDEX('Question grid'!$C$22:$G$30,B151,(MATCH($E145,'Question grid'!$C$22:$G$22,0))),"")</f>
        <v/>
      </c>
      <c r="D151" s="18"/>
      <c r="E151" s="139"/>
      <c r="F151" s="2"/>
    </row>
    <row r="152" spans="1:9" ht="13.5" thickBot="1" x14ac:dyDescent="0.25">
      <c r="B152" s="58"/>
      <c r="C152" s="59"/>
      <c r="D152" s="18"/>
      <c r="E152" s="59"/>
      <c r="F152" s="2"/>
    </row>
    <row r="153" spans="1:9" ht="25.5" customHeight="1" x14ac:dyDescent="0.2">
      <c r="B153" s="58">
        <v>7</v>
      </c>
      <c r="C153" s="59" t="str">
        <f>IF($E143&lt;&gt;"",INDEX('Question grid'!$C$22:$G$30,B153,(MATCH($E145,'Question grid'!$C$22:$G$22,0))),"")</f>
        <v/>
      </c>
      <c r="D153" s="18"/>
      <c r="E153" s="365"/>
      <c r="F153" s="2"/>
    </row>
    <row r="154" spans="1:9" ht="13.5" thickBot="1" x14ac:dyDescent="0.25">
      <c r="B154" s="58">
        <v>8</v>
      </c>
      <c r="C154" s="59" t="str">
        <f>IF($E143&lt;&gt;"",INDEX('Question grid'!$C$22:$G$30,B154,(MATCH($E145,'Question grid'!$C$22:$G$22,0))),"")</f>
        <v/>
      </c>
      <c r="D154" s="18"/>
      <c r="E154" s="139"/>
      <c r="F154" s="2"/>
    </row>
    <row r="155" spans="1:9" ht="13.5" thickBot="1" x14ac:dyDescent="0.25">
      <c r="B155" s="58"/>
      <c r="C155" s="59"/>
      <c r="D155" s="18"/>
      <c r="E155" s="59"/>
      <c r="F155" s="2"/>
    </row>
    <row r="156" spans="1:9" ht="75" customHeight="1" thickBot="1" x14ac:dyDescent="0.25">
      <c r="B156" s="58">
        <v>9</v>
      </c>
      <c r="C156" s="59" t="str">
        <f>IF($E143&lt;&gt;"",INDEX('Question grid'!$C$22:$G$30,B156,(MATCH($E145,'Question grid'!$C$22:$G$22,0))),"")</f>
        <v/>
      </c>
      <c r="D156" s="18"/>
      <c r="E156" s="372"/>
      <c r="F156" s="2"/>
      <c r="H156" s="19"/>
    </row>
    <row r="157" spans="1:9" x14ac:dyDescent="0.2">
      <c r="B157" s="58"/>
      <c r="C157" s="59"/>
      <c r="D157" s="18"/>
      <c r="E157" s="59"/>
      <c r="F157" s="2"/>
    </row>
    <row r="159" spans="1:9" x14ac:dyDescent="0.2">
      <c r="B159" s="58"/>
      <c r="C159" s="59"/>
      <c r="D159" s="18"/>
      <c r="E159" s="59"/>
      <c r="F159" s="2"/>
    </row>
    <row r="160" spans="1:9" s="19" customFormat="1" ht="18.75" customHeight="1" x14ac:dyDescent="0.2">
      <c r="B160" s="110" t="s">
        <v>187</v>
      </c>
      <c r="C160" s="489" t="s">
        <v>296</v>
      </c>
      <c r="D160" s="489"/>
      <c r="E160" s="489"/>
      <c r="F160" s="111"/>
    </row>
    <row r="161" spans="1:9" ht="13.5" thickBot="1" x14ac:dyDescent="0.25">
      <c r="B161" s="58"/>
      <c r="C161" s="59"/>
      <c r="D161" s="18"/>
      <c r="E161" s="59"/>
      <c r="F161" s="2"/>
    </row>
    <row r="162" spans="1:9" x14ac:dyDescent="0.2">
      <c r="B162" s="58"/>
      <c r="C162" s="60" t="s">
        <v>155</v>
      </c>
      <c r="D162" s="18"/>
      <c r="E162" s="389"/>
      <c r="F162" s="3"/>
      <c r="H162" s="478" t="s">
        <v>214</v>
      </c>
    </row>
    <row r="163" spans="1:9" ht="13.5" thickBot="1" x14ac:dyDescent="0.25">
      <c r="B163" s="58">
        <v>2</v>
      </c>
      <c r="C163" s="59" t="str">
        <f>IF($E162&lt;&gt;"",INDEX('Question grid'!$C$22:$G$30,B163,(MATCH($E164,'Question grid'!$C$22:$G$22,0))),"")</f>
        <v/>
      </c>
      <c r="D163" s="18"/>
      <c r="E163" s="390"/>
      <c r="F163" s="3"/>
      <c r="H163" s="479"/>
    </row>
    <row r="164" spans="1:9" ht="13.5" thickBot="1" x14ac:dyDescent="0.25">
      <c r="A164" s="57"/>
      <c r="B164" s="58"/>
      <c r="C164" s="59"/>
      <c r="D164" s="107"/>
      <c r="E164" s="391" t="e">
        <f>VLOOKUP(E162,'Question grid'!$C$5:$D$17,2,FALSE)</f>
        <v>#N/A</v>
      </c>
      <c r="F164" s="58"/>
    </row>
    <row r="165" spans="1:9" ht="13.5" thickBot="1" x14ac:dyDescent="0.25">
      <c r="B165" s="58">
        <v>3</v>
      </c>
      <c r="C165" s="59" t="str">
        <f>IF($E162&lt;&gt;"",INDEX('Question grid'!$C$22:$G$30,B165,(MATCH($E164,'Question grid'!$C$22:$G$22,0))),"")</f>
        <v/>
      </c>
      <c r="D165" s="18"/>
      <c r="E165" s="372"/>
      <c r="F165" s="2"/>
      <c r="G165" s="57"/>
      <c r="H165" s="478" t="s">
        <v>272</v>
      </c>
      <c r="I165" s="57"/>
    </row>
    <row r="166" spans="1:9" ht="13.5" thickBot="1" x14ac:dyDescent="0.25">
      <c r="B166" s="58"/>
      <c r="C166" s="59"/>
      <c r="D166" s="18"/>
      <c r="E166" s="392"/>
      <c r="F166" s="2"/>
      <c r="H166" s="479"/>
    </row>
    <row r="167" spans="1:9" ht="13.5" thickBot="1" x14ac:dyDescent="0.25">
      <c r="B167" s="58">
        <v>4</v>
      </c>
      <c r="C167" s="59" t="str">
        <f>IF($E162&lt;&gt;"",INDEX('Question grid'!$C$22:$G$30,B167,(MATCH($E164,'Question grid'!$C$22:$G$22,0))),"")</f>
        <v/>
      </c>
      <c r="D167" s="18"/>
      <c r="E167" s="372"/>
      <c r="F167" s="2"/>
    </row>
    <row r="168" spans="1:9" ht="13.5" thickBot="1" x14ac:dyDescent="0.25">
      <c r="B168" s="58"/>
      <c r="C168" s="59"/>
      <c r="D168" s="18"/>
      <c r="E168" s="392"/>
      <c r="F168" s="2"/>
    </row>
    <row r="169" spans="1:9" x14ac:dyDescent="0.2">
      <c r="B169" s="58">
        <v>5</v>
      </c>
      <c r="C169" s="59" t="str">
        <f>IF($E162&lt;&gt;"",INDEX('Question grid'!$C$22:$G$30,B169,(MATCH($E164,'Question grid'!$C$22:$G$22,0))),"")</f>
        <v/>
      </c>
      <c r="D169" s="18"/>
      <c r="E169" s="365"/>
      <c r="F169" s="2"/>
    </row>
    <row r="170" spans="1:9" ht="13.5" thickBot="1" x14ac:dyDescent="0.25">
      <c r="B170" s="58">
        <v>6</v>
      </c>
      <c r="C170" s="59" t="str">
        <f>IF($E162&lt;&gt;"",INDEX('Question grid'!$C$22:$G$30,B170,(MATCH($E164,'Question grid'!$C$22:$G$22,0))),"")</f>
        <v/>
      </c>
      <c r="D170" s="18"/>
      <c r="E170" s="139"/>
      <c r="F170" s="2"/>
    </row>
    <row r="171" spans="1:9" ht="13.5" thickBot="1" x14ac:dyDescent="0.25">
      <c r="B171" s="58"/>
      <c r="C171" s="59"/>
      <c r="D171" s="18"/>
      <c r="E171" s="59"/>
      <c r="F171" s="2"/>
    </row>
    <row r="172" spans="1:9" ht="25.5" customHeight="1" x14ac:dyDescent="0.2">
      <c r="B172" s="58">
        <v>7</v>
      </c>
      <c r="C172" s="59" t="str">
        <f>IF($E162&lt;&gt;"",INDEX('Question grid'!$C$22:$G$30,B172,(MATCH($E164,'Question grid'!$C$22:$G$22,0))),"")</f>
        <v/>
      </c>
      <c r="D172" s="18"/>
      <c r="E172" s="365"/>
      <c r="F172" s="2"/>
    </row>
    <row r="173" spans="1:9" ht="13.5" thickBot="1" x14ac:dyDescent="0.25">
      <c r="B173" s="58">
        <v>8</v>
      </c>
      <c r="C173" s="59" t="str">
        <f>IF($E162&lt;&gt;"",INDEX('Question grid'!$C$22:$G$30,B173,(MATCH($E164,'Question grid'!$C$22:$G$22,0))),"")</f>
        <v/>
      </c>
      <c r="D173" s="18"/>
      <c r="E173" s="139"/>
      <c r="F173" s="2"/>
    </row>
    <row r="174" spans="1:9" ht="13.5" thickBot="1" x14ac:dyDescent="0.25">
      <c r="B174" s="58"/>
      <c r="C174" s="59"/>
      <c r="D174" s="18"/>
      <c r="E174" s="59"/>
      <c r="F174" s="2"/>
    </row>
    <row r="175" spans="1:9" ht="75" customHeight="1" thickBot="1" x14ac:dyDescent="0.25">
      <c r="B175" s="58">
        <v>9</v>
      </c>
      <c r="C175" s="59" t="str">
        <f>IF($E162&lt;&gt;"",INDEX('Question grid'!$C$22:$G$30,B175,(MATCH($E164,'Question grid'!$C$22:$G$22,0))),"")</f>
        <v/>
      </c>
      <c r="D175" s="18"/>
      <c r="E175" s="372"/>
      <c r="F175" s="2"/>
      <c r="H175" s="19"/>
    </row>
    <row r="176" spans="1:9" x14ac:dyDescent="0.2">
      <c r="B176" s="58"/>
      <c r="C176" s="59"/>
      <c r="D176" s="18"/>
      <c r="E176" s="59"/>
      <c r="F176" s="2"/>
    </row>
    <row r="178" spans="1:9" x14ac:dyDescent="0.2">
      <c r="B178" s="58"/>
      <c r="C178" s="59"/>
      <c r="D178" s="18"/>
      <c r="E178" s="59"/>
      <c r="F178" s="2"/>
    </row>
    <row r="179" spans="1:9" s="19" customFormat="1" ht="18.75" customHeight="1" x14ac:dyDescent="0.2">
      <c r="B179" s="110" t="s">
        <v>187</v>
      </c>
      <c r="C179" s="489" t="s">
        <v>297</v>
      </c>
      <c r="D179" s="489"/>
      <c r="E179" s="489"/>
      <c r="F179" s="111"/>
    </row>
    <row r="180" spans="1:9" ht="13.5" thickBot="1" x14ac:dyDescent="0.25">
      <c r="B180" s="58"/>
      <c r="C180" s="59"/>
      <c r="D180" s="18"/>
      <c r="E180" s="59"/>
      <c r="F180" s="2"/>
    </row>
    <row r="181" spans="1:9" x14ac:dyDescent="0.2">
      <c r="B181" s="58"/>
      <c r="C181" s="60" t="s">
        <v>155</v>
      </c>
      <c r="D181" s="18"/>
      <c r="E181" s="389"/>
      <c r="F181" s="3"/>
      <c r="H181" s="478" t="s">
        <v>214</v>
      </c>
    </row>
    <row r="182" spans="1:9" ht="13.5" thickBot="1" x14ac:dyDescent="0.25">
      <c r="B182" s="58">
        <v>2</v>
      </c>
      <c r="C182" s="59" t="str">
        <f>IF($E181&lt;&gt;"",INDEX('Question grid'!$C$22:$G$30,B182,(MATCH($E183,'Question grid'!$C$22:$G$22,0))),"")</f>
        <v/>
      </c>
      <c r="D182" s="18"/>
      <c r="E182" s="390"/>
      <c r="F182" s="3"/>
      <c r="H182" s="479"/>
    </row>
    <row r="183" spans="1:9" ht="13.5" thickBot="1" x14ac:dyDescent="0.25">
      <c r="A183" s="57"/>
      <c r="B183" s="58"/>
      <c r="C183" s="59"/>
      <c r="D183" s="107"/>
      <c r="E183" s="391" t="e">
        <f>VLOOKUP(E181,'Question grid'!$C$5:$D$17,2,FALSE)</f>
        <v>#N/A</v>
      </c>
      <c r="F183" s="58"/>
    </row>
    <row r="184" spans="1:9" ht="13.5" thickBot="1" x14ac:dyDescent="0.25">
      <c r="B184" s="58">
        <v>3</v>
      </c>
      <c r="C184" s="59" t="str">
        <f>IF($E181&lt;&gt;"",INDEX('Question grid'!$C$22:$G$30,B184,(MATCH($E183,'Question grid'!$C$22:$G$22,0))),"")</f>
        <v/>
      </c>
      <c r="D184" s="18"/>
      <c r="E184" s="372"/>
      <c r="F184" s="2"/>
      <c r="G184" s="57"/>
      <c r="H184" s="478" t="s">
        <v>272</v>
      </c>
      <c r="I184" s="57"/>
    </row>
    <row r="185" spans="1:9" ht="13.5" thickBot="1" x14ac:dyDescent="0.25">
      <c r="B185" s="58"/>
      <c r="C185" s="59"/>
      <c r="D185" s="18"/>
      <c r="E185" s="392"/>
      <c r="F185" s="2"/>
      <c r="H185" s="479"/>
    </row>
    <row r="186" spans="1:9" ht="13.5" thickBot="1" x14ac:dyDescent="0.25">
      <c r="B186" s="58">
        <v>4</v>
      </c>
      <c r="C186" s="59" t="str">
        <f>IF($E181&lt;&gt;"",INDEX('Question grid'!$C$22:$G$30,B186,(MATCH($E183,'Question grid'!$C$22:$G$22,0))),"")</f>
        <v/>
      </c>
      <c r="D186" s="18"/>
      <c r="E186" s="372"/>
      <c r="F186" s="2"/>
    </row>
    <row r="187" spans="1:9" ht="13.5" thickBot="1" x14ac:dyDescent="0.25">
      <c r="B187" s="58"/>
      <c r="C187" s="59"/>
      <c r="D187" s="18"/>
      <c r="E187" s="392"/>
      <c r="F187" s="2"/>
    </row>
    <row r="188" spans="1:9" x14ac:dyDescent="0.2">
      <c r="B188" s="58">
        <v>5</v>
      </c>
      <c r="C188" s="59" t="str">
        <f>IF($E181&lt;&gt;"",INDEX('Question grid'!$C$22:$G$30,B188,(MATCH($E183,'Question grid'!$C$22:$G$22,0))),"")</f>
        <v/>
      </c>
      <c r="D188" s="18"/>
      <c r="E188" s="365"/>
      <c r="F188" s="2"/>
    </row>
    <row r="189" spans="1:9" ht="13.5" thickBot="1" x14ac:dyDescent="0.25">
      <c r="B189" s="58">
        <v>6</v>
      </c>
      <c r="C189" s="59" t="str">
        <f>IF($E181&lt;&gt;"",INDEX('Question grid'!$C$22:$G$30,B189,(MATCH($E183,'Question grid'!$C$22:$G$22,0))),"")</f>
        <v/>
      </c>
      <c r="D189" s="18"/>
      <c r="E189" s="139"/>
      <c r="F189" s="2"/>
    </row>
    <row r="190" spans="1:9" ht="13.5" thickBot="1" x14ac:dyDescent="0.25">
      <c r="B190" s="58"/>
      <c r="C190" s="59"/>
      <c r="D190" s="18"/>
      <c r="E190" s="59"/>
      <c r="F190" s="2"/>
    </row>
    <row r="191" spans="1:9" ht="25.5" customHeight="1" x14ac:dyDescent="0.2">
      <c r="B191" s="58">
        <v>7</v>
      </c>
      <c r="C191" s="59" t="str">
        <f>IF($E181&lt;&gt;"",INDEX('Question grid'!$C$22:$G$30,B191,(MATCH($E183,'Question grid'!$C$22:$G$22,0))),"")</f>
        <v/>
      </c>
      <c r="D191" s="18"/>
      <c r="E191" s="365"/>
      <c r="F191" s="2"/>
    </row>
    <row r="192" spans="1:9" ht="13.5" thickBot="1" x14ac:dyDescent="0.25">
      <c r="B192" s="58">
        <v>8</v>
      </c>
      <c r="C192" s="59" t="str">
        <f>IF($E181&lt;&gt;"",INDEX('Question grid'!$C$22:$G$30,B192,(MATCH($E183,'Question grid'!$C$22:$G$22,0))),"")</f>
        <v/>
      </c>
      <c r="D192" s="18"/>
      <c r="E192" s="139"/>
      <c r="F192" s="2"/>
    </row>
    <row r="193" spans="1:9" ht="13.5" thickBot="1" x14ac:dyDescent="0.25">
      <c r="B193" s="58"/>
      <c r="C193" s="59"/>
      <c r="D193" s="18"/>
      <c r="E193" s="59"/>
      <c r="F193" s="2"/>
    </row>
    <row r="194" spans="1:9" ht="75" customHeight="1" thickBot="1" x14ac:dyDescent="0.25">
      <c r="B194" s="58">
        <v>9</v>
      </c>
      <c r="C194" s="59" t="str">
        <f>IF($E181&lt;&gt;"",INDEX('Question grid'!$C$22:$G$30,B194,(MATCH($E183,'Question grid'!$C$22:$G$22,0))),"")</f>
        <v/>
      </c>
      <c r="D194" s="18"/>
      <c r="E194" s="372"/>
      <c r="F194" s="2"/>
      <c r="H194" s="19"/>
    </row>
    <row r="195" spans="1:9" x14ac:dyDescent="0.2">
      <c r="B195" s="58"/>
      <c r="C195" s="59"/>
      <c r="D195" s="18"/>
      <c r="E195" s="59"/>
      <c r="F195" s="2"/>
    </row>
    <row r="197" spans="1:9" x14ac:dyDescent="0.2">
      <c r="B197" s="58"/>
      <c r="C197" s="59"/>
      <c r="D197" s="18"/>
      <c r="E197" s="59"/>
      <c r="F197" s="2"/>
    </row>
    <row r="198" spans="1:9" s="19" customFormat="1" ht="18.75" customHeight="1" x14ac:dyDescent="0.2">
      <c r="B198" s="110" t="s">
        <v>187</v>
      </c>
      <c r="C198" s="489" t="s">
        <v>298</v>
      </c>
      <c r="D198" s="489"/>
      <c r="E198" s="489"/>
      <c r="F198" s="111"/>
    </row>
    <row r="199" spans="1:9" ht="13.5" thickBot="1" x14ac:dyDescent="0.25">
      <c r="B199" s="58"/>
      <c r="C199" s="59"/>
      <c r="D199" s="18"/>
      <c r="E199" s="59"/>
      <c r="F199" s="2"/>
    </row>
    <row r="200" spans="1:9" x14ac:dyDescent="0.2">
      <c r="B200" s="58"/>
      <c r="C200" s="60" t="s">
        <v>155</v>
      </c>
      <c r="D200" s="18"/>
      <c r="E200" s="389"/>
      <c r="F200" s="3"/>
      <c r="H200" s="478" t="s">
        <v>214</v>
      </c>
    </row>
    <row r="201" spans="1:9" ht="13.5" thickBot="1" x14ac:dyDescent="0.25">
      <c r="B201" s="58">
        <v>2</v>
      </c>
      <c r="C201" s="59" t="str">
        <f>IF($E200&lt;&gt;"",INDEX('Question grid'!$C$22:$G$30,B201,(MATCH($E202,'Question grid'!$C$22:$G$22,0))),"")</f>
        <v/>
      </c>
      <c r="D201" s="18"/>
      <c r="E201" s="390"/>
      <c r="F201" s="3"/>
      <c r="H201" s="479"/>
    </row>
    <row r="202" spans="1:9" ht="13.5" thickBot="1" x14ac:dyDescent="0.25">
      <c r="A202" s="57"/>
      <c r="B202" s="58"/>
      <c r="C202" s="59"/>
      <c r="D202" s="107"/>
      <c r="E202" s="391" t="e">
        <f>VLOOKUP(E200,'Question grid'!$C$5:$D$17,2,FALSE)</f>
        <v>#N/A</v>
      </c>
      <c r="F202" s="58"/>
    </row>
    <row r="203" spans="1:9" ht="13.5" thickBot="1" x14ac:dyDescent="0.25">
      <c r="B203" s="58">
        <v>3</v>
      </c>
      <c r="C203" s="59" t="str">
        <f>IF($E200&lt;&gt;"",INDEX('Question grid'!$C$22:$G$30,B203,(MATCH($E202,'Question grid'!$C$22:$G$22,0))),"")</f>
        <v/>
      </c>
      <c r="D203" s="18"/>
      <c r="E203" s="372"/>
      <c r="F203" s="2"/>
      <c r="G203" s="57"/>
      <c r="H203" s="478" t="s">
        <v>272</v>
      </c>
      <c r="I203" s="57"/>
    </row>
    <row r="204" spans="1:9" ht="13.5" thickBot="1" x14ac:dyDescent="0.25">
      <c r="B204" s="58"/>
      <c r="C204" s="59"/>
      <c r="D204" s="18"/>
      <c r="E204" s="392"/>
      <c r="F204" s="2"/>
      <c r="H204" s="479"/>
    </row>
    <row r="205" spans="1:9" ht="13.5" thickBot="1" x14ac:dyDescent="0.25">
      <c r="B205" s="58">
        <v>4</v>
      </c>
      <c r="C205" s="59" t="str">
        <f>IF($E200&lt;&gt;"",INDEX('Question grid'!$C$22:$G$30,B205,(MATCH($E202,'Question grid'!$C$22:$G$22,0))),"")</f>
        <v/>
      </c>
      <c r="D205" s="18"/>
      <c r="E205" s="372"/>
      <c r="F205" s="2"/>
    </row>
    <row r="206" spans="1:9" ht="13.5" thickBot="1" x14ac:dyDescent="0.25">
      <c r="B206" s="58"/>
      <c r="C206" s="59"/>
      <c r="D206" s="18"/>
      <c r="E206" s="392"/>
      <c r="F206" s="2"/>
    </row>
    <row r="207" spans="1:9" x14ac:dyDescent="0.2">
      <c r="B207" s="58">
        <v>5</v>
      </c>
      <c r="C207" s="59" t="str">
        <f>IF($E200&lt;&gt;"",INDEX('Question grid'!$C$22:$G$30,B207,(MATCH($E202,'Question grid'!$C$22:$G$22,0))),"")</f>
        <v/>
      </c>
      <c r="D207" s="18"/>
      <c r="E207" s="365"/>
      <c r="F207" s="2"/>
    </row>
    <row r="208" spans="1:9" ht="13.5" thickBot="1" x14ac:dyDescent="0.25">
      <c r="B208" s="58">
        <v>6</v>
      </c>
      <c r="C208" s="59" t="str">
        <f>IF($E200&lt;&gt;"",INDEX('Question grid'!$C$22:$G$30,B208,(MATCH($E202,'Question grid'!$C$22:$G$22,0))),"")</f>
        <v/>
      </c>
      <c r="D208" s="18"/>
      <c r="E208" s="139"/>
      <c r="F208" s="2"/>
    </row>
    <row r="209" spans="1:9" ht="13.5" thickBot="1" x14ac:dyDescent="0.25">
      <c r="B209" s="58"/>
      <c r="C209" s="59"/>
      <c r="D209" s="18"/>
      <c r="E209" s="59"/>
      <c r="F209" s="2"/>
    </row>
    <row r="210" spans="1:9" ht="25.5" customHeight="1" x14ac:dyDescent="0.2">
      <c r="B210" s="58">
        <v>7</v>
      </c>
      <c r="C210" s="59" t="str">
        <f>IF($E200&lt;&gt;"",INDEX('Question grid'!$C$22:$G$30,B210,(MATCH($E202,'Question grid'!$C$22:$G$22,0))),"")</f>
        <v/>
      </c>
      <c r="D210" s="18"/>
      <c r="E210" s="365"/>
      <c r="F210" s="2"/>
    </row>
    <row r="211" spans="1:9" ht="13.5" thickBot="1" x14ac:dyDescent="0.25">
      <c r="B211" s="58">
        <v>8</v>
      </c>
      <c r="C211" s="59" t="str">
        <f>IF($E200&lt;&gt;"",INDEX('Question grid'!$C$22:$G$30,B211,(MATCH($E202,'Question grid'!$C$22:$G$22,0))),"")</f>
        <v/>
      </c>
      <c r="D211" s="18"/>
      <c r="E211" s="139"/>
      <c r="F211" s="2"/>
    </row>
    <row r="212" spans="1:9" ht="13.5" thickBot="1" x14ac:dyDescent="0.25">
      <c r="B212" s="58"/>
      <c r="C212" s="59"/>
      <c r="D212" s="18"/>
      <c r="E212" s="59"/>
      <c r="F212" s="2"/>
    </row>
    <row r="213" spans="1:9" ht="75" customHeight="1" thickBot="1" x14ac:dyDescent="0.25">
      <c r="B213" s="58">
        <v>9</v>
      </c>
      <c r="C213" s="59" t="str">
        <f>IF($E200&lt;&gt;"",INDEX('Question grid'!$C$22:$G$30,B213,(MATCH($E202,'Question grid'!$C$22:$G$22,0))),"")</f>
        <v/>
      </c>
      <c r="D213" s="18"/>
      <c r="E213" s="372"/>
      <c r="F213" s="2"/>
      <c r="H213" s="19"/>
    </row>
    <row r="214" spans="1:9" x14ac:dyDescent="0.2">
      <c r="B214" s="58"/>
      <c r="C214" s="59"/>
      <c r="D214" s="18"/>
      <c r="E214" s="59"/>
      <c r="F214" s="2"/>
    </row>
    <row r="216" spans="1:9" x14ac:dyDescent="0.2">
      <c r="B216" s="58"/>
      <c r="C216" s="59"/>
      <c r="D216" s="18"/>
      <c r="E216" s="59"/>
      <c r="F216" s="2"/>
    </row>
    <row r="217" spans="1:9" s="19" customFormat="1" ht="18.75" customHeight="1" x14ac:dyDescent="0.2">
      <c r="B217" s="110" t="s">
        <v>187</v>
      </c>
      <c r="C217" s="489" t="s">
        <v>299</v>
      </c>
      <c r="D217" s="489"/>
      <c r="E217" s="489"/>
      <c r="F217" s="111"/>
    </row>
    <row r="218" spans="1:9" ht="13.5" thickBot="1" x14ac:dyDescent="0.25">
      <c r="B218" s="58"/>
      <c r="C218" s="59"/>
      <c r="D218" s="18"/>
      <c r="E218" s="59"/>
      <c r="F218" s="2"/>
    </row>
    <row r="219" spans="1:9" x14ac:dyDescent="0.2">
      <c r="B219" s="58"/>
      <c r="C219" s="60" t="s">
        <v>155</v>
      </c>
      <c r="D219" s="18"/>
      <c r="E219" s="389"/>
      <c r="F219" s="3"/>
      <c r="H219" s="478" t="s">
        <v>214</v>
      </c>
    </row>
    <row r="220" spans="1:9" ht="13.5" thickBot="1" x14ac:dyDescent="0.25">
      <c r="B220" s="58">
        <v>2</v>
      </c>
      <c r="C220" s="59" t="str">
        <f>IF($E219&lt;&gt;"",INDEX('Question grid'!$C$22:$G$30,B220,(MATCH($E221,'Question grid'!$C$22:$G$22,0))),"")</f>
        <v/>
      </c>
      <c r="D220" s="18"/>
      <c r="E220" s="390"/>
      <c r="F220" s="3"/>
      <c r="H220" s="479"/>
    </row>
    <row r="221" spans="1:9" ht="13.5" thickBot="1" x14ac:dyDescent="0.25">
      <c r="A221" s="57"/>
      <c r="B221" s="58"/>
      <c r="C221" s="59"/>
      <c r="D221" s="107"/>
      <c r="E221" s="391" t="e">
        <f>VLOOKUP(E219,'Question grid'!$C$5:$D$17,2,FALSE)</f>
        <v>#N/A</v>
      </c>
      <c r="F221" s="58"/>
    </row>
    <row r="222" spans="1:9" ht="13.5" thickBot="1" x14ac:dyDescent="0.25">
      <c r="B222" s="58">
        <v>3</v>
      </c>
      <c r="C222" s="59" t="str">
        <f>IF($E219&lt;&gt;"",INDEX('Question grid'!$C$22:$G$30,B222,(MATCH($E221,'Question grid'!$C$22:$G$22,0))),"")</f>
        <v/>
      </c>
      <c r="D222" s="18"/>
      <c r="E222" s="372"/>
      <c r="F222" s="2"/>
      <c r="G222" s="57"/>
      <c r="H222" s="478" t="s">
        <v>272</v>
      </c>
      <c r="I222" s="57"/>
    </row>
    <row r="223" spans="1:9" ht="13.5" thickBot="1" x14ac:dyDescent="0.25">
      <c r="B223" s="58"/>
      <c r="C223" s="59"/>
      <c r="D223" s="18"/>
      <c r="E223" s="392"/>
      <c r="F223" s="2"/>
      <c r="H223" s="479"/>
    </row>
    <row r="224" spans="1:9" ht="13.5" thickBot="1" x14ac:dyDescent="0.25">
      <c r="B224" s="58">
        <v>4</v>
      </c>
      <c r="C224" s="59" t="str">
        <f>IF($E219&lt;&gt;"",INDEX('Question grid'!$C$22:$G$30,B224,(MATCH($E221,'Question grid'!$C$22:$G$22,0))),"")</f>
        <v/>
      </c>
      <c r="D224" s="18"/>
      <c r="E224" s="372"/>
      <c r="F224" s="2"/>
    </row>
    <row r="225" spans="1:8" ht="13.5" thickBot="1" x14ac:dyDescent="0.25">
      <c r="B225" s="58"/>
      <c r="C225" s="59"/>
      <c r="D225" s="18"/>
      <c r="E225" s="392"/>
      <c r="F225" s="2"/>
    </row>
    <row r="226" spans="1:8" x14ac:dyDescent="0.2">
      <c r="B226" s="58">
        <v>5</v>
      </c>
      <c r="C226" s="59" t="str">
        <f>IF($E219&lt;&gt;"",INDEX('Question grid'!$C$22:$G$30,B226,(MATCH($E221,'Question grid'!$C$22:$G$22,0))),"")</f>
        <v/>
      </c>
      <c r="D226" s="18"/>
      <c r="E226" s="365"/>
      <c r="F226" s="2"/>
    </row>
    <row r="227" spans="1:8" ht="13.5" thickBot="1" x14ac:dyDescent="0.25">
      <c r="B227" s="58">
        <v>6</v>
      </c>
      <c r="C227" s="59" t="str">
        <f>IF($E219&lt;&gt;"",INDEX('Question grid'!$C$22:$G$30,B227,(MATCH($E221,'Question grid'!$C$22:$G$22,0))),"")</f>
        <v/>
      </c>
      <c r="D227" s="18"/>
      <c r="E227" s="139"/>
      <c r="F227" s="2"/>
    </row>
    <row r="228" spans="1:8" ht="13.5" thickBot="1" x14ac:dyDescent="0.25">
      <c r="B228" s="58"/>
      <c r="C228" s="59"/>
      <c r="D228" s="18"/>
      <c r="E228" s="59"/>
      <c r="F228" s="2"/>
    </row>
    <row r="229" spans="1:8" ht="25.5" customHeight="1" x14ac:dyDescent="0.2">
      <c r="B229" s="58">
        <v>7</v>
      </c>
      <c r="C229" s="59" t="str">
        <f>IF($E219&lt;&gt;"",INDEX('Question grid'!$C$22:$G$30,B229,(MATCH($E221,'Question grid'!$C$22:$G$22,0))),"")</f>
        <v/>
      </c>
      <c r="D229" s="18"/>
      <c r="E229" s="365"/>
      <c r="F229" s="2"/>
    </row>
    <row r="230" spans="1:8" ht="13.5" thickBot="1" x14ac:dyDescent="0.25">
      <c r="B230" s="58">
        <v>8</v>
      </c>
      <c r="C230" s="59" t="str">
        <f>IF($E219&lt;&gt;"",INDEX('Question grid'!$C$22:$G$30,B230,(MATCH($E221,'Question grid'!$C$22:$G$22,0))),"")</f>
        <v/>
      </c>
      <c r="D230" s="18"/>
      <c r="E230" s="139"/>
      <c r="F230" s="2"/>
    </row>
    <row r="231" spans="1:8" ht="13.5" thickBot="1" x14ac:dyDescent="0.25">
      <c r="B231" s="58"/>
      <c r="C231" s="59"/>
      <c r="D231" s="18"/>
      <c r="E231" s="59"/>
      <c r="F231" s="2"/>
    </row>
    <row r="232" spans="1:8" ht="75" customHeight="1" thickBot="1" x14ac:dyDescent="0.25">
      <c r="B232" s="58">
        <v>9</v>
      </c>
      <c r="C232" s="59" t="str">
        <f>IF($E219&lt;&gt;"",INDEX('Question grid'!$C$22:$G$30,B232,(MATCH($E221,'Question grid'!$C$22:$G$22,0))),"")</f>
        <v/>
      </c>
      <c r="D232" s="18"/>
      <c r="E232" s="372"/>
      <c r="F232" s="2"/>
      <c r="H232" s="19"/>
    </row>
    <row r="233" spans="1:8" x14ac:dyDescent="0.2">
      <c r="B233" s="58"/>
      <c r="C233" s="59"/>
      <c r="D233" s="18"/>
      <c r="E233" s="59"/>
      <c r="F233" s="2"/>
    </row>
    <row r="235" spans="1:8" x14ac:dyDescent="0.2">
      <c r="B235" s="58"/>
      <c r="C235" s="59"/>
      <c r="D235" s="18"/>
      <c r="E235" s="59"/>
      <c r="F235" s="2"/>
    </row>
    <row r="236" spans="1:8" s="19" customFormat="1" ht="18.75" customHeight="1" x14ac:dyDescent="0.2">
      <c r="B236" s="110" t="s">
        <v>187</v>
      </c>
      <c r="C236" s="489" t="s">
        <v>300</v>
      </c>
      <c r="D236" s="489"/>
      <c r="E236" s="489"/>
      <c r="F236" s="111"/>
    </row>
    <row r="237" spans="1:8" ht="13.5" thickBot="1" x14ac:dyDescent="0.25">
      <c r="B237" s="58"/>
      <c r="C237" s="59"/>
      <c r="D237" s="18"/>
      <c r="E237" s="59"/>
      <c r="F237" s="2"/>
    </row>
    <row r="238" spans="1:8" x14ac:dyDescent="0.2">
      <c r="B238" s="58"/>
      <c r="C238" s="60" t="s">
        <v>155</v>
      </c>
      <c r="D238" s="18"/>
      <c r="E238" s="389"/>
      <c r="F238" s="3"/>
      <c r="H238" s="478" t="s">
        <v>214</v>
      </c>
    </row>
    <row r="239" spans="1:8" ht="13.5" thickBot="1" x14ac:dyDescent="0.25">
      <c r="B239" s="58">
        <v>2</v>
      </c>
      <c r="C239" s="59" t="str">
        <f>IF($E238&lt;&gt;"",INDEX('Question grid'!$C$22:$G$30,B239,(MATCH($E240,'Question grid'!$C$22:$G$22,0))),"")</f>
        <v/>
      </c>
      <c r="D239" s="18"/>
      <c r="E239" s="390"/>
      <c r="F239" s="3"/>
      <c r="H239" s="479"/>
    </row>
    <row r="240" spans="1:8" ht="13.5" thickBot="1" x14ac:dyDescent="0.25">
      <c r="A240" s="57"/>
      <c r="B240" s="58"/>
      <c r="C240" s="59"/>
      <c r="D240" s="107"/>
      <c r="E240" s="391" t="e">
        <f>VLOOKUP(E238,'Question grid'!$C$5:$D$17,2,FALSE)</f>
        <v>#N/A</v>
      </c>
      <c r="F240" s="58"/>
    </row>
    <row r="241" spans="2:9" ht="13.5" thickBot="1" x14ac:dyDescent="0.25">
      <c r="B241" s="58">
        <v>3</v>
      </c>
      <c r="C241" s="59" t="str">
        <f>IF($E238&lt;&gt;"",INDEX('Question grid'!$C$22:$G$30,B241,(MATCH($E240,'Question grid'!$C$22:$G$22,0))),"")</f>
        <v/>
      </c>
      <c r="D241" s="18"/>
      <c r="E241" s="372"/>
      <c r="F241" s="2"/>
      <c r="G241" s="57"/>
      <c r="H241" s="478" t="s">
        <v>272</v>
      </c>
      <c r="I241" s="57"/>
    </row>
    <row r="242" spans="2:9" ht="13.5" thickBot="1" x14ac:dyDescent="0.25">
      <c r="B242" s="58"/>
      <c r="C242" s="59"/>
      <c r="D242" s="18"/>
      <c r="E242" s="392"/>
      <c r="F242" s="2"/>
      <c r="H242" s="479"/>
    </row>
    <row r="243" spans="2:9" ht="13.5" thickBot="1" x14ac:dyDescent="0.25">
      <c r="B243" s="58">
        <v>4</v>
      </c>
      <c r="C243" s="59" t="str">
        <f>IF($E238&lt;&gt;"",INDEX('Question grid'!$C$22:$G$30,B243,(MATCH($E240,'Question grid'!$C$22:$G$22,0))),"")</f>
        <v/>
      </c>
      <c r="D243" s="18"/>
      <c r="E243" s="372"/>
      <c r="F243" s="2"/>
    </row>
    <row r="244" spans="2:9" ht="13.5" thickBot="1" x14ac:dyDescent="0.25">
      <c r="B244" s="58"/>
      <c r="C244" s="59"/>
      <c r="D244" s="18"/>
      <c r="E244" s="392"/>
      <c r="F244" s="2"/>
    </row>
    <row r="245" spans="2:9" x14ac:dyDescent="0.2">
      <c r="B245" s="58">
        <v>5</v>
      </c>
      <c r="C245" s="59" t="str">
        <f>IF($E238&lt;&gt;"",INDEX('Question grid'!$C$22:$G$30,B245,(MATCH($E240,'Question grid'!$C$22:$G$22,0))),"")</f>
        <v/>
      </c>
      <c r="D245" s="18"/>
      <c r="E245" s="365"/>
      <c r="F245" s="2"/>
    </row>
    <row r="246" spans="2:9" ht="13.5" thickBot="1" x14ac:dyDescent="0.25">
      <c r="B246" s="58">
        <v>6</v>
      </c>
      <c r="C246" s="59" t="str">
        <f>IF($E238&lt;&gt;"",INDEX('Question grid'!$C$22:$G$30,B246,(MATCH($E240,'Question grid'!$C$22:$G$22,0))),"")</f>
        <v/>
      </c>
      <c r="D246" s="18"/>
      <c r="E246" s="139"/>
      <c r="F246" s="2"/>
    </row>
    <row r="247" spans="2:9" ht="13.5" thickBot="1" x14ac:dyDescent="0.25">
      <c r="B247" s="58"/>
      <c r="C247" s="59"/>
      <c r="D247" s="18"/>
      <c r="E247" s="59"/>
      <c r="F247" s="2"/>
    </row>
    <row r="248" spans="2:9" ht="25.5" customHeight="1" x14ac:dyDescent="0.2">
      <c r="B248" s="58">
        <v>7</v>
      </c>
      <c r="C248" s="59" t="str">
        <f>IF($E238&lt;&gt;"",INDEX('Question grid'!$C$22:$G$30,B248,(MATCH($E240,'Question grid'!$C$22:$G$22,0))),"")</f>
        <v/>
      </c>
      <c r="D248" s="18"/>
      <c r="E248" s="365"/>
      <c r="F248" s="2"/>
    </row>
    <row r="249" spans="2:9" ht="13.5" thickBot="1" x14ac:dyDescent="0.25">
      <c r="B249" s="58">
        <v>8</v>
      </c>
      <c r="C249" s="59" t="str">
        <f>IF($E238&lt;&gt;"",INDEX('Question grid'!$C$22:$G$30,B249,(MATCH($E240,'Question grid'!$C$22:$G$22,0))),"")</f>
        <v/>
      </c>
      <c r="D249" s="18"/>
      <c r="E249" s="139"/>
      <c r="F249" s="2"/>
    </row>
    <row r="250" spans="2:9" ht="13.5" thickBot="1" x14ac:dyDescent="0.25">
      <c r="B250" s="58"/>
      <c r="C250" s="59"/>
      <c r="D250" s="18"/>
      <c r="E250" s="59"/>
      <c r="F250" s="2"/>
    </row>
    <row r="251" spans="2:9" ht="75" customHeight="1" thickBot="1" x14ac:dyDescent="0.25">
      <c r="B251" s="58">
        <v>9</v>
      </c>
      <c r="C251" s="59" t="str">
        <f>IF($E238&lt;&gt;"",INDEX('Question grid'!$C$22:$G$30,B251,(MATCH($E240,'Question grid'!$C$22:$G$22,0))),"")</f>
        <v/>
      </c>
      <c r="D251" s="18"/>
      <c r="E251" s="372"/>
      <c r="F251" s="2"/>
      <c r="H251" s="19"/>
    </row>
    <row r="252" spans="2:9" x14ac:dyDescent="0.2">
      <c r="B252" s="58"/>
      <c r="C252" s="59"/>
      <c r="D252" s="18"/>
      <c r="E252" s="59"/>
      <c r="F252" s="2"/>
    </row>
    <row r="254" spans="2:9" x14ac:dyDescent="0.2">
      <c r="B254" s="58"/>
      <c r="C254" s="59"/>
      <c r="D254" s="18"/>
      <c r="E254" s="59"/>
      <c r="F254" s="2"/>
    </row>
    <row r="255" spans="2:9" s="19" customFormat="1" ht="18.75" customHeight="1" x14ac:dyDescent="0.2">
      <c r="B255" s="110" t="s">
        <v>187</v>
      </c>
      <c r="C255" s="489" t="s">
        <v>301</v>
      </c>
      <c r="D255" s="489"/>
      <c r="E255" s="489"/>
      <c r="F255" s="111"/>
    </row>
    <row r="256" spans="2:9" ht="13.5" thickBot="1" x14ac:dyDescent="0.25">
      <c r="B256" s="58"/>
      <c r="C256" s="59"/>
      <c r="D256" s="18"/>
      <c r="E256" s="59"/>
      <c r="F256" s="2"/>
    </row>
    <row r="257" spans="1:9" x14ac:dyDescent="0.2">
      <c r="B257" s="58"/>
      <c r="C257" s="60" t="s">
        <v>155</v>
      </c>
      <c r="D257" s="18"/>
      <c r="E257" s="389"/>
      <c r="F257" s="3"/>
      <c r="H257" s="478" t="s">
        <v>214</v>
      </c>
    </row>
    <row r="258" spans="1:9" ht="13.5" thickBot="1" x14ac:dyDescent="0.25">
      <c r="B258" s="58">
        <v>2</v>
      </c>
      <c r="C258" s="59" t="str">
        <f>IF($E257&lt;&gt;"",INDEX('Question grid'!$C$22:$G$30,B258,(MATCH($E259,'Question grid'!$C$22:$G$22,0))),"")</f>
        <v/>
      </c>
      <c r="D258" s="18"/>
      <c r="E258" s="390"/>
      <c r="F258" s="3"/>
      <c r="H258" s="479"/>
    </row>
    <row r="259" spans="1:9" ht="13.5" thickBot="1" x14ac:dyDescent="0.25">
      <c r="A259" s="57"/>
      <c r="B259" s="58"/>
      <c r="C259" s="59"/>
      <c r="D259" s="107"/>
      <c r="E259" s="391" t="e">
        <f>VLOOKUP(E257,'Question grid'!$C$5:$D$17,2,FALSE)</f>
        <v>#N/A</v>
      </c>
      <c r="F259" s="58"/>
    </row>
    <row r="260" spans="1:9" ht="13.5" thickBot="1" x14ac:dyDescent="0.25">
      <c r="B260" s="58">
        <v>3</v>
      </c>
      <c r="C260" s="59" t="str">
        <f>IF($E257&lt;&gt;"",INDEX('Question grid'!$C$22:$G$30,B260,(MATCH($E259,'Question grid'!$C$22:$G$22,0))),"")</f>
        <v/>
      </c>
      <c r="D260" s="18"/>
      <c r="E260" s="372"/>
      <c r="F260" s="2"/>
      <c r="G260" s="57"/>
      <c r="H260" s="478" t="s">
        <v>272</v>
      </c>
      <c r="I260" s="57"/>
    </row>
    <row r="261" spans="1:9" ht="13.5" thickBot="1" x14ac:dyDescent="0.25">
      <c r="B261" s="58"/>
      <c r="C261" s="59"/>
      <c r="D261" s="18"/>
      <c r="E261" s="392"/>
      <c r="F261" s="2"/>
      <c r="H261" s="479"/>
    </row>
    <row r="262" spans="1:9" ht="13.5" thickBot="1" x14ac:dyDescent="0.25">
      <c r="B262" s="58">
        <v>4</v>
      </c>
      <c r="C262" s="59" t="str">
        <f>IF($E257&lt;&gt;"",INDEX('Question grid'!$C$22:$G$30,B262,(MATCH($E259,'Question grid'!$C$22:$G$22,0))),"")</f>
        <v/>
      </c>
      <c r="D262" s="18"/>
      <c r="E262" s="372"/>
      <c r="F262" s="2"/>
    </row>
    <row r="263" spans="1:9" ht="13.5" thickBot="1" x14ac:dyDescent="0.25">
      <c r="B263" s="58"/>
      <c r="C263" s="59"/>
      <c r="D263" s="18"/>
      <c r="E263" s="392"/>
      <c r="F263" s="2"/>
    </row>
    <row r="264" spans="1:9" x14ac:dyDescent="0.2">
      <c r="B264" s="58">
        <v>5</v>
      </c>
      <c r="C264" s="59" t="str">
        <f>IF($E257&lt;&gt;"",INDEX('Question grid'!$C$22:$G$30,B264,(MATCH($E259,'Question grid'!$C$22:$G$22,0))),"")</f>
        <v/>
      </c>
      <c r="D264" s="18"/>
      <c r="E264" s="365"/>
      <c r="F264" s="2"/>
    </row>
    <row r="265" spans="1:9" ht="13.5" thickBot="1" x14ac:dyDescent="0.25">
      <c r="B265" s="58">
        <v>6</v>
      </c>
      <c r="C265" s="59" t="str">
        <f>IF($E257&lt;&gt;"",INDEX('Question grid'!$C$22:$G$30,B265,(MATCH($E259,'Question grid'!$C$22:$G$22,0))),"")</f>
        <v/>
      </c>
      <c r="D265" s="18"/>
      <c r="E265" s="139"/>
      <c r="F265" s="2"/>
    </row>
    <row r="266" spans="1:9" ht="13.5" thickBot="1" x14ac:dyDescent="0.25">
      <c r="B266" s="58"/>
      <c r="C266" s="59"/>
      <c r="D266" s="18"/>
      <c r="E266" s="59"/>
      <c r="F266" s="2"/>
    </row>
    <row r="267" spans="1:9" ht="25.5" customHeight="1" x14ac:dyDescent="0.2">
      <c r="B267" s="58">
        <v>7</v>
      </c>
      <c r="C267" s="59" t="str">
        <f>IF($E257&lt;&gt;"",INDEX('Question grid'!$C$22:$G$30,B267,(MATCH($E259,'Question grid'!$C$22:$G$22,0))),"")</f>
        <v/>
      </c>
      <c r="D267" s="18"/>
      <c r="E267" s="365"/>
      <c r="F267" s="2"/>
    </row>
    <row r="268" spans="1:9" ht="13.5" thickBot="1" x14ac:dyDescent="0.25">
      <c r="B268" s="58">
        <v>8</v>
      </c>
      <c r="C268" s="59" t="str">
        <f>IF($E257&lt;&gt;"",INDEX('Question grid'!$C$22:$G$30,B268,(MATCH($E259,'Question grid'!$C$22:$G$22,0))),"")</f>
        <v/>
      </c>
      <c r="D268" s="18"/>
      <c r="E268" s="139"/>
      <c r="F268" s="2"/>
    </row>
    <row r="269" spans="1:9" ht="13.5" thickBot="1" x14ac:dyDescent="0.25">
      <c r="B269" s="58"/>
      <c r="C269" s="59"/>
      <c r="D269" s="18"/>
      <c r="E269" s="59"/>
      <c r="F269" s="2"/>
    </row>
    <row r="270" spans="1:9" ht="75" customHeight="1" thickBot="1" x14ac:dyDescent="0.25">
      <c r="B270" s="58">
        <v>9</v>
      </c>
      <c r="C270" s="59" t="str">
        <f>IF($E257&lt;&gt;"",INDEX('Question grid'!$C$22:$G$30,B270,(MATCH($E259,'Question grid'!$C$22:$G$22,0))),"")</f>
        <v/>
      </c>
      <c r="D270" s="18"/>
      <c r="E270" s="372"/>
      <c r="F270" s="2"/>
      <c r="H270" s="19"/>
    </row>
    <row r="271" spans="1:9" x14ac:dyDescent="0.2">
      <c r="B271" s="58"/>
      <c r="C271" s="59"/>
      <c r="D271" s="18"/>
      <c r="E271" s="59"/>
      <c r="F271" s="2"/>
    </row>
    <row r="273" spans="1:9" x14ac:dyDescent="0.2">
      <c r="B273" s="58"/>
      <c r="C273" s="59"/>
      <c r="D273" s="18"/>
      <c r="E273" s="59"/>
      <c r="F273" s="2"/>
    </row>
    <row r="274" spans="1:9" s="19" customFormat="1" ht="18.75" customHeight="1" x14ac:dyDescent="0.2">
      <c r="B274" s="110" t="s">
        <v>187</v>
      </c>
      <c r="C274" s="489" t="s">
        <v>302</v>
      </c>
      <c r="D274" s="489"/>
      <c r="E274" s="489"/>
      <c r="F274" s="111"/>
    </row>
    <row r="275" spans="1:9" ht="13.5" thickBot="1" x14ac:dyDescent="0.25">
      <c r="B275" s="58"/>
      <c r="C275" s="59"/>
      <c r="D275" s="18"/>
      <c r="E275" s="59"/>
      <c r="F275" s="2"/>
    </row>
    <row r="276" spans="1:9" x14ac:dyDescent="0.2">
      <c r="B276" s="58"/>
      <c r="C276" s="60" t="s">
        <v>155</v>
      </c>
      <c r="D276" s="18"/>
      <c r="E276" s="389"/>
      <c r="F276" s="3"/>
      <c r="H276" s="478" t="s">
        <v>214</v>
      </c>
    </row>
    <row r="277" spans="1:9" ht="13.5" thickBot="1" x14ac:dyDescent="0.25">
      <c r="B277" s="58">
        <v>2</v>
      </c>
      <c r="C277" s="59" t="str">
        <f>IF($E276&lt;&gt;"",INDEX('Question grid'!$C$22:$G$30,B277,(MATCH($E278,'Question grid'!$C$22:$G$22,0))),"")</f>
        <v/>
      </c>
      <c r="D277" s="18"/>
      <c r="E277" s="390"/>
      <c r="F277" s="3"/>
      <c r="H277" s="479"/>
    </row>
    <row r="278" spans="1:9" ht="13.5" thickBot="1" x14ac:dyDescent="0.25">
      <c r="A278" s="57"/>
      <c r="B278" s="58"/>
      <c r="C278" s="59"/>
      <c r="D278" s="107"/>
      <c r="E278" s="391" t="e">
        <f>VLOOKUP(E276,'Question grid'!$C$5:$D$17,2,FALSE)</f>
        <v>#N/A</v>
      </c>
      <c r="F278" s="58"/>
    </row>
    <row r="279" spans="1:9" ht="13.5" thickBot="1" x14ac:dyDescent="0.25">
      <c r="B279" s="58">
        <v>3</v>
      </c>
      <c r="C279" s="59" t="str">
        <f>IF($E276&lt;&gt;"",INDEX('Question grid'!$C$22:$G$30,B279,(MATCH($E278,'Question grid'!$C$22:$G$22,0))),"")</f>
        <v/>
      </c>
      <c r="D279" s="18"/>
      <c r="E279" s="372"/>
      <c r="F279" s="2"/>
      <c r="G279" s="57"/>
      <c r="H279" s="478" t="s">
        <v>272</v>
      </c>
      <c r="I279" s="57"/>
    </row>
    <row r="280" spans="1:9" ht="13.5" thickBot="1" x14ac:dyDescent="0.25">
      <c r="B280" s="58"/>
      <c r="C280" s="59"/>
      <c r="D280" s="18"/>
      <c r="E280" s="392"/>
      <c r="F280" s="2"/>
      <c r="H280" s="479"/>
    </row>
    <row r="281" spans="1:9" ht="13.5" thickBot="1" x14ac:dyDescent="0.25">
      <c r="B281" s="58">
        <v>4</v>
      </c>
      <c r="C281" s="59" t="str">
        <f>IF($E276&lt;&gt;"",INDEX('Question grid'!$C$22:$G$30,B281,(MATCH($E278,'Question grid'!$C$22:$G$22,0))),"")</f>
        <v/>
      </c>
      <c r="D281" s="18"/>
      <c r="E281" s="372"/>
      <c r="F281" s="2"/>
    </row>
    <row r="282" spans="1:9" ht="13.5" thickBot="1" x14ac:dyDescent="0.25">
      <c r="B282" s="58"/>
      <c r="C282" s="59"/>
      <c r="D282" s="18"/>
      <c r="E282" s="392"/>
      <c r="F282" s="2"/>
    </row>
    <row r="283" spans="1:9" x14ac:dyDescent="0.2">
      <c r="B283" s="58">
        <v>5</v>
      </c>
      <c r="C283" s="59" t="str">
        <f>IF($E276&lt;&gt;"",INDEX('Question grid'!$C$22:$G$30,B283,(MATCH($E278,'Question grid'!$C$22:$G$22,0))),"")</f>
        <v/>
      </c>
      <c r="D283" s="18"/>
      <c r="E283" s="365"/>
      <c r="F283" s="2"/>
    </row>
    <row r="284" spans="1:9" ht="13.5" thickBot="1" x14ac:dyDescent="0.25">
      <c r="B284" s="58">
        <v>6</v>
      </c>
      <c r="C284" s="59" t="str">
        <f>IF($E276&lt;&gt;"",INDEX('Question grid'!$C$22:$G$30,B284,(MATCH($E278,'Question grid'!$C$22:$G$22,0))),"")</f>
        <v/>
      </c>
      <c r="D284" s="18"/>
      <c r="E284" s="139"/>
      <c r="F284" s="2"/>
    </row>
    <row r="285" spans="1:9" ht="13.5" thickBot="1" x14ac:dyDescent="0.25">
      <c r="B285" s="58"/>
      <c r="C285" s="59"/>
      <c r="D285" s="18"/>
      <c r="E285" s="59"/>
      <c r="F285" s="2"/>
    </row>
    <row r="286" spans="1:9" ht="25.5" customHeight="1" x14ac:dyDescent="0.2">
      <c r="B286" s="58">
        <v>7</v>
      </c>
      <c r="C286" s="59" t="str">
        <f>IF($E276&lt;&gt;"",INDEX('Question grid'!$C$22:$G$30,B286,(MATCH($E278,'Question grid'!$C$22:$G$22,0))),"")</f>
        <v/>
      </c>
      <c r="D286" s="18"/>
      <c r="E286" s="365"/>
      <c r="F286" s="2"/>
    </row>
    <row r="287" spans="1:9" ht="13.5" thickBot="1" x14ac:dyDescent="0.25">
      <c r="B287" s="58">
        <v>8</v>
      </c>
      <c r="C287" s="59" t="str">
        <f>IF($E276&lt;&gt;"",INDEX('Question grid'!$C$22:$G$30,B287,(MATCH($E278,'Question grid'!$C$22:$G$22,0))),"")</f>
        <v/>
      </c>
      <c r="D287" s="18"/>
      <c r="E287" s="139"/>
      <c r="F287" s="2"/>
    </row>
    <row r="288" spans="1:9" ht="13.5" thickBot="1" x14ac:dyDescent="0.25">
      <c r="B288" s="58"/>
      <c r="C288" s="59"/>
      <c r="D288" s="18"/>
      <c r="E288" s="59"/>
      <c r="F288" s="2"/>
    </row>
    <row r="289" spans="2:8" ht="75" customHeight="1" thickBot="1" x14ac:dyDescent="0.25">
      <c r="B289" s="58">
        <v>9</v>
      </c>
      <c r="C289" s="59" t="str">
        <f>IF($E276&lt;&gt;"",INDEX('Question grid'!$C$22:$G$30,B289,(MATCH($E278,'Question grid'!$C$22:$G$22,0))),"")</f>
        <v/>
      </c>
      <c r="D289" s="18"/>
      <c r="E289" s="372"/>
      <c r="F289" s="2"/>
      <c r="H289" s="19"/>
    </row>
    <row r="290" spans="2:8" x14ac:dyDescent="0.2">
      <c r="B290" s="58"/>
      <c r="C290" s="59"/>
      <c r="D290" s="18"/>
      <c r="E290" s="59"/>
      <c r="F290" s="2"/>
    </row>
  </sheetData>
  <sheetProtection password="D176" sheet="1" selectLockedCells="1"/>
  <mergeCells count="47">
    <mergeCell ref="C274:E274"/>
    <mergeCell ref="H257:H258"/>
    <mergeCell ref="H260:H261"/>
    <mergeCell ref="H276:H277"/>
    <mergeCell ref="H279:H280"/>
    <mergeCell ref="C236:E236"/>
    <mergeCell ref="C255:E255"/>
    <mergeCell ref="H222:H223"/>
    <mergeCell ref="H238:H239"/>
    <mergeCell ref="H241:H242"/>
    <mergeCell ref="C198:E198"/>
    <mergeCell ref="C217:E217"/>
    <mergeCell ref="H200:H201"/>
    <mergeCell ref="H203:H204"/>
    <mergeCell ref="H219:H220"/>
    <mergeCell ref="C179:E179"/>
    <mergeCell ref="H162:H163"/>
    <mergeCell ref="H165:H166"/>
    <mergeCell ref="H181:H182"/>
    <mergeCell ref="H184:H185"/>
    <mergeCell ref="C160:E160"/>
    <mergeCell ref="C141:E141"/>
    <mergeCell ref="H124:H125"/>
    <mergeCell ref="H127:H128"/>
    <mergeCell ref="H143:H144"/>
    <mergeCell ref="H146:H147"/>
    <mergeCell ref="C122:E122"/>
    <mergeCell ref="H29:H30"/>
    <mergeCell ref="H32:H33"/>
    <mergeCell ref="H48:H49"/>
    <mergeCell ref="H51:H52"/>
    <mergeCell ref="H67:H68"/>
    <mergeCell ref="H70:H71"/>
    <mergeCell ref="H108:H109"/>
    <mergeCell ref="H86:H87"/>
    <mergeCell ref="H89:H90"/>
    <mergeCell ref="H105:H106"/>
    <mergeCell ref="C46:E46"/>
    <mergeCell ref="C65:E65"/>
    <mergeCell ref="C84:E84"/>
    <mergeCell ref="C103:E103"/>
    <mergeCell ref="C3:E3"/>
    <mergeCell ref="C4:E4"/>
    <mergeCell ref="H13:H14"/>
    <mergeCell ref="C27:E27"/>
    <mergeCell ref="C8:E8"/>
    <mergeCell ref="H10:H11"/>
  </mergeCells>
  <conditionalFormatting sqref="E15">
    <cfRule type="expression" dxfId="119" priority="268">
      <formula>$E12="Member"</formula>
    </cfRule>
  </conditionalFormatting>
  <conditionalFormatting sqref="E18">
    <cfRule type="expression" dxfId="118" priority="266">
      <formula>$E12="Other"</formula>
    </cfRule>
    <cfRule type="expression" dxfId="117" priority="267">
      <formula>$E12="Member"</formula>
    </cfRule>
  </conditionalFormatting>
  <conditionalFormatting sqref="C11:C15 C17:C18 C20:C23">
    <cfRule type="beginsWith" dxfId="116" priority="265" operator="beginsWith" text="NA">
      <formula>LEFT(C11,LEN("NA"))="NA"</formula>
    </cfRule>
  </conditionalFormatting>
  <conditionalFormatting sqref="E224">
    <cfRule type="expression" dxfId="115" priority="16">
      <formula>$E221="Member"</formula>
    </cfRule>
  </conditionalFormatting>
  <conditionalFormatting sqref="E148">
    <cfRule type="expression" dxfId="114" priority="32">
      <formula>$E145="Member"</formula>
    </cfRule>
  </conditionalFormatting>
  <conditionalFormatting sqref="E91">
    <cfRule type="expression" dxfId="113" priority="44">
      <formula>$E88="Member"</formula>
    </cfRule>
  </conditionalFormatting>
  <conditionalFormatting sqref="E34">
    <cfRule type="expression" dxfId="112" priority="56">
      <formula>$E31="Member"</formula>
    </cfRule>
  </conditionalFormatting>
  <conditionalFormatting sqref="E37">
    <cfRule type="expression" dxfId="111" priority="54">
      <formula>$E31="Other"</formula>
    </cfRule>
    <cfRule type="expression" dxfId="110" priority="55">
      <formula>$E31="Member"</formula>
    </cfRule>
  </conditionalFormatting>
  <conditionalFormatting sqref="C30:C34 C36:C37 C39:C42">
    <cfRule type="beginsWith" dxfId="109" priority="53" operator="beginsWith" text="NA">
      <formula>LEFT(C30,LEN("NA"))="NA"</formula>
    </cfRule>
  </conditionalFormatting>
  <conditionalFormatting sqref="E53">
    <cfRule type="expression" dxfId="108" priority="52">
      <formula>$E50="Member"</formula>
    </cfRule>
  </conditionalFormatting>
  <conditionalFormatting sqref="E56">
    <cfRule type="expression" dxfId="107" priority="50">
      <formula>$E50="Other"</formula>
    </cfRule>
    <cfRule type="expression" dxfId="106" priority="51">
      <formula>$E50="Member"</formula>
    </cfRule>
  </conditionalFormatting>
  <conditionalFormatting sqref="C49:C53 C55:C56 C58:C61">
    <cfRule type="beginsWith" dxfId="105" priority="49" operator="beginsWith" text="NA">
      <formula>LEFT(C49,LEN("NA"))="NA"</formula>
    </cfRule>
  </conditionalFormatting>
  <conditionalFormatting sqref="E72">
    <cfRule type="expression" dxfId="104" priority="48">
      <formula>$E69="Member"</formula>
    </cfRule>
  </conditionalFormatting>
  <conditionalFormatting sqref="E75">
    <cfRule type="expression" dxfId="103" priority="46">
      <formula>$E69="Other"</formula>
    </cfRule>
    <cfRule type="expression" dxfId="102" priority="47">
      <formula>$E69="Member"</formula>
    </cfRule>
  </conditionalFormatting>
  <conditionalFormatting sqref="C68:C72 C74:C75 C77:C80">
    <cfRule type="beginsWith" dxfId="101" priority="45" operator="beginsWith" text="NA">
      <formula>LEFT(C68,LEN("NA"))="NA"</formula>
    </cfRule>
  </conditionalFormatting>
  <conditionalFormatting sqref="E94">
    <cfRule type="expression" dxfId="100" priority="42">
      <formula>$E88="Other"</formula>
    </cfRule>
    <cfRule type="expression" dxfId="99" priority="43">
      <formula>$E88="Member"</formula>
    </cfRule>
  </conditionalFormatting>
  <conditionalFormatting sqref="C87:C91 C93:C94 C96:C99">
    <cfRule type="beginsWith" dxfId="98" priority="41" operator="beginsWith" text="NA">
      <formula>LEFT(C87,LEN("NA"))="NA"</formula>
    </cfRule>
  </conditionalFormatting>
  <conditionalFormatting sqref="E110">
    <cfRule type="expression" dxfId="97" priority="40">
      <formula>$E107="Member"</formula>
    </cfRule>
  </conditionalFormatting>
  <conditionalFormatting sqref="E113">
    <cfRule type="expression" dxfId="96" priority="38">
      <formula>$E107="Other"</formula>
    </cfRule>
    <cfRule type="expression" dxfId="95" priority="39">
      <formula>$E107="Member"</formula>
    </cfRule>
  </conditionalFormatting>
  <conditionalFormatting sqref="C106:C110 C112:C113 C115:C118">
    <cfRule type="beginsWith" dxfId="94" priority="37" operator="beginsWith" text="NA">
      <formula>LEFT(C106,LEN("NA"))="NA"</formula>
    </cfRule>
  </conditionalFormatting>
  <conditionalFormatting sqref="E129">
    <cfRule type="expression" dxfId="93" priority="36">
      <formula>$E126="Member"</formula>
    </cfRule>
  </conditionalFormatting>
  <conditionalFormatting sqref="E132">
    <cfRule type="expression" dxfId="92" priority="34">
      <formula>$E126="Other"</formula>
    </cfRule>
    <cfRule type="expression" dxfId="91" priority="35">
      <formula>$E126="Member"</formula>
    </cfRule>
  </conditionalFormatting>
  <conditionalFormatting sqref="C125:C129 C131:C132 C134:C137">
    <cfRule type="beginsWith" dxfId="90" priority="33" operator="beginsWith" text="NA">
      <formula>LEFT(C125,LEN("NA"))="NA"</formula>
    </cfRule>
  </conditionalFormatting>
  <conditionalFormatting sqref="E151">
    <cfRule type="expression" dxfId="89" priority="30">
      <formula>$E145="Other"</formula>
    </cfRule>
    <cfRule type="expression" dxfId="88" priority="31">
      <formula>$E145="Member"</formula>
    </cfRule>
  </conditionalFormatting>
  <conditionalFormatting sqref="C144:C148 C150:C151 C153:C156">
    <cfRule type="beginsWith" dxfId="87" priority="29" operator="beginsWith" text="NA">
      <formula>LEFT(C144,LEN("NA"))="NA"</formula>
    </cfRule>
  </conditionalFormatting>
  <conditionalFormatting sqref="E167">
    <cfRule type="expression" dxfId="86" priority="28">
      <formula>$E164="Member"</formula>
    </cfRule>
  </conditionalFormatting>
  <conditionalFormatting sqref="E170">
    <cfRule type="expression" dxfId="85" priority="26">
      <formula>$E164="Other"</formula>
    </cfRule>
    <cfRule type="expression" dxfId="84" priority="27">
      <formula>$E164="Member"</formula>
    </cfRule>
  </conditionalFormatting>
  <conditionalFormatting sqref="C163:C167 C169:C170 C172:C175">
    <cfRule type="beginsWith" dxfId="83" priority="25" operator="beginsWith" text="NA">
      <formula>LEFT(C163,LEN("NA"))="NA"</formula>
    </cfRule>
  </conditionalFormatting>
  <conditionalFormatting sqref="E186">
    <cfRule type="expression" dxfId="82" priority="24">
      <formula>$E183="Member"</formula>
    </cfRule>
  </conditionalFormatting>
  <conditionalFormatting sqref="E189">
    <cfRule type="expression" dxfId="81" priority="22">
      <formula>$E183="Other"</formula>
    </cfRule>
    <cfRule type="expression" dxfId="80" priority="23">
      <formula>$E183="Member"</formula>
    </cfRule>
  </conditionalFormatting>
  <conditionalFormatting sqref="C182:C186 C188:C189 C191:C194">
    <cfRule type="beginsWith" dxfId="79" priority="21" operator="beginsWith" text="NA">
      <formula>LEFT(C182,LEN("NA"))="NA"</formula>
    </cfRule>
  </conditionalFormatting>
  <conditionalFormatting sqref="C277:C281 C283:C284 C286:C289">
    <cfRule type="beginsWith" dxfId="78" priority="1" operator="beginsWith" text="NA">
      <formula>LEFT(C277,LEN("NA"))="NA"</formula>
    </cfRule>
  </conditionalFormatting>
  <conditionalFormatting sqref="E205">
    <cfRule type="expression" dxfId="77" priority="20">
      <formula>$E202="Member"</formula>
    </cfRule>
  </conditionalFormatting>
  <conditionalFormatting sqref="E208">
    <cfRule type="expression" dxfId="76" priority="18">
      <formula>$E202="Other"</formula>
    </cfRule>
    <cfRule type="expression" dxfId="75" priority="19">
      <formula>$E202="Member"</formula>
    </cfRule>
  </conditionalFormatting>
  <conditionalFormatting sqref="C201:C205 C207:C208 C210:C213">
    <cfRule type="beginsWith" dxfId="74" priority="17" operator="beginsWith" text="NA">
      <formula>LEFT(C201,LEN("NA"))="NA"</formula>
    </cfRule>
  </conditionalFormatting>
  <conditionalFormatting sqref="E227">
    <cfRule type="expression" dxfId="73" priority="14">
      <formula>$E221="Other"</formula>
    </cfRule>
    <cfRule type="expression" dxfId="72" priority="15">
      <formula>$E221="Member"</formula>
    </cfRule>
  </conditionalFormatting>
  <conditionalFormatting sqref="C220:C224 C226:C227 C229:C232">
    <cfRule type="beginsWith" dxfId="71" priority="13" operator="beginsWith" text="NA">
      <formula>LEFT(C220,LEN("NA"))="NA"</formula>
    </cfRule>
  </conditionalFormatting>
  <conditionalFormatting sqref="E243">
    <cfRule type="expression" dxfId="70" priority="12">
      <formula>$E240="Member"</formula>
    </cfRule>
  </conditionalFormatting>
  <conditionalFormatting sqref="E246">
    <cfRule type="expression" dxfId="69" priority="10">
      <formula>$E240="Other"</formula>
    </cfRule>
    <cfRule type="expression" dxfId="68" priority="11">
      <formula>$E240="Member"</formula>
    </cfRule>
  </conditionalFormatting>
  <conditionalFormatting sqref="C239:C243 C245:C246 C248:C251">
    <cfRule type="beginsWith" dxfId="67" priority="9" operator="beginsWith" text="NA">
      <formula>LEFT(C239,LEN("NA"))="NA"</formula>
    </cfRule>
  </conditionalFormatting>
  <conditionalFormatting sqref="E262">
    <cfRule type="expression" dxfId="66" priority="8">
      <formula>$E259="Member"</formula>
    </cfRule>
  </conditionalFormatting>
  <conditionalFormatting sqref="E265">
    <cfRule type="expression" dxfId="65" priority="6">
      <formula>$E259="Other"</formula>
    </cfRule>
    <cfRule type="expression" dxfId="64" priority="7">
      <formula>$E259="Member"</formula>
    </cfRule>
  </conditionalFormatting>
  <conditionalFormatting sqref="C258:C262 C264:C265 C267:C270">
    <cfRule type="beginsWith" dxfId="63" priority="5" operator="beginsWith" text="NA">
      <formula>LEFT(C258,LEN("NA"))="NA"</formula>
    </cfRule>
  </conditionalFormatting>
  <conditionalFormatting sqref="E281">
    <cfRule type="expression" dxfId="62" priority="4">
      <formula>$E278="Member"</formula>
    </cfRule>
  </conditionalFormatting>
  <conditionalFormatting sqref="E284">
    <cfRule type="expression" dxfId="61" priority="2">
      <formula>$E278="Other"</formula>
    </cfRule>
    <cfRule type="expression" dxfId="60" priority="3">
      <formula>$E278="Member"</formula>
    </cfRule>
  </conditionalFormatting>
  <dataValidations count="4">
    <dataValidation type="list" allowBlank="1" showInputMessage="1" showErrorMessage="1" sqref="E238 E86 E10 E257 E29 E48 E67 E105 E124 E143 E162 E181 E200 E219 E276">
      <formula1>Recognition</formula1>
    </dataValidation>
    <dataValidation type="list" allowBlank="1" showInputMessage="1" showErrorMessage="1" sqref="E225 E54 E73 E16 E244 E263 E35 E92 E111 E130 E149 E168 E187 E206 E282">
      <formula1>AudienceType</formula1>
    </dataValidation>
    <dataValidation type="list" allowBlank="1" showInputMessage="1" showErrorMessage="1" sqref="E21 E78 E97 E249 E268 E40 E59 E116 E135 E154 E173 E192 E211 E230 E287">
      <formula1>YesNo</formula1>
    </dataValidation>
    <dataValidation type="list" allowBlank="1" showInputMessage="1" showErrorMessage="1" sqref="E15 E243 E34 E262 E53 E72 E91 E110 E129 E148 E167 E186 E205 E224 E281">
      <formula1>OtherAudience</formula1>
    </dataValidation>
  </dataValidations>
  <hyperlinks>
    <hyperlink ref="H13:H14" location="Checklist!C64" display="Back to checklist"/>
    <hyperlink ref="C4:E4" r:id="rId1" display="Read the outcomes of our recent review of the RSC Prizes and Awards at rsc.li/re-thinking-recognition"/>
    <hyperlink ref="H10:H11" location="'Member recognition'!E10" display="Back to top"/>
    <hyperlink ref="H32:H33" location="Checklist!C64" display="Back to checklist"/>
    <hyperlink ref="H51:H52" location="Checklist!C64" display="Back to checklist"/>
    <hyperlink ref="H70:H71" location="Checklist!C64" display="Back to checklist"/>
    <hyperlink ref="H89:H90" location="Checklist!C64" display="Back to checklist"/>
    <hyperlink ref="H108:H109" location="Checklist!C64" display="Back to checklist"/>
    <hyperlink ref="H127:H128" location="Checklist!C64" display="Back to checklist"/>
    <hyperlink ref="H146:H147" location="Checklist!C64" display="Back to checklist"/>
    <hyperlink ref="H165:H166" location="Checklist!C64" display="Back to checklist"/>
    <hyperlink ref="H184:H185" location="Checklist!C64" display="Back to checklist"/>
    <hyperlink ref="H203:H204" location="Checklist!C64" display="Back to checklist"/>
    <hyperlink ref="H222:H223" location="Checklist!C64" display="Back to checklist"/>
    <hyperlink ref="H241:H242" location="Checklist!C64" display="Back to checklist"/>
    <hyperlink ref="H260:H261" location="Checklist!C64" display="Back to checklist"/>
    <hyperlink ref="H279:H280" location="Checklist!C64" display="Back to checklist"/>
    <hyperlink ref="H29:H30" location="'Member recognition'!E10" display="Back to top"/>
    <hyperlink ref="H48:H49" location="'Member recognition'!E10" display="Back to top"/>
    <hyperlink ref="H67:H68" location="'Member recognition'!E10" display="Back to top"/>
    <hyperlink ref="H86:H87" location="'Member recognition'!E10" display="Back to top"/>
    <hyperlink ref="H105:H106" location="'Member recognition'!E10" display="Back to top"/>
    <hyperlink ref="H124:H125" location="'Member recognition'!E10" display="Back to top"/>
    <hyperlink ref="H143:H144" location="'Member recognition'!E10" display="Back to top"/>
    <hyperlink ref="H162:H163" location="'Member recognition'!E10" display="Back to top"/>
    <hyperlink ref="H181:H182" location="'Member recognition'!E10" display="Back to top"/>
    <hyperlink ref="H200:H201" location="'Member recognition'!E10" display="Back to top"/>
    <hyperlink ref="H219:H220" location="'Member recognition'!E10" display="Back to top"/>
    <hyperlink ref="H238:H239" location="'Member recognition'!E10" display="Back to top"/>
    <hyperlink ref="H257:H258" location="'Member recognition'!E10" display="Back to top"/>
    <hyperlink ref="H276:H277" location="'Member recognition'!E10" display="Back to top"/>
  </hyperlinks>
  <pageMargins left="0.7" right="0.7" top="0.75" bottom="0.75" header="0.3" footer="0.3"/>
  <pageSetup paperSize="9" orientation="portrait" verticalDpi="0"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0070C0"/>
  </sheetPr>
  <dimension ref="A1:Q35"/>
  <sheetViews>
    <sheetView zoomScale="90" zoomScaleNormal="90" workbookViewId="0">
      <selection activeCell="G5" sqref="G5"/>
    </sheetView>
  </sheetViews>
  <sheetFormatPr defaultRowHeight="12.75" x14ac:dyDescent="0.2"/>
  <cols>
    <col min="1" max="1" width="25.42578125" customWidth="1"/>
    <col min="2" max="2" width="24.5703125" bestFit="1" customWidth="1"/>
    <col min="3" max="3" width="9.140625" style="138"/>
    <col min="4" max="4" width="40.28515625" bestFit="1" customWidth="1"/>
    <col min="5" max="5" width="30.28515625" customWidth="1"/>
    <col min="6" max="6" width="17" customWidth="1"/>
    <col min="7" max="7" width="27" bestFit="1" customWidth="1"/>
    <col min="8" max="8" width="2.42578125" customWidth="1"/>
    <col min="9" max="9" width="23.85546875" customWidth="1"/>
    <col min="10" max="10" width="2.42578125" customWidth="1"/>
    <col min="11" max="11" width="12.5703125" bestFit="1" customWidth="1"/>
    <col min="12" max="12" width="15.140625" customWidth="1"/>
    <col min="13" max="13" width="2.42578125" customWidth="1"/>
    <col min="14" max="14" width="29.140625" customWidth="1"/>
    <col min="15" max="15" width="13.28515625" customWidth="1"/>
    <col min="16" max="16" width="2.42578125" customWidth="1"/>
    <col min="17" max="17" width="25" customWidth="1"/>
  </cols>
  <sheetData>
    <row r="1" spans="1:17" x14ac:dyDescent="0.2">
      <c r="C1" s="144"/>
    </row>
    <row r="2" spans="1:17" x14ac:dyDescent="0.2">
      <c r="C2" s="144"/>
      <c r="G2" s="144" t="s">
        <v>174</v>
      </c>
      <c r="H2" s="144"/>
      <c r="I2" s="144" t="s">
        <v>244</v>
      </c>
      <c r="J2" s="144"/>
      <c r="K2" s="144" t="s">
        <v>184</v>
      </c>
      <c r="L2" s="144" t="s">
        <v>184</v>
      </c>
      <c r="M2" s="144"/>
      <c r="N2" s="144" t="s">
        <v>174</v>
      </c>
      <c r="O2" s="144" t="s">
        <v>175</v>
      </c>
      <c r="P2" s="144"/>
      <c r="Q2" s="144" t="s">
        <v>174</v>
      </c>
    </row>
    <row r="3" spans="1:17" x14ac:dyDescent="0.2">
      <c r="C3" s="144"/>
    </row>
    <row r="4" spans="1:17" x14ac:dyDescent="0.2">
      <c r="A4" s="490" t="s">
        <v>114</v>
      </c>
      <c r="B4" s="491"/>
      <c r="C4" s="212"/>
      <c r="D4" s="189"/>
      <c r="E4" s="190"/>
      <c r="F4" s="190"/>
      <c r="G4" s="191"/>
      <c r="H4" s="227"/>
      <c r="I4" s="226"/>
      <c r="J4" s="227"/>
      <c r="K4" s="189"/>
      <c r="L4" s="190"/>
      <c r="M4" s="187"/>
      <c r="N4" s="190"/>
      <c r="O4" s="191"/>
      <c r="P4" s="229"/>
      <c r="Q4" s="191"/>
    </row>
    <row r="5" spans="1:17" s="355" customFormat="1" ht="25.5" x14ac:dyDescent="0.2">
      <c r="A5" s="346" t="s">
        <v>113</v>
      </c>
      <c r="B5" s="347" t="s">
        <v>17</v>
      </c>
      <c r="C5" s="348" t="s">
        <v>242</v>
      </c>
      <c r="D5" s="349" t="s">
        <v>188</v>
      </c>
      <c r="E5" s="350" t="s">
        <v>414</v>
      </c>
      <c r="F5" s="350" t="s">
        <v>189</v>
      </c>
      <c r="G5" s="351" t="s">
        <v>415</v>
      </c>
      <c r="H5" s="352"/>
      <c r="I5" s="348" t="s">
        <v>190</v>
      </c>
      <c r="J5" s="352"/>
      <c r="K5" s="349" t="s">
        <v>191</v>
      </c>
      <c r="L5" s="350" t="s">
        <v>192</v>
      </c>
      <c r="M5" s="353"/>
      <c r="N5" s="350" t="s">
        <v>154</v>
      </c>
      <c r="O5" s="351" t="s">
        <v>168</v>
      </c>
      <c r="P5" s="354"/>
      <c r="Q5" s="351" t="s">
        <v>173</v>
      </c>
    </row>
    <row r="6" spans="1:17" x14ac:dyDescent="0.2">
      <c r="A6" s="189">
        <f>Checklist!$E$7</f>
        <v>0</v>
      </c>
      <c r="B6" s="190">
        <f>Checklist!$E$8</f>
        <v>0</v>
      </c>
      <c r="C6" s="213">
        <v>1</v>
      </c>
      <c r="D6" s="189">
        <f>'Member recognition'!$E10</f>
        <v>0</v>
      </c>
      <c r="E6" s="190">
        <f>'Member recognition'!$E11</f>
        <v>0</v>
      </c>
      <c r="F6" s="23" t="e">
        <f>'Member recognition'!$E12</f>
        <v>#N/A</v>
      </c>
      <c r="G6" s="193">
        <f>'Member recognition'!$E13</f>
        <v>0</v>
      </c>
      <c r="H6" s="147"/>
      <c r="I6" s="218">
        <f>'Member recognition'!$E15</f>
        <v>0</v>
      </c>
      <c r="J6" s="147"/>
      <c r="K6" s="192">
        <f>'Member recognition'!$E17</f>
        <v>0</v>
      </c>
      <c r="L6" s="23">
        <f>'Member recognition'!$E18</f>
        <v>0</v>
      </c>
      <c r="M6" s="188"/>
      <c r="N6" s="23">
        <f>'Member recognition'!$E20</f>
        <v>0</v>
      </c>
      <c r="O6" s="193">
        <f>'Member recognition'!$E21</f>
        <v>0</v>
      </c>
      <c r="P6" s="148"/>
      <c r="Q6" s="193">
        <f>'Member recognition'!$E23</f>
        <v>0</v>
      </c>
    </row>
    <row r="7" spans="1:17" x14ac:dyDescent="0.2">
      <c r="A7" s="192">
        <f>Checklist!$E$7</f>
        <v>0</v>
      </c>
      <c r="B7" s="23">
        <f>Checklist!$E$8</f>
        <v>0</v>
      </c>
      <c r="C7" s="213">
        <v>2</v>
      </c>
      <c r="D7" s="192">
        <f>'Member recognition'!$E29</f>
        <v>0</v>
      </c>
      <c r="E7" s="23">
        <f>'Member recognition'!$E30</f>
        <v>0</v>
      </c>
      <c r="F7" s="23" t="e">
        <f>'Member recognition'!$E31</f>
        <v>#N/A</v>
      </c>
      <c r="G7" s="193">
        <f>'Member recognition'!$E32</f>
        <v>0</v>
      </c>
      <c r="H7" s="147"/>
      <c r="I7" s="218">
        <f>'Member recognition'!$E34</f>
        <v>0</v>
      </c>
      <c r="J7" s="147"/>
      <c r="K7" s="192">
        <f>'Member recognition'!$E36</f>
        <v>0</v>
      </c>
      <c r="L7" s="23">
        <f>'Member recognition'!$E37</f>
        <v>0</v>
      </c>
      <c r="M7" s="188"/>
      <c r="N7" s="23">
        <f>'Member recognition'!$E39</f>
        <v>0</v>
      </c>
      <c r="O7" s="193">
        <f>'Member recognition'!$E40</f>
        <v>0</v>
      </c>
      <c r="P7" s="148"/>
      <c r="Q7" s="193">
        <f>'Member recognition'!$E42</f>
        <v>0</v>
      </c>
    </row>
    <row r="8" spans="1:17" x14ac:dyDescent="0.2">
      <c r="A8" s="192">
        <f>Checklist!$E$7</f>
        <v>0</v>
      </c>
      <c r="B8" s="23">
        <f>Checklist!$E$8</f>
        <v>0</v>
      </c>
      <c r="C8" s="213">
        <v>3</v>
      </c>
      <c r="D8" s="192">
        <f>'Member recognition'!$E48</f>
        <v>0</v>
      </c>
      <c r="E8" s="23">
        <f>'Member recognition'!$E49</f>
        <v>0</v>
      </c>
      <c r="F8" s="23" t="e">
        <f>'Member recognition'!$E50</f>
        <v>#N/A</v>
      </c>
      <c r="G8" s="193">
        <f>'Member recognition'!$E51</f>
        <v>0</v>
      </c>
      <c r="H8" s="147"/>
      <c r="I8" s="218">
        <f>'Member recognition'!$E53</f>
        <v>0</v>
      </c>
      <c r="J8" s="147"/>
      <c r="K8" s="192">
        <f>'Member recognition'!$E55</f>
        <v>0</v>
      </c>
      <c r="L8" s="23">
        <f>'Member recognition'!$E56</f>
        <v>0</v>
      </c>
      <c r="M8" s="188"/>
      <c r="N8" s="23">
        <f>'Member recognition'!$E58</f>
        <v>0</v>
      </c>
      <c r="O8" s="193">
        <f>'Member recognition'!$E59</f>
        <v>0</v>
      </c>
      <c r="P8" s="148"/>
      <c r="Q8" s="193">
        <f>'Member recognition'!$E61</f>
        <v>0</v>
      </c>
    </row>
    <row r="9" spans="1:17" x14ac:dyDescent="0.2">
      <c r="A9" s="192">
        <f>Checklist!$E$7</f>
        <v>0</v>
      </c>
      <c r="B9" s="23">
        <f>Checklist!$E$8</f>
        <v>0</v>
      </c>
      <c r="C9" s="213">
        <v>4</v>
      </c>
      <c r="D9" s="192">
        <f>'Member recognition'!$E67</f>
        <v>0</v>
      </c>
      <c r="E9" s="23">
        <f>'Member recognition'!$E68</f>
        <v>0</v>
      </c>
      <c r="F9" s="23" t="e">
        <f>'Member recognition'!$E69</f>
        <v>#N/A</v>
      </c>
      <c r="G9" s="193">
        <f>'Member recognition'!$E70</f>
        <v>0</v>
      </c>
      <c r="H9" s="147"/>
      <c r="I9" s="218">
        <f>'Member recognition'!$E72</f>
        <v>0</v>
      </c>
      <c r="J9" s="147"/>
      <c r="K9" s="192">
        <f>'Member recognition'!$E74</f>
        <v>0</v>
      </c>
      <c r="L9" s="23">
        <f>'Member recognition'!$E75</f>
        <v>0</v>
      </c>
      <c r="M9" s="188"/>
      <c r="N9" s="23">
        <f>'Member recognition'!$E77</f>
        <v>0</v>
      </c>
      <c r="O9" s="193">
        <f>'Member recognition'!$E78</f>
        <v>0</v>
      </c>
      <c r="P9" s="148"/>
      <c r="Q9" s="193">
        <f>'Member recognition'!$E80</f>
        <v>0</v>
      </c>
    </row>
    <row r="10" spans="1:17" x14ac:dyDescent="0.2">
      <c r="A10" s="192">
        <f>Checklist!$E$7</f>
        <v>0</v>
      </c>
      <c r="B10" s="23">
        <f>Checklist!$E$8</f>
        <v>0</v>
      </c>
      <c r="C10" s="213">
        <v>5</v>
      </c>
      <c r="D10" s="192">
        <f>'Member recognition'!$E86</f>
        <v>0</v>
      </c>
      <c r="E10" s="23">
        <f>'Member recognition'!$E87</f>
        <v>0</v>
      </c>
      <c r="F10" s="23" t="e">
        <f>'Member recognition'!$E88</f>
        <v>#N/A</v>
      </c>
      <c r="G10" s="193">
        <f>'Member recognition'!$E89</f>
        <v>0</v>
      </c>
      <c r="H10" s="147"/>
      <c r="I10" s="218">
        <f>'Member recognition'!$E91</f>
        <v>0</v>
      </c>
      <c r="J10" s="147"/>
      <c r="K10" s="192">
        <f>'Member recognition'!$E93</f>
        <v>0</v>
      </c>
      <c r="L10" s="23">
        <f>'Member recognition'!$E94</f>
        <v>0</v>
      </c>
      <c r="M10" s="188"/>
      <c r="N10" s="23">
        <f>'Member recognition'!$E96</f>
        <v>0</v>
      </c>
      <c r="O10" s="193">
        <f>'Member recognition'!$E97</f>
        <v>0</v>
      </c>
      <c r="P10" s="148"/>
      <c r="Q10" s="193">
        <f>'Member recognition'!$E99</f>
        <v>0</v>
      </c>
    </row>
    <row r="11" spans="1:17" x14ac:dyDescent="0.2">
      <c r="A11" s="192">
        <f>Checklist!$E$7</f>
        <v>0</v>
      </c>
      <c r="B11" s="23">
        <f>Checklist!$E$8</f>
        <v>0</v>
      </c>
      <c r="C11" s="213">
        <v>6</v>
      </c>
      <c r="D11" s="192">
        <f>'Member recognition'!$E105</f>
        <v>0</v>
      </c>
      <c r="E11" s="23">
        <f>'Member recognition'!$E106</f>
        <v>0</v>
      </c>
      <c r="F11" s="23" t="e">
        <f>'Member recognition'!$E107</f>
        <v>#N/A</v>
      </c>
      <c r="G11" s="193">
        <f>'Member recognition'!$E108</f>
        <v>0</v>
      </c>
      <c r="H11" s="147"/>
      <c r="I11" s="218">
        <f>'Member recognition'!$E110</f>
        <v>0</v>
      </c>
      <c r="J11" s="147"/>
      <c r="K11" s="192">
        <f>'Member recognition'!$E112</f>
        <v>0</v>
      </c>
      <c r="L11" s="23">
        <f>'Member recognition'!$E113</f>
        <v>0</v>
      </c>
      <c r="M11" s="188"/>
      <c r="N11" s="23">
        <f>'Member recognition'!$E115</f>
        <v>0</v>
      </c>
      <c r="O11" s="193">
        <f>'Member recognition'!$E116</f>
        <v>0</v>
      </c>
      <c r="P11" s="148"/>
      <c r="Q11" s="193">
        <f>'Member recognition'!$E118</f>
        <v>0</v>
      </c>
    </row>
    <row r="12" spans="1:17" x14ac:dyDescent="0.2">
      <c r="A12" s="192">
        <f>Checklist!$E$7</f>
        <v>0</v>
      </c>
      <c r="B12" s="23">
        <f>Checklist!$E$8</f>
        <v>0</v>
      </c>
      <c r="C12" s="213">
        <v>7</v>
      </c>
      <c r="D12" s="192">
        <f>'Member recognition'!$E124</f>
        <v>0</v>
      </c>
      <c r="E12" s="23">
        <f>'Member recognition'!$E125</f>
        <v>0</v>
      </c>
      <c r="F12" s="23" t="e">
        <f>'Member recognition'!$E126</f>
        <v>#N/A</v>
      </c>
      <c r="G12" s="193">
        <f>'Member recognition'!$E127</f>
        <v>0</v>
      </c>
      <c r="H12" s="147"/>
      <c r="I12" s="218">
        <f>'Member recognition'!$E129</f>
        <v>0</v>
      </c>
      <c r="J12" s="147"/>
      <c r="K12" s="192">
        <f>'Member recognition'!$E131</f>
        <v>0</v>
      </c>
      <c r="L12" s="23">
        <f>'Member recognition'!$E132</f>
        <v>0</v>
      </c>
      <c r="M12" s="188"/>
      <c r="N12" s="23">
        <f>'Member recognition'!$E134</f>
        <v>0</v>
      </c>
      <c r="O12" s="193">
        <f>'Member recognition'!$E135</f>
        <v>0</v>
      </c>
      <c r="P12" s="148"/>
      <c r="Q12" s="193">
        <f>'Member recognition'!$E137</f>
        <v>0</v>
      </c>
    </row>
    <row r="13" spans="1:17" x14ac:dyDescent="0.2">
      <c r="A13" s="192">
        <f>Checklist!$E$7</f>
        <v>0</v>
      </c>
      <c r="B13" s="23">
        <f>Checklist!$E$8</f>
        <v>0</v>
      </c>
      <c r="C13" s="213">
        <v>8</v>
      </c>
      <c r="D13" s="192">
        <f>'Member recognition'!$E143</f>
        <v>0</v>
      </c>
      <c r="E13" s="23">
        <f>'Member recognition'!$E144</f>
        <v>0</v>
      </c>
      <c r="F13" s="23" t="e">
        <f>'Member recognition'!$E145</f>
        <v>#N/A</v>
      </c>
      <c r="G13" s="193">
        <f>'Member recognition'!$E146</f>
        <v>0</v>
      </c>
      <c r="H13" s="147"/>
      <c r="I13" s="218">
        <f>'Member recognition'!$E148</f>
        <v>0</v>
      </c>
      <c r="J13" s="147"/>
      <c r="K13" s="192">
        <f>'Member recognition'!$E150</f>
        <v>0</v>
      </c>
      <c r="L13" s="23">
        <f>'Member recognition'!$E151</f>
        <v>0</v>
      </c>
      <c r="M13" s="188"/>
      <c r="N13" s="23">
        <f>'Member recognition'!$E153</f>
        <v>0</v>
      </c>
      <c r="O13" s="193">
        <f>'Member recognition'!$E154</f>
        <v>0</v>
      </c>
      <c r="P13" s="148"/>
      <c r="Q13" s="193">
        <f>'Member recognition'!$E156</f>
        <v>0</v>
      </c>
    </row>
    <row r="14" spans="1:17" x14ac:dyDescent="0.2">
      <c r="A14" s="192">
        <f>Checklist!$E$7</f>
        <v>0</v>
      </c>
      <c r="B14" s="23">
        <f>Checklist!$E$8</f>
        <v>0</v>
      </c>
      <c r="C14" s="213">
        <v>9</v>
      </c>
      <c r="D14" s="192">
        <f>'Member recognition'!$E162</f>
        <v>0</v>
      </c>
      <c r="E14" s="23">
        <f>'Member recognition'!$E163</f>
        <v>0</v>
      </c>
      <c r="F14" s="23" t="e">
        <f>'Member recognition'!$E164</f>
        <v>#N/A</v>
      </c>
      <c r="G14" s="193">
        <f>'Member recognition'!$E165</f>
        <v>0</v>
      </c>
      <c r="H14" s="147"/>
      <c r="I14" s="218">
        <f>'Member recognition'!$E167</f>
        <v>0</v>
      </c>
      <c r="J14" s="147"/>
      <c r="K14" s="192">
        <f>'Member recognition'!$E169</f>
        <v>0</v>
      </c>
      <c r="L14" s="23">
        <f>'Member recognition'!$E170</f>
        <v>0</v>
      </c>
      <c r="M14" s="188"/>
      <c r="N14" s="23">
        <f>'Member recognition'!$E172</f>
        <v>0</v>
      </c>
      <c r="O14" s="193">
        <f>'Member recognition'!$E173</f>
        <v>0</v>
      </c>
      <c r="P14" s="148"/>
      <c r="Q14" s="193">
        <f>'Member recognition'!$E175</f>
        <v>0</v>
      </c>
    </row>
    <row r="15" spans="1:17" x14ac:dyDescent="0.2">
      <c r="A15" s="192">
        <f>Checklist!$E$7</f>
        <v>0</v>
      </c>
      <c r="B15" s="23">
        <f>Checklist!$E$8</f>
        <v>0</v>
      </c>
      <c r="C15" s="213">
        <v>10</v>
      </c>
      <c r="D15" s="192">
        <f>'Member recognition'!$E181</f>
        <v>0</v>
      </c>
      <c r="E15" s="23">
        <f>'Member recognition'!$E182</f>
        <v>0</v>
      </c>
      <c r="F15" s="23" t="e">
        <f>'Member recognition'!$E183</f>
        <v>#N/A</v>
      </c>
      <c r="G15" s="193">
        <f>'Member recognition'!$E184</f>
        <v>0</v>
      </c>
      <c r="H15" s="147"/>
      <c r="I15" s="218">
        <f>'Member recognition'!$E186</f>
        <v>0</v>
      </c>
      <c r="J15" s="147"/>
      <c r="K15" s="192">
        <f>'Member recognition'!$E188</f>
        <v>0</v>
      </c>
      <c r="L15" s="23">
        <f>'Member recognition'!$E189</f>
        <v>0</v>
      </c>
      <c r="M15" s="188"/>
      <c r="N15" s="23">
        <f>'Member recognition'!$E191</f>
        <v>0</v>
      </c>
      <c r="O15" s="193">
        <f>'Member recognition'!$E192</f>
        <v>0</v>
      </c>
      <c r="P15" s="148"/>
      <c r="Q15" s="193">
        <f>'Member recognition'!$E194</f>
        <v>0</v>
      </c>
    </row>
    <row r="16" spans="1:17" x14ac:dyDescent="0.2">
      <c r="A16" s="192">
        <f>Checklist!$E$7</f>
        <v>0</v>
      </c>
      <c r="B16" s="23">
        <f>Checklist!$E$8</f>
        <v>0</v>
      </c>
      <c r="C16" s="213">
        <v>11</v>
      </c>
      <c r="D16" s="192">
        <f>'Member recognition'!$E200</f>
        <v>0</v>
      </c>
      <c r="E16" s="23">
        <f>'Member recognition'!$E201</f>
        <v>0</v>
      </c>
      <c r="F16" s="23" t="e">
        <f>'Member recognition'!$E202</f>
        <v>#N/A</v>
      </c>
      <c r="G16" s="193">
        <f>'Member recognition'!$E203</f>
        <v>0</v>
      </c>
      <c r="H16" s="147"/>
      <c r="I16" s="218">
        <f>'Member recognition'!$E205</f>
        <v>0</v>
      </c>
      <c r="J16" s="147"/>
      <c r="K16" s="192">
        <f>'Member recognition'!$E207</f>
        <v>0</v>
      </c>
      <c r="L16" s="23">
        <f>'Member recognition'!$E208</f>
        <v>0</v>
      </c>
      <c r="M16" s="188"/>
      <c r="N16" s="23">
        <f>'Member recognition'!$E210</f>
        <v>0</v>
      </c>
      <c r="O16" s="193">
        <f>'Member recognition'!$E211</f>
        <v>0</v>
      </c>
      <c r="P16" s="148"/>
      <c r="Q16" s="193">
        <f>'Member recognition'!$E213</f>
        <v>0</v>
      </c>
    </row>
    <row r="17" spans="1:17" x14ac:dyDescent="0.2">
      <c r="A17" s="192">
        <f>Checklist!$E$7</f>
        <v>0</v>
      </c>
      <c r="B17" s="23">
        <f>Checklist!$E$8</f>
        <v>0</v>
      </c>
      <c r="C17" s="213">
        <v>12</v>
      </c>
      <c r="D17" s="192">
        <f>'Member recognition'!$E219</f>
        <v>0</v>
      </c>
      <c r="E17" s="23">
        <f>'Member recognition'!$E220</f>
        <v>0</v>
      </c>
      <c r="F17" s="23" t="e">
        <f>'Member recognition'!$E221</f>
        <v>#N/A</v>
      </c>
      <c r="G17" s="193">
        <f>'Member recognition'!$E222</f>
        <v>0</v>
      </c>
      <c r="H17" s="147"/>
      <c r="I17" s="218">
        <f>'Member recognition'!$E224</f>
        <v>0</v>
      </c>
      <c r="J17" s="147"/>
      <c r="K17" s="192">
        <f>'Member recognition'!$E226</f>
        <v>0</v>
      </c>
      <c r="L17" s="23">
        <f>'Member recognition'!$E227</f>
        <v>0</v>
      </c>
      <c r="M17" s="188"/>
      <c r="N17" s="23">
        <f>'Member recognition'!$E229</f>
        <v>0</v>
      </c>
      <c r="O17" s="193">
        <f>'Member recognition'!$E230</f>
        <v>0</v>
      </c>
      <c r="P17" s="148"/>
      <c r="Q17" s="193">
        <f>'Member recognition'!$E232</f>
        <v>0</v>
      </c>
    </row>
    <row r="18" spans="1:17" x14ac:dyDescent="0.2">
      <c r="A18" s="192">
        <f>Checklist!$E$7</f>
        <v>0</v>
      </c>
      <c r="B18" s="23">
        <f>Checklist!$E$8</f>
        <v>0</v>
      </c>
      <c r="C18" s="213">
        <v>13</v>
      </c>
      <c r="D18" s="192">
        <f>'Member recognition'!$E238</f>
        <v>0</v>
      </c>
      <c r="E18" s="23">
        <f>'Member recognition'!$E239</f>
        <v>0</v>
      </c>
      <c r="F18" s="23" t="e">
        <f>'Member recognition'!$E240</f>
        <v>#N/A</v>
      </c>
      <c r="G18" s="193">
        <f>'Member recognition'!$E241</f>
        <v>0</v>
      </c>
      <c r="H18" s="147"/>
      <c r="I18" s="218">
        <f>'Member recognition'!$E243</f>
        <v>0</v>
      </c>
      <c r="J18" s="147"/>
      <c r="K18" s="192">
        <f>'Member recognition'!$E245</f>
        <v>0</v>
      </c>
      <c r="L18" s="23">
        <f>'Member recognition'!$E246</f>
        <v>0</v>
      </c>
      <c r="M18" s="188"/>
      <c r="N18" s="23">
        <f>'Member recognition'!$E248</f>
        <v>0</v>
      </c>
      <c r="O18" s="193">
        <f>'Member recognition'!$E249</f>
        <v>0</v>
      </c>
      <c r="P18" s="148"/>
      <c r="Q18" s="193">
        <f>'Member recognition'!$E251</f>
        <v>0</v>
      </c>
    </row>
    <row r="19" spans="1:17" x14ac:dyDescent="0.2">
      <c r="A19" s="192">
        <f>Checklist!$E$7</f>
        <v>0</v>
      </c>
      <c r="B19" s="23">
        <f>Checklist!$E$8</f>
        <v>0</v>
      </c>
      <c r="C19" s="213">
        <v>14</v>
      </c>
      <c r="D19" s="192">
        <f>'Member recognition'!$E257</f>
        <v>0</v>
      </c>
      <c r="E19" s="23">
        <f>'Member recognition'!$E258</f>
        <v>0</v>
      </c>
      <c r="F19" s="23" t="e">
        <f>'Member recognition'!$E259</f>
        <v>#N/A</v>
      </c>
      <c r="G19" s="193">
        <f>'Member recognition'!$E260</f>
        <v>0</v>
      </c>
      <c r="H19" s="147"/>
      <c r="I19" s="218">
        <f>'Member recognition'!$E262</f>
        <v>0</v>
      </c>
      <c r="J19" s="147"/>
      <c r="K19" s="192">
        <f>'Member recognition'!$E264</f>
        <v>0</v>
      </c>
      <c r="L19" s="23">
        <f>'Member recognition'!$E265</f>
        <v>0</v>
      </c>
      <c r="M19" s="188"/>
      <c r="N19" s="23">
        <f>'Member recognition'!$E267</f>
        <v>0</v>
      </c>
      <c r="O19" s="193">
        <f>'Member recognition'!$E268</f>
        <v>0</v>
      </c>
      <c r="P19" s="148"/>
      <c r="Q19" s="193">
        <f>'Member recognition'!$E270</f>
        <v>0</v>
      </c>
    </row>
    <row r="20" spans="1:17" x14ac:dyDescent="0.2">
      <c r="A20" s="192">
        <f>Checklist!$E$7</f>
        <v>0</v>
      </c>
      <c r="B20" s="23">
        <f>Checklist!$E$8</f>
        <v>0</v>
      </c>
      <c r="C20" s="213">
        <v>15</v>
      </c>
      <c r="D20" s="192">
        <f>'Member recognition'!$E276</f>
        <v>0</v>
      </c>
      <c r="E20" s="23">
        <f>'Member recognition'!$E277</f>
        <v>0</v>
      </c>
      <c r="F20" s="23" t="e">
        <f>'Member recognition'!$E278</f>
        <v>#N/A</v>
      </c>
      <c r="G20" s="193">
        <f>'Member recognition'!$E279</f>
        <v>0</v>
      </c>
      <c r="H20" s="147"/>
      <c r="I20" s="218">
        <f>'Member recognition'!$E281</f>
        <v>0</v>
      </c>
      <c r="J20" s="147"/>
      <c r="K20" s="192">
        <f>'Member recognition'!$E283</f>
        <v>0</v>
      </c>
      <c r="L20" s="23">
        <f>'Member recognition'!$E284</f>
        <v>0</v>
      </c>
      <c r="M20" s="188"/>
      <c r="N20" s="23">
        <f>'Member recognition'!$E286</f>
        <v>0</v>
      </c>
      <c r="O20" s="193">
        <f>'Member recognition'!$E287</f>
        <v>0</v>
      </c>
      <c r="P20" s="148"/>
      <c r="Q20" s="193">
        <f>'Member recognition'!$E289</f>
        <v>0</v>
      </c>
    </row>
    <row r="21" spans="1:17" x14ac:dyDescent="0.2">
      <c r="A21" s="192">
        <f>Checklist!$E$7</f>
        <v>0</v>
      </c>
      <c r="B21" s="23">
        <f>Checklist!$E$8</f>
        <v>0</v>
      </c>
      <c r="C21" s="213">
        <v>16</v>
      </c>
      <c r="D21" s="192">
        <f>'Member recognition'!$E295</f>
        <v>0</v>
      </c>
      <c r="E21" s="23">
        <f>'Member recognition'!$E296</f>
        <v>0</v>
      </c>
      <c r="F21" s="23">
        <f>'Member recognition'!$E296</f>
        <v>0</v>
      </c>
      <c r="G21" s="193">
        <f>'Member recognition'!$E297</f>
        <v>0</v>
      </c>
      <c r="H21" s="147"/>
      <c r="I21" s="218">
        <f>'Member recognition'!$E299</f>
        <v>0</v>
      </c>
      <c r="J21" s="147"/>
      <c r="K21" s="192">
        <f>'Member recognition'!$E301</f>
        <v>0</v>
      </c>
      <c r="L21" s="23">
        <f>'Member recognition'!$E302</f>
        <v>0</v>
      </c>
      <c r="M21" s="188"/>
      <c r="N21" s="23">
        <f>'Member recognition'!$E304</f>
        <v>0</v>
      </c>
      <c r="O21" s="193">
        <f>'Member recognition'!$E305</f>
        <v>0</v>
      </c>
      <c r="P21" s="148"/>
      <c r="Q21" s="193">
        <f>'Member recognition'!$E307</f>
        <v>0</v>
      </c>
    </row>
    <row r="22" spans="1:17" x14ac:dyDescent="0.2">
      <c r="A22" s="192">
        <f>Checklist!$E$7</f>
        <v>0</v>
      </c>
      <c r="B22" s="23">
        <f>Checklist!$E$8</f>
        <v>0</v>
      </c>
      <c r="C22" s="213">
        <v>17</v>
      </c>
      <c r="D22" s="192">
        <f>'Member recognition'!$E313</f>
        <v>0</v>
      </c>
      <c r="E22" s="23">
        <f>'Member recognition'!$E314</f>
        <v>0</v>
      </c>
      <c r="F22" s="23">
        <f>'Member recognition'!$E314</f>
        <v>0</v>
      </c>
      <c r="G22" s="193">
        <f>'Member recognition'!$E315</f>
        <v>0</v>
      </c>
      <c r="H22" s="147"/>
      <c r="I22" s="218">
        <f>'Member recognition'!$E317</f>
        <v>0</v>
      </c>
      <c r="J22" s="147"/>
      <c r="K22" s="192">
        <f>'Member recognition'!$E319</f>
        <v>0</v>
      </c>
      <c r="L22" s="23">
        <f>'Member recognition'!$E320</f>
        <v>0</v>
      </c>
      <c r="M22" s="188"/>
      <c r="N22" s="23">
        <f>'Member recognition'!$E322</f>
        <v>0</v>
      </c>
      <c r="O22" s="193">
        <f>'Member recognition'!$E323</f>
        <v>0</v>
      </c>
      <c r="P22" s="148"/>
      <c r="Q22" s="193">
        <f>'Member recognition'!$E325</f>
        <v>0</v>
      </c>
    </row>
    <row r="23" spans="1:17" x14ac:dyDescent="0.2">
      <c r="A23" s="192">
        <f>Checklist!$E$7</f>
        <v>0</v>
      </c>
      <c r="B23" s="23">
        <f>Checklist!$E$8</f>
        <v>0</v>
      </c>
      <c r="C23" s="213">
        <v>18</v>
      </c>
      <c r="D23" s="192">
        <f>'Member recognition'!$E331</f>
        <v>0</v>
      </c>
      <c r="E23" s="23">
        <f>'Member recognition'!$E332</f>
        <v>0</v>
      </c>
      <c r="F23" s="23">
        <f>'Member recognition'!$E332</f>
        <v>0</v>
      </c>
      <c r="G23" s="193">
        <f>'Member recognition'!$E333</f>
        <v>0</v>
      </c>
      <c r="H23" s="147"/>
      <c r="I23" s="218">
        <f>'Member recognition'!$E335</f>
        <v>0</v>
      </c>
      <c r="J23" s="147"/>
      <c r="K23" s="192">
        <f>'Member recognition'!$E337</f>
        <v>0</v>
      </c>
      <c r="L23" s="23">
        <f>'Member recognition'!$E338</f>
        <v>0</v>
      </c>
      <c r="M23" s="188"/>
      <c r="N23" s="23">
        <f>'Member recognition'!$E340</f>
        <v>0</v>
      </c>
      <c r="O23" s="193">
        <f>'Member recognition'!$E341</f>
        <v>0</v>
      </c>
      <c r="P23" s="148"/>
      <c r="Q23" s="193">
        <f>'Member recognition'!$E343</f>
        <v>0</v>
      </c>
    </row>
    <row r="24" spans="1:17" x14ac:dyDescent="0.2">
      <c r="A24" s="192">
        <f>Checklist!$E$7</f>
        <v>0</v>
      </c>
      <c r="B24" s="23">
        <f>Checklist!$E$8</f>
        <v>0</v>
      </c>
      <c r="C24" s="213">
        <v>19</v>
      </c>
      <c r="D24" s="192">
        <f>'Member recognition'!$E349</f>
        <v>0</v>
      </c>
      <c r="E24" s="23">
        <f>'Member recognition'!$E350</f>
        <v>0</v>
      </c>
      <c r="F24" s="23">
        <f>'Member recognition'!$E350</f>
        <v>0</v>
      </c>
      <c r="G24" s="193">
        <f>'Member recognition'!$E351</f>
        <v>0</v>
      </c>
      <c r="H24" s="147"/>
      <c r="I24" s="218">
        <f>'Member recognition'!$E353</f>
        <v>0</v>
      </c>
      <c r="J24" s="147"/>
      <c r="K24" s="192">
        <f>'Member recognition'!$E355</f>
        <v>0</v>
      </c>
      <c r="L24" s="23">
        <f>'Member recognition'!$E356</f>
        <v>0</v>
      </c>
      <c r="M24" s="188"/>
      <c r="N24" s="23">
        <f>'Member recognition'!$E358</f>
        <v>0</v>
      </c>
      <c r="O24" s="193">
        <f>'Member recognition'!$E359</f>
        <v>0</v>
      </c>
      <c r="P24" s="148"/>
      <c r="Q24" s="193">
        <f>'Member recognition'!$E361</f>
        <v>0</v>
      </c>
    </row>
    <row r="25" spans="1:17" x14ac:dyDescent="0.2">
      <c r="A25" s="192">
        <f>Checklist!$E$7</f>
        <v>0</v>
      </c>
      <c r="B25" s="23">
        <f>Checklist!$E$8</f>
        <v>0</v>
      </c>
      <c r="C25" s="213">
        <v>20</v>
      </c>
      <c r="D25" s="192">
        <f>'Member recognition'!$E367</f>
        <v>0</v>
      </c>
      <c r="E25" s="23">
        <f>'Member recognition'!$E368</f>
        <v>0</v>
      </c>
      <c r="F25" s="23">
        <f>'Member recognition'!$E368</f>
        <v>0</v>
      </c>
      <c r="G25" s="193">
        <f>'Member recognition'!$E369</f>
        <v>0</v>
      </c>
      <c r="H25" s="147"/>
      <c r="I25" s="218">
        <f>'Member recognition'!$E371</f>
        <v>0</v>
      </c>
      <c r="J25" s="147"/>
      <c r="K25" s="192">
        <f>'Member recognition'!$E373</f>
        <v>0</v>
      </c>
      <c r="L25" s="23">
        <f>'Member recognition'!$E374</f>
        <v>0</v>
      </c>
      <c r="M25" s="188"/>
      <c r="N25" s="23">
        <f>'Member recognition'!$E376</f>
        <v>0</v>
      </c>
      <c r="O25" s="193">
        <f>'Member recognition'!$E377</f>
        <v>0</v>
      </c>
      <c r="P25" s="148"/>
      <c r="Q25" s="193">
        <f>'Member recognition'!$E379</f>
        <v>0</v>
      </c>
    </row>
    <row r="26" spans="1:17" x14ac:dyDescent="0.2">
      <c r="A26" s="192">
        <f>Checklist!$E$7</f>
        <v>0</v>
      </c>
      <c r="B26" s="23">
        <f>Checklist!$E$8</f>
        <v>0</v>
      </c>
      <c r="C26" s="213">
        <v>21</v>
      </c>
      <c r="D26" s="192">
        <f>'Member recognition'!$E385</f>
        <v>0</v>
      </c>
      <c r="E26" s="23">
        <f>'Member recognition'!$E386</f>
        <v>0</v>
      </c>
      <c r="F26" s="23">
        <f>'Member recognition'!$E386</f>
        <v>0</v>
      </c>
      <c r="G26" s="193">
        <f>'Member recognition'!$E387</f>
        <v>0</v>
      </c>
      <c r="H26" s="147"/>
      <c r="I26" s="218">
        <f>'Member recognition'!$E389</f>
        <v>0</v>
      </c>
      <c r="J26" s="147"/>
      <c r="K26" s="192">
        <f>'Member recognition'!$E391</f>
        <v>0</v>
      </c>
      <c r="L26" s="23">
        <f>'Member recognition'!$E392</f>
        <v>0</v>
      </c>
      <c r="M26" s="188"/>
      <c r="N26" s="23">
        <f>'Member recognition'!$E394</f>
        <v>0</v>
      </c>
      <c r="O26" s="193">
        <f>'Member recognition'!$E395</f>
        <v>0</v>
      </c>
      <c r="P26" s="148"/>
      <c r="Q26" s="193">
        <f>'Member recognition'!$E397</f>
        <v>0</v>
      </c>
    </row>
    <row r="27" spans="1:17" x14ac:dyDescent="0.2">
      <c r="A27" s="192">
        <f>Checklist!$E$7</f>
        <v>0</v>
      </c>
      <c r="B27" s="23">
        <f>Checklist!$E$8</f>
        <v>0</v>
      </c>
      <c r="C27" s="213">
        <v>22</v>
      </c>
      <c r="D27" s="192"/>
      <c r="E27" s="23"/>
      <c r="F27" s="23"/>
      <c r="G27" s="193"/>
      <c r="H27" s="147"/>
      <c r="I27" s="218"/>
      <c r="J27" s="147"/>
      <c r="K27" s="192"/>
      <c r="L27" s="23"/>
      <c r="M27" s="188"/>
      <c r="N27" s="23"/>
      <c r="O27" s="193"/>
      <c r="P27" s="148"/>
      <c r="Q27" s="193"/>
    </row>
    <row r="28" spans="1:17" x14ac:dyDescent="0.2">
      <c r="A28" s="192">
        <f>Checklist!$E$7</f>
        <v>0</v>
      </c>
      <c r="B28" s="23">
        <f>Checklist!$E$8</f>
        <v>0</v>
      </c>
      <c r="C28" s="213">
        <v>23</v>
      </c>
      <c r="D28" s="192"/>
      <c r="E28" s="23"/>
      <c r="F28" s="23"/>
      <c r="G28" s="193"/>
      <c r="H28" s="147"/>
      <c r="I28" s="218"/>
      <c r="J28" s="147"/>
      <c r="K28" s="192"/>
      <c r="L28" s="23"/>
      <c r="M28" s="188"/>
      <c r="N28" s="23"/>
      <c r="O28" s="193"/>
      <c r="P28" s="148"/>
      <c r="Q28" s="193"/>
    </row>
    <row r="29" spans="1:17" x14ac:dyDescent="0.2">
      <c r="A29" s="192">
        <f>Checklist!$E$7</f>
        <v>0</v>
      </c>
      <c r="B29" s="23">
        <f>Checklist!$E$8</f>
        <v>0</v>
      </c>
      <c r="C29" s="213">
        <v>24</v>
      </c>
      <c r="D29" s="192"/>
      <c r="E29" s="23"/>
      <c r="F29" s="23"/>
      <c r="G29" s="193"/>
      <c r="H29" s="147"/>
      <c r="I29" s="218"/>
      <c r="J29" s="147"/>
      <c r="K29" s="192"/>
      <c r="L29" s="23"/>
      <c r="M29" s="188"/>
      <c r="N29" s="23"/>
      <c r="O29" s="193"/>
      <c r="P29" s="148"/>
      <c r="Q29" s="193"/>
    </row>
    <row r="30" spans="1:17" x14ac:dyDescent="0.2">
      <c r="A30" s="194">
        <f>Checklist!$E$7</f>
        <v>0</v>
      </c>
      <c r="B30" s="195">
        <f>Checklist!$E$8</f>
        <v>0</v>
      </c>
      <c r="C30" s="214">
        <v>25</v>
      </c>
      <c r="D30" s="194"/>
      <c r="E30" s="195"/>
      <c r="F30" s="195"/>
      <c r="G30" s="196"/>
      <c r="H30" s="228"/>
      <c r="I30" s="219"/>
      <c r="J30" s="228"/>
      <c r="K30" s="194"/>
      <c r="L30" s="195"/>
      <c r="M30" s="221"/>
      <c r="N30" s="195"/>
      <c r="O30" s="196"/>
      <c r="P30" s="224"/>
      <c r="Q30" s="196"/>
    </row>
    <row r="31" spans="1:17" x14ac:dyDescent="0.2">
      <c r="D31" s="138"/>
      <c r="E31" s="144"/>
      <c r="F31" s="138"/>
      <c r="G31" s="138"/>
      <c r="H31" s="144"/>
      <c r="I31" s="138"/>
      <c r="J31" s="144"/>
      <c r="K31" s="138"/>
      <c r="L31" s="138"/>
      <c r="M31" s="144"/>
      <c r="N31" s="138"/>
      <c r="O31" s="138"/>
      <c r="P31" s="144"/>
    </row>
    <row r="32" spans="1:17" x14ac:dyDescent="0.2">
      <c r="C32"/>
    </row>
    <row r="33" spans="3:3" x14ac:dyDescent="0.2">
      <c r="C33"/>
    </row>
    <row r="34" spans="3:3" x14ac:dyDescent="0.2">
      <c r="C34"/>
    </row>
    <row r="35" spans="3:3" x14ac:dyDescent="0.2">
      <c r="C35"/>
    </row>
  </sheetData>
  <sheetProtection selectLockedCells="1" selectUnlockedCells="1"/>
  <mergeCells count="1">
    <mergeCell ref="A4:B4"/>
  </mergeCells>
  <pageMargins left="0.7" right="0.7" top="0.75" bottom="0.75" header="0.3" footer="0.3"/>
  <pageSetup paperSize="9" orientation="portrait" verticalDpi="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J724"/>
  <sheetViews>
    <sheetView zoomScaleNormal="100" workbookViewId="0">
      <pane xSplit="1" ySplit="5" topLeftCell="B6" activePane="bottomRight" state="frozen"/>
      <selection pane="topRight" activeCell="B1" sqref="B1"/>
      <selection pane="bottomLeft" activeCell="A7" sqref="A7"/>
      <selection pane="bottomRight" activeCell="F9" sqref="F9"/>
    </sheetView>
  </sheetViews>
  <sheetFormatPr defaultRowHeight="12.75" x14ac:dyDescent="0.2"/>
  <cols>
    <col min="1" max="2" width="2.42578125" style="68" customWidth="1"/>
    <col min="3" max="3" width="12.140625" style="68" hidden="1" customWidth="1"/>
    <col min="4" max="4" width="64.85546875" style="68" bestFit="1" customWidth="1"/>
    <col min="5" max="5" width="2.42578125" style="68" customWidth="1"/>
    <col min="6" max="6" width="42.5703125" style="373" customWidth="1"/>
    <col min="7" max="8" width="2.42578125" style="68" customWidth="1"/>
    <col min="9" max="9" width="22.5703125" style="68" customWidth="1"/>
    <col min="10" max="10" width="2.42578125" style="68" customWidth="1"/>
    <col min="11" max="16384" width="9.140625" style="68"/>
  </cols>
  <sheetData>
    <row r="2" spans="2:10" x14ac:dyDescent="0.2">
      <c r="B2" s="129"/>
      <c r="C2" s="129"/>
      <c r="D2" s="198"/>
      <c r="E2" s="130"/>
      <c r="F2" s="198"/>
      <c r="G2" s="76"/>
    </row>
    <row r="3" spans="2:10" ht="36.75" customHeight="1" x14ac:dyDescent="0.2">
      <c r="B3" s="76"/>
      <c r="C3" s="477" t="s">
        <v>473</v>
      </c>
      <c r="D3" s="477"/>
      <c r="E3" s="477"/>
      <c r="F3" s="477"/>
      <c r="G3" s="199"/>
    </row>
    <row r="4" spans="2:10" s="86" customFormat="1" x14ac:dyDescent="0.2">
      <c r="B4" s="200"/>
      <c r="C4" s="200"/>
      <c r="D4" s="201"/>
      <c r="E4" s="201"/>
      <c r="F4" s="200"/>
      <c r="G4" s="201"/>
      <c r="H4" s="68"/>
      <c r="I4" s="68"/>
    </row>
    <row r="5" spans="2:10" x14ac:dyDescent="0.2">
      <c r="B5" s="126"/>
      <c r="C5" s="126"/>
      <c r="D5" s="202"/>
      <c r="E5" s="127"/>
      <c r="F5" s="202"/>
    </row>
    <row r="6" spans="2:10" x14ac:dyDescent="0.2">
      <c r="B6" s="129"/>
      <c r="C6" s="129"/>
      <c r="D6" s="198"/>
      <c r="E6" s="130"/>
      <c r="F6" s="198"/>
      <c r="G6" s="76"/>
    </row>
    <row r="7" spans="2:10" ht="17.25" customHeight="1" x14ac:dyDescent="0.2">
      <c r="B7" s="203"/>
      <c r="C7" s="482" t="s">
        <v>303</v>
      </c>
      <c r="D7" s="482"/>
      <c r="E7" s="482"/>
      <c r="F7" s="482"/>
      <c r="G7" s="103"/>
      <c r="H7" s="86"/>
      <c r="I7" s="86"/>
    </row>
    <row r="8" spans="2:10" ht="13.5" thickBot="1" x14ac:dyDescent="0.25">
      <c r="B8" s="204"/>
      <c r="C8" s="205"/>
      <c r="D8" s="206"/>
      <c r="E8" s="207"/>
      <c r="F8" s="206"/>
      <c r="G8" s="84"/>
      <c r="I8" s="208"/>
    </row>
    <row r="9" spans="2:10" ht="13.5" customHeight="1" x14ac:dyDescent="0.2">
      <c r="B9" s="204"/>
      <c r="C9" s="492" t="s">
        <v>307</v>
      </c>
      <c r="D9" s="225" t="s">
        <v>15</v>
      </c>
      <c r="E9" s="206"/>
      <c r="F9" s="365"/>
      <c r="G9" s="84"/>
      <c r="I9" s="478" t="s">
        <v>214</v>
      </c>
      <c r="J9" s="208"/>
    </row>
    <row r="10" spans="2:10" ht="13.5" thickBot="1" x14ac:dyDescent="0.25">
      <c r="B10" s="204"/>
      <c r="C10" s="492"/>
      <c r="D10" s="206" t="s">
        <v>53</v>
      </c>
      <c r="E10" s="206"/>
      <c r="F10" s="366"/>
      <c r="G10" s="84"/>
      <c r="I10" s="479"/>
    </row>
    <row r="11" spans="2:10" ht="13.5" thickBot="1" x14ac:dyDescent="0.25">
      <c r="B11" s="204"/>
      <c r="C11" s="492"/>
      <c r="D11" s="206" t="s">
        <v>119</v>
      </c>
      <c r="E11" s="206"/>
      <c r="F11" s="366"/>
      <c r="G11" s="204"/>
      <c r="H11" s="126"/>
      <c r="I11" s="172"/>
    </row>
    <row r="12" spans="2:10" x14ac:dyDescent="0.2">
      <c r="B12" s="204"/>
      <c r="C12" s="492"/>
      <c r="D12" s="206" t="s">
        <v>57</v>
      </c>
      <c r="E12" s="206"/>
      <c r="F12" s="367"/>
      <c r="G12" s="84"/>
      <c r="H12" s="126"/>
      <c r="I12" s="478" t="s">
        <v>272</v>
      </c>
    </row>
    <row r="13" spans="2:10" ht="13.5" thickBot="1" x14ac:dyDescent="0.25">
      <c r="B13" s="204"/>
      <c r="C13" s="492"/>
      <c r="D13" s="206" t="s">
        <v>58</v>
      </c>
      <c r="E13" s="206"/>
      <c r="F13" s="368"/>
      <c r="G13" s="84"/>
      <c r="H13" s="126"/>
      <c r="I13" s="479"/>
    </row>
    <row r="14" spans="2:10" ht="13.5" thickBot="1" x14ac:dyDescent="0.25">
      <c r="B14" s="204"/>
      <c r="C14" s="341"/>
      <c r="D14" s="206"/>
      <c r="E14" s="206"/>
      <c r="F14" s="206"/>
      <c r="G14" s="204"/>
      <c r="I14" s="208"/>
    </row>
    <row r="15" spans="2:10" ht="13.5" customHeight="1" x14ac:dyDescent="0.2">
      <c r="B15" s="204"/>
      <c r="C15" s="492" t="s">
        <v>134</v>
      </c>
      <c r="D15" s="206" t="s">
        <v>136</v>
      </c>
      <c r="E15" s="206"/>
      <c r="F15" s="365"/>
      <c r="G15" s="84"/>
      <c r="I15" s="208"/>
    </row>
    <row r="16" spans="2:10" ht="25.5" customHeight="1" thickBot="1" x14ac:dyDescent="0.25">
      <c r="B16" s="204"/>
      <c r="C16" s="492"/>
      <c r="D16" s="206" t="s">
        <v>287</v>
      </c>
      <c r="E16" s="206"/>
      <c r="F16" s="369"/>
      <c r="G16" s="84"/>
    </row>
    <row r="17" spans="2:9" ht="13.5" thickBot="1" x14ac:dyDescent="0.25">
      <c r="B17" s="204"/>
      <c r="C17" s="364"/>
      <c r="D17" s="206"/>
      <c r="E17" s="206"/>
      <c r="F17" s="206"/>
      <c r="G17" s="84"/>
    </row>
    <row r="18" spans="2:9" ht="12.75" customHeight="1" x14ac:dyDescent="0.2">
      <c r="B18" s="204"/>
      <c r="C18" s="492" t="s">
        <v>70</v>
      </c>
      <c r="D18" s="206" t="s">
        <v>305</v>
      </c>
      <c r="E18" s="206"/>
      <c r="F18" s="365"/>
      <c r="G18" s="84"/>
    </row>
    <row r="19" spans="2:9" x14ac:dyDescent="0.2">
      <c r="B19" s="204"/>
      <c r="C19" s="492"/>
      <c r="D19" s="206" t="s">
        <v>306</v>
      </c>
      <c r="E19" s="206"/>
      <c r="F19" s="366"/>
      <c r="G19" s="84"/>
    </row>
    <row r="20" spans="2:9" x14ac:dyDescent="0.2">
      <c r="B20" s="204"/>
      <c r="C20" s="492"/>
      <c r="D20" s="206" t="s">
        <v>273</v>
      </c>
      <c r="E20" s="206"/>
      <c r="F20" s="366"/>
      <c r="G20" s="84"/>
    </row>
    <row r="21" spans="2:9" x14ac:dyDescent="0.2">
      <c r="B21" s="204"/>
      <c r="C21" s="492"/>
      <c r="D21" s="206" t="s">
        <v>130</v>
      </c>
      <c r="E21" s="206"/>
      <c r="F21" s="366"/>
      <c r="G21" s="84"/>
    </row>
    <row r="22" spans="2:9" ht="25.5" customHeight="1" thickBot="1" x14ac:dyDescent="0.25">
      <c r="B22" s="204"/>
      <c r="C22" s="492"/>
      <c r="D22" s="206" t="s">
        <v>287</v>
      </c>
      <c r="E22" s="206"/>
      <c r="F22" s="139"/>
      <c r="G22" s="84"/>
    </row>
    <row r="23" spans="2:9" ht="13.5" thickBot="1" x14ac:dyDescent="0.25">
      <c r="B23" s="204"/>
      <c r="C23" s="341"/>
      <c r="D23" s="206"/>
      <c r="E23" s="206"/>
      <c r="F23" s="370"/>
      <c r="G23" s="84"/>
    </row>
    <row r="24" spans="2:9" ht="12.75" customHeight="1" x14ac:dyDescent="0.2">
      <c r="B24" s="204"/>
      <c r="C24" s="492" t="s">
        <v>140</v>
      </c>
      <c r="D24" s="206" t="s">
        <v>133</v>
      </c>
      <c r="E24" s="206"/>
      <c r="F24" s="371"/>
      <c r="G24" s="84"/>
    </row>
    <row r="25" spans="2:9" ht="13.5" thickBot="1" x14ac:dyDescent="0.25">
      <c r="B25" s="204"/>
      <c r="C25" s="492"/>
      <c r="D25" s="206" t="s">
        <v>132</v>
      </c>
      <c r="E25" s="206"/>
      <c r="F25" s="369"/>
      <c r="G25" s="84"/>
    </row>
    <row r="26" spans="2:9" ht="13.5" customHeight="1" thickBot="1" x14ac:dyDescent="0.25">
      <c r="B26" s="84"/>
      <c r="C26" s="341"/>
      <c r="D26" s="206"/>
      <c r="E26" s="206"/>
      <c r="F26" s="206"/>
      <c r="G26" s="84"/>
    </row>
    <row r="27" spans="2:9" ht="39" thickBot="1" x14ac:dyDescent="0.25">
      <c r="B27" s="84"/>
      <c r="C27" s="341" t="s">
        <v>72</v>
      </c>
      <c r="D27" s="206" t="s">
        <v>304</v>
      </c>
      <c r="E27" s="206"/>
      <c r="F27" s="372"/>
      <c r="G27" s="84"/>
    </row>
    <row r="28" spans="2:9" x14ac:dyDescent="0.2">
      <c r="B28" s="84"/>
      <c r="C28" s="207"/>
      <c r="D28" s="76"/>
      <c r="E28" s="206"/>
      <c r="F28" s="206"/>
      <c r="G28" s="84"/>
    </row>
    <row r="29" spans="2:9" x14ac:dyDescent="0.2">
      <c r="I29" s="86"/>
    </row>
    <row r="30" spans="2:9" x14ac:dyDescent="0.2">
      <c r="B30" s="129"/>
      <c r="C30" s="129"/>
      <c r="D30" s="198"/>
      <c r="E30" s="130"/>
      <c r="F30" s="198"/>
      <c r="G30" s="76"/>
    </row>
    <row r="31" spans="2:9" ht="17.25" customHeight="1" x14ac:dyDescent="0.2">
      <c r="B31" s="203"/>
      <c r="C31" s="482" t="s">
        <v>308</v>
      </c>
      <c r="D31" s="482"/>
      <c r="E31" s="482"/>
      <c r="F31" s="482"/>
      <c r="G31" s="103"/>
      <c r="H31" s="86"/>
      <c r="I31" s="86"/>
    </row>
    <row r="32" spans="2:9" ht="13.5" thickBot="1" x14ac:dyDescent="0.25">
      <c r="B32" s="204"/>
      <c r="C32" s="205"/>
      <c r="D32" s="206"/>
      <c r="E32" s="207"/>
      <c r="F32" s="206"/>
      <c r="G32" s="84"/>
      <c r="I32" s="208"/>
    </row>
    <row r="33" spans="2:10" ht="13.5" customHeight="1" x14ac:dyDescent="0.2">
      <c r="B33" s="204"/>
      <c r="C33" s="492" t="s">
        <v>307</v>
      </c>
      <c r="D33" s="206" t="s">
        <v>15</v>
      </c>
      <c r="E33" s="206"/>
      <c r="F33" s="365"/>
      <c r="G33" s="84"/>
      <c r="I33" s="478" t="s">
        <v>214</v>
      </c>
      <c r="J33" s="208"/>
    </row>
    <row r="34" spans="2:10" ht="13.5" thickBot="1" x14ac:dyDescent="0.25">
      <c r="B34" s="204"/>
      <c r="C34" s="492"/>
      <c r="D34" s="206" t="s">
        <v>53</v>
      </c>
      <c r="E34" s="206"/>
      <c r="F34" s="366"/>
      <c r="G34" s="84"/>
      <c r="I34" s="479"/>
    </row>
    <row r="35" spans="2:10" ht="13.5" thickBot="1" x14ac:dyDescent="0.25">
      <c r="B35" s="204"/>
      <c r="C35" s="492"/>
      <c r="D35" s="206" t="s">
        <v>119</v>
      </c>
      <c r="E35" s="206"/>
      <c r="F35" s="366"/>
      <c r="G35" s="204"/>
      <c r="H35" s="126"/>
      <c r="I35" s="172"/>
    </row>
    <row r="36" spans="2:10" x14ac:dyDescent="0.2">
      <c r="B36" s="204"/>
      <c r="C36" s="492"/>
      <c r="D36" s="206" t="s">
        <v>57</v>
      </c>
      <c r="E36" s="206"/>
      <c r="F36" s="367"/>
      <c r="G36" s="84"/>
      <c r="H36" s="126"/>
      <c r="I36" s="478" t="s">
        <v>272</v>
      </c>
    </row>
    <row r="37" spans="2:10" ht="13.5" thickBot="1" x14ac:dyDescent="0.25">
      <c r="B37" s="204"/>
      <c r="C37" s="492"/>
      <c r="D37" s="206" t="s">
        <v>58</v>
      </c>
      <c r="E37" s="206"/>
      <c r="F37" s="368"/>
      <c r="G37" s="84"/>
      <c r="H37" s="126"/>
      <c r="I37" s="479"/>
    </row>
    <row r="38" spans="2:10" ht="13.5" thickBot="1" x14ac:dyDescent="0.25">
      <c r="B38" s="204"/>
      <c r="C38" s="209"/>
      <c r="D38" s="206"/>
      <c r="E38" s="206"/>
      <c r="F38" s="206"/>
      <c r="G38" s="204"/>
      <c r="I38" s="208"/>
    </row>
    <row r="39" spans="2:10" ht="13.5" customHeight="1" x14ac:dyDescent="0.2">
      <c r="B39" s="204"/>
      <c r="C39" s="492" t="s">
        <v>134</v>
      </c>
      <c r="D39" s="206" t="s">
        <v>136</v>
      </c>
      <c r="E39" s="206"/>
      <c r="F39" s="365"/>
      <c r="G39" s="84"/>
      <c r="I39" s="208"/>
    </row>
    <row r="40" spans="2:10" ht="25.5" customHeight="1" thickBot="1" x14ac:dyDescent="0.25">
      <c r="B40" s="204"/>
      <c r="C40" s="492"/>
      <c r="D40" s="206" t="s">
        <v>287</v>
      </c>
      <c r="E40" s="206"/>
      <c r="F40" s="369"/>
      <c r="G40" s="84"/>
    </row>
    <row r="41" spans="2:10" ht="12.75" customHeight="1" thickBot="1" x14ac:dyDescent="0.25">
      <c r="B41" s="204"/>
      <c r="C41" s="198"/>
      <c r="D41" s="206"/>
      <c r="E41" s="206"/>
      <c r="F41" s="206"/>
      <c r="G41" s="84"/>
    </row>
    <row r="42" spans="2:10" ht="12.75" customHeight="1" x14ac:dyDescent="0.2">
      <c r="B42" s="204"/>
      <c r="C42" s="492" t="s">
        <v>70</v>
      </c>
      <c r="D42" s="206" t="s">
        <v>305</v>
      </c>
      <c r="E42" s="206"/>
      <c r="F42" s="365"/>
      <c r="G42" s="84"/>
    </row>
    <row r="43" spans="2:10" ht="12.75" customHeight="1" x14ac:dyDescent="0.2">
      <c r="B43" s="204"/>
      <c r="C43" s="492"/>
      <c r="D43" s="206" t="s">
        <v>306</v>
      </c>
      <c r="E43" s="206"/>
      <c r="F43" s="366"/>
      <c r="G43" s="84"/>
    </row>
    <row r="44" spans="2:10" x14ac:dyDescent="0.2">
      <c r="B44" s="204"/>
      <c r="C44" s="492"/>
      <c r="D44" s="206" t="s">
        <v>273</v>
      </c>
      <c r="E44" s="206"/>
      <c r="F44" s="366"/>
      <c r="G44" s="84"/>
    </row>
    <row r="45" spans="2:10" x14ac:dyDescent="0.2">
      <c r="B45" s="204"/>
      <c r="C45" s="492"/>
      <c r="D45" s="206" t="s">
        <v>130</v>
      </c>
      <c r="E45" s="206"/>
      <c r="F45" s="366"/>
      <c r="G45" s="84"/>
    </row>
    <row r="46" spans="2:10" ht="25.5" customHeight="1" thickBot="1" x14ac:dyDescent="0.25">
      <c r="B46" s="204"/>
      <c r="C46" s="492"/>
      <c r="D46" s="206" t="s">
        <v>287</v>
      </c>
      <c r="E46" s="206"/>
      <c r="F46" s="139"/>
      <c r="G46" s="84"/>
    </row>
    <row r="47" spans="2:10" ht="13.5" thickBot="1" x14ac:dyDescent="0.25">
      <c r="B47" s="204"/>
      <c r="C47" s="209"/>
      <c r="D47" s="206"/>
      <c r="E47" s="206"/>
      <c r="F47" s="370"/>
      <c r="G47" s="84"/>
    </row>
    <row r="48" spans="2:10" ht="12.75" customHeight="1" x14ac:dyDescent="0.2">
      <c r="B48" s="204"/>
      <c r="C48" s="492" t="s">
        <v>140</v>
      </c>
      <c r="D48" s="206" t="s">
        <v>133</v>
      </c>
      <c r="E48" s="206"/>
      <c r="F48" s="371"/>
      <c r="G48" s="84"/>
    </row>
    <row r="49" spans="2:10" ht="13.5" thickBot="1" x14ac:dyDescent="0.25">
      <c r="B49" s="204"/>
      <c r="C49" s="492"/>
      <c r="D49" s="206" t="s">
        <v>132</v>
      </c>
      <c r="E49" s="206"/>
      <c r="F49" s="369"/>
      <c r="G49" s="84"/>
    </row>
    <row r="50" spans="2:10" ht="13.5" thickBot="1" x14ac:dyDescent="0.25">
      <c r="B50" s="84"/>
      <c r="C50" s="209"/>
      <c r="D50" s="206"/>
      <c r="E50" s="206"/>
      <c r="F50" s="206"/>
      <c r="G50" s="84"/>
    </row>
    <row r="51" spans="2:10" ht="39" thickBot="1" x14ac:dyDescent="0.25">
      <c r="B51" s="84"/>
      <c r="C51" s="210" t="s">
        <v>72</v>
      </c>
      <c r="D51" s="206" t="s">
        <v>304</v>
      </c>
      <c r="E51" s="206"/>
      <c r="F51" s="372"/>
      <c r="G51" s="84"/>
    </row>
    <row r="52" spans="2:10" x14ac:dyDescent="0.2">
      <c r="B52" s="84"/>
      <c r="C52" s="84"/>
      <c r="D52" s="76"/>
      <c r="E52" s="206"/>
      <c r="F52" s="206"/>
      <c r="G52" s="84"/>
    </row>
    <row r="53" spans="2:10" x14ac:dyDescent="0.2">
      <c r="I53" s="86"/>
    </row>
    <row r="54" spans="2:10" x14ac:dyDescent="0.2">
      <c r="B54" s="129"/>
      <c r="C54" s="129"/>
      <c r="D54" s="198"/>
      <c r="E54" s="130"/>
      <c r="F54" s="198"/>
      <c r="G54" s="76"/>
    </row>
    <row r="55" spans="2:10" ht="17.25" customHeight="1" x14ac:dyDescent="0.2">
      <c r="B55" s="203"/>
      <c r="C55" s="482" t="s">
        <v>309</v>
      </c>
      <c r="D55" s="482"/>
      <c r="E55" s="482"/>
      <c r="F55" s="482"/>
      <c r="G55" s="103"/>
      <c r="H55" s="86"/>
      <c r="I55" s="86"/>
    </row>
    <row r="56" spans="2:10" ht="13.5" thickBot="1" x14ac:dyDescent="0.25">
      <c r="B56" s="204"/>
      <c r="C56" s="205"/>
      <c r="D56" s="206"/>
      <c r="E56" s="207"/>
      <c r="F56" s="206"/>
      <c r="G56" s="84"/>
      <c r="I56" s="208"/>
    </row>
    <row r="57" spans="2:10" ht="13.5" customHeight="1" x14ac:dyDescent="0.2">
      <c r="B57" s="204"/>
      <c r="C57" s="492" t="s">
        <v>307</v>
      </c>
      <c r="D57" s="206" t="s">
        <v>15</v>
      </c>
      <c r="E57" s="206"/>
      <c r="F57" s="365"/>
      <c r="G57" s="84"/>
      <c r="I57" s="478" t="s">
        <v>214</v>
      </c>
      <c r="J57" s="208"/>
    </row>
    <row r="58" spans="2:10" ht="13.5" thickBot="1" x14ac:dyDescent="0.25">
      <c r="B58" s="204"/>
      <c r="C58" s="492"/>
      <c r="D58" s="206" t="s">
        <v>53</v>
      </c>
      <c r="E58" s="206"/>
      <c r="F58" s="366"/>
      <c r="G58" s="84"/>
      <c r="I58" s="479"/>
    </row>
    <row r="59" spans="2:10" ht="13.5" thickBot="1" x14ac:dyDescent="0.25">
      <c r="B59" s="204"/>
      <c r="C59" s="492"/>
      <c r="D59" s="206" t="s">
        <v>119</v>
      </c>
      <c r="E59" s="206"/>
      <c r="F59" s="366"/>
      <c r="G59" s="204"/>
      <c r="H59" s="126"/>
      <c r="I59" s="172"/>
    </row>
    <row r="60" spans="2:10" x14ac:dyDescent="0.2">
      <c r="B60" s="204"/>
      <c r="C60" s="492"/>
      <c r="D60" s="206" t="s">
        <v>57</v>
      </c>
      <c r="E60" s="206"/>
      <c r="F60" s="367"/>
      <c r="G60" s="84"/>
      <c r="H60" s="126"/>
      <c r="I60" s="478" t="s">
        <v>272</v>
      </c>
    </row>
    <row r="61" spans="2:10" ht="13.5" thickBot="1" x14ac:dyDescent="0.25">
      <c r="B61" s="204"/>
      <c r="C61" s="492"/>
      <c r="D61" s="206" t="s">
        <v>58</v>
      </c>
      <c r="E61" s="206"/>
      <c r="F61" s="368"/>
      <c r="G61" s="84"/>
      <c r="H61" s="126"/>
      <c r="I61" s="479"/>
    </row>
    <row r="62" spans="2:10" ht="13.5" thickBot="1" x14ac:dyDescent="0.25">
      <c r="B62" s="204"/>
      <c r="C62" s="209"/>
      <c r="D62" s="206"/>
      <c r="E62" s="206"/>
      <c r="F62" s="206"/>
      <c r="G62" s="204"/>
      <c r="I62" s="208"/>
    </row>
    <row r="63" spans="2:10" ht="13.5" customHeight="1" x14ac:dyDescent="0.2">
      <c r="B63" s="204"/>
      <c r="C63" s="492" t="s">
        <v>134</v>
      </c>
      <c r="D63" s="206" t="s">
        <v>136</v>
      </c>
      <c r="E63" s="206"/>
      <c r="F63" s="365"/>
      <c r="G63" s="84"/>
      <c r="I63" s="208"/>
    </row>
    <row r="64" spans="2:10" ht="25.5" customHeight="1" thickBot="1" x14ac:dyDescent="0.25">
      <c r="B64" s="204"/>
      <c r="C64" s="492"/>
      <c r="D64" s="206" t="s">
        <v>287</v>
      </c>
      <c r="E64" s="206"/>
      <c r="F64" s="369"/>
      <c r="G64" s="84"/>
    </row>
    <row r="65" spans="2:9" ht="13.5" thickBot="1" x14ac:dyDescent="0.25">
      <c r="B65" s="204"/>
      <c r="C65" s="198"/>
      <c r="D65" s="206"/>
      <c r="E65" s="206"/>
      <c r="F65" s="206"/>
      <c r="G65" s="84"/>
    </row>
    <row r="66" spans="2:9" ht="12.75" customHeight="1" x14ac:dyDescent="0.2">
      <c r="B66" s="204"/>
      <c r="C66" s="492" t="s">
        <v>70</v>
      </c>
      <c r="D66" s="206" t="s">
        <v>305</v>
      </c>
      <c r="E66" s="206"/>
      <c r="F66" s="365"/>
      <c r="G66" s="84"/>
    </row>
    <row r="67" spans="2:9" x14ac:dyDescent="0.2">
      <c r="B67" s="204"/>
      <c r="C67" s="492"/>
      <c r="D67" s="206" t="s">
        <v>306</v>
      </c>
      <c r="E67" s="206"/>
      <c r="F67" s="366"/>
      <c r="G67" s="84"/>
    </row>
    <row r="68" spans="2:9" x14ac:dyDescent="0.2">
      <c r="B68" s="204"/>
      <c r="C68" s="492"/>
      <c r="D68" s="206" t="s">
        <v>273</v>
      </c>
      <c r="E68" s="206"/>
      <c r="F68" s="366"/>
      <c r="G68" s="84"/>
    </row>
    <row r="69" spans="2:9" x14ac:dyDescent="0.2">
      <c r="B69" s="204"/>
      <c r="C69" s="492"/>
      <c r="D69" s="206" t="s">
        <v>130</v>
      </c>
      <c r="E69" s="206"/>
      <c r="F69" s="366"/>
      <c r="G69" s="84"/>
    </row>
    <row r="70" spans="2:9" ht="25.5" customHeight="1" thickBot="1" x14ac:dyDescent="0.25">
      <c r="B70" s="204"/>
      <c r="C70" s="492"/>
      <c r="D70" s="206" t="s">
        <v>287</v>
      </c>
      <c r="E70" s="206"/>
      <c r="F70" s="139"/>
      <c r="G70" s="84"/>
    </row>
    <row r="71" spans="2:9" ht="13.5" thickBot="1" x14ac:dyDescent="0.25">
      <c r="B71" s="204"/>
      <c r="C71" s="209"/>
      <c r="D71" s="206"/>
      <c r="E71" s="206"/>
      <c r="F71" s="370"/>
      <c r="G71" s="84"/>
    </row>
    <row r="72" spans="2:9" ht="12.75" customHeight="1" x14ac:dyDescent="0.2">
      <c r="B72" s="204"/>
      <c r="C72" s="492" t="s">
        <v>140</v>
      </c>
      <c r="D72" s="206" t="s">
        <v>133</v>
      </c>
      <c r="E72" s="206"/>
      <c r="F72" s="371"/>
      <c r="G72" s="84"/>
    </row>
    <row r="73" spans="2:9" ht="13.5" thickBot="1" x14ac:dyDescent="0.25">
      <c r="B73" s="204"/>
      <c r="C73" s="492"/>
      <c r="D73" s="206" t="s">
        <v>132</v>
      </c>
      <c r="E73" s="206"/>
      <c r="F73" s="369"/>
      <c r="G73" s="84"/>
    </row>
    <row r="74" spans="2:9" ht="13.5" thickBot="1" x14ac:dyDescent="0.25">
      <c r="B74" s="84"/>
      <c r="C74" s="209"/>
      <c r="D74" s="206"/>
      <c r="E74" s="206"/>
      <c r="F74" s="206"/>
      <c r="G74" s="84"/>
    </row>
    <row r="75" spans="2:9" ht="39" thickBot="1" x14ac:dyDescent="0.25">
      <c r="B75" s="84"/>
      <c r="C75" s="210" t="s">
        <v>72</v>
      </c>
      <c r="D75" s="206" t="s">
        <v>304</v>
      </c>
      <c r="E75" s="206"/>
      <c r="F75" s="372"/>
      <c r="G75" s="84"/>
    </row>
    <row r="76" spans="2:9" x14ac:dyDescent="0.2">
      <c r="B76" s="84"/>
      <c r="C76" s="84"/>
      <c r="D76" s="76"/>
      <c r="E76" s="206"/>
      <c r="F76" s="206"/>
      <c r="G76" s="84"/>
    </row>
    <row r="77" spans="2:9" x14ac:dyDescent="0.2">
      <c r="I77" s="86"/>
    </row>
    <row r="78" spans="2:9" x14ac:dyDescent="0.2">
      <c r="B78" s="129"/>
      <c r="C78" s="129"/>
      <c r="D78" s="198"/>
      <c r="E78" s="130"/>
      <c r="F78" s="198"/>
      <c r="G78" s="76"/>
    </row>
    <row r="79" spans="2:9" ht="17.25" customHeight="1" x14ac:dyDescent="0.2">
      <c r="B79" s="203"/>
      <c r="C79" s="482" t="s">
        <v>310</v>
      </c>
      <c r="D79" s="482"/>
      <c r="E79" s="482"/>
      <c r="F79" s="482"/>
      <c r="G79" s="103"/>
      <c r="H79" s="86"/>
      <c r="I79" s="86"/>
    </row>
    <row r="80" spans="2:9" ht="13.5" thickBot="1" x14ac:dyDescent="0.25">
      <c r="B80" s="204"/>
      <c r="C80" s="205"/>
      <c r="D80" s="206"/>
      <c r="E80" s="207"/>
      <c r="F80" s="206"/>
      <c r="G80" s="84"/>
      <c r="I80" s="208"/>
    </row>
    <row r="81" spans="2:10" ht="13.5" customHeight="1" x14ac:dyDescent="0.2">
      <c r="B81" s="204"/>
      <c r="C81" s="492" t="s">
        <v>307</v>
      </c>
      <c r="D81" s="206" t="s">
        <v>15</v>
      </c>
      <c r="E81" s="206"/>
      <c r="F81" s="365"/>
      <c r="G81" s="84"/>
      <c r="I81" s="478" t="s">
        <v>214</v>
      </c>
      <c r="J81" s="208"/>
    </row>
    <row r="82" spans="2:10" ht="13.5" thickBot="1" x14ac:dyDescent="0.25">
      <c r="B82" s="204"/>
      <c r="C82" s="492"/>
      <c r="D82" s="206" t="s">
        <v>53</v>
      </c>
      <c r="E82" s="206"/>
      <c r="F82" s="366"/>
      <c r="G82" s="84"/>
      <c r="I82" s="479"/>
    </row>
    <row r="83" spans="2:10" ht="13.5" thickBot="1" x14ac:dyDescent="0.25">
      <c r="B83" s="204"/>
      <c r="C83" s="492"/>
      <c r="D83" s="206" t="s">
        <v>119</v>
      </c>
      <c r="E83" s="206"/>
      <c r="F83" s="366"/>
      <c r="G83" s="204"/>
      <c r="H83" s="126"/>
      <c r="I83" s="172"/>
    </row>
    <row r="84" spans="2:10" x14ac:dyDescent="0.2">
      <c r="B84" s="204"/>
      <c r="C84" s="492"/>
      <c r="D84" s="206" t="s">
        <v>57</v>
      </c>
      <c r="E84" s="206"/>
      <c r="F84" s="367"/>
      <c r="G84" s="84"/>
      <c r="H84" s="126"/>
      <c r="I84" s="478" t="s">
        <v>272</v>
      </c>
    </row>
    <row r="85" spans="2:10" ht="13.5" thickBot="1" x14ac:dyDescent="0.25">
      <c r="B85" s="204"/>
      <c r="C85" s="492"/>
      <c r="D85" s="206" t="s">
        <v>58</v>
      </c>
      <c r="E85" s="206"/>
      <c r="F85" s="368"/>
      <c r="G85" s="84"/>
      <c r="H85" s="126"/>
      <c r="I85" s="479"/>
    </row>
    <row r="86" spans="2:10" ht="13.5" thickBot="1" x14ac:dyDescent="0.25">
      <c r="B86" s="204"/>
      <c r="C86" s="209"/>
      <c r="D86" s="206"/>
      <c r="E86" s="206"/>
      <c r="F86" s="206"/>
      <c r="G86" s="204"/>
      <c r="I86" s="208"/>
    </row>
    <row r="87" spans="2:10" ht="13.5" customHeight="1" x14ac:dyDescent="0.2">
      <c r="B87" s="204"/>
      <c r="C87" s="492" t="s">
        <v>134</v>
      </c>
      <c r="D87" s="206" t="s">
        <v>136</v>
      </c>
      <c r="E87" s="206"/>
      <c r="F87" s="365"/>
      <c r="G87" s="84"/>
      <c r="I87" s="208"/>
    </row>
    <row r="88" spans="2:10" ht="25.5" customHeight="1" thickBot="1" x14ac:dyDescent="0.25">
      <c r="B88" s="204"/>
      <c r="C88" s="492"/>
      <c r="D88" s="206" t="s">
        <v>287</v>
      </c>
      <c r="E88" s="206"/>
      <c r="F88" s="369"/>
      <c r="G88" s="84"/>
    </row>
    <row r="89" spans="2:10" ht="13.5" thickBot="1" x14ac:dyDescent="0.25">
      <c r="B89" s="204"/>
      <c r="C89" s="198"/>
      <c r="D89" s="206"/>
      <c r="E89" s="206"/>
      <c r="F89" s="206"/>
      <c r="G89" s="84"/>
    </row>
    <row r="90" spans="2:10" ht="12.75" customHeight="1" x14ac:dyDescent="0.2">
      <c r="B90" s="204"/>
      <c r="C90" s="492" t="s">
        <v>70</v>
      </c>
      <c r="D90" s="206" t="s">
        <v>305</v>
      </c>
      <c r="E90" s="206"/>
      <c r="F90" s="365"/>
      <c r="G90" s="84"/>
    </row>
    <row r="91" spans="2:10" x14ac:dyDescent="0.2">
      <c r="B91" s="204"/>
      <c r="C91" s="492"/>
      <c r="D91" s="206" t="s">
        <v>306</v>
      </c>
      <c r="E91" s="206"/>
      <c r="F91" s="366"/>
      <c r="G91" s="84"/>
    </row>
    <row r="92" spans="2:10" x14ac:dyDescent="0.2">
      <c r="B92" s="204"/>
      <c r="C92" s="492"/>
      <c r="D92" s="206" t="s">
        <v>273</v>
      </c>
      <c r="E92" s="206"/>
      <c r="F92" s="366"/>
      <c r="G92" s="84"/>
    </row>
    <row r="93" spans="2:10" x14ac:dyDescent="0.2">
      <c r="B93" s="204"/>
      <c r="C93" s="492"/>
      <c r="D93" s="206" t="s">
        <v>130</v>
      </c>
      <c r="E93" s="206"/>
      <c r="F93" s="366"/>
      <c r="G93" s="84"/>
    </row>
    <row r="94" spans="2:10" ht="25.5" customHeight="1" thickBot="1" x14ac:dyDescent="0.25">
      <c r="B94" s="204"/>
      <c r="C94" s="492"/>
      <c r="D94" s="206" t="s">
        <v>287</v>
      </c>
      <c r="E94" s="206"/>
      <c r="F94" s="139"/>
      <c r="G94" s="84"/>
    </row>
    <row r="95" spans="2:10" ht="13.5" thickBot="1" x14ac:dyDescent="0.25">
      <c r="B95" s="204"/>
      <c r="C95" s="209"/>
      <c r="D95" s="206"/>
      <c r="E95" s="206"/>
      <c r="F95" s="370"/>
      <c r="G95" s="84"/>
    </row>
    <row r="96" spans="2:10" ht="12.75" customHeight="1" x14ac:dyDescent="0.2">
      <c r="B96" s="204"/>
      <c r="C96" s="492" t="s">
        <v>140</v>
      </c>
      <c r="D96" s="206" t="s">
        <v>133</v>
      </c>
      <c r="E96" s="206"/>
      <c r="F96" s="371"/>
      <c r="G96" s="84"/>
    </row>
    <row r="97" spans="2:10" ht="13.5" thickBot="1" x14ac:dyDescent="0.25">
      <c r="B97" s="204"/>
      <c r="C97" s="492"/>
      <c r="D97" s="206" t="s">
        <v>132</v>
      </c>
      <c r="E97" s="206"/>
      <c r="F97" s="369"/>
      <c r="G97" s="84"/>
    </row>
    <row r="98" spans="2:10" ht="13.5" thickBot="1" x14ac:dyDescent="0.25">
      <c r="B98" s="84"/>
      <c r="C98" s="209"/>
      <c r="D98" s="206"/>
      <c r="E98" s="206"/>
      <c r="F98" s="206"/>
      <c r="G98" s="84"/>
    </row>
    <row r="99" spans="2:10" ht="39" thickBot="1" x14ac:dyDescent="0.25">
      <c r="B99" s="84"/>
      <c r="C99" s="210" t="s">
        <v>72</v>
      </c>
      <c r="D99" s="206" t="s">
        <v>304</v>
      </c>
      <c r="E99" s="206"/>
      <c r="F99" s="372"/>
      <c r="G99" s="84"/>
    </row>
    <row r="100" spans="2:10" x14ac:dyDescent="0.2">
      <c r="B100" s="84"/>
      <c r="C100" s="84"/>
      <c r="D100" s="76"/>
      <c r="E100" s="206"/>
      <c r="F100" s="206"/>
      <c r="G100" s="84"/>
    </row>
    <row r="101" spans="2:10" x14ac:dyDescent="0.2">
      <c r="I101" s="86"/>
    </row>
    <row r="102" spans="2:10" x14ac:dyDescent="0.2">
      <c r="B102" s="129"/>
      <c r="C102" s="129"/>
      <c r="D102" s="198"/>
      <c r="E102" s="130"/>
      <c r="F102" s="198"/>
      <c r="G102" s="76"/>
    </row>
    <row r="103" spans="2:10" ht="17.25" customHeight="1" x14ac:dyDescent="0.2">
      <c r="B103" s="203"/>
      <c r="C103" s="482" t="s">
        <v>311</v>
      </c>
      <c r="D103" s="482"/>
      <c r="E103" s="482"/>
      <c r="F103" s="482"/>
      <c r="G103" s="103"/>
      <c r="H103" s="86"/>
      <c r="I103" s="86"/>
    </row>
    <row r="104" spans="2:10" ht="13.5" thickBot="1" x14ac:dyDescent="0.25">
      <c r="B104" s="204"/>
      <c r="C104" s="205"/>
      <c r="D104" s="206"/>
      <c r="E104" s="207"/>
      <c r="F104" s="206"/>
      <c r="G104" s="84"/>
      <c r="I104" s="208"/>
    </row>
    <row r="105" spans="2:10" ht="13.5" customHeight="1" x14ac:dyDescent="0.2">
      <c r="B105" s="204"/>
      <c r="C105" s="492" t="s">
        <v>307</v>
      </c>
      <c r="D105" s="206" t="s">
        <v>15</v>
      </c>
      <c r="E105" s="206"/>
      <c r="F105" s="365"/>
      <c r="G105" s="84"/>
      <c r="I105" s="478" t="s">
        <v>214</v>
      </c>
      <c r="J105" s="208"/>
    </row>
    <row r="106" spans="2:10" ht="13.5" thickBot="1" x14ac:dyDescent="0.25">
      <c r="B106" s="204"/>
      <c r="C106" s="492"/>
      <c r="D106" s="206" t="s">
        <v>53</v>
      </c>
      <c r="E106" s="206"/>
      <c r="F106" s="366"/>
      <c r="G106" s="84"/>
      <c r="I106" s="479"/>
    </row>
    <row r="107" spans="2:10" ht="13.5" thickBot="1" x14ac:dyDescent="0.25">
      <c r="B107" s="204"/>
      <c r="C107" s="492"/>
      <c r="D107" s="206" t="s">
        <v>119</v>
      </c>
      <c r="E107" s="206"/>
      <c r="F107" s="366"/>
      <c r="G107" s="204"/>
      <c r="H107" s="126"/>
      <c r="I107" s="172"/>
    </row>
    <row r="108" spans="2:10" x14ac:dyDescent="0.2">
      <c r="B108" s="204"/>
      <c r="C108" s="492"/>
      <c r="D108" s="206" t="s">
        <v>57</v>
      </c>
      <c r="E108" s="206"/>
      <c r="F108" s="367"/>
      <c r="G108" s="84"/>
      <c r="H108" s="126"/>
      <c r="I108" s="478" t="s">
        <v>272</v>
      </c>
    </row>
    <row r="109" spans="2:10" ht="13.5" thickBot="1" x14ac:dyDescent="0.25">
      <c r="B109" s="204"/>
      <c r="C109" s="492"/>
      <c r="D109" s="206" t="s">
        <v>58</v>
      </c>
      <c r="E109" s="206"/>
      <c r="F109" s="368"/>
      <c r="G109" s="84"/>
      <c r="H109" s="126"/>
      <c r="I109" s="479"/>
    </row>
    <row r="110" spans="2:10" ht="13.5" thickBot="1" x14ac:dyDescent="0.25">
      <c r="B110" s="204"/>
      <c r="C110" s="209"/>
      <c r="D110" s="206"/>
      <c r="E110" s="206"/>
      <c r="F110" s="206"/>
      <c r="G110" s="204"/>
      <c r="I110" s="208"/>
    </row>
    <row r="111" spans="2:10" ht="13.5" customHeight="1" x14ac:dyDescent="0.2">
      <c r="B111" s="204"/>
      <c r="C111" s="492" t="s">
        <v>134</v>
      </c>
      <c r="D111" s="206" t="s">
        <v>136</v>
      </c>
      <c r="E111" s="206"/>
      <c r="F111" s="365"/>
      <c r="G111" s="84"/>
      <c r="I111" s="208"/>
    </row>
    <row r="112" spans="2:10" ht="25.5" customHeight="1" thickBot="1" x14ac:dyDescent="0.25">
      <c r="B112" s="204"/>
      <c r="C112" s="492"/>
      <c r="D112" s="206" t="s">
        <v>287</v>
      </c>
      <c r="E112" s="206"/>
      <c r="F112" s="369"/>
      <c r="G112" s="84"/>
    </row>
    <row r="113" spans="2:9" ht="13.5" thickBot="1" x14ac:dyDescent="0.25">
      <c r="B113" s="204"/>
      <c r="C113" s="198"/>
      <c r="D113" s="206"/>
      <c r="E113" s="206"/>
      <c r="F113" s="206"/>
      <c r="G113" s="84"/>
    </row>
    <row r="114" spans="2:9" ht="12.75" customHeight="1" x14ac:dyDescent="0.2">
      <c r="B114" s="204"/>
      <c r="C114" s="492" t="s">
        <v>70</v>
      </c>
      <c r="D114" s="206" t="s">
        <v>305</v>
      </c>
      <c r="E114" s="206"/>
      <c r="F114" s="365"/>
      <c r="G114" s="84"/>
    </row>
    <row r="115" spans="2:9" x14ac:dyDescent="0.2">
      <c r="B115" s="204"/>
      <c r="C115" s="492"/>
      <c r="D115" s="206" t="s">
        <v>306</v>
      </c>
      <c r="E115" s="206"/>
      <c r="F115" s="366"/>
      <c r="G115" s="84"/>
    </row>
    <row r="116" spans="2:9" x14ac:dyDescent="0.2">
      <c r="B116" s="204"/>
      <c r="C116" s="492"/>
      <c r="D116" s="206" t="s">
        <v>273</v>
      </c>
      <c r="E116" s="206"/>
      <c r="F116" s="366"/>
      <c r="G116" s="84"/>
    </row>
    <row r="117" spans="2:9" x14ac:dyDescent="0.2">
      <c r="B117" s="204"/>
      <c r="C117" s="492"/>
      <c r="D117" s="206" t="s">
        <v>130</v>
      </c>
      <c r="E117" s="206"/>
      <c r="F117" s="366"/>
      <c r="G117" s="84"/>
    </row>
    <row r="118" spans="2:9" ht="25.5" customHeight="1" thickBot="1" x14ac:dyDescent="0.25">
      <c r="B118" s="204"/>
      <c r="C118" s="492"/>
      <c r="D118" s="206" t="s">
        <v>287</v>
      </c>
      <c r="E118" s="206"/>
      <c r="F118" s="139"/>
      <c r="G118" s="84"/>
    </row>
    <row r="119" spans="2:9" ht="13.5" thickBot="1" x14ac:dyDescent="0.25">
      <c r="B119" s="204"/>
      <c r="C119" s="209"/>
      <c r="D119" s="206"/>
      <c r="E119" s="206"/>
      <c r="F119" s="370"/>
      <c r="G119" s="84"/>
    </row>
    <row r="120" spans="2:9" ht="12.75" customHeight="1" x14ac:dyDescent="0.2">
      <c r="B120" s="204"/>
      <c r="C120" s="492" t="s">
        <v>140</v>
      </c>
      <c r="D120" s="206" t="s">
        <v>133</v>
      </c>
      <c r="E120" s="206"/>
      <c r="F120" s="371"/>
      <c r="G120" s="84"/>
    </row>
    <row r="121" spans="2:9" ht="13.5" thickBot="1" x14ac:dyDescent="0.25">
      <c r="B121" s="204"/>
      <c r="C121" s="492"/>
      <c r="D121" s="206" t="s">
        <v>132</v>
      </c>
      <c r="E121" s="206"/>
      <c r="F121" s="369"/>
      <c r="G121" s="84"/>
    </row>
    <row r="122" spans="2:9" ht="13.5" thickBot="1" x14ac:dyDescent="0.25">
      <c r="B122" s="84"/>
      <c r="C122" s="209"/>
      <c r="D122" s="206"/>
      <c r="E122" s="206"/>
      <c r="F122" s="206"/>
      <c r="G122" s="84"/>
    </row>
    <row r="123" spans="2:9" ht="39" thickBot="1" x14ac:dyDescent="0.25">
      <c r="B123" s="84"/>
      <c r="C123" s="210" t="s">
        <v>72</v>
      </c>
      <c r="D123" s="206" t="s">
        <v>304</v>
      </c>
      <c r="E123" s="206"/>
      <c r="F123" s="372"/>
      <c r="G123" s="84"/>
    </row>
    <row r="124" spans="2:9" x14ac:dyDescent="0.2">
      <c r="B124" s="84"/>
      <c r="C124" s="84"/>
      <c r="D124" s="76"/>
      <c r="E124" s="206"/>
      <c r="F124" s="206"/>
      <c r="G124" s="84"/>
    </row>
    <row r="125" spans="2:9" x14ac:dyDescent="0.2">
      <c r="I125" s="86"/>
    </row>
    <row r="126" spans="2:9" x14ac:dyDescent="0.2">
      <c r="B126" s="129"/>
      <c r="C126" s="129"/>
      <c r="D126" s="198"/>
      <c r="E126" s="130"/>
      <c r="F126" s="198"/>
      <c r="G126" s="76"/>
    </row>
    <row r="127" spans="2:9" ht="18" customHeight="1" x14ac:dyDescent="0.2">
      <c r="B127" s="203"/>
      <c r="C127" s="482" t="s">
        <v>312</v>
      </c>
      <c r="D127" s="482"/>
      <c r="E127" s="482"/>
      <c r="F127" s="482"/>
      <c r="G127" s="103"/>
      <c r="H127" s="86"/>
      <c r="I127" s="86"/>
    </row>
    <row r="128" spans="2:9" ht="13.5" thickBot="1" x14ac:dyDescent="0.25">
      <c r="B128" s="204"/>
      <c r="C128" s="205"/>
      <c r="D128" s="206"/>
      <c r="E128" s="207"/>
      <c r="F128" s="206"/>
      <c r="G128" s="84"/>
      <c r="I128" s="208"/>
    </row>
    <row r="129" spans="2:10" ht="13.5" customHeight="1" x14ac:dyDescent="0.2">
      <c r="B129" s="204"/>
      <c r="C129" s="492" t="s">
        <v>307</v>
      </c>
      <c r="D129" s="206" t="s">
        <v>15</v>
      </c>
      <c r="E129" s="206"/>
      <c r="F129" s="365"/>
      <c r="G129" s="84"/>
      <c r="I129" s="478" t="s">
        <v>214</v>
      </c>
      <c r="J129" s="208"/>
    </row>
    <row r="130" spans="2:10" ht="13.5" thickBot="1" x14ac:dyDescent="0.25">
      <c r="B130" s="204"/>
      <c r="C130" s="492"/>
      <c r="D130" s="206" t="s">
        <v>53</v>
      </c>
      <c r="E130" s="206"/>
      <c r="F130" s="366"/>
      <c r="G130" s="84"/>
      <c r="I130" s="479"/>
    </row>
    <row r="131" spans="2:10" ht="13.5" thickBot="1" x14ac:dyDescent="0.25">
      <c r="B131" s="204"/>
      <c r="C131" s="492"/>
      <c r="D131" s="206" t="s">
        <v>119</v>
      </c>
      <c r="E131" s="206"/>
      <c r="F131" s="366"/>
      <c r="G131" s="204"/>
      <c r="H131" s="126"/>
      <c r="I131" s="172"/>
    </row>
    <row r="132" spans="2:10" x14ac:dyDescent="0.2">
      <c r="B132" s="204"/>
      <c r="C132" s="492"/>
      <c r="D132" s="206" t="s">
        <v>57</v>
      </c>
      <c r="E132" s="206"/>
      <c r="F132" s="367"/>
      <c r="G132" s="84"/>
      <c r="H132" s="126"/>
      <c r="I132" s="478" t="s">
        <v>272</v>
      </c>
    </row>
    <row r="133" spans="2:10" ht="13.5" thickBot="1" x14ac:dyDescent="0.25">
      <c r="B133" s="204"/>
      <c r="C133" s="492"/>
      <c r="D133" s="206" t="s">
        <v>58</v>
      </c>
      <c r="E133" s="206"/>
      <c r="F133" s="368"/>
      <c r="G133" s="84"/>
      <c r="H133" s="126"/>
      <c r="I133" s="479"/>
    </row>
    <row r="134" spans="2:10" ht="13.5" thickBot="1" x14ac:dyDescent="0.25">
      <c r="B134" s="204"/>
      <c r="C134" s="209"/>
      <c r="D134" s="206"/>
      <c r="E134" s="206"/>
      <c r="F134" s="206"/>
      <c r="G134" s="204"/>
      <c r="I134" s="208"/>
    </row>
    <row r="135" spans="2:10" ht="13.5" customHeight="1" x14ac:dyDescent="0.2">
      <c r="B135" s="204"/>
      <c r="C135" s="492" t="s">
        <v>134</v>
      </c>
      <c r="D135" s="206" t="s">
        <v>136</v>
      </c>
      <c r="E135" s="206"/>
      <c r="F135" s="365"/>
      <c r="G135" s="84"/>
      <c r="I135" s="208"/>
    </row>
    <row r="136" spans="2:10" ht="25.5" customHeight="1" thickBot="1" x14ac:dyDescent="0.25">
      <c r="B136" s="204"/>
      <c r="C136" s="492"/>
      <c r="D136" s="206" t="s">
        <v>287</v>
      </c>
      <c r="E136" s="206"/>
      <c r="F136" s="369"/>
      <c r="G136" s="84"/>
    </row>
    <row r="137" spans="2:10" ht="13.5" thickBot="1" x14ac:dyDescent="0.25">
      <c r="B137" s="204"/>
      <c r="C137" s="198"/>
      <c r="D137" s="206"/>
      <c r="E137" s="206"/>
      <c r="F137" s="206"/>
      <c r="G137" s="84"/>
    </row>
    <row r="138" spans="2:10" ht="12.75" customHeight="1" x14ac:dyDescent="0.2">
      <c r="B138" s="204"/>
      <c r="C138" s="492" t="s">
        <v>70</v>
      </c>
      <c r="D138" s="206" t="s">
        <v>305</v>
      </c>
      <c r="E138" s="206"/>
      <c r="F138" s="365"/>
      <c r="G138" s="84"/>
    </row>
    <row r="139" spans="2:10" x14ac:dyDescent="0.2">
      <c r="B139" s="204"/>
      <c r="C139" s="492"/>
      <c r="D139" s="206" t="s">
        <v>306</v>
      </c>
      <c r="E139" s="206"/>
      <c r="F139" s="366"/>
      <c r="G139" s="84"/>
    </row>
    <row r="140" spans="2:10" x14ac:dyDescent="0.2">
      <c r="B140" s="204"/>
      <c r="C140" s="492"/>
      <c r="D140" s="206" t="s">
        <v>273</v>
      </c>
      <c r="E140" s="206"/>
      <c r="F140" s="366"/>
      <c r="G140" s="84"/>
    </row>
    <row r="141" spans="2:10" x14ac:dyDescent="0.2">
      <c r="B141" s="204"/>
      <c r="C141" s="492"/>
      <c r="D141" s="206" t="s">
        <v>130</v>
      </c>
      <c r="E141" s="206"/>
      <c r="F141" s="366"/>
      <c r="G141" s="84"/>
    </row>
    <row r="142" spans="2:10" ht="25.5" customHeight="1" thickBot="1" x14ac:dyDescent="0.25">
      <c r="B142" s="204"/>
      <c r="C142" s="492"/>
      <c r="D142" s="206" t="s">
        <v>287</v>
      </c>
      <c r="E142" s="206"/>
      <c r="F142" s="139"/>
      <c r="G142" s="84"/>
    </row>
    <row r="143" spans="2:10" ht="13.5" thickBot="1" x14ac:dyDescent="0.25">
      <c r="B143" s="204"/>
      <c r="C143" s="209"/>
      <c r="D143" s="206"/>
      <c r="E143" s="206"/>
      <c r="F143" s="370"/>
      <c r="G143" s="84"/>
    </row>
    <row r="144" spans="2:10" ht="12.75" customHeight="1" x14ac:dyDescent="0.2">
      <c r="B144" s="204"/>
      <c r="C144" s="492" t="s">
        <v>140</v>
      </c>
      <c r="D144" s="206" t="s">
        <v>133</v>
      </c>
      <c r="E144" s="206"/>
      <c r="F144" s="371"/>
      <c r="G144" s="84"/>
    </row>
    <row r="145" spans="2:10" ht="13.5" thickBot="1" x14ac:dyDescent="0.25">
      <c r="B145" s="204"/>
      <c r="C145" s="492"/>
      <c r="D145" s="206" t="s">
        <v>132</v>
      </c>
      <c r="E145" s="206"/>
      <c r="F145" s="369"/>
      <c r="G145" s="84"/>
    </row>
    <row r="146" spans="2:10" ht="13.5" thickBot="1" x14ac:dyDescent="0.25">
      <c r="B146" s="84"/>
      <c r="C146" s="209"/>
      <c r="D146" s="206"/>
      <c r="E146" s="206"/>
      <c r="F146" s="206"/>
      <c r="G146" s="84"/>
    </row>
    <row r="147" spans="2:10" ht="39" thickBot="1" x14ac:dyDescent="0.25">
      <c r="B147" s="84"/>
      <c r="C147" s="210" t="s">
        <v>72</v>
      </c>
      <c r="D147" s="206" t="s">
        <v>304</v>
      </c>
      <c r="E147" s="206"/>
      <c r="F147" s="372"/>
      <c r="G147" s="84"/>
    </row>
    <row r="148" spans="2:10" x14ac:dyDescent="0.2">
      <c r="B148" s="84"/>
      <c r="C148" s="84"/>
      <c r="D148" s="76"/>
      <c r="E148" s="206"/>
      <c r="F148" s="206"/>
      <c r="G148" s="84"/>
    </row>
    <row r="149" spans="2:10" x14ac:dyDescent="0.2">
      <c r="I149" s="86"/>
    </row>
    <row r="150" spans="2:10" x14ac:dyDescent="0.2">
      <c r="B150" s="129"/>
      <c r="C150" s="129"/>
      <c r="D150" s="198"/>
      <c r="E150" s="130"/>
      <c r="F150" s="198"/>
      <c r="G150" s="76"/>
    </row>
    <row r="151" spans="2:10" ht="18" customHeight="1" x14ac:dyDescent="0.2">
      <c r="B151" s="203"/>
      <c r="C151" s="482" t="s">
        <v>313</v>
      </c>
      <c r="D151" s="482"/>
      <c r="E151" s="482"/>
      <c r="F151" s="482"/>
      <c r="G151" s="103"/>
      <c r="H151" s="86"/>
      <c r="I151" s="86"/>
    </row>
    <row r="152" spans="2:10" ht="13.5" thickBot="1" x14ac:dyDescent="0.25">
      <c r="B152" s="204"/>
      <c r="C152" s="205"/>
      <c r="D152" s="206"/>
      <c r="E152" s="207"/>
      <c r="F152" s="206"/>
      <c r="G152" s="84"/>
      <c r="I152" s="208"/>
    </row>
    <row r="153" spans="2:10" ht="13.5" customHeight="1" x14ac:dyDescent="0.2">
      <c r="B153" s="204"/>
      <c r="C153" s="492" t="s">
        <v>307</v>
      </c>
      <c r="D153" s="206" t="s">
        <v>15</v>
      </c>
      <c r="E153" s="206"/>
      <c r="F153" s="365"/>
      <c r="G153" s="84"/>
      <c r="I153" s="478" t="s">
        <v>214</v>
      </c>
      <c r="J153" s="208"/>
    </row>
    <row r="154" spans="2:10" ht="13.5" thickBot="1" x14ac:dyDescent="0.25">
      <c r="B154" s="204"/>
      <c r="C154" s="492"/>
      <c r="D154" s="206" t="s">
        <v>53</v>
      </c>
      <c r="E154" s="206"/>
      <c r="F154" s="366"/>
      <c r="G154" s="84"/>
      <c r="I154" s="479"/>
    </row>
    <row r="155" spans="2:10" ht="13.5" thickBot="1" x14ac:dyDescent="0.25">
      <c r="B155" s="204"/>
      <c r="C155" s="492"/>
      <c r="D155" s="206" t="s">
        <v>119</v>
      </c>
      <c r="E155" s="206"/>
      <c r="F155" s="366"/>
      <c r="G155" s="204"/>
      <c r="H155" s="126"/>
      <c r="I155" s="172"/>
    </row>
    <row r="156" spans="2:10" x14ac:dyDescent="0.2">
      <c r="B156" s="204"/>
      <c r="C156" s="492"/>
      <c r="D156" s="206" t="s">
        <v>57</v>
      </c>
      <c r="E156" s="206"/>
      <c r="F156" s="367"/>
      <c r="G156" s="84"/>
      <c r="H156" s="126"/>
      <c r="I156" s="478" t="s">
        <v>272</v>
      </c>
    </row>
    <row r="157" spans="2:10" ht="13.5" thickBot="1" x14ac:dyDescent="0.25">
      <c r="B157" s="204"/>
      <c r="C157" s="492"/>
      <c r="D157" s="206" t="s">
        <v>58</v>
      </c>
      <c r="E157" s="206"/>
      <c r="F157" s="368"/>
      <c r="G157" s="84"/>
      <c r="H157" s="126"/>
      <c r="I157" s="479"/>
    </row>
    <row r="158" spans="2:10" ht="13.5" thickBot="1" x14ac:dyDescent="0.25">
      <c r="B158" s="204"/>
      <c r="C158" s="209"/>
      <c r="D158" s="206"/>
      <c r="E158" s="206"/>
      <c r="F158" s="206"/>
      <c r="G158" s="204"/>
      <c r="I158" s="208"/>
    </row>
    <row r="159" spans="2:10" ht="13.5" customHeight="1" x14ac:dyDescent="0.2">
      <c r="B159" s="204"/>
      <c r="C159" s="492" t="s">
        <v>134</v>
      </c>
      <c r="D159" s="206" t="s">
        <v>136</v>
      </c>
      <c r="E159" s="206"/>
      <c r="F159" s="365"/>
      <c r="G159" s="84"/>
      <c r="I159" s="208"/>
    </row>
    <row r="160" spans="2:10" ht="25.5" customHeight="1" thickBot="1" x14ac:dyDescent="0.25">
      <c r="B160" s="204"/>
      <c r="C160" s="492"/>
      <c r="D160" s="206" t="s">
        <v>287</v>
      </c>
      <c r="E160" s="206"/>
      <c r="F160" s="369"/>
      <c r="G160" s="84"/>
    </row>
    <row r="161" spans="2:9" ht="13.5" thickBot="1" x14ac:dyDescent="0.25">
      <c r="B161" s="204"/>
      <c r="C161" s="198"/>
      <c r="D161" s="206"/>
      <c r="E161" s="206"/>
      <c r="F161" s="206"/>
      <c r="G161" s="84"/>
    </row>
    <row r="162" spans="2:9" ht="12.75" customHeight="1" x14ac:dyDescent="0.2">
      <c r="B162" s="204"/>
      <c r="C162" s="492" t="s">
        <v>70</v>
      </c>
      <c r="D162" s="206" t="s">
        <v>305</v>
      </c>
      <c r="E162" s="206"/>
      <c r="F162" s="365"/>
      <c r="G162" s="84"/>
    </row>
    <row r="163" spans="2:9" x14ac:dyDescent="0.2">
      <c r="B163" s="204"/>
      <c r="C163" s="492"/>
      <c r="D163" s="206" t="s">
        <v>306</v>
      </c>
      <c r="E163" s="206"/>
      <c r="F163" s="366"/>
      <c r="G163" s="84"/>
    </row>
    <row r="164" spans="2:9" x14ac:dyDescent="0.2">
      <c r="B164" s="204"/>
      <c r="C164" s="492"/>
      <c r="D164" s="206" t="s">
        <v>273</v>
      </c>
      <c r="E164" s="206"/>
      <c r="F164" s="366"/>
      <c r="G164" s="84"/>
    </row>
    <row r="165" spans="2:9" x14ac:dyDescent="0.2">
      <c r="B165" s="204"/>
      <c r="C165" s="492"/>
      <c r="D165" s="206" t="s">
        <v>130</v>
      </c>
      <c r="E165" s="206"/>
      <c r="F165" s="366"/>
      <c r="G165" s="84"/>
    </row>
    <row r="166" spans="2:9" ht="25.5" customHeight="1" thickBot="1" x14ac:dyDescent="0.25">
      <c r="B166" s="204"/>
      <c r="C166" s="492"/>
      <c r="D166" s="206" t="s">
        <v>287</v>
      </c>
      <c r="E166" s="206"/>
      <c r="F166" s="139"/>
      <c r="G166" s="84"/>
    </row>
    <row r="167" spans="2:9" ht="13.5" thickBot="1" x14ac:dyDescent="0.25">
      <c r="B167" s="204"/>
      <c r="C167" s="209"/>
      <c r="D167" s="206"/>
      <c r="E167" s="206"/>
      <c r="F167" s="370"/>
      <c r="G167" s="84"/>
    </row>
    <row r="168" spans="2:9" ht="12.75" customHeight="1" x14ac:dyDescent="0.2">
      <c r="B168" s="204"/>
      <c r="C168" s="492" t="s">
        <v>140</v>
      </c>
      <c r="D168" s="206" t="s">
        <v>133</v>
      </c>
      <c r="E168" s="206"/>
      <c r="F168" s="371"/>
      <c r="G168" s="84"/>
    </row>
    <row r="169" spans="2:9" ht="13.5" thickBot="1" x14ac:dyDescent="0.25">
      <c r="B169" s="204"/>
      <c r="C169" s="492"/>
      <c r="D169" s="206" t="s">
        <v>132</v>
      </c>
      <c r="E169" s="206"/>
      <c r="F169" s="369"/>
      <c r="G169" s="84"/>
    </row>
    <row r="170" spans="2:9" ht="13.5" thickBot="1" x14ac:dyDescent="0.25">
      <c r="B170" s="84"/>
      <c r="C170" s="209"/>
      <c r="D170" s="206"/>
      <c r="E170" s="206"/>
      <c r="F170" s="206"/>
      <c r="G170" s="84"/>
    </row>
    <row r="171" spans="2:9" ht="39" thickBot="1" x14ac:dyDescent="0.25">
      <c r="B171" s="84"/>
      <c r="C171" s="210" t="s">
        <v>72</v>
      </c>
      <c r="D171" s="206" t="s">
        <v>304</v>
      </c>
      <c r="E171" s="206"/>
      <c r="F171" s="372"/>
      <c r="G171" s="84"/>
    </row>
    <row r="172" spans="2:9" x14ac:dyDescent="0.2">
      <c r="B172" s="84"/>
      <c r="C172" s="84"/>
      <c r="D172" s="76"/>
      <c r="E172" s="206"/>
      <c r="F172" s="206"/>
      <c r="G172" s="84"/>
    </row>
    <row r="173" spans="2:9" x14ac:dyDescent="0.2">
      <c r="I173" s="86"/>
    </row>
    <row r="174" spans="2:9" x14ac:dyDescent="0.2">
      <c r="B174" s="129"/>
      <c r="C174" s="129"/>
      <c r="D174" s="198"/>
      <c r="E174" s="130"/>
      <c r="F174" s="198"/>
      <c r="G174" s="76"/>
    </row>
    <row r="175" spans="2:9" ht="18" customHeight="1" x14ac:dyDescent="0.2">
      <c r="B175" s="203"/>
      <c r="C175" s="482" t="s">
        <v>314</v>
      </c>
      <c r="D175" s="482"/>
      <c r="E175" s="482"/>
      <c r="F175" s="482"/>
      <c r="G175" s="103"/>
      <c r="H175" s="86"/>
      <c r="I175" s="86"/>
    </row>
    <row r="176" spans="2:9" ht="13.5" thickBot="1" x14ac:dyDescent="0.25">
      <c r="B176" s="204"/>
      <c r="C176" s="205"/>
      <c r="D176" s="206"/>
      <c r="E176" s="207"/>
      <c r="F176" s="206"/>
      <c r="G176" s="84"/>
      <c r="I176" s="208"/>
    </row>
    <row r="177" spans="2:10" ht="13.5" customHeight="1" x14ac:dyDescent="0.2">
      <c r="B177" s="204"/>
      <c r="C177" s="492" t="s">
        <v>307</v>
      </c>
      <c r="D177" s="206" t="s">
        <v>15</v>
      </c>
      <c r="E177" s="206"/>
      <c r="F177" s="365"/>
      <c r="G177" s="84"/>
      <c r="I177" s="478" t="s">
        <v>214</v>
      </c>
      <c r="J177" s="208"/>
    </row>
    <row r="178" spans="2:10" ht="13.5" thickBot="1" x14ac:dyDescent="0.25">
      <c r="B178" s="204"/>
      <c r="C178" s="492"/>
      <c r="D178" s="206" t="s">
        <v>53</v>
      </c>
      <c r="E178" s="206"/>
      <c r="F178" s="366"/>
      <c r="G178" s="84"/>
      <c r="I178" s="479"/>
    </row>
    <row r="179" spans="2:10" ht="13.5" thickBot="1" x14ac:dyDescent="0.25">
      <c r="B179" s="204"/>
      <c r="C179" s="492"/>
      <c r="D179" s="206" t="s">
        <v>119</v>
      </c>
      <c r="E179" s="206"/>
      <c r="F179" s="366"/>
      <c r="G179" s="204"/>
      <c r="H179" s="126"/>
      <c r="I179" s="172"/>
    </row>
    <row r="180" spans="2:10" x14ac:dyDescent="0.2">
      <c r="B180" s="204"/>
      <c r="C180" s="492"/>
      <c r="D180" s="206" t="s">
        <v>57</v>
      </c>
      <c r="E180" s="206"/>
      <c r="F180" s="367"/>
      <c r="G180" s="84"/>
      <c r="H180" s="126"/>
      <c r="I180" s="478" t="s">
        <v>272</v>
      </c>
    </row>
    <row r="181" spans="2:10" ht="13.5" thickBot="1" x14ac:dyDescent="0.25">
      <c r="B181" s="204"/>
      <c r="C181" s="492"/>
      <c r="D181" s="206" t="s">
        <v>58</v>
      </c>
      <c r="E181" s="206"/>
      <c r="F181" s="368"/>
      <c r="G181" s="84"/>
      <c r="H181" s="126"/>
      <c r="I181" s="479"/>
    </row>
    <row r="182" spans="2:10" ht="13.5" thickBot="1" x14ac:dyDescent="0.25">
      <c r="B182" s="204"/>
      <c r="C182" s="209"/>
      <c r="D182" s="206"/>
      <c r="E182" s="206"/>
      <c r="F182" s="206"/>
      <c r="G182" s="204"/>
      <c r="I182" s="208"/>
    </row>
    <row r="183" spans="2:10" ht="13.5" customHeight="1" x14ac:dyDescent="0.2">
      <c r="B183" s="204"/>
      <c r="C183" s="492" t="s">
        <v>134</v>
      </c>
      <c r="D183" s="206" t="s">
        <v>136</v>
      </c>
      <c r="E183" s="206"/>
      <c r="F183" s="365"/>
      <c r="G183" s="84"/>
      <c r="I183" s="208"/>
    </row>
    <row r="184" spans="2:10" ht="25.5" customHeight="1" thickBot="1" x14ac:dyDescent="0.25">
      <c r="B184" s="204"/>
      <c r="C184" s="492"/>
      <c r="D184" s="206" t="s">
        <v>287</v>
      </c>
      <c r="E184" s="206"/>
      <c r="F184" s="369"/>
      <c r="G184" s="84"/>
    </row>
    <row r="185" spans="2:10" ht="13.5" thickBot="1" x14ac:dyDescent="0.25">
      <c r="B185" s="204"/>
      <c r="C185" s="198"/>
      <c r="D185" s="206"/>
      <c r="E185" s="206"/>
      <c r="F185" s="206"/>
      <c r="G185" s="84"/>
    </row>
    <row r="186" spans="2:10" ht="12.75" customHeight="1" x14ac:dyDescent="0.2">
      <c r="B186" s="204"/>
      <c r="C186" s="492" t="s">
        <v>70</v>
      </c>
      <c r="D186" s="206" t="s">
        <v>305</v>
      </c>
      <c r="E186" s="206"/>
      <c r="F186" s="365"/>
      <c r="G186" s="84"/>
    </row>
    <row r="187" spans="2:10" x14ac:dyDescent="0.2">
      <c r="B187" s="204"/>
      <c r="C187" s="492"/>
      <c r="D187" s="206" t="s">
        <v>306</v>
      </c>
      <c r="E187" s="206"/>
      <c r="F187" s="366"/>
      <c r="G187" s="84"/>
    </row>
    <row r="188" spans="2:10" x14ac:dyDescent="0.2">
      <c r="B188" s="204"/>
      <c r="C188" s="492"/>
      <c r="D188" s="206" t="s">
        <v>273</v>
      </c>
      <c r="E188" s="206"/>
      <c r="F188" s="366"/>
      <c r="G188" s="84"/>
    </row>
    <row r="189" spans="2:10" x14ac:dyDescent="0.2">
      <c r="B189" s="204"/>
      <c r="C189" s="492"/>
      <c r="D189" s="206" t="s">
        <v>130</v>
      </c>
      <c r="E189" s="206"/>
      <c r="F189" s="366"/>
      <c r="G189" s="84"/>
    </row>
    <row r="190" spans="2:10" ht="25.5" customHeight="1" thickBot="1" x14ac:dyDescent="0.25">
      <c r="B190" s="204"/>
      <c r="C190" s="492"/>
      <c r="D190" s="206" t="s">
        <v>287</v>
      </c>
      <c r="E190" s="206"/>
      <c r="F190" s="139"/>
      <c r="G190" s="84"/>
    </row>
    <row r="191" spans="2:10" ht="13.5" thickBot="1" x14ac:dyDescent="0.25">
      <c r="B191" s="204"/>
      <c r="C191" s="209"/>
      <c r="D191" s="206"/>
      <c r="E191" s="206"/>
      <c r="F191" s="370"/>
      <c r="G191" s="84"/>
    </row>
    <row r="192" spans="2:10" ht="12.75" customHeight="1" x14ac:dyDescent="0.2">
      <c r="B192" s="204"/>
      <c r="C192" s="492" t="s">
        <v>140</v>
      </c>
      <c r="D192" s="206" t="s">
        <v>133</v>
      </c>
      <c r="E192" s="206"/>
      <c r="F192" s="371"/>
      <c r="G192" s="84"/>
    </row>
    <row r="193" spans="2:10" ht="13.5" thickBot="1" x14ac:dyDescent="0.25">
      <c r="B193" s="204"/>
      <c r="C193" s="492"/>
      <c r="D193" s="206" t="s">
        <v>132</v>
      </c>
      <c r="E193" s="206"/>
      <c r="F193" s="369"/>
      <c r="G193" s="84"/>
    </row>
    <row r="194" spans="2:10" ht="13.5" thickBot="1" x14ac:dyDescent="0.25">
      <c r="B194" s="84"/>
      <c r="C194" s="209"/>
      <c r="D194" s="206"/>
      <c r="E194" s="206"/>
      <c r="F194" s="206"/>
      <c r="G194" s="84"/>
    </row>
    <row r="195" spans="2:10" ht="39" thickBot="1" x14ac:dyDescent="0.25">
      <c r="B195" s="84"/>
      <c r="C195" s="210" t="s">
        <v>72</v>
      </c>
      <c r="D195" s="206" t="s">
        <v>304</v>
      </c>
      <c r="E195" s="206"/>
      <c r="F195" s="372"/>
      <c r="G195" s="84"/>
    </row>
    <row r="196" spans="2:10" x14ac:dyDescent="0.2">
      <c r="B196" s="84"/>
      <c r="C196" s="84"/>
      <c r="D196" s="76"/>
      <c r="E196" s="206"/>
      <c r="F196" s="206"/>
      <c r="G196" s="84"/>
    </row>
    <row r="197" spans="2:10" x14ac:dyDescent="0.2">
      <c r="I197" s="86"/>
    </row>
    <row r="198" spans="2:10" x14ac:dyDescent="0.2">
      <c r="B198" s="129"/>
      <c r="C198" s="129"/>
      <c r="D198" s="198"/>
      <c r="E198" s="130"/>
      <c r="F198" s="198"/>
      <c r="G198" s="76"/>
    </row>
    <row r="199" spans="2:10" ht="18" customHeight="1" x14ac:dyDescent="0.2">
      <c r="B199" s="203"/>
      <c r="C199" s="482" t="s">
        <v>315</v>
      </c>
      <c r="D199" s="482"/>
      <c r="E199" s="482"/>
      <c r="F199" s="482"/>
      <c r="G199" s="103"/>
      <c r="H199" s="86"/>
      <c r="I199" s="86"/>
    </row>
    <row r="200" spans="2:10" ht="13.5" thickBot="1" x14ac:dyDescent="0.25">
      <c r="B200" s="204"/>
      <c r="C200" s="205"/>
      <c r="D200" s="206"/>
      <c r="E200" s="207"/>
      <c r="F200" s="206"/>
      <c r="G200" s="84"/>
      <c r="I200" s="208"/>
    </row>
    <row r="201" spans="2:10" ht="13.5" customHeight="1" x14ac:dyDescent="0.2">
      <c r="B201" s="204"/>
      <c r="C201" s="492" t="s">
        <v>307</v>
      </c>
      <c r="D201" s="206" t="s">
        <v>15</v>
      </c>
      <c r="E201" s="206"/>
      <c r="F201" s="365"/>
      <c r="G201" s="84"/>
      <c r="I201" s="478" t="s">
        <v>214</v>
      </c>
      <c r="J201" s="208"/>
    </row>
    <row r="202" spans="2:10" ht="13.5" thickBot="1" x14ac:dyDescent="0.25">
      <c r="B202" s="204"/>
      <c r="C202" s="492"/>
      <c r="D202" s="206" t="s">
        <v>53</v>
      </c>
      <c r="E202" s="206"/>
      <c r="F202" s="366"/>
      <c r="G202" s="84"/>
      <c r="I202" s="479"/>
    </row>
    <row r="203" spans="2:10" ht="13.5" thickBot="1" x14ac:dyDescent="0.25">
      <c r="B203" s="204"/>
      <c r="C203" s="492"/>
      <c r="D203" s="206" t="s">
        <v>119</v>
      </c>
      <c r="E203" s="206"/>
      <c r="F203" s="366"/>
      <c r="G203" s="204"/>
      <c r="H203" s="126"/>
      <c r="I203" s="172"/>
    </row>
    <row r="204" spans="2:10" x14ac:dyDescent="0.2">
      <c r="B204" s="204"/>
      <c r="C204" s="492"/>
      <c r="D204" s="206" t="s">
        <v>57</v>
      </c>
      <c r="E204" s="206"/>
      <c r="F204" s="367"/>
      <c r="G204" s="84"/>
      <c r="H204" s="126"/>
      <c r="I204" s="478" t="s">
        <v>272</v>
      </c>
    </row>
    <row r="205" spans="2:10" ht="13.5" thickBot="1" x14ac:dyDescent="0.25">
      <c r="B205" s="204"/>
      <c r="C205" s="492"/>
      <c r="D205" s="206" t="s">
        <v>58</v>
      </c>
      <c r="E205" s="206"/>
      <c r="F205" s="368"/>
      <c r="G205" s="84"/>
      <c r="H205" s="126"/>
      <c r="I205" s="479"/>
    </row>
    <row r="206" spans="2:10" ht="13.5" thickBot="1" x14ac:dyDescent="0.25">
      <c r="B206" s="204"/>
      <c r="C206" s="209"/>
      <c r="D206" s="206"/>
      <c r="E206" s="206"/>
      <c r="F206" s="206"/>
      <c r="G206" s="204"/>
      <c r="I206" s="208"/>
    </row>
    <row r="207" spans="2:10" ht="13.5" customHeight="1" x14ac:dyDescent="0.2">
      <c r="B207" s="204"/>
      <c r="C207" s="492" t="s">
        <v>134</v>
      </c>
      <c r="D207" s="206" t="s">
        <v>136</v>
      </c>
      <c r="E207" s="206"/>
      <c r="F207" s="365"/>
      <c r="G207" s="84"/>
      <c r="I207" s="208"/>
    </row>
    <row r="208" spans="2:10" ht="25.5" customHeight="1" thickBot="1" x14ac:dyDescent="0.25">
      <c r="B208" s="204"/>
      <c r="C208" s="492"/>
      <c r="D208" s="206" t="s">
        <v>287</v>
      </c>
      <c r="E208" s="206"/>
      <c r="F208" s="369"/>
      <c r="G208" s="84"/>
    </row>
    <row r="209" spans="2:9" ht="13.5" thickBot="1" x14ac:dyDescent="0.25">
      <c r="B209" s="204"/>
      <c r="C209" s="198"/>
      <c r="D209" s="206"/>
      <c r="E209" s="206"/>
      <c r="F209" s="206"/>
      <c r="G209" s="84"/>
    </row>
    <row r="210" spans="2:9" ht="12.75" customHeight="1" x14ac:dyDescent="0.2">
      <c r="B210" s="204"/>
      <c r="C210" s="492" t="s">
        <v>70</v>
      </c>
      <c r="D210" s="206" t="s">
        <v>305</v>
      </c>
      <c r="E210" s="206"/>
      <c r="F210" s="365"/>
      <c r="G210" s="84"/>
    </row>
    <row r="211" spans="2:9" x14ac:dyDescent="0.2">
      <c r="B211" s="204"/>
      <c r="C211" s="492"/>
      <c r="D211" s="206" t="s">
        <v>306</v>
      </c>
      <c r="E211" s="206"/>
      <c r="F211" s="366"/>
      <c r="G211" s="84"/>
    </row>
    <row r="212" spans="2:9" x14ac:dyDescent="0.2">
      <c r="B212" s="204"/>
      <c r="C212" s="492"/>
      <c r="D212" s="206" t="s">
        <v>273</v>
      </c>
      <c r="E212" s="206"/>
      <c r="F212" s="366"/>
      <c r="G212" s="84"/>
    </row>
    <row r="213" spans="2:9" x14ac:dyDescent="0.2">
      <c r="B213" s="204"/>
      <c r="C213" s="492"/>
      <c r="D213" s="206" t="s">
        <v>130</v>
      </c>
      <c r="E213" s="206"/>
      <c r="F213" s="366"/>
      <c r="G213" s="84"/>
    </row>
    <row r="214" spans="2:9" ht="25.5" customHeight="1" thickBot="1" x14ac:dyDescent="0.25">
      <c r="B214" s="204"/>
      <c r="C214" s="492"/>
      <c r="D214" s="206" t="s">
        <v>287</v>
      </c>
      <c r="E214" s="206"/>
      <c r="F214" s="139"/>
      <c r="G214" s="84"/>
    </row>
    <row r="215" spans="2:9" ht="13.5" thickBot="1" x14ac:dyDescent="0.25">
      <c r="B215" s="204"/>
      <c r="C215" s="209"/>
      <c r="D215" s="206"/>
      <c r="E215" s="206"/>
      <c r="F215" s="370"/>
      <c r="G215" s="84"/>
    </row>
    <row r="216" spans="2:9" ht="12.75" customHeight="1" x14ac:dyDescent="0.2">
      <c r="B216" s="204"/>
      <c r="C216" s="492" t="s">
        <v>140</v>
      </c>
      <c r="D216" s="206" t="s">
        <v>133</v>
      </c>
      <c r="E216" s="206"/>
      <c r="F216" s="371"/>
      <c r="G216" s="84"/>
    </row>
    <row r="217" spans="2:9" ht="13.5" thickBot="1" x14ac:dyDescent="0.25">
      <c r="B217" s="204"/>
      <c r="C217" s="492"/>
      <c r="D217" s="206" t="s">
        <v>132</v>
      </c>
      <c r="E217" s="206"/>
      <c r="F217" s="369"/>
      <c r="G217" s="84"/>
    </row>
    <row r="218" spans="2:9" ht="13.5" thickBot="1" x14ac:dyDescent="0.25">
      <c r="B218" s="84"/>
      <c r="C218" s="209"/>
      <c r="D218" s="206"/>
      <c r="E218" s="206"/>
      <c r="F218" s="206"/>
      <c r="G218" s="84"/>
    </row>
    <row r="219" spans="2:9" ht="39" thickBot="1" x14ac:dyDescent="0.25">
      <c r="B219" s="84"/>
      <c r="C219" s="210" t="s">
        <v>72</v>
      </c>
      <c r="D219" s="206" t="s">
        <v>304</v>
      </c>
      <c r="E219" s="206"/>
      <c r="F219" s="372"/>
      <c r="G219" s="84"/>
    </row>
    <row r="220" spans="2:9" x14ac:dyDescent="0.2">
      <c r="B220" s="84"/>
      <c r="C220" s="84"/>
      <c r="D220" s="76"/>
      <c r="E220" s="206"/>
      <c r="F220" s="206"/>
      <c r="G220" s="84"/>
    </row>
    <row r="221" spans="2:9" x14ac:dyDescent="0.2">
      <c r="I221" s="86"/>
    </row>
    <row r="222" spans="2:9" x14ac:dyDescent="0.2">
      <c r="B222" s="129"/>
      <c r="C222" s="129"/>
      <c r="D222" s="198"/>
      <c r="E222" s="130"/>
      <c r="F222" s="198"/>
      <c r="G222" s="76"/>
    </row>
    <row r="223" spans="2:9" ht="18" customHeight="1" x14ac:dyDescent="0.2">
      <c r="B223" s="203"/>
      <c r="C223" s="482" t="s">
        <v>316</v>
      </c>
      <c r="D223" s="482"/>
      <c r="E223" s="482"/>
      <c r="F223" s="482"/>
      <c r="G223" s="103"/>
      <c r="H223" s="86"/>
      <c r="I223" s="86"/>
    </row>
    <row r="224" spans="2:9" ht="13.5" thickBot="1" x14ac:dyDescent="0.25">
      <c r="B224" s="204"/>
      <c r="C224" s="205"/>
      <c r="D224" s="206"/>
      <c r="E224" s="207"/>
      <c r="F224" s="206"/>
      <c r="G224" s="84"/>
      <c r="I224" s="208"/>
    </row>
    <row r="225" spans="2:10" ht="13.5" customHeight="1" x14ac:dyDescent="0.2">
      <c r="B225" s="204"/>
      <c r="C225" s="492" t="s">
        <v>307</v>
      </c>
      <c r="D225" s="206" t="s">
        <v>15</v>
      </c>
      <c r="E225" s="206"/>
      <c r="F225" s="365"/>
      <c r="G225" s="84"/>
      <c r="I225" s="478" t="s">
        <v>214</v>
      </c>
      <c r="J225" s="208"/>
    </row>
    <row r="226" spans="2:10" ht="13.5" thickBot="1" x14ac:dyDescent="0.25">
      <c r="B226" s="204"/>
      <c r="C226" s="492"/>
      <c r="D226" s="206" t="s">
        <v>53</v>
      </c>
      <c r="E226" s="206"/>
      <c r="F226" s="366"/>
      <c r="G226" s="84"/>
      <c r="I226" s="479"/>
    </row>
    <row r="227" spans="2:10" ht="13.5" thickBot="1" x14ac:dyDescent="0.25">
      <c r="B227" s="204"/>
      <c r="C227" s="492"/>
      <c r="D227" s="206" t="s">
        <v>119</v>
      </c>
      <c r="E227" s="206"/>
      <c r="F227" s="366"/>
      <c r="G227" s="204"/>
      <c r="H227" s="126"/>
      <c r="I227" s="172"/>
    </row>
    <row r="228" spans="2:10" x14ac:dyDescent="0.2">
      <c r="B228" s="204"/>
      <c r="C228" s="492"/>
      <c r="D228" s="206" t="s">
        <v>57</v>
      </c>
      <c r="E228" s="206"/>
      <c r="F228" s="367"/>
      <c r="G228" s="84"/>
      <c r="H228" s="126"/>
      <c r="I228" s="478" t="s">
        <v>272</v>
      </c>
    </row>
    <row r="229" spans="2:10" ht="13.5" thickBot="1" x14ac:dyDescent="0.25">
      <c r="B229" s="204"/>
      <c r="C229" s="492"/>
      <c r="D229" s="206" t="s">
        <v>58</v>
      </c>
      <c r="E229" s="206"/>
      <c r="F229" s="368"/>
      <c r="G229" s="84"/>
      <c r="H229" s="126"/>
      <c r="I229" s="479"/>
    </row>
    <row r="230" spans="2:10" ht="13.5" thickBot="1" x14ac:dyDescent="0.25">
      <c r="B230" s="204"/>
      <c r="C230" s="209"/>
      <c r="D230" s="206"/>
      <c r="E230" s="206"/>
      <c r="F230" s="206"/>
      <c r="G230" s="204"/>
      <c r="I230" s="208"/>
    </row>
    <row r="231" spans="2:10" ht="13.5" customHeight="1" x14ac:dyDescent="0.2">
      <c r="B231" s="204"/>
      <c r="C231" s="492" t="s">
        <v>134</v>
      </c>
      <c r="D231" s="206" t="s">
        <v>136</v>
      </c>
      <c r="E231" s="206"/>
      <c r="F231" s="365"/>
      <c r="G231" s="84"/>
      <c r="I231" s="208"/>
    </row>
    <row r="232" spans="2:10" ht="25.5" customHeight="1" thickBot="1" x14ac:dyDescent="0.25">
      <c r="B232" s="204"/>
      <c r="C232" s="492"/>
      <c r="D232" s="206" t="s">
        <v>287</v>
      </c>
      <c r="E232" s="206"/>
      <c r="F232" s="369"/>
      <c r="G232" s="84"/>
    </row>
    <row r="233" spans="2:10" ht="13.5" thickBot="1" x14ac:dyDescent="0.25">
      <c r="B233" s="204"/>
      <c r="C233" s="198"/>
      <c r="D233" s="206"/>
      <c r="E233" s="206"/>
      <c r="F233" s="206"/>
      <c r="G233" s="84"/>
    </row>
    <row r="234" spans="2:10" ht="12.75" customHeight="1" x14ac:dyDescent="0.2">
      <c r="B234" s="204"/>
      <c r="C234" s="492" t="s">
        <v>70</v>
      </c>
      <c r="D234" s="206" t="s">
        <v>305</v>
      </c>
      <c r="E234" s="206"/>
      <c r="F234" s="365"/>
      <c r="G234" s="84"/>
    </row>
    <row r="235" spans="2:10" x14ac:dyDescent="0.2">
      <c r="B235" s="204"/>
      <c r="C235" s="492"/>
      <c r="D235" s="206" t="s">
        <v>306</v>
      </c>
      <c r="E235" s="206"/>
      <c r="F235" s="366"/>
      <c r="G235" s="84"/>
    </row>
    <row r="236" spans="2:10" x14ac:dyDescent="0.2">
      <c r="B236" s="204"/>
      <c r="C236" s="492"/>
      <c r="D236" s="206" t="s">
        <v>273</v>
      </c>
      <c r="E236" s="206"/>
      <c r="F236" s="366"/>
      <c r="G236" s="84"/>
    </row>
    <row r="237" spans="2:10" x14ac:dyDescent="0.2">
      <c r="B237" s="204"/>
      <c r="C237" s="492"/>
      <c r="D237" s="206" t="s">
        <v>130</v>
      </c>
      <c r="E237" s="206"/>
      <c r="F237" s="366"/>
      <c r="G237" s="84"/>
    </row>
    <row r="238" spans="2:10" ht="25.5" customHeight="1" thickBot="1" x14ac:dyDescent="0.25">
      <c r="B238" s="204"/>
      <c r="C238" s="492"/>
      <c r="D238" s="206" t="s">
        <v>287</v>
      </c>
      <c r="E238" s="206"/>
      <c r="F238" s="139"/>
      <c r="G238" s="84"/>
    </row>
    <row r="239" spans="2:10" ht="13.5" thickBot="1" x14ac:dyDescent="0.25">
      <c r="B239" s="204"/>
      <c r="C239" s="209"/>
      <c r="D239" s="206"/>
      <c r="E239" s="206"/>
      <c r="F239" s="370"/>
      <c r="G239" s="84"/>
    </row>
    <row r="240" spans="2:10" ht="12.75" customHeight="1" x14ac:dyDescent="0.2">
      <c r="B240" s="204"/>
      <c r="C240" s="492" t="s">
        <v>140</v>
      </c>
      <c r="D240" s="206" t="s">
        <v>133</v>
      </c>
      <c r="E240" s="206"/>
      <c r="F240" s="371"/>
      <c r="G240" s="84"/>
    </row>
    <row r="241" spans="2:10" ht="13.5" thickBot="1" x14ac:dyDescent="0.25">
      <c r="B241" s="204"/>
      <c r="C241" s="492"/>
      <c r="D241" s="206" t="s">
        <v>132</v>
      </c>
      <c r="E241" s="206"/>
      <c r="F241" s="369"/>
      <c r="G241" s="84"/>
    </row>
    <row r="242" spans="2:10" ht="13.5" thickBot="1" x14ac:dyDescent="0.25">
      <c r="B242" s="84"/>
      <c r="C242" s="209"/>
      <c r="D242" s="206"/>
      <c r="E242" s="206"/>
      <c r="F242" s="206"/>
      <c r="G242" s="84"/>
    </row>
    <row r="243" spans="2:10" ht="39" thickBot="1" x14ac:dyDescent="0.25">
      <c r="B243" s="84"/>
      <c r="C243" s="210" t="s">
        <v>72</v>
      </c>
      <c r="D243" s="206" t="s">
        <v>304</v>
      </c>
      <c r="E243" s="206"/>
      <c r="F243" s="372"/>
      <c r="G243" s="84"/>
    </row>
    <row r="244" spans="2:10" x14ac:dyDescent="0.2">
      <c r="B244" s="84"/>
      <c r="C244" s="84"/>
      <c r="D244" s="76"/>
      <c r="E244" s="206"/>
      <c r="F244" s="206"/>
      <c r="G244" s="84"/>
    </row>
    <row r="245" spans="2:10" x14ac:dyDescent="0.2">
      <c r="I245" s="86"/>
    </row>
    <row r="246" spans="2:10" x14ac:dyDescent="0.2">
      <c r="B246" s="129"/>
      <c r="C246" s="129"/>
      <c r="D246" s="198"/>
      <c r="E246" s="130"/>
      <c r="F246" s="198"/>
      <c r="G246" s="76"/>
    </row>
    <row r="247" spans="2:10" ht="18" customHeight="1" x14ac:dyDescent="0.2">
      <c r="B247" s="203"/>
      <c r="C247" s="482" t="s">
        <v>317</v>
      </c>
      <c r="D247" s="482"/>
      <c r="E247" s="482"/>
      <c r="F247" s="482"/>
      <c r="G247" s="103"/>
      <c r="H247" s="86"/>
      <c r="I247" s="86"/>
    </row>
    <row r="248" spans="2:10" ht="13.5" thickBot="1" x14ac:dyDescent="0.25">
      <c r="B248" s="204"/>
      <c r="C248" s="205"/>
      <c r="D248" s="206"/>
      <c r="E248" s="207"/>
      <c r="F248" s="206"/>
      <c r="G248" s="84"/>
      <c r="I248" s="208"/>
    </row>
    <row r="249" spans="2:10" ht="13.5" customHeight="1" x14ac:dyDescent="0.2">
      <c r="B249" s="204"/>
      <c r="C249" s="492" t="s">
        <v>307</v>
      </c>
      <c r="D249" s="206" t="s">
        <v>15</v>
      </c>
      <c r="E249" s="206"/>
      <c r="F249" s="365"/>
      <c r="G249" s="84"/>
      <c r="I249" s="478" t="s">
        <v>214</v>
      </c>
      <c r="J249" s="208"/>
    </row>
    <row r="250" spans="2:10" ht="13.5" thickBot="1" x14ac:dyDescent="0.25">
      <c r="B250" s="204"/>
      <c r="C250" s="492"/>
      <c r="D250" s="206" t="s">
        <v>53</v>
      </c>
      <c r="E250" s="206"/>
      <c r="F250" s="366"/>
      <c r="G250" s="84"/>
      <c r="I250" s="479"/>
    </row>
    <row r="251" spans="2:10" ht="13.5" thickBot="1" x14ac:dyDescent="0.25">
      <c r="B251" s="204"/>
      <c r="C251" s="492"/>
      <c r="D251" s="206" t="s">
        <v>119</v>
      </c>
      <c r="E251" s="206"/>
      <c r="F251" s="366"/>
      <c r="G251" s="204"/>
      <c r="H251" s="126"/>
      <c r="I251" s="172"/>
    </row>
    <row r="252" spans="2:10" x14ac:dyDescent="0.2">
      <c r="B252" s="204"/>
      <c r="C252" s="492"/>
      <c r="D252" s="206" t="s">
        <v>57</v>
      </c>
      <c r="E252" s="206"/>
      <c r="F252" s="367"/>
      <c r="G252" s="84"/>
      <c r="H252" s="126"/>
      <c r="I252" s="478" t="s">
        <v>272</v>
      </c>
    </row>
    <row r="253" spans="2:10" ht="13.5" thickBot="1" x14ac:dyDescent="0.25">
      <c r="B253" s="204"/>
      <c r="C253" s="492"/>
      <c r="D253" s="206" t="s">
        <v>58</v>
      </c>
      <c r="E253" s="206"/>
      <c r="F253" s="368"/>
      <c r="G253" s="84"/>
      <c r="H253" s="126"/>
      <c r="I253" s="479"/>
    </row>
    <row r="254" spans="2:10" ht="13.5" thickBot="1" x14ac:dyDescent="0.25">
      <c r="B254" s="204"/>
      <c r="C254" s="209"/>
      <c r="D254" s="206"/>
      <c r="E254" s="206"/>
      <c r="F254" s="206"/>
      <c r="G254" s="204"/>
      <c r="I254" s="208"/>
    </row>
    <row r="255" spans="2:10" ht="13.5" customHeight="1" x14ac:dyDescent="0.2">
      <c r="B255" s="204"/>
      <c r="C255" s="492" t="s">
        <v>134</v>
      </c>
      <c r="D255" s="206" t="s">
        <v>136</v>
      </c>
      <c r="E255" s="206"/>
      <c r="F255" s="365"/>
      <c r="G255" s="84"/>
      <c r="I255" s="208"/>
    </row>
    <row r="256" spans="2:10" ht="25.5" customHeight="1" thickBot="1" x14ac:dyDescent="0.25">
      <c r="B256" s="204"/>
      <c r="C256" s="492"/>
      <c r="D256" s="206" t="s">
        <v>287</v>
      </c>
      <c r="E256" s="206"/>
      <c r="F256" s="369"/>
      <c r="G256" s="84"/>
    </row>
    <row r="257" spans="2:9" ht="13.5" thickBot="1" x14ac:dyDescent="0.25">
      <c r="B257" s="204"/>
      <c r="C257" s="198"/>
      <c r="D257" s="206"/>
      <c r="E257" s="206"/>
      <c r="F257" s="206"/>
      <c r="G257" s="84"/>
    </row>
    <row r="258" spans="2:9" ht="12.75" customHeight="1" x14ac:dyDescent="0.2">
      <c r="B258" s="204"/>
      <c r="C258" s="492" t="s">
        <v>70</v>
      </c>
      <c r="D258" s="206" t="s">
        <v>305</v>
      </c>
      <c r="E258" s="206"/>
      <c r="F258" s="365"/>
      <c r="G258" s="84"/>
    </row>
    <row r="259" spans="2:9" x14ac:dyDescent="0.2">
      <c r="B259" s="204"/>
      <c r="C259" s="492"/>
      <c r="D259" s="206" t="s">
        <v>306</v>
      </c>
      <c r="E259" s="206"/>
      <c r="F259" s="366"/>
      <c r="G259" s="84"/>
    </row>
    <row r="260" spans="2:9" x14ac:dyDescent="0.2">
      <c r="B260" s="204"/>
      <c r="C260" s="492"/>
      <c r="D260" s="206" t="s">
        <v>273</v>
      </c>
      <c r="E260" s="206"/>
      <c r="F260" s="366"/>
      <c r="G260" s="84"/>
    </row>
    <row r="261" spans="2:9" x14ac:dyDescent="0.2">
      <c r="B261" s="204"/>
      <c r="C261" s="492"/>
      <c r="D261" s="206" t="s">
        <v>130</v>
      </c>
      <c r="E261" s="206"/>
      <c r="F261" s="366"/>
      <c r="G261" s="84"/>
    </row>
    <row r="262" spans="2:9" ht="25.5" customHeight="1" thickBot="1" x14ac:dyDescent="0.25">
      <c r="B262" s="204"/>
      <c r="C262" s="492"/>
      <c r="D262" s="206" t="s">
        <v>287</v>
      </c>
      <c r="E262" s="206"/>
      <c r="F262" s="139"/>
      <c r="G262" s="84"/>
    </row>
    <row r="263" spans="2:9" ht="13.5" thickBot="1" x14ac:dyDescent="0.25">
      <c r="B263" s="204"/>
      <c r="C263" s="209"/>
      <c r="D263" s="206"/>
      <c r="E263" s="206"/>
      <c r="F263" s="370"/>
      <c r="G263" s="84"/>
    </row>
    <row r="264" spans="2:9" ht="12.75" customHeight="1" x14ac:dyDescent="0.2">
      <c r="B264" s="204"/>
      <c r="C264" s="492" t="s">
        <v>140</v>
      </c>
      <c r="D264" s="206" t="s">
        <v>133</v>
      </c>
      <c r="E264" s="206"/>
      <c r="F264" s="371"/>
      <c r="G264" s="84"/>
    </row>
    <row r="265" spans="2:9" ht="13.5" thickBot="1" x14ac:dyDescent="0.25">
      <c r="B265" s="204"/>
      <c r="C265" s="492"/>
      <c r="D265" s="206" t="s">
        <v>132</v>
      </c>
      <c r="E265" s="206"/>
      <c r="F265" s="369"/>
      <c r="G265" s="84"/>
    </row>
    <row r="266" spans="2:9" ht="13.5" thickBot="1" x14ac:dyDescent="0.25">
      <c r="B266" s="84"/>
      <c r="C266" s="209"/>
      <c r="D266" s="206"/>
      <c r="E266" s="206"/>
      <c r="F266" s="206"/>
      <c r="G266" s="84"/>
    </row>
    <row r="267" spans="2:9" ht="39" thickBot="1" x14ac:dyDescent="0.25">
      <c r="B267" s="84"/>
      <c r="C267" s="210" t="s">
        <v>72</v>
      </c>
      <c r="D267" s="206" t="s">
        <v>304</v>
      </c>
      <c r="E267" s="206"/>
      <c r="F267" s="372"/>
      <c r="G267" s="84"/>
    </row>
    <row r="268" spans="2:9" x14ac:dyDescent="0.2">
      <c r="B268" s="84"/>
      <c r="C268" s="84"/>
      <c r="D268" s="76"/>
      <c r="E268" s="206"/>
      <c r="F268" s="206"/>
      <c r="G268" s="84"/>
    </row>
    <row r="269" spans="2:9" x14ac:dyDescent="0.2">
      <c r="I269" s="86"/>
    </row>
    <row r="270" spans="2:9" x14ac:dyDescent="0.2">
      <c r="B270" s="129"/>
      <c r="C270" s="129"/>
      <c r="D270" s="198"/>
      <c r="E270" s="130"/>
      <c r="F270" s="198"/>
      <c r="G270" s="76"/>
    </row>
    <row r="271" spans="2:9" ht="18" customHeight="1" x14ac:dyDescent="0.2">
      <c r="B271" s="203"/>
      <c r="C271" s="482" t="s">
        <v>318</v>
      </c>
      <c r="D271" s="482"/>
      <c r="E271" s="482"/>
      <c r="F271" s="482"/>
      <c r="G271" s="103"/>
      <c r="H271" s="86"/>
      <c r="I271" s="86"/>
    </row>
    <row r="272" spans="2:9" ht="13.5" thickBot="1" x14ac:dyDescent="0.25">
      <c r="B272" s="204"/>
      <c r="C272" s="205"/>
      <c r="D272" s="206"/>
      <c r="E272" s="207"/>
      <c r="F272" s="206"/>
      <c r="G272" s="84"/>
      <c r="I272" s="208"/>
    </row>
    <row r="273" spans="2:10" ht="13.5" customHeight="1" x14ac:dyDescent="0.2">
      <c r="B273" s="204"/>
      <c r="C273" s="492" t="s">
        <v>307</v>
      </c>
      <c r="D273" s="206" t="s">
        <v>15</v>
      </c>
      <c r="E273" s="206"/>
      <c r="F273" s="365"/>
      <c r="G273" s="84"/>
      <c r="I273" s="478" t="s">
        <v>214</v>
      </c>
      <c r="J273" s="208"/>
    </row>
    <row r="274" spans="2:10" ht="13.5" thickBot="1" x14ac:dyDescent="0.25">
      <c r="B274" s="204"/>
      <c r="C274" s="492"/>
      <c r="D274" s="206" t="s">
        <v>53</v>
      </c>
      <c r="E274" s="206"/>
      <c r="F274" s="366"/>
      <c r="G274" s="84"/>
      <c r="I274" s="479"/>
    </row>
    <row r="275" spans="2:10" ht="13.5" thickBot="1" x14ac:dyDescent="0.25">
      <c r="B275" s="204"/>
      <c r="C275" s="492"/>
      <c r="D275" s="206" t="s">
        <v>119</v>
      </c>
      <c r="E275" s="206"/>
      <c r="F275" s="366"/>
      <c r="G275" s="204"/>
      <c r="H275" s="126"/>
      <c r="I275" s="172"/>
    </row>
    <row r="276" spans="2:10" x14ac:dyDescent="0.2">
      <c r="B276" s="204"/>
      <c r="C276" s="492"/>
      <c r="D276" s="206" t="s">
        <v>57</v>
      </c>
      <c r="E276" s="206"/>
      <c r="F276" s="367"/>
      <c r="G276" s="84"/>
      <c r="H276" s="126"/>
      <c r="I276" s="478" t="s">
        <v>272</v>
      </c>
    </row>
    <row r="277" spans="2:10" ht="13.5" thickBot="1" x14ac:dyDescent="0.25">
      <c r="B277" s="204"/>
      <c r="C277" s="492"/>
      <c r="D277" s="206" t="s">
        <v>58</v>
      </c>
      <c r="E277" s="206"/>
      <c r="F277" s="368"/>
      <c r="G277" s="84"/>
      <c r="H277" s="126"/>
      <c r="I277" s="479"/>
    </row>
    <row r="278" spans="2:10" ht="13.5" thickBot="1" x14ac:dyDescent="0.25">
      <c r="B278" s="204"/>
      <c r="C278" s="209"/>
      <c r="D278" s="206"/>
      <c r="E278" s="206"/>
      <c r="F278" s="206"/>
      <c r="G278" s="204"/>
      <c r="I278" s="208"/>
    </row>
    <row r="279" spans="2:10" ht="13.5" customHeight="1" x14ac:dyDescent="0.2">
      <c r="B279" s="204"/>
      <c r="C279" s="492" t="s">
        <v>134</v>
      </c>
      <c r="D279" s="206" t="s">
        <v>136</v>
      </c>
      <c r="E279" s="206"/>
      <c r="F279" s="365"/>
      <c r="G279" s="84"/>
      <c r="I279" s="208"/>
    </row>
    <row r="280" spans="2:10" ht="25.5" customHeight="1" thickBot="1" x14ac:dyDescent="0.25">
      <c r="B280" s="204"/>
      <c r="C280" s="492"/>
      <c r="D280" s="206" t="s">
        <v>287</v>
      </c>
      <c r="E280" s="206"/>
      <c r="F280" s="369"/>
      <c r="G280" s="84"/>
    </row>
    <row r="281" spans="2:10" ht="13.5" thickBot="1" x14ac:dyDescent="0.25">
      <c r="B281" s="204"/>
      <c r="C281" s="198"/>
      <c r="D281" s="206"/>
      <c r="E281" s="206"/>
      <c r="F281" s="206"/>
      <c r="G281" s="84"/>
    </row>
    <row r="282" spans="2:10" ht="12.75" customHeight="1" x14ac:dyDescent="0.2">
      <c r="B282" s="204"/>
      <c r="C282" s="492" t="s">
        <v>70</v>
      </c>
      <c r="D282" s="206" t="s">
        <v>305</v>
      </c>
      <c r="E282" s="206"/>
      <c r="F282" s="365"/>
      <c r="G282" s="84"/>
    </row>
    <row r="283" spans="2:10" x14ac:dyDescent="0.2">
      <c r="B283" s="204"/>
      <c r="C283" s="492"/>
      <c r="D283" s="206" t="s">
        <v>306</v>
      </c>
      <c r="E283" s="206"/>
      <c r="F283" s="366"/>
      <c r="G283" s="84"/>
    </row>
    <row r="284" spans="2:10" x14ac:dyDescent="0.2">
      <c r="B284" s="204"/>
      <c r="C284" s="492"/>
      <c r="D284" s="206" t="s">
        <v>273</v>
      </c>
      <c r="E284" s="206"/>
      <c r="F284" s="366"/>
      <c r="G284" s="84"/>
    </row>
    <row r="285" spans="2:10" x14ac:dyDescent="0.2">
      <c r="B285" s="204"/>
      <c r="C285" s="492"/>
      <c r="D285" s="206" t="s">
        <v>130</v>
      </c>
      <c r="E285" s="206"/>
      <c r="F285" s="366"/>
      <c r="G285" s="84"/>
    </row>
    <row r="286" spans="2:10" ht="25.5" customHeight="1" thickBot="1" x14ac:dyDescent="0.25">
      <c r="B286" s="204"/>
      <c r="C286" s="492"/>
      <c r="D286" s="206" t="s">
        <v>287</v>
      </c>
      <c r="E286" s="206"/>
      <c r="F286" s="139"/>
      <c r="G286" s="84"/>
    </row>
    <row r="287" spans="2:10" ht="13.5" thickBot="1" x14ac:dyDescent="0.25">
      <c r="B287" s="204"/>
      <c r="C287" s="209"/>
      <c r="D287" s="206"/>
      <c r="E287" s="206"/>
      <c r="F287" s="370"/>
      <c r="G287" s="84"/>
    </row>
    <row r="288" spans="2:10" ht="12.75" customHeight="1" x14ac:dyDescent="0.2">
      <c r="B288" s="204"/>
      <c r="C288" s="492" t="s">
        <v>140</v>
      </c>
      <c r="D288" s="206" t="s">
        <v>133</v>
      </c>
      <c r="E288" s="206"/>
      <c r="F288" s="371"/>
      <c r="G288" s="84"/>
    </row>
    <row r="289" spans="2:10" ht="13.5" thickBot="1" x14ac:dyDescent="0.25">
      <c r="B289" s="204"/>
      <c r="C289" s="492"/>
      <c r="D289" s="206" t="s">
        <v>132</v>
      </c>
      <c r="E289" s="206"/>
      <c r="F289" s="369"/>
      <c r="G289" s="84"/>
    </row>
    <row r="290" spans="2:10" ht="13.5" thickBot="1" x14ac:dyDescent="0.25">
      <c r="B290" s="84"/>
      <c r="C290" s="209"/>
      <c r="D290" s="206"/>
      <c r="E290" s="206"/>
      <c r="F290" s="206"/>
      <c r="G290" s="84"/>
    </row>
    <row r="291" spans="2:10" ht="39" thickBot="1" x14ac:dyDescent="0.25">
      <c r="B291" s="84"/>
      <c r="C291" s="210" t="s">
        <v>72</v>
      </c>
      <c r="D291" s="206" t="s">
        <v>304</v>
      </c>
      <c r="E291" s="206"/>
      <c r="F291" s="372"/>
      <c r="G291" s="84"/>
    </row>
    <row r="292" spans="2:10" x14ac:dyDescent="0.2">
      <c r="B292" s="84"/>
      <c r="C292" s="84"/>
      <c r="D292" s="76"/>
      <c r="E292" s="206"/>
      <c r="F292" s="206"/>
      <c r="G292" s="84"/>
    </row>
    <row r="293" spans="2:10" x14ac:dyDescent="0.2">
      <c r="I293" s="86"/>
    </row>
    <row r="294" spans="2:10" x14ac:dyDescent="0.2">
      <c r="B294" s="129"/>
      <c r="C294" s="129"/>
      <c r="D294" s="198"/>
      <c r="E294" s="130"/>
      <c r="F294" s="198"/>
      <c r="G294" s="76"/>
    </row>
    <row r="295" spans="2:10" ht="16.5" customHeight="1" x14ac:dyDescent="0.2">
      <c r="B295" s="203"/>
      <c r="C295" s="482" t="s">
        <v>319</v>
      </c>
      <c r="D295" s="482"/>
      <c r="E295" s="482"/>
      <c r="F295" s="482"/>
      <c r="G295" s="103"/>
      <c r="H295" s="86"/>
      <c r="I295" s="86"/>
    </row>
    <row r="296" spans="2:10" ht="13.5" thickBot="1" x14ac:dyDescent="0.25">
      <c r="B296" s="204"/>
      <c r="C296" s="205"/>
      <c r="D296" s="206"/>
      <c r="E296" s="207"/>
      <c r="F296" s="206"/>
      <c r="G296" s="84"/>
      <c r="I296" s="208"/>
    </row>
    <row r="297" spans="2:10" ht="13.5" customHeight="1" x14ac:dyDescent="0.2">
      <c r="B297" s="204"/>
      <c r="C297" s="492" t="s">
        <v>307</v>
      </c>
      <c r="D297" s="206" t="s">
        <v>15</v>
      </c>
      <c r="E297" s="206"/>
      <c r="F297" s="365"/>
      <c r="G297" s="84"/>
      <c r="I297" s="478" t="s">
        <v>214</v>
      </c>
      <c r="J297" s="208"/>
    </row>
    <row r="298" spans="2:10" ht="13.5" thickBot="1" x14ac:dyDescent="0.25">
      <c r="B298" s="204"/>
      <c r="C298" s="492"/>
      <c r="D298" s="206" t="s">
        <v>53</v>
      </c>
      <c r="E298" s="206"/>
      <c r="F298" s="366"/>
      <c r="G298" s="84"/>
      <c r="I298" s="479"/>
    </row>
    <row r="299" spans="2:10" ht="13.5" thickBot="1" x14ac:dyDescent="0.25">
      <c r="B299" s="204"/>
      <c r="C299" s="492"/>
      <c r="D299" s="206" t="s">
        <v>119</v>
      </c>
      <c r="E299" s="206"/>
      <c r="F299" s="366"/>
      <c r="G299" s="204"/>
      <c r="H299" s="126"/>
      <c r="I299" s="172"/>
    </row>
    <row r="300" spans="2:10" x14ac:dyDescent="0.2">
      <c r="B300" s="204"/>
      <c r="C300" s="492"/>
      <c r="D300" s="206" t="s">
        <v>57</v>
      </c>
      <c r="E300" s="206"/>
      <c r="F300" s="367"/>
      <c r="G300" s="84"/>
      <c r="H300" s="126"/>
      <c r="I300" s="478" t="s">
        <v>272</v>
      </c>
    </row>
    <row r="301" spans="2:10" ht="13.5" thickBot="1" x14ac:dyDescent="0.25">
      <c r="B301" s="204"/>
      <c r="C301" s="492"/>
      <c r="D301" s="206" t="s">
        <v>58</v>
      </c>
      <c r="E301" s="206"/>
      <c r="F301" s="368"/>
      <c r="G301" s="84"/>
      <c r="H301" s="126"/>
      <c r="I301" s="479"/>
    </row>
    <row r="302" spans="2:10" ht="13.5" thickBot="1" x14ac:dyDescent="0.25">
      <c r="B302" s="204"/>
      <c r="C302" s="209"/>
      <c r="D302" s="206"/>
      <c r="E302" s="206"/>
      <c r="F302" s="206"/>
      <c r="G302" s="204"/>
      <c r="I302" s="208"/>
    </row>
    <row r="303" spans="2:10" ht="13.5" customHeight="1" x14ac:dyDescent="0.2">
      <c r="B303" s="204"/>
      <c r="C303" s="492" t="s">
        <v>134</v>
      </c>
      <c r="D303" s="206" t="s">
        <v>136</v>
      </c>
      <c r="E303" s="206"/>
      <c r="F303" s="365"/>
      <c r="G303" s="84"/>
      <c r="I303" s="208"/>
    </row>
    <row r="304" spans="2:10" ht="24.75" customHeight="1" thickBot="1" x14ac:dyDescent="0.25">
      <c r="B304" s="204"/>
      <c r="C304" s="492"/>
      <c r="D304" s="206" t="s">
        <v>287</v>
      </c>
      <c r="E304" s="206"/>
      <c r="F304" s="369"/>
      <c r="G304" s="84"/>
    </row>
    <row r="305" spans="2:9" ht="13.5" thickBot="1" x14ac:dyDescent="0.25">
      <c r="B305" s="204"/>
      <c r="C305" s="198"/>
      <c r="D305" s="206"/>
      <c r="E305" s="206"/>
      <c r="F305" s="206"/>
      <c r="G305" s="84"/>
    </row>
    <row r="306" spans="2:9" ht="12.75" customHeight="1" x14ac:dyDescent="0.2">
      <c r="B306" s="204"/>
      <c r="C306" s="492" t="s">
        <v>70</v>
      </c>
      <c r="D306" s="206" t="s">
        <v>305</v>
      </c>
      <c r="E306" s="206"/>
      <c r="F306" s="365"/>
      <c r="G306" s="84"/>
    </row>
    <row r="307" spans="2:9" x14ac:dyDescent="0.2">
      <c r="B307" s="204"/>
      <c r="C307" s="492"/>
      <c r="D307" s="206" t="s">
        <v>306</v>
      </c>
      <c r="E307" s="206"/>
      <c r="F307" s="366"/>
      <c r="G307" s="84"/>
    </row>
    <row r="308" spans="2:9" x14ac:dyDescent="0.2">
      <c r="B308" s="204"/>
      <c r="C308" s="492"/>
      <c r="D308" s="206" t="s">
        <v>273</v>
      </c>
      <c r="E308" s="206"/>
      <c r="F308" s="366"/>
      <c r="G308" s="84"/>
    </row>
    <row r="309" spans="2:9" x14ac:dyDescent="0.2">
      <c r="B309" s="204"/>
      <c r="C309" s="492"/>
      <c r="D309" s="206" t="s">
        <v>130</v>
      </c>
      <c r="E309" s="206"/>
      <c r="F309" s="366"/>
      <c r="G309" s="84"/>
    </row>
    <row r="310" spans="2:9" ht="24.75" customHeight="1" thickBot="1" x14ac:dyDescent="0.25">
      <c r="B310" s="204"/>
      <c r="C310" s="492"/>
      <c r="D310" s="206" t="s">
        <v>287</v>
      </c>
      <c r="E310" s="206"/>
      <c r="F310" s="139"/>
      <c r="G310" s="84"/>
    </row>
    <row r="311" spans="2:9" ht="13.5" thickBot="1" x14ac:dyDescent="0.25">
      <c r="B311" s="204"/>
      <c r="C311" s="209"/>
      <c r="D311" s="206"/>
      <c r="E311" s="206"/>
      <c r="F311" s="370"/>
      <c r="G311" s="84"/>
    </row>
    <row r="312" spans="2:9" ht="12.75" customHeight="1" x14ac:dyDescent="0.2">
      <c r="B312" s="204"/>
      <c r="C312" s="492" t="s">
        <v>140</v>
      </c>
      <c r="D312" s="206" t="s">
        <v>133</v>
      </c>
      <c r="E312" s="206"/>
      <c r="F312" s="371"/>
      <c r="G312" s="84"/>
    </row>
    <row r="313" spans="2:9" ht="13.5" thickBot="1" x14ac:dyDescent="0.25">
      <c r="B313" s="204"/>
      <c r="C313" s="492"/>
      <c r="D313" s="206" t="s">
        <v>132</v>
      </c>
      <c r="E313" s="206"/>
      <c r="F313" s="369"/>
      <c r="G313" s="84"/>
    </row>
    <row r="314" spans="2:9" ht="13.5" thickBot="1" x14ac:dyDescent="0.25">
      <c r="B314" s="84"/>
      <c r="C314" s="209"/>
      <c r="D314" s="206"/>
      <c r="E314" s="206"/>
      <c r="F314" s="206"/>
      <c r="G314" s="84"/>
    </row>
    <row r="315" spans="2:9" ht="39" thickBot="1" x14ac:dyDescent="0.25">
      <c r="B315" s="84"/>
      <c r="C315" s="210" t="s">
        <v>72</v>
      </c>
      <c r="D315" s="206" t="s">
        <v>304</v>
      </c>
      <c r="E315" s="206"/>
      <c r="F315" s="372"/>
      <c r="G315" s="84"/>
    </row>
    <row r="316" spans="2:9" x14ac:dyDescent="0.2">
      <c r="B316" s="84"/>
      <c r="C316" s="84"/>
      <c r="D316" s="76"/>
      <c r="E316" s="206"/>
      <c r="F316" s="206"/>
      <c r="G316" s="84"/>
    </row>
    <row r="317" spans="2:9" x14ac:dyDescent="0.2">
      <c r="I317" s="86"/>
    </row>
    <row r="318" spans="2:9" x14ac:dyDescent="0.2">
      <c r="B318" s="129"/>
      <c r="C318" s="129"/>
      <c r="D318" s="198"/>
      <c r="E318" s="130"/>
      <c r="F318" s="198"/>
      <c r="G318" s="76"/>
    </row>
    <row r="319" spans="2:9" ht="16.5" customHeight="1" x14ac:dyDescent="0.2">
      <c r="B319" s="203"/>
      <c r="C319" s="482" t="s">
        <v>320</v>
      </c>
      <c r="D319" s="482"/>
      <c r="E319" s="482"/>
      <c r="F319" s="482"/>
      <c r="G319" s="103"/>
      <c r="H319" s="86"/>
      <c r="I319" s="86"/>
    </row>
    <row r="320" spans="2:9" ht="13.5" thickBot="1" x14ac:dyDescent="0.25">
      <c r="B320" s="204"/>
      <c r="C320" s="205"/>
      <c r="D320" s="206"/>
      <c r="E320" s="207"/>
      <c r="F320" s="206"/>
      <c r="G320" s="84"/>
      <c r="I320" s="208"/>
    </row>
    <row r="321" spans="2:10" ht="13.5" customHeight="1" x14ac:dyDescent="0.2">
      <c r="B321" s="204"/>
      <c r="C321" s="492" t="s">
        <v>307</v>
      </c>
      <c r="D321" s="206" t="s">
        <v>15</v>
      </c>
      <c r="E321" s="206"/>
      <c r="F321" s="365"/>
      <c r="G321" s="84"/>
      <c r="I321" s="478" t="s">
        <v>214</v>
      </c>
      <c r="J321" s="208"/>
    </row>
    <row r="322" spans="2:10" ht="13.5" thickBot="1" x14ac:dyDescent="0.25">
      <c r="B322" s="204"/>
      <c r="C322" s="492"/>
      <c r="D322" s="206" t="s">
        <v>53</v>
      </c>
      <c r="E322" s="206"/>
      <c r="F322" s="366"/>
      <c r="G322" s="84"/>
      <c r="I322" s="479"/>
    </row>
    <row r="323" spans="2:10" ht="13.5" thickBot="1" x14ac:dyDescent="0.25">
      <c r="B323" s="204"/>
      <c r="C323" s="492"/>
      <c r="D323" s="206" t="s">
        <v>119</v>
      </c>
      <c r="E323" s="206"/>
      <c r="F323" s="366"/>
      <c r="G323" s="204"/>
      <c r="H323" s="126"/>
      <c r="I323" s="172"/>
    </row>
    <row r="324" spans="2:10" x14ac:dyDescent="0.2">
      <c r="B324" s="204"/>
      <c r="C324" s="492"/>
      <c r="D324" s="206" t="s">
        <v>57</v>
      </c>
      <c r="E324" s="206"/>
      <c r="F324" s="367"/>
      <c r="G324" s="84"/>
      <c r="H324" s="126"/>
      <c r="I324" s="478" t="s">
        <v>272</v>
      </c>
    </row>
    <row r="325" spans="2:10" ht="13.5" thickBot="1" x14ac:dyDescent="0.25">
      <c r="B325" s="204"/>
      <c r="C325" s="492"/>
      <c r="D325" s="206" t="s">
        <v>58</v>
      </c>
      <c r="E325" s="206"/>
      <c r="F325" s="368"/>
      <c r="G325" s="84"/>
      <c r="H325" s="126"/>
      <c r="I325" s="479"/>
    </row>
    <row r="326" spans="2:10" ht="13.5" thickBot="1" x14ac:dyDescent="0.25">
      <c r="B326" s="204"/>
      <c r="C326" s="209"/>
      <c r="D326" s="206"/>
      <c r="E326" s="206"/>
      <c r="F326" s="206"/>
      <c r="G326" s="204"/>
      <c r="I326" s="208"/>
    </row>
    <row r="327" spans="2:10" ht="13.5" customHeight="1" x14ac:dyDescent="0.2">
      <c r="B327" s="204"/>
      <c r="C327" s="492" t="s">
        <v>134</v>
      </c>
      <c r="D327" s="206" t="s">
        <v>136</v>
      </c>
      <c r="E327" s="206"/>
      <c r="F327" s="365"/>
      <c r="G327" s="84"/>
      <c r="I327" s="208"/>
    </row>
    <row r="328" spans="2:10" ht="24.75" customHeight="1" thickBot="1" x14ac:dyDescent="0.25">
      <c r="B328" s="204"/>
      <c r="C328" s="492"/>
      <c r="D328" s="206" t="s">
        <v>287</v>
      </c>
      <c r="E328" s="206"/>
      <c r="F328" s="369"/>
      <c r="G328" s="84"/>
    </row>
    <row r="329" spans="2:10" ht="13.5" thickBot="1" x14ac:dyDescent="0.25">
      <c r="B329" s="204"/>
      <c r="C329" s="198"/>
      <c r="D329" s="206"/>
      <c r="E329" s="206"/>
      <c r="F329" s="206"/>
      <c r="G329" s="84"/>
    </row>
    <row r="330" spans="2:10" ht="12.75" customHeight="1" x14ac:dyDescent="0.2">
      <c r="B330" s="204"/>
      <c r="C330" s="492" t="s">
        <v>70</v>
      </c>
      <c r="D330" s="206" t="s">
        <v>305</v>
      </c>
      <c r="E330" s="206"/>
      <c r="F330" s="365"/>
      <c r="G330" s="84"/>
    </row>
    <row r="331" spans="2:10" x14ac:dyDescent="0.2">
      <c r="B331" s="204"/>
      <c r="C331" s="492"/>
      <c r="D331" s="206" t="s">
        <v>306</v>
      </c>
      <c r="E331" s="206"/>
      <c r="F331" s="366"/>
      <c r="G331" s="84"/>
    </row>
    <row r="332" spans="2:10" x14ac:dyDescent="0.2">
      <c r="B332" s="204"/>
      <c r="C332" s="492"/>
      <c r="D332" s="206" t="s">
        <v>273</v>
      </c>
      <c r="E332" s="206"/>
      <c r="F332" s="366"/>
      <c r="G332" s="84"/>
    </row>
    <row r="333" spans="2:10" x14ac:dyDescent="0.2">
      <c r="B333" s="204"/>
      <c r="C333" s="492"/>
      <c r="D333" s="206" t="s">
        <v>130</v>
      </c>
      <c r="E333" s="206"/>
      <c r="F333" s="366"/>
      <c r="G333" s="84"/>
    </row>
    <row r="334" spans="2:10" ht="24.75" customHeight="1" thickBot="1" x14ac:dyDescent="0.25">
      <c r="B334" s="204"/>
      <c r="C334" s="492"/>
      <c r="D334" s="206" t="s">
        <v>287</v>
      </c>
      <c r="E334" s="206"/>
      <c r="F334" s="139"/>
      <c r="G334" s="84"/>
    </row>
    <row r="335" spans="2:10" ht="13.5" thickBot="1" x14ac:dyDescent="0.25">
      <c r="B335" s="204"/>
      <c r="C335" s="209"/>
      <c r="D335" s="206"/>
      <c r="E335" s="206"/>
      <c r="F335" s="370"/>
      <c r="G335" s="84"/>
    </row>
    <row r="336" spans="2:10" ht="12.75" customHeight="1" x14ac:dyDescent="0.2">
      <c r="B336" s="204"/>
      <c r="C336" s="492" t="s">
        <v>140</v>
      </c>
      <c r="D336" s="206" t="s">
        <v>133</v>
      </c>
      <c r="E336" s="206"/>
      <c r="F336" s="371"/>
      <c r="G336" s="84"/>
    </row>
    <row r="337" spans="2:10" ht="13.5" thickBot="1" x14ac:dyDescent="0.25">
      <c r="B337" s="204"/>
      <c r="C337" s="492"/>
      <c r="D337" s="206" t="s">
        <v>132</v>
      </c>
      <c r="E337" s="206"/>
      <c r="F337" s="369"/>
      <c r="G337" s="84"/>
    </row>
    <row r="338" spans="2:10" ht="13.5" thickBot="1" x14ac:dyDescent="0.25">
      <c r="B338" s="84"/>
      <c r="C338" s="209"/>
      <c r="D338" s="206"/>
      <c r="E338" s="206"/>
      <c r="F338" s="206"/>
      <c r="G338" s="84"/>
    </row>
    <row r="339" spans="2:10" ht="39" thickBot="1" x14ac:dyDescent="0.25">
      <c r="B339" s="84"/>
      <c r="C339" s="210" t="s">
        <v>72</v>
      </c>
      <c r="D339" s="206" t="s">
        <v>304</v>
      </c>
      <c r="E339" s="206"/>
      <c r="F339" s="372"/>
      <c r="G339" s="84"/>
    </row>
    <row r="340" spans="2:10" x14ac:dyDescent="0.2">
      <c r="B340" s="84"/>
      <c r="C340" s="84"/>
      <c r="D340" s="76"/>
      <c r="E340" s="206"/>
      <c r="F340" s="206"/>
      <c r="G340" s="84"/>
    </row>
    <row r="341" spans="2:10" x14ac:dyDescent="0.2">
      <c r="I341" s="86"/>
    </row>
    <row r="342" spans="2:10" x14ac:dyDescent="0.2">
      <c r="B342" s="129"/>
      <c r="C342" s="129"/>
      <c r="D342" s="198"/>
      <c r="E342" s="130"/>
      <c r="F342" s="198"/>
      <c r="G342" s="76"/>
    </row>
    <row r="343" spans="2:10" ht="16.5" customHeight="1" x14ac:dyDescent="0.2">
      <c r="B343" s="203"/>
      <c r="C343" s="482" t="s">
        <v>321</v>
      </c>
      <c r="D343" s="482"/>
      <c r="E343" s="482"/>
      <c r="F343" s="482"/>
      <c r="G343" s="103"/>
      <c r="H343" s="86"/>
      <c r="I343" s="86"/>
    </row>
    <row r="344" spans="2:10" ht="13.5" thickBot="1" x14ac:dyDescent="0.25">
      <c r="B344" s="204"/>
      <c r="C344" s="205"/>
      <c r="D344" s="206"/>
      <c r="E344" s="207"/>
      <c r="F344" s="206"/>
      <c r="G344" s="84"/>
      <c r="I344" s="208"/>
    </row>
    <row r="345" spans="2:10" ht="13.5" customHeight="1" x14ac:dyDescent="0.2">
      <c r="B345" s="204"/>
      <c r="C345" s="492" t="s">
        <v>307</v>
      </c>
      <c r="D345" s="206" t="s">
        <v>15</v>
      </c>
      <c r="E345" s="206"/>
      <c r="F345" s="365"/>
      <c r="G345" s="84"/>
      <c r="I345" s="478" t="s">
        <v>214</v>
      </c>
      <c r="J345" s="208"/>
    </row>
    <row r="346" spans="2:10" ht="13.5" thickBot="1" x14ac:dyDescent="0.25">
      <c r="B346" s="204"/>
      <c r="C346" s="492"/>
      <c r="D346" s="206" t="s">
        <v>53</v>
      </c>
      <c r="E346" s="206"/>
      <c r="F346" s="366"/>
      <c r="G346" s="84"/>
      <c r="I346" s="479"/>
    </row>
    <row r="347" spans="2:10" ht="13.5" thickBot="1" x14ac:dyDescent="0.25">
      <c r="B347" s="204"/>
      <c r="C347" s="492"/>
      <c r="D347" s="206" t="s">
        <v>119</v>
      </c>
      <c r="E347" s="206"/>
      <c r="F347" s="366"/>
      <c r="G347" s="204"/>
      <c r="H347" s="126"/>
      <c r="I347" s="172"/>
    </row>
    <row r="348" spans="2:10" x14ac:dyDescent="0.2">
      <c r="B348" s="204"/>
      <c r="C348" s="492"/>
      <c r="D348" s="206" t="s">
        <v>57</v>
      </c>
      <c r="E348" s="206"/>
      <c r="F348" s="367"/>
      <c r="G348" s="84"/>
      <c r="H348" s="126"/>
      <c r="I348" s="478" t="s">
        <v>272</v>
      </c>
    </row>
    <row r="349" spans="2:10" ht="13.5" thickBot="1" x14ac:dyDescent="0.25">
      <c r="B349" s="204"/>
      <c r="C349" s="492"/>
      <c r="D349" s="206" t="s">
        <v>58</v>
      </c>
      <c r="E349" s="206"/>
      <c r="F349" s="368"/>
      <c r="G349" s="84"/>
      <c r="H349" s="126"/>
      <c r="I349" s="479"/>
    </row>
    <row r="350" spans="2:10" ht="13.5" thickBot="1" x14ac:dyDescent="0.25">
      <c r="B350" s="204"/>
      <c r="C350" s="209"/>
      <c r="D350" s="206"/>
      <c r="E350" s="206"/>
      <c r="F350" s="206"/>
      <c r="G350" s="204"/>
      <c r="I350" s="208"/>
    </row>
    <row r="351" spans="2:10" ht="13.5" customHeight="1" x14ac:dyDescent="0.2">
      <c r="B351" s="204"/>
      <c r="C351" s="492" t="s">
        <v>134</v>
      </c>
      <c r="D351" s="206" t="s">
        <v>136</v>
      </c>
      <c r="E351" s="206"/>
      <c r="F351" s="365"/>
      <c r="G351" s="84"/>
      <c r="I351" s="208"/>
    </row>
    <row r="352" spans="2:10" ht="24.75" customHeight="1" thickBot="1" x14ac:dyDescent="0.25">
      <c r="B352" s="204"/>
      <c r="C352" s="492"/>
      <c r="D352" s="206" t="s">
        <v>287</v>
      </c>
      <c r="E352" s="206"/>
      <c r="F352" s="369"/>
      <c r="G352" s="84"/>
    </row>
    <row r="353" spans="2:9" ht="13.5" thickBot="1" x14ac:dyDescent="0.25">
      <c r="B353" s="204"/>
      <c r="C353" s="198"/>
      <c r="D353" s="206"/>
      <c r="E353" s="206"/>
      <c r="F353" s="206"/>
      <c r="G353" s="84"/>
    </row>
    <row r="354" spans="2:9" ht="12.75" customHeight="1" x14ac:dyDescent="0.2">
      <c r="B354" s="204"/>
      <c r="C354" s="492" t="s">
        <v>70</v>
      </c>
      <c r="D354" s="206" t="s">
        <v>305</v>
      </c>
      <c r="E354" s="206"/>
      <c r="F354" s="365"/>
      <c r="G354" s="84"/>
    </row>
    <row r="355" spans="2:9" x14ac:dyDescent="0.2">
      <c r="B355" s="204"/>
      <c r="C355" s="492"/>
      <c r="D355" s="206" t="s">
        <v>306</v>
      </c>
      <c r="E355" s="206"/>
      <c r="F355" s="366"/>
      <c r="G355" s="84"/>
    </row>
    <row r="356" spans="2:9" x14ac:dyDescent="0.2">
      <c r="B356" s="204"/>
      <c r="C356" s="492"/>
      <c r="D356" s="206" t="s">
        <v>273</v>
      </c>
      <c r="E356" s="206"/>
      <c r="F356" s="366"/>
      <c r="G356" s="84"/>
    </row>
    <row r="357" spans="2:9" x14ac:dyDescent="0.2">
      <c r="B357" s="204"/>
      <c r="C357" s="492"/>
      <c r="D357" s="206" t="s">
        <v>130</v>
      </c>
      <c r="E357" s="206"/>
      <c r="F357" s="366"/>
      <c r="G357" s="84"/>
    </row>
    <row r="358" spans="2:9" ht="24.75" customHeight="1" thickBot="1" x14ac:dyDescent="0.25">
      <c r="B358" s="204"/>
      <c r="C358" s="492"/>
      <c r="D358" s="206" t="s">
        <v>287</v>
      </c>
      <c r="E358" s="206"/>
      <c r="F358" s="139"/>
      <c r="G358" s="84"/>
    </row>
    <row r="359" spans="2:9" ht="13.5" thickBot="1" x14ac:dyDescent="0.25">
      <c r="B359" s="204"/>
      <c r="C359" s="209"/>
      <c r="D359" s="206"/>
      <c r="E359" s="206"/>
      <c r="F359" s="370"/>
      <c r="G359" s="84"/>
    </row>
    <row r="360" spans="2:9" ht="12.75" customHeight="1" x14ac:dyDescent="0.2">
      <c r="B360" s="204"/>
      <c r="C360" s="492" t="s">
        <v>140</v>
      </c>
      <c r="D360" s="206" t="s">
        <v>133</v>
      </c>
      <c r="E360" s="206"/>
      <c r="F360" s="371"/>
      <c r="G360" s="84"/>
    </row>
    <row r="361" spans="2:9" ht="13.5" thickBot="1" x14ac:dyDescent="0.25">
      <c r="B361" s="204"/>
      <c r="C361" s="492"/>
      <c r="D361" s="206" t="s">
        <v>132</v>
      </c>
      <c r="E361" s="206"/>
      <c r="F361" s="369"/>
      <c r="G361" s="84"/>
    </row>
    <row r="362" spans="2:9" ht="13.5" thickBot="1" x14ac:dyDescent="0.25">
      <c r="B362" s="84"/>
      <c r="C362" s="209"/>
      <c r="D362" s="206"/>
      <c r="E362" s="206"/>
      <c r="F362" s="206"/>
      <c r="G362" s="84"/>
    </row>
    <row r="363" spans="2:9" ht="39" thickBot="1" x14ac:dyDescent="0.25">
      <c r="B363" s="84"/>
      <c r="C363" s="210" t="s">
        <v>72</v>
      </c>
      <c r="D363" s="206" t="s">
        <v>304</v>
      </c>
      <c r="E363" s="206"/>
      <c r="F363" s="372"/>
      <c r="G363" s="84"/>
    </row>
    <row r="364" spans="2:9" x14ac:dyDescent="0.2">
      <c r="B364" s="84"/>
      <c r="C364" s="84"/>
      <c r="D364" s="76"/>
      <c r="E364" s="206"/>
      <c r="F364" s="206"/>
      <c r="G364" s="84"/>
    </row>
    <row r="365" spans="2:9" x14ac:dyDescent="0.2">
      <c r="I365" s="86"/>
    </row>
    <row r="366" spans="2:9" x14ac:dyDescent="0.2">
      <c r="B366" s="129"/>
      <c r="C366" s="129"/>
      <c r="D366" s="198"/>
      <c r="E366" s="130"/>
      <c r="F366" s="198"/>
      <c r="G366" s="76"/>
    </row>
    <row r="367" spans="2:9" ht="16.5" customHeight="1" x14ac:dyDescent="0.2">
      <c r="B367" s="203"/>
      <c r="C367" s="482" t="s">
        <v>322</v>
      </c>
      <c r="D367" s="482"/>
      <c r="E367" s="482"/>
      <c r="F367" s="482"/>
      <c r="G367" s="103"/>
      <c r="H367" s="86"/>
      <c r="I367" s="86"/>
    </row>
    <row r="368" spans="2:9" ht="13.5" thickBot="1" x14ac:dyDescent="0.25">
      <c r="B368" s="204"/>
      <c r="C368" s="205"/>
      <c r="D368" s="206"/>
      <c r="E368" s="207"/>
      <c r="F368" s="206"/>
      <c r="G368" s="84"/>
      <c r="I368" s="208"/>
    </row>
    <row r="369" spans="2:10" ht="13.5" customHeight="1" x14ac:dyDescent="0.2">
      <c r="B369" s="204"/>
      <c r="C369" s="492" t="s">
        <v>307</v>
      </c>
      <c r="D369" s="206" t="s">
        <v>15</v>
      </c>
      <c r="E369" s="206"/>
      <c r="F369" s="365"/>
      <c r="G369" s="84"/>
      <c r="I369" s="478" t="s">
        <v>214</v>
      </c>
      <c r="J369" s="208"/>
    </row>
    <row r="370" spans="2:10" ht="13.5" thickBot="1" x14ac:dyDescent="0.25">
      <c r="B370" s="204"/>
      <c r="C370" s="492"/>
      <c r="D370" s="206" t="s">
        <v>53</v>
      </c>
      <c r="E370" s="206"/>
      <c r="F370" s="366"/>
      <c r="G370" s="84"/>
      <c r="I370" s="479"/>
    </row>
    <row r="371" spans="2:10" ht="13.5" thickBot="1" x14ac:dyDescent="0.25">
      <c r="B371" s="204"/>
      <c r="C371" s="492"/>
      <c r="D371" s="206" t="s">
        <v>119</v>
      </c>
      <c r="E371" s="206"/>
      <c r="F371" s="366"/>
      <c r="G371" s="204"/>
      <c r="H371" s="126"/>
      <c r="I371" s="172"/>
    </row>
    <row r="372" spans="2:10" x14ac:dyDescent="0.2">
      <c r="B372" s="204"/>
      <c r="C372" s="492"/>
      <c r="D372" s="206" t="s">
        <v>57</v>
      </c>
      <c r="E372" s="206"/>
      <c r="F372" s="367"/>
      <c r="G372" s="84"/>
      <c r="H372" s="126"/>
      <c r="I372" s="478" t="s">
        <v>272</v>
      </c>
    </row>
    <row r="373" spans="2:10" ht="13.5" thickBot="1" x14ac:dyDescent="0.25">
      <c r="B373" s="204"/>
      <c r="C373" s="492"/>
      <c r="D373" s="206" t="s">
        <v>58</v>
      </c>
      <c r="E373" s="206"/>
      <c r="F373" s="368"/>
      <c r="G373" s="84"/>
      <c r="H373" s="126"/>
      <c r="I373" s="479"/>
    </row>
    <row r="374" spans="2:10" ht="13.5" thickBot="1" x14ac:dyDescent="0.25">
      <c r="B374" s="204"/>
      <c r="C374" s="209"/>
      <c r="D374" s="206"/>
      <c r="E374" s="206"/>
      <c r="F374" s="206"/>
      <c r="G374" s="204"/>
      <c r="I374" s="208"/>
    </row>
    <row r="375" spans="2:10" ht="13.5" customHeight="1" x14ac:dyDescent="0.2">
      <c r="B375" s="204"/>
      <c r="C375" s="492" t="s">
        <v>134</v>
      </c>
      <c r="D375" s="206" t="s">
        <v>136</v>
      </c>
      <c r="E375" s="206"/>
      <c r="F375" s="365"/>
      <c r="G375" s="84"/>
      <c r="I375" s="208"/>
    </row>
    <row r="376" spans="2:10" ht="24.75" customHeight="1" thickBot="1" x14ac:dyDescent="0.25">
      <c r="B376" s="204"/>
      <c r="C376" s="492"/>
      <c r="D376" s="206" t="s">
        <v>287</v>
      </c>
      <c r="E376" s="206"/>
      <c r="F376" s="369"/>
      <c r="G376" s="84"/>
    </row>
    <row r="377" spans="2:10" ht="13.5" thickBot="1" x14ac:dyDescent="0.25">
      <c r="B377" s="204"/>
      <c r="C377" s="198"/>
      <c r="D377" s="206"/>
      <c r="E377" s="206"/>
      <c r="F377" s="206"/>
      <c r="G377" s="84"/>
    </row>
    <row r="378" spans="2:10" ht="12.75" customHeight="1" x14ac:dyDescent="0.2">
      <c r="B378" s="204"/>
      <c r="C378" s="492" t="s">
        <v>70</v>
      </c>
      <c r="D378" s="206" t="s">
        <v>305</v>
      </c>
      <c r="E378" s="206"/>
      <c r="F378" s="365"/>
      <c r="G378" s="84"/>
    </row>
    <row r="379" spans="2:10" x14ac:dyDescent="0.2">
      <c r="B379" s="204"/>
      <c r="C379" s="492"/>
      <c r="D379" s="206" t="s">
        <v>306</v>
      </c>
      <c r="E379" s="206"/>
      <c r="F379" s="366"/>
      <c r="G379" s="84"/>
    </row>
    <row r="380" spans="2:10" x14ac:dyDescent="0.2">
      <c r="B380" s="204"/>
      <c r="C380" s="492"/>
      <c r="D380" s="206" t="s">
        <v>273</v>
      </c>
      <c r="E380" s="206"/>
      <c r="F380" s="366"/>
      <c r="G380" s="84"/>
    </row>
    <row r="381" spans="2:10" x14ac:dyDescent="0.2">
      <c r="B381" s="204"/>
      <c r="C381" s="492"/>
      <c r="D381" s="206" t="s">
        <v>130</v>
      </c>
      <c r="E381" s="206"/>
      <c r="F381" s="366"/>
      <c r="G381" s="84"/>
    </row>
    <row r="382" spans="2:10" ht="24.75" customHeight="1" thickBot="1" x14ac:dyDescent="0.25">
      <c r="B382" s="204"/>
      <c r="C382" s="492"/>
      <c r="D382" s="206" t="s">
        <v>287</v>
      </c>
      <c r="E382" s="206"/>
      <c r="F382" s="139"/>
      <c r="G382" s="84"/>
    </row>
    <row r="383" spans="2:10" ht="13.5" thickBot="1" x14ac:dyDescent="0.25">
      <c r="B383" s="204"/>
      <c r="C383" s="209"/>
      <c r="D383" s="206"/>
      <c r="E383" s="206"/>
      <c r="F383" s="370"/>
      <c r="G383" s="84"/>
    </row>
    <row r="384" spans="2:10" ht="12.75" customHeight="1" x14ac:dyDescent="0.2">
      <c r="B384" s="204"/>
      <c r="C384" s="492" t="s">
        <v>140</v>
      </c>
      <c r="D384" s="206" t="s">
        <v>133</v>
      </c>
      <c r="E384" s="206"/>
      <c r="F384" s="371"/>
      <c r="G384" s="84"/>
    </row>
    <row r="385" spans="2:10" ht="13.5" thickBot="1" x14ac:dyDescent="0.25">
      <c r="B385" s="204"/>
      <c r="C385" s="492"/>
      <c r="D385" s="206" t="s">
        <v>132</v>
      </c>
      <c r="E385" s="206"/>
      <c r="F385" s="369"/>
      <c r="G385" s="84"/>
    </row>
    <row r="386" spans="2:10" ht="13.5" thickBot="1" x14ac:dyDescent="0.25">
      <c r="B386" s="84"/>
      <c r="C386" s="209"/>
      <c r="D386" s="206"/>
      <c r="E386" s="206"/>
      <c r="F386" s="206"/>
      <c r="G386" s="84"/>
    </row>
    <row r="387" spans="2:10" ht="39" thickBot="1" x14ac:dyDescent="0.25">
      <c r="B387" s="84"/>
      <c r="C387" s="210" t="s">
        <v>72</v>
      </c>
      <c r="D387" s="206" t="s">
        <v>304</v>
      </c>
      <c r="E387" s="206"/>
      <c r="F387" s="372"/>
      <c r="G387" s="84"/>
    </row>
    <row r="388" spans="2:10" x14ac:dyDescent="0.2">
      <c r="B388" s="84"/>
      <c r="C388" s="84"/>
      <c r="D388" s="76"/>
      <c r="E388" s="206"/>
      <c r="F388" s="206"/>
      <c r="G388" s="84"/>
    </row>
    <row r="389" spans="2:10" x14ac:dyDescent="0.2">
      <c r="I389" s="86"/>
    </row>
    <row r="390" spans="2:10" x14ac:dyDescent="0.2">
      <c r="B390" s="129"/>
      <c r="C390" s="129"/>
      <c r="D390" s="198"/>
      <c r="E390" s="130"/>
      <c r="F390" s="198"/>
      <c r="G390" s="76"/>
    </row>
    <row r="391" spans="2:10" ht="16.5" customHeight="1" x14ac:dyDescent="0.2">
      <c r="B391" s="203"/>
      <c r="C391" s="482" t="s">
        <v>323</v>
      </c>
      <c r="D391" s="482"/>
      <c r="E391" s="482"/>
      <c r="F391" s="482"/>
      <c r="G391" s="103"/>
      <c r="H391" s="86"/>
      <c r="I391" s="86"/>
    </row>
    <row r="392" spans="2:10" ht="13.5" thickBot="1" x14ac:dyDescent="0.25">
      <c r="B392" s="204"/>
      <c r="C392" s="205"/>
      <c r="D392" s="206"/>
      <c r="E392" s="207"/>
      <c r="F392" s="206"/>
      <c r="G392" s="84"/>
      <c r="I392" s="208"/>
    </row>
    <row r="393" spans="2:10" ht="13.5" customHeight="1" x14ac:dyDescent="0.2">
      <c r="B393" s="204"/>
      <c r="C393" s="492" t="s">
        <v>307</v>
      </c>
      <c r="D393" s="206" t="s">
        <v>15</v>
      </c>
      <c r="E393" s="206"/>
      <c r="F393" s="365"/>
      <c r="G393" s="84"/>
      <c r="I393" s="478" t="s">
        <v>214</v>
      </c>
      <c r="J393" s="208"/>
    </row>
    <row r="394" spans="2:10" ht="13.5" thickBot="1" x14ac:dyDescent="0.25">
      <c r="B394" s="204"/>
      <c r="C394" s="492"/>
      <c r="D394" s="206" t="s">
        <v>53</v>
      </c>
      <c r="E394" s="206"/>
      <c r="F394" s="366"/>
      <c r="G394" s="84"/>
      <c r="I394" s="479"/>
    </row>
    <row r="395" spans="2:10" ht="13.5" thickBot="1" x14ac:dyDescent="0.25">
      <c r="B395" s="204"/>
      <c r="C395" s="492"/>
      <c r="D395" s="206" t="s">
        <v>119</v>
      </c>
      <c r="E395" s="206"/>
      <c r="F395" s="366"/>
      <c r="G395" s="204"/>
      <c r="H395" s="126"/>
      <c r="I395" s="172"/>
    </row>
    <row r="396" spans="2:10" x14ac:dyDescent="0.2">
      <c r="B396" s="204"/>
      <c r="C396" s="492"/>
      <c r="D396" s="206" t="s">
        <v>57</v>
      </c>
      <c r="E396" s="206"/>
      <c r="F396" s="367"/>
      <c r="G396" s="84"/>
      <c r="H396" s="126"/>
      <c r="I396" s="478" t="s">
        <v>272</v>
      </c>
    </row>
    <row r="397" spans="2:10" ht="13.5" thickBot="1" x14ac:dyDescent="0.25">
      <c r="B397" s="204"/>
      <c r="C397" s="492"/>
      <c r="D397" s="206" t="s">
        <v>58</v>
      </c>
      <c r="E397" s="206"/>
      <c r="F397" s="368"/>
      <c r="G397" s="84"/>
      <c r="H397" s="126"/>
      <c r="I397" s="479"/>
    </row>
    <row r="398" spans="2:10" ht="13.5" thickBot="1" x14ac:dyDescent="0.25">
      <c r="B398" s="204"/>
      <c r="C398" s="209"/>
      <c r="D398" s="206"/>
      <c r="E398" s="206"/>
      <c r="F398" s="206"/>
      <c r="G398" s="204"/>
      <c r="I398" s="208"/>
    </row>
    <row r="399" spans="2:10" ht="13.5" customHeight="1" x14ac:dyDescent="0.2">
      <c r="B399" s="204"/>
      <c r="C399" s="492" t="s">
        <v>134</v>
      </c>
      <c r="D399" s="206" t="s">
        <v>136</v>
      </c>
      <c r="E399" s="206"/>
      <c r="F399" s="365"/>
      <c r="G399" s="84"/>
      <c r="I399" s="208"/>
    </row>
    <row r="400" spans="2:10" ht="24.75" customHeight="1" thickBot="1" x14ac:dyDescent="0.25">
      <c r="B400" s="204"/>
      <c r="C400" s="492"/>
      <c r="D400" s="206" t="s">
        <v>287</v>
      </c>
      <c r="E400" s="206"/>
      <c r="F400" s="369"/>
      <c r="G400" s="84"/>
    </row>
    <row r="401" spans="2:9" ht="13.5" thickBot="1" x14ac:dyDescent="0.25">
      <c r="B401" s="204"/>
      <c r="C401" s="198"/>
      <c r="D401" s="206"/>
      <c r="E401" s="206"/>
      <c r="F401" s="206"/>
      <c r="G401" s="84"/>
    </row>
    <row r="402" spans="2:9" ht="12.75" customHeight="1" x14ac:dyDescent="0.2">
      <c r="B402" s="204"/>
      <c r="C402" s="492" t="s">
        <v>70</v>
      </c>
      <c r="D402" s="206" t="s">
        <v>305</v>
      </c>
      <c r="E402" s="206"/>
      <c r="F402" s="365"/>
      <c r="G402" s="84"/>
    </row>
    <row r="403" spans="2:9" x14ac:dyDescent="0.2">
      <c r="B403" s="204"/>
      <c r="C403" s="492"/>
      <c r="D403" s="206" t="s">
        <v>306</v>
      </c>
      <c r="E403" s="206"/>
      <c r="F403" s="366"/>
      <c r="G403" s="84"/>
    </row>
    <row r="404" spans="2:9" x14ac:dyDescent="0.2">
      <c r="B404" s="204"/>
      <c r="C404" s="492"/>
      <c r="D404" s="206" t="s">
        <v>273</v>
      </c>
      <c r="E404" s="206"/>
      <c r="F404" s="366"/>
      <c r="G404" s="84"/>
    </row>
    <row r="405" spans="2:9" x14ac:dyDescent="0.2">
      <c r="B405" s="204"/>
      <c r="C405" s="492"/>
      <c r="D405" s="206" t="s">
        <v>130</v>
      </c>
      <c r="E405" s="206"/>
      <c r="F405" s="366"/>
      <c r="G405" s="84"/>
    </row>
    <row r="406" spans="2:9" ht="24.75" customHeight="1" thickBot="1" x14ac:dyDescent="0.25">
      <c r="B406" s="204"/>
      <c r="C406" s="492"/>
      <c r="D406" s="206" t="s">
        <v>287</v>
      </c>
      <c r="E406" s="206"/>
      <c r="F406" s="139"/>
      <c r="G406" s="84"/>
    </row>
    <row r="407" spans="2:9" ht="13.5" thickBot="1" x14ac:dyDescent="0.25">
      <c r="B407" s="204"/>
      <c r="C407" s="209"/>
      <c r="D407" s="206"/>
      <c r="E407" s="206"/>
      <c r="F407" s="370"/>
      <c r="G407" s="84"/>
    </row>
    <row r="408" spans="2:9" ht="12.75" customHeight="1" x14ac:dyDescent="0.2">
      <c r="B408" s="204"/>
      <c r="C408" s="492" t="s">
        <v>140</v>
      </c>
      <c r="D408" s="206" t="s">
        <v>133</v>
      </c>
      <c r="E408" s="206"/>
      <c r="F408" s="371"/>
      <c r="G408" s="84"/>
    </row>
    <row r="409" spans="2:9" ht="13.5" thickBot="1" x14ac:dyDescent="0.25">
      <c r="B409" s="204"/>
      <c r="C409" s="492"/>
      <c r="D409" s="206" t="s">
        <v>132</v>
      </c>
      <c r="E409" s="206"/>
      <c r="F409" s="369"/>
      <c r="G409" s="84"/>
    </row>
    <row r="410" spans="2:9" ht="13.5" thickBot="1" x14ac:dyDescent="0.25">
      <c r="B410" s="84"/>
      <c r="C410" s="209"/>
      <c r="D410" s="206"/>
      <c r="E410" s="206"/>
      <c r="F410" s="206"/>
      <c r="G410" s="84"/>
    </row>
    <row r="411" spans="2:9" ht="39" thickBot="1" x14ac:dyDescent="0.25">
      <c r="B411" s="84"/>
      <c r="C411" s="210" t="s">
        <v>72</v>
      </c>
      <c r="D411" s="206" t="s">
        <v>304</v>
      </c>
      <c r="E411" s="206"/>
      <c r="F411" s="372"/>
      <c r="G411" s="84"/>
    </row>
    <row r="412" spans="2:9" x14ac:dyDescent="0.2">
      <c r="B412" s="84"/>
      <c r="C412" s="84"/>
      <c r="D412" s="76"/>
      <c r="E412" s="206"/>
      <c r="F412" s="206"/>
      <c r="G412" s="84"/>
    </row>
    <row r="413" spans="2:9" x14ac:dyDescent="0.2">
      <c r="I413" s="86"/>
    </row>
    <row r="414" spans="2:9" x14ac:dyDescent="0.2">
      <c r="B414" s="129"/>
      <c r="C414" s="129"/>
      <c r="D414" s="198"/>
      <c r="E414" s="130"/>
      <c r="F414" s="198"/>
      <c r="G414" s="76"/>
    </row>
    <row r="415" spans="2:9" ht="16.5" customHeight="1" x14ac:dyDescent="0.2">
      <c r="B415" s="203"/>
      <c r="C415" s="482" t="s">
        <v>324</v>
      </c>
      <c r="D415" s="482"/>
      <c r="E415" s="482"/>
      <c r="F415" s="482"/>
      <c r="G415" s="103"/>
      <c r="H415" s="86"/>
      <c r="I415" s="86"/>
    </row>
    <row r="416" spans="2:9" ht="13.5" thickBot="1" x14ac:dyDescent="0.25">
      <c r="B416" s="204"/>
      <c r="C416" s="205"/>
      <c r="D416" s="206"/>
      <c r="E416" s="207"/>
      <c r="F416" s="206"/>
      <c r="G416" s="84"/>
      <c r="I416" s="208"/>
    </row>
    <row r="417" spans="2:10" ht="13.5" customHeight="1" x14ac:dyDescent="0.2">
      <c r="B417" s="204"/>
      <c r="C417" s="492" t="s">
        <v>307</v>
      </c>
      <c r="D417" s="206" t="s">
        <v>15</v>
      </c>
      <c r="E417" s="206"/>
      <c r="F417" s="365"/>
      <c r="G417" s="84"/>
      <c r="I417" s="478" t="s">
        <v>214</v>
      </c>
      <c r="J417" s="208"/>
    </row>
    <row r="418" spans="2:10" ht="13.5" thickBot="1" x14ac:dyDescent="0.25">
      <c r="B418" s="204"/>
      <c r="C418" s="492"/>
      <c r="D418" s="206" t="s">
        <v>53</v>
      </c>
      <c r="E418" s="206"/>
      <c r="F418" s="366"/>
      <c r="G418" s="84"/>
      <c r="I418" s="479"/>
    </row>
    <row r="419" spans="2:10" ht="13.5" thickBot="1" x14ac:dyDescent="0.25">
      <c r="B419" s="204"/>
      <c r="C419" s="492"/>
      <c r="D419" s="206" t="s">
        <v>119</v>
      </c>
      <c r="E419" s="206"/>
      <c r="F419" s="366"/>
      <c r="G419" s="204"/>
      <c r="H419" s="126"/>
      <c r="I419" s="172"/>
    </row>
    <row r="420" spans="2:10" x14ac:dyDescent="0.2">
      <c r="B420" s="204"/>
      <c r="C420" s="492"/>
      <c r="D420" s="206" t="s">
        <v>57</v>
      </c>
      <c r="E420" s="206"/>
      <c r="F420" s="367"/>
      <c r="G420" s="84"/>
      <c r="H420" s="126"/>
      <c r="I420" s="478" t="s">
        <v>272</v>
      </c>
    </row>
    <row r="421" spans="2:10" ht="13.5" thickBot="1" x14ac:dyDescent="0.25">
      <c r="B421" s="204"/>
      <c r="C421" s="492"/>
      <c r="D421" s="206" t="s">
        <v>58</v>
      </c>
      <c r="E421" s="206"/>
      <c r="F421" s="368"/>
      <c r="G421" s="84"/>
      <c r="H421" s="126"/>
      <c r="I421" s="479"/>
    </row>
    <row r="422" spans="2:10" ht="13.5" thickBot="1" x14ac:dyDescent="0.25">
      <c r="B422" s="204"/>
      <c r="C422" s="209"/>
      <c r="D422" s="206"/>
      <c r="E422" s="206"/>
      <c r="F422" s="206"/>
      <c r="G422" s="204"/>
      <c r="I422" s="208"/>
    </row>
    <row r="423" spans="2:10" ht="13.5" customHeight="1" x14ac:dyDescent="0.2">
      <c r="B423" s="204"/>
      <c r="C423" s="492" t="s">
        <v>134</v>
      </c>
      <c r="D423" s="206" t="s">
        <v>136</v>
      </c>
      <c r="E423" s="206"/>
      <c r="F423" s="365"/>
      <c r="G423" s="84"/>
      <c r="I423" s="208"/>
    </row>
    <row r="424" spans="2:10" ht="24.75" customHeight="1" thickBot="1" x14ac:dyDescent="0.25">
      <c r="B424" s="204"/>
      <c r="C424" s="492"/>
      <c r="D424" s="206" t="s">
        <v>287</v>
      </c>
      <c r="E424" s="206"/>
      <c r="F424" s="369"/>
      <c r="G424" s="84"/>
    </row>
    <row r="425" spans="2:10" ht="13.5" thickBot="1" x14ac:dyDescent="0.25">
      <c r="B425" s="204"/>
      <c r="C425" s="198"/>
      <c r="D425" s="206"/>
      <c r="E425" s="206"/>
      <c r="F425" s="206"/>
      <c r="G425" s="84"/>
    </row>
    <row r="426" spans="2:10" ht="12.75" customHeight="1" x14ac:dyDescent="0.2">
      <c r="B426" s="204"/>
      <c r="C426" s="492" t="s">
        <v>70</v>
      </c>
      <c r="D426" s="206" t="s">
        <v>305</v>
      </c>
      <c r="E426" s="206"/>
      <c r="F426" s="365"/>
      <c r="G426" s="84"/>
    </row>
    <row r="427" spans="2:10" x14ac:dyDescent="0.2">
      <c r="B427" s="204"/>
      <c r="C427" s="492"/>
      <c r="D427" s="206" t="s">
        <v>306</v>
      </c>
      <c r="E427" s="206"/>
      <c r="F427" s="366"/>
      <c r="G427" s="84"/>
    </row>
    <row r="428" spans="2:10" x14ac:dyDescent="0.2">
      <c r="B428" s="204"/>
      <c r="C428" s="492"/>
      <c r="D428" s="206" t="s">
        <v>273</v>
      </c>
      <c r="E428" s="206"/>
      <c r="F428" s="366"/>
      <c r="G428" s="84"/>
    </row>
    <row r="429" spans="2:10" x14ac:dyDescent="0.2">
      <c r="B429" s="204"/>
      <c r="C429" s="492"/>
      <c r="D429" s="206" t="s">
        <v>130</v>
      </c>
      <c r="E429" s="206"/>
      <c r="F429" s="366"/>
      <c r="G429" s="84"/>
    </row>
    <row r="430" spans="2:10" ht="24.75" customHeight="1" thickBot="1" x14ac:dyDescent="0.25">
      <c r="B430" s="204"/>
      <c r="C430" s="492"/>
      <c r="D430" s="206" t="s">
        <v>287</v>
      </c>
      <c r="E430" s="206"/>
      <c r="F430" s="139"/>
      <c r="G430" s="84"/>
    </row>
    <row r="431" spans="2:10" ht="13.5" thickBot="1" x14ac:dyDescent="0.25">
      <c r="B431" s="204"/>
      <c r="C431" s="209"/>
      <c r="D431" s="206"/>
      <c r="E431" s="206"/>
      <c r="F431" s="370"/>
      <c r="G431" s="84"/>
    </row>
    <row r="432" spans="2:10" ht="12.75" customHeight="1" x14ac:dyDescent="0.2">
      <c r="B432" s="204"/>
      <c r="C432" s="492" t="s">
        <v>140</v>
      </c>
      <c r="D432" s="206" t="s">
        <v>133</v>
      </c>
      <c r="E432" s="206"/>
      <c r="F432" s="371"/>
      <c r="G432" s="84"/>
    </row>
    <row r="433" spans="2:10" ht="13.5" thickBot="1" x14ac:dyDescent="0.25">
      <c r="B433" s="204"/>
      <c r="C433" s="492"/>
      <c r="D433" s="206" t="s">
        <v>132</v>
      </c>
      <c r="E433" s="206"/>
      <c r="F433" s="369"/>
      <c r="G433" s="84"/>
    </row>
    <row r="434" spans="2:10" ht="13.5" thickBot="1" x14ac:dyDescent="0.25">
      <c r="B434" s="84"/>
      <c r="C434" s="209"/>
      <c r="D434" s="206"/>
      <c r="E434" s="206"/>
      <c r="F434" s="206"/>
      <c r="G434" s="84"/>
    </row>
    <row r="435" spans="2:10" ht="39" thickBot="1" x14ac:dyDescent="0.25">
      <c r="B435" s="84"/>
      <c r="C435" s="210" t="s">
        <v>72</v>
      </c>
      <c r="D435" s="206" t="s">
        <v>304</v>
      </c>
      <c r="E435" s="206"/>
      <c r="F435" s="372"/>
      <c r="G435" s="84"/>
    </row>
    <row r="436" spans="2:10" x14ac:dyDescent="0.2">
      <c r="B436" s="84"/>
      <c r="C436" s="84"/>
      <c r="D436" s="76"/>
      <c r="E436" s="206"/>
      <c r="F436" s="206"/>
      <c r="G436" s="84"/>
    </row>
    <row r="437" spans="2:10" x14ac:dyDescent="0.2">
      <c r="I437" s="86"/>
    </row>
    <row r="438" spans="2:10" x14ac:dyDescent="0.2">
      <c r="B438" s="129"/>
      <c r="C438" s="129"/>
      <c r="D438" s="198"/>
      <c r="E438" s="130"/>
      <c r="F438" s="198"/>
      <c r="G438" s="76"/>
    </row>
    <row r="439" spans="2:10" ht="16.5" customHeight="1" x14ac:dyDescent="0.2">
      <c r="B439" s="203"/>
      <c r="C439" s="482" t="s">
        <v>325</v>
      </c>
      <c r="D439" s="482"/>
      <c r="E439" s="482"/>
      <c r="F439" s="482"/>
      <c r="G439" s="103"/>
      <c r="H439" s="86"/>
      <c r="I439" s="86"/>
    </row>
    <row r="440" spans="2:10" ht="13.5" thickBot="1" x14ac:dyDescent="0.25">
      <c r="B440" s="204"/>
      <c r="C440" s="205"/>
      <c r="D440" s="206"/>
      <c r="E440" s="207"/>
      <c r="F440" s="206"/>
      <c r="G440" s="84"/>
      <c r="I440" s="208"/>
    </row>
    <row r="441" spans="2:10" ht="13.5" customHeight="1" x14ac:dyDescent="0.2">
      <c r="B441" s="204"/>
      <c r="C441" s="492" t="s">
        <v>307</v>
      </c>
      <c r="D441" s="206" t="s">
        <v>15</v>
      </c>
      <c r="E441" s="206"/>
      <c r="F441" s="365"/>
      <c r="G441" s="84"/>
      <c r="I441" s="478" t="s">
        <v>214</v>
      </c>
      <c r="J441" s="208"/>
    </row>
    <row r="442" spans="2:10" ht="13.5" thickBot="1" x14ac:dyDescent="0.25">
      <c r="B442" s="204"/>
      <c r="C442" s="492"/>
      <c r="D442" s="206" t="s">
        <v>53</v>
      </c>
      <c r="E442" s="206"/>
      <c r="F442" s="366"/>
      <c r="G442" s="84"/>
      <c r="I442" s="479"/>
    </row>
    <row r="443" spans="2:10" ht="13.5" thickBot="1" x14ac:dyDescent="0.25">
      <c r="B443" s="204"/>
      <c r="C443" s="492"/>
      <c r="D443" s="206" t="s">
        <v>119</v>
      </c>
      <c r="E443" s="206"/>
      <c r="F443" s="366"/>
      <c r="G443" s="204"/>
      <c r="H443" s="126"/>
      <c r="I443" s="172"/>
    </row>
    <row r="444" spans="2:10" x14ac:dyDescent="0.2">
      <c r="B444" s="204"/>
      <c r="C444" s="492"/>
      <c r="D444" s="206" t="s">
        <v>57</v>
      </c>
      <c r="E444" s="206"/>
      <c r="F444" s="367"/>
      <c r="G444" s="84"/>
      <c r="H444" s="126"/>
      <c r="I444" s="478" t="s">
        <v>272</v>
      </c>
    </row>
    <row r="445" spans="2:10" ht="13.5" thickBot="1" x14ac:dyDescent="0.25">
      <c r="B445" s="204"/>
      <c r="C445" s="492"/>
      <c r="D445" s="206" t="s">
        <v>58</v>
      </c>
      <c r="E445" s="206"/>
      <c r="F445" s="368"/>
      <c r="G445" s="84"/>
      <c r="H445" s="126"/>
      <c r="I445" s="479"/>
    </row>
    <row r="446" spans="2:10" ht="13.5" thickBot="1" x14ac:dyDescent="0.25">
      <c r="B446" s="204"/>
      <c r="C446" s="209"/>
      <c r="D446" s="206"/>
      <c r="E446" s="206"/>
      <c r="F446" s="206"/>
      <c r="G446" s="204"/>
      <c r="I446" s="208"/>
    </row>
    <row r="447" spans="2:10" ht="13.5" customHeight="1" x14ac:dyDescent="0.2">
      <c r="B447" s="204"/>
      <c r="C447" s="492" t="s">
        <v>134</v>
      </c>
      <c r="D447" s="206" t="s">
        <v>136</v>
      </c>
      <c r="E447" s="206"/>
      <c r="F447" s="365"/>
      <c r="G447" s="84"/>
      <c r="I447" s="208"/>
    </row>
    <row r="448" spans="2:10" ht="24.75" customHeight="1" thickBot="1" x14ac:dyDescent="0.25">
      <c r="B448" s="204"/>
      <c r="C448" s="492"/>
      <c r="D448" s="206" t="s">
        <v>287</v>
      </c>
      <c r="E448" s="206"/>
      <c r="F448" s="369"/>
      <c r="G448" s="84"/>
    </row>
    <row r="449" spans="2:9" ht="13.5" thickBot="1" x14ac:dyDescent="0.25">
      <c r="B449" s="204"/>
      <c r="C449" s="198"/>
      <c r="D449" s="206"/>
      <c r="E449" s="206"/>
      <c r="F449" s="206"/>
      <c r="G449" s="84"/>
    </row>
    <row r="450" spans="2:9" ht="12.75" customHeight="1" x14ac:dyDescent="0.2">
      <c r="B450" s="204"/>
      <c r="C450" s="492" t="s">
        <v>70</v>
      </c>
      <c r="D450" s="206" t="s">
        <v>305</v>
      </c>
      <c r="E450" s="206"/>
      <c r="F450" s="365"/>
      <c r="G450" s="84"/>
    </row>
    <row r="451" spans="2:9" x14ac:dyDescent="0.2">
      <c r="B451" s="204"/>
      <c r="C451" s="492"/>
      <c r="D451" s="206" t="s">
        <v>306</v>
      </c>
      <c r="E451" s="206"/>
      <c r="F451" s="366"/>
      <c r="G451" s="84"/>
    </row>
    <row r="452" spans="2:9" x14ac:dyDescent="0.2">
      <c r="B452" s="204"/>
      <c r="C452" s="492"/>
      <c r="D452" s="206" t="s">
        <v>273</v>
      </c>
      <c r="E452" s="206"/>
      <c r="F452" s="366"/>
      <c r="G452" s="84"/>
    </row>
    <row r="453" spans="2:9" x14ac:dyDescent="0.2">
      <c r="B453" s="204"/>
      <c r="C453" s="492"/>
      <c r="D453" s="206" t="s">
        <v>130</v>
      </c>
      <c r="E453" s="206"/>
      <c r="F453" s="366"/>
      <c r="G453" s="84"/>
    </row>
    <row r="454" spans="2:9" ht="24.75" customHeight="1" thickBot="1" x14ac:dyDescent="0.25">
      <c r="B454" s="204"/>
      <c r="C454" s="492"/>
      <c r="D454" s="206" t="s">
        <v>287</v>
      </c>
      <c r="E454" s="206"/>
      <c r="F454" s="139"/>
      <c r="G454" s="84"/>
    </row>
    <row r="455" spans="2:9" ht="13.5" thickBot="1" x14ac:dyDescent="0.25">
      <c r="B455" s="204"/>
      <c r="C455" s="209"/>
      <c r="D455" s="206"/>
      <c r="E455" s="206"/>
      <c r="F455" s="370"/>
      <c r="G455" s="84"/>
    </row>
    <row r="456" spans="2:9" ht="12.75" customHeight="1" x14ac:dyDescent="0.2">
      <c r="B456" s="204"/>
      <c r="C456" s="492" t="s">
        <v>140</v>
      </c>
      <c r="D456" s="206" t="s">
        <v>133</v>
      </c>
      <c r="E456" s="206"/>
      <c r="F456" s="371"/>
      <c r="G456" s="84"/>
    </row>
    <row r="457" spans="2:9" ht="13.5" thickBot="1" x14ac:dyDescent="0.25">
      <c r="B457" s="204"/>
      <c r="C457" s="492"/>
      <c r="D457" s="206" t="s">
        <v>132</v>
      </c>
      <c r="E457" s="206"/>
      <c r="F457" s="369"/>
      <c r="G457" s="84"/>
    </row>
    <row r="458" spans="2:9" ht="13.5" thickBot="1" x14ac:dyDescent="0.25">
      <c r="B458" s="84"/>
      <c r="C458" s="209"/>
      <c r="D458" s="206"/>
      <c r="E458" s="206"/>
      <c r="F458" s="206"/>
      <c r="G458" s="84"/>
    </row>
    <row r="459" spans="2:9" ht="39" thickBot="1" x14ac:dyDescent="0.25">
      <c r="B459" s="84"/>
      <c r="C459" s="210" t="s">
        <v>72</v>
      </c>
      <c r="D459" s="206" t="s">
        <v>304</v>
      </c>
      <c r="E459" s="206"/>
      <c r="F459" s="372"/>
      <c r="G459" s="84"/>
    </row>
    <row r="460" spans="2:9" x14ac:dyDescent="0.2">
      <c r="B460" s="84"/>
      <c r="C460" s="84"/>
      <c r="D460" s="76"/>
      <c r="E460" s="206"/>
      <c r="F460" s="206"/>
      <c r="G460" s="84"/>
    </row>
    <row r="461" spans="2:9" x14ac:dyDescent="0.2">
      <c r="I461" s="86"/>
    </row>
    <row r="462" spans="2:9" x14ac:dyDescent="0.2">
      <c r="B462" s="129"/>
      <c r="C462" s="129"/>
      <c r="D462" s="198"/>
      <c r="E462" s="130"/>
      <c r="F462" s="198"/>
      <c r="G462" s="76"/>
    </row>
    <row r="463" spans="2:9" ht="16.5" customHeight="1" x14ac:dyDescent="0.2">
      <c r="B463" s="203"/>
      <c r="C463" s="482" t="s">
        <v>326</v>
      </c>
      <c r="D463" s="482"/>
      <c r="E463" s="482"/>
      <c r="F463" s="482"/>
      <c r="G463" s="103"/>
      <c r="H463" s="86"/>
      <c r="I463" s="86"/>
    </row>
    <row r="464" spans="2:9" ht="13.5" thickBot="1" x14ac:dyDescent="0.25">
      <c r="B464" s="204"/>
      <c r="C464" s="205"/>
      <c r="D464" s="206"/>
      <c r="E464" s="207"/>
      <c r="F464" s="206"/>
      <c r="G464" s="84"/>
      <c r="I464" s="208"/>
    </row>
    <row r="465" spans="2:10" ht="13.5" customHeight="1" x14ac:dyDescent="0.2">
      <c r="B465" s="204"/>
      <c r="C465" s="492" t="s">
        <v>307</v>
      </c>
      <c r="D465" s="206" t="s">
        <v>15</v>
      </c>
      <c r="E465" s="206"/>
      <c r="F465" s="365"/>
      <c r="G465" s="84"/>
      <c r="I465" s="478" t="s">
        <v>214</v>
      </c>
      <c r="J465" s="208"/>
    </row>
    <row r="466" spans="2:10" ht="13.5" thickBot="1" x14ac:dyDescent="0.25">
      <c r="B466" s="204"/>
      <c r="C466" s="492"/>
      <c r="D466" s="206" t="s">
        <v>53</v>
      </c>
      <c r="E466" s="206"/>
      <c r="F466" s="366"/>
      <c r="G466" s="84"/>
      <c r="I466" s="479"/>
    </row>
    <row r="467" spans="2:10" ht="13.5" thickBot="1" x14ac:dyDescent="0.25">
      <c r="B467" s="204"/>
      <c r="C467" s="492"/>
      <c r="D467" s="206" t="s">
        <v>119</v>
      </c>
      <c r="E467" s="206"/>
      <c r="F467" s="366"/>
      <c r="G467" s="204"/>
      <c r="H467" s="126"/>
      <c r="I467" s="172"/>
    </row>
    <row r="468" spans="2:10" x14ac:dyDescent="0.2">
      <c r="B468" s="204"/>
      <c r="C468" s="492"/>
      <c r="D468" s="206" t="s">
        <v>57</v>
      </c>
      <c r="E468" s="206"/>
      <c r="F468" s="367"/>
      <c r="G468" s="84"/>
      <c r="H468" s="126"/>
      <c r="I468" s="478" t="s">
        <v>272</v>
      </c>
    </row>
    <row r="469" spans="2:10" ht="13.5" thickBot="1" x14ac:dyDescent="0.25">
      <c r="B469" s="204"/>
      <c r="C469" s="492"/>
      <c r="D469" s="206" t="s">
        <v>58</v>
      </c>
      <c r="E469" s="206"/>
      <c r="F469" s="368"/>
      <c r="G469" s="84"/>
      <c r="H469" s="126"/>
      <c r="I469" s="479"/>
    </row>
    <row r="470" spans="2:10" ht="13.5" thickBot="1" x14ac:dyDescent="0.25">
      <c r="B470" s="204"/>
      <c r="C470" s="209"/>
      <c r="D470" s="206"/>
      <c r="E470" s="206"/>
      <c r="F470" s="206"/>
      <c r="G470" s="204"/>
      <c r="I470" s="208"/>
    </row>
    <row r="471" spans="2:10" ht="13.5" customHeight="1" x14ac:dyDescent="0.2">
      <c r="B471" s="204"/>
      <c r="C471" s="492" t="s">
        <v>134</v>
      </c>
      <c r="D471" s="206" t="s">
        <v>136</v>
      </c>
      <c r="E471" s="206"/>
      <c r="F471" s="365"/>
      <c r="G471" s="84"/>
      <c r="I471" s="208"/>
    </row>
    <row r="472" spans="2:10" ht="24.75" customHeight="1" thickBot="1" x14ac:dyDescent="0.25">
      <c r="B472" s="204"/>
      <c r="C472" s="492"/>
      <c r="D472" s="206" t="s">
        <v>287</v>
      </c>
      <c r="E472" s="206"/>
      <c r="F472" s="369"/>
      <c r="G472" s="84"/>
    </row>
    <row r="473" spans="2:10" ht="13.5" thickBot="1" x14ac:dyDescent="0.25">
      <c r="B473" s="204"/>
      <c r="C473" s="198"/>
      <c r="D473" s="206"/>
      <c r="E473" s="206"/>
      <c r="F473" s="206"/>
      <c r="G473" s="84"/>
    </row>
    <row r="474" spans="2:10" ht="12.75" customHeight="1" x14ac:dyDescent="0.2">
      <c r="B474" s="204"/>
      <c r="C474" s="492" t="s">
        <v>70</v>
      </c>
      <c r="D474" s="206" t="s">
        <v>305</v>
      </c>
      <c r="E474" s="206"/>
      <c r="F474" s="365"/>
      <c r="G474" s="84"/>
    </row>
    <row r="475" spans="2:10" x14ac:dyDescent="0.2">
      <c r="B475" s="204"/>
      <c r="C475" s="492"/>
      <c r="D475" s="206" t="s">
        <v>306</v>
      </c>
      <c r="E475" s="206"/>
      <c r="F475" s="366"/>
      <c r="G475" s="84"/>
    </row>
    <row r="476" spans="2:10" x14ac:dyDescent="0.2">
      <c r="B476" s="204"/>
      <c r="C476" s="492"/>
      <c r="D476" s="206" t="s">
        <v>273</v>
      </c>
      <c r="E476" s="206"/>
      <c r="F476" s="366"/>
      <c r="G476" s="84"/>
    </row>
    <row r="477" spans="2:10" x14ac:dyDescent="0.2">
      <c r="B477" s="204"/>
      <c r="C477" s="492"/>
      <c r="D477" s="206" t="s">
        <v>130</v>
      </c>
      <c r="E477" s="206"/>
      <c r="F477" s="366"/>
      <c r="G477" s="84"/>
    </row>
    <row r="478" spans="2:10" ht="24.75" customHeight="1" thickBot="1" x14ac:dyDescent="0.25">
      <c r="B478" s="204"/>
      <c r="C478" s="492"/>
      <c r="D478" s="206" t="s">
        <v>287</v>
      </c>
      <c r="E478" s="206"/>
      <c r="F478" s="139"/>
      <c r="G478" s="84"/>
    </row>
    <row r="479" spans="2:10" ht="13.5" thickBot="1" x14ac:dyDescent="0.25">
      <c r="B479" s="204"/>
      <c r="C479" s="209"/>
      <c r="D479" s="206"/>
      <c r="E479" s="206"/>
      <c r="F479" s="370"/>
      <c r="G479" s="84"/>
    </row>
    <row r="480" spans="2:10" ht="12.75" customHeight="1" x14ac:dyDescent="0.2">
      <c r="B480" s="204"/>
      <c r="C480" s="492" t="s">
        <v>140</v>
      </c>
      <c r="D480" s="206" t="s">
        <v>133</v>
      </c>
      <c r="E480" s="206"/>
      <c r="F480" s="371"/>
      <c r="G480" s="84"/>
    </row>
    <row r="481" spans="2:10" ht="13.5" thickBot="1" x14ac:dyDescent="0.25">
      <c r="B481" s="204"/>
      <c r="C481" s="492"/>
      <c r="D481" s="206" t="s">
        <v>132</v>
      </c>
      <c r="E481" s="206"/>
      <c r="F481" s="369"/>
      <c r="G481" s="84"/>
    </row>
    <row r="482" spans="2:10" ht="13.5" thickBot="1" x14ac:dyDescent="0.25">
      <c r="B482" s="84"/>
      <c r="C482" s="209"/>
      <c r="D482" s="206"/>
      <c r="E482" s="206"/>
      <c r="F482" s="206"/>
      <c r="G482" s="84"/>
    </row>
    <row r="483" spans="2:10" ht="39" thickBot="1" x14ac:dyDescent="0.25">
      <c r="B483" s="84"/>
      <c r="C483" s="210" t="s">
        <v>72</v>
      </c>
      <c r="D483" s="206" t="s">
        <v>304</v>
      </c>
      <c r="E483" s="206"/>
      <c r="F483" s="372"/>
      <c r="G483" s="84"/>
    </row>
    <row r="484" spans="2:10" x14ac:dyDescent="0.2">
      <c r="B484" s="84"/>
      <c r="C484" s="84"/>
      <c r="D484" s="76"/>
      <c r="E484" s="206"/>
      <c r="F484" s="206"/>
      <c r="G484" s="84"/>
    </row>
    <row r="485" spans="2:10" x14ac:dyDescent="0.2">
      <c r="I485" s="86"/>
    </row>
    <row r="486" spans="2:10" x14ac:dyDescent="0.2">
      <c r="B486" s="129"/>
      <c r="C486" s="129"/>
      <c r="D486" s="198"/>
      <c r="E486" s="130"/>
      <c r="F486" s="198"/>
      <c r="G486" s="76"/>
    </row>
    <row r="487" spans="2:10" ht="16.5" customHeight="1" x14ac:dyDescent="0.2">
      <c r="B487" s="203"/>
      <c r="C487" s="482" t="s">
        <v>327</v>
      </c>
      <c r="D487" s="482"/>
      <c r="E487" s="482"/>
      <c r="F487" s="482"/>
      <c r="G487" s="103"/>
      <c r="H487" s="86"/>
      <c r="I487" s="86"/>
    </row>
    <row r="488" spans="2:10" ht="13.5" thickBot="1" x14ac:dyDescent="0.25">
      <c r="B488" s="204"/>
      <c r="C488" s="205"/>
      <c r="D488" s="206"/>
      <c r="E488" s="207"/>
      <c r="F488" s="206"/>
      <c r="G488" s="84"/>
      <c r="I488" s="208"/>
    </row>
    <row r="489" spans="2:10" ht="13.5" customHeight="1" x14ac:dyDescent="0.2">
      <c r="B489" s="204"/>
      <c r="C489" s="492" t="s">
        <v>307</v>
      </c>
      <c r="D489" s="206" t="s">
        <v>15</v>
      </c>
      <c r="E489" s="206"/>
      <c r="F489" s="365"/>
      <c r="G489" s="84"/>
      <c r="I489" s="478" t="s">
        <v>214</v>
      </c>
      <c r="J489" s="208"/>
    </row>
    <row r="490" spans="2:10" ht="13.5" thickBot="1" x14ac:dyDescent="0.25">
      <c r="B490" s="204"/>
      <c r="C490" s="492"/>
      <c r="D490" s="206" t="s">
        <v>53</v>
      </c>
      <c r="E490" s="206"/>
      <c r="F490" s="366"/>
      <c r="G490" s="84"/>
      <c r="I490" s="479"/>
    </row>
    <row r="491" spans="2:10" ht="13.5" thickBot="1" x14ac:dyDescent="0.25">
      <c r="B491" s="204"/>
      <c r="C491" s="492"/>
      <c r="D491" s="206" t="s">
        <v>119</v>
      </c>
      <c r="E491" s="206"/>
      <c r="F491" s="366"/>
      <c r="G491" s="204"/>
      <c r="H491" s="126"/>
      <c r="I491" s="172"/>
    </row>
    <row r="492" spans="2:10" x14ac:dyDescent="0.2">
      <c r="B492" s="204"/>
      <c r="C492" s="492"/>
      <c r="D492" s="206" t="s">
        <v>57</v>
      </c>
      <c r="E492" s="206"/>
      <c r="F492" s="367"/>
      <c r="G492" s="84"/>
      <c r="H492" s="126"/>
      <c r="I492" s="478" t="s">
        <v>272</v>
      </c>
    </row>
    <row r="493" spans="2:10" ht="13.5" thickBot="1" x14ac:dyDescent="0.25">
      <c r="B493" s="204"/>
      <c r="C493" s="492"/>
      <c r="D493" s="206" t="s">
        <v>58</v>
      </c>
      <c r="E493" s="206"/>
      <c r="F493" s="368"/>
      <c r="G493" s="84"/>
      <c r="H493" s="126"/>
      <c r="I493" s="479"/>
    </row>
    <row r="494" spans="2:10" ht="13.5" thickBot="1" x14ac:dyDescent="0.25">
      <c r="B494" s="204"/>
      <c r="C494" s="209"/>
      <c r="D494" s="206"/>
      <c r="E494" s="206"/>
      <c r="F494" s="206"/>
      <c r="G494" s="204"/>
      <c r="I494" s="208"/>
    </row>
    <row r="495" spans="2:10" ht="13.5" customHeight="1" x14ac:dyDescent="0.2">
      <c r="B495" s="204"/>
      <c r="C495" s="492" t="s">
        <v>134</v>
      </c>
      <c r="D495" s="206" t="s">
        <v>136</v>
      </c>
      <c r="E495" s="206"/>
      <c r="F495" s="365"/>
      <c r="G495" s="84"/>
      <c r="I495" s="208"/>
    </row>
    <row r="496" spans="2:10" ht="24.75" customHeight="1" thickBot="1" x14ac:dyDescent="0.25">
      <c r="B496" s="204"/>
      <c r="C496" s="492"/>
      <c r="D496" s="206" t="s">
        <v>287</v>
      </c>
      <c r="E496" s="206"/>
      <c r="F496" s="369"/>
      <c r="G496" s="84"/>
    </row>
    <row r="497" spans="2:9" ht="13.5" thickBot="1" x14ac:dyDescent="0.25">
      <c r="B497" s="204"/>
      <c r="C497" s="198"/>
      <c r="D497" s="206"/>
      <c r="E497" s="206"/>
      <c r="F497" s="206"/>
      <c r="G497" s="84"/>
    </row>
    <row r="498" spans="2:9" ht="12.75" customHeight="1" x14ac:dyDescent="0.2">
      <c r="B498" s="204"/>
      <c r="C498" s="492" t="s">
        <v>70</v>
      </c>
      <c r="D498" s="206" t="s">
        <v>305</v>
      </c>
      <c r="E498" s="206"/>
      <c r="F498" s="365"/>
      <c r="G498" s="84"/>
    </row>
    <row r="499" spans="2:9" x14ac:dyDescent="0.2">
      <c r="B499" s="204"/>
      <c r="C499" s="492"/>
      <c r="D499" s="206" t="s">
        <v>306</v>
      </c>
      <c r="E499" s="206"/>
      <c r="F499" s="366"/>
      <c r="G499" s="84"/>
    </row>
    <row r="500" spans="2:9" x14ac:dyDescent="0.2">
      <c r="B500" s="204"/>
      <c r="C500" s="492"/>
      <c r="D500" s="206" t="s">
        <v>273</v>
      </c>
      <c r="E500" s="206"/>
      <c r="F500" s="366"/>
      <c r="G500" s="84"/>
    </row>
    <row r="501" spans="2:9" x14ac:dyDescent="0.2">
      <c r="B501" s="204"/>
      <c r="C501" s="492"/>
      <c r="D501" s="206" t="s">
        <v>130</v>
      </c>
      <c r="E501" s="206"/>
      <c r="F501" s="366"/>
      <c r="G501" s="84"/>
    </row>
    <row r="502" spans="2:9" ht="24.75" customHeight="1" thickBot="1" x14ac:dyDescent="0.25">
      <c r="B502" s="204"/>
      <c r="C502" s="492"/>
      <c r="D502" s="206" t="s">
        <v>287</v>
      </c>
      <c r="E502" s="206"/>
      <c r="F502" s="139"/>
      <c r="G502" s="84"/>
    </row>
    <row r="503" spans="2:9" ht="13.5" thickBot="1" x14ac:dyDescent="0.25">
      <c r="B503" s="204"/>
      <c r="C503" s="209"/>
      <c r="D503" s="206"/>
      <c r="E503" s="206"/>
      <c r="F503" s="370"/>
      <c r="G503" s="84"/>
    </row>
    <row r="504" spans="2:9" ht="12.75" customHeight="1" x14ac:dyDescent="0.2">
      <c r="B504" s="204"/>
      <c r="C504" s="492" t="s">
        <v>140</v>
      </c>
      <c r="D504" s="206" t="s">
        <v>133</v>
      </c>
      <c r="E504" s="206"/>
      <c r="F504" s="371"/>
      <c r="G504" s="84"/>
    </row>
    <row r="505" spans="2:9" ht="13.5" thickBot="1" x14ac:dyDescent="0.25">
      <c r="B505" s="204"/>
      <c r="C505" s="492"/>
      <c r="D505" s="206" t="s">
        <v>132</v>
      </c>
      <c r="E505" s="206"/>
      <c r="F505" s="369"/>
      <c r="G505" s="84"/>
    </row>
    <row r="506" spans="2:9" ht="13.5" thickBot="1" x14ac:dyDescent="0.25">
      <c r="B506" s="84"/>
      <c r="C506" s="209"/>
      <c r="D506" s="206"/>
      <c r="E506" s="206"/>
      <c r="F506" s="206"/>
      <c r="G506" s="84"/>
    </row>
    <row r="507" spans="2:9" ht="39" thickBot="1" x14ac:dyDescent="0.25">
      <c r="B507" s="84"/>
      <c r="C507" s="210" t="s">
        <v>72</v>
      </c>
      <c r="D507" s="206" t="s">
        <v>304</v>
      </c>
      <c r="E507" s="206"/>
      <c r="F507" s="372"/>
      <c r="G507" s="84"/>
    </row>
    <row r="508" spans="2:9" x14ac:dyDescent="0.2">
      <c r="B508" s="84"/>
      <c r="C508" s="84"/>
      <c r="D508" s="76"/>
      <c r="E508" s="206"/>
      <c r="F508" s="206"/>
      <c r="G508" s="84"/>
    </row>
    <row r="509" spans="2:9" x14ac:dyDescent="0.2">
      <c r="I509" s="86"/>
    </row>
    <row r="510" spans="2:9" x14ac:dyDescent="0.2">
      <c r="B510" s="129"/>
      <c r="C510" s="129"/>
      <c r="D510" s="198"/>
      <c r="E510" s="130"/>
      <c r="F510" s="198"/>
      <c r="G510" s="76"/>
    </row>
    <row r="511" spans="2:9" ht="16.5" customHeight="1" x14ac:dyDescent="0.2">
      <c r="B511" s="203"/>
      <c r="C511" s="482" t="s">
        <v>328</v>
      </c>
      <c r="D511" s="482"/>
      <c r="E511" s="482"/>
      <c r="F511" s="482"/>
      <c r="G511" s="103"/>
      <c r="H511" s="86"/>
      <c r="I511" s="86"/>
    </row>
    <row r="512" spans="2:9" ht="13.5" thickBot="1" x14ac:dyDescent="0.25">
      <c r="B512" s="204"/>
      <c r="C512" s="205"/>
      <c r="D512" s="206"/>
      <c r="E512" s="207"/>
      <c r="F512" s="206"/>
      <c r="G512" s="84"/>
      <c r="I512" s="208"/>
    </row>
    <row r="513" spans="2:10" ht="13.5" customHeight="1" x14ac:dyDescent="0.2">
      <c r="B513" s="204"/>
      <c r="C513" s="492" t="s">
        <v>307</v>
      </c>
      <c r="D513" s="206" t="s">
        <v>15</v>
      </c>
      <c r="E513" s="206"/>
      <c r="F513" s="365"/>
      <c r="G513" s="84"/>
      <c r="I513" s="478" t="s">
        <v>214</v>
      </c>
      <c r="J513" s="208"/>
    </row>
    <row r="514" spans="2:10" ht="13.5" thickBot="1" x14ac:dyDescent="0.25">
      <c r="B514" s="204"/>
      <c r="C514" s="492"/>
      <c r="D514" s="206" t="s">
        <v>53</v>
      </c>
      <c r="E514" s="206"/>
      <c r="F514" s="366"/>
      <c r="G514" s="84"/>
      <c r="I514" s="479"/>
    </row>
    <row r="515" spans="2:10" ht="13.5" thickBot="1" x14ac:dyDescent="0.25">
      <c r="B515" s="204"/>
      <c r="C515" s="492"/>
      <c r="D515" s="206" t="s">
        <v>119</v>
      </c>
      <c r="E515" s="206"/>
      <c r="F515" s="366"/>
      <c r="G515" s="204"/>
      <c r="H515" s="126"/>
      <c r="I515" s="172"/>
    </row>
    <row r="516" spans="2:10" x14ac:dyDescent="0.2">
      <c r="B516" s="204"/>
      <c r="C516" s="492"/>
      <c r="D516" s="206" t="s">
        <v>57</v>
      </c>
      <c r="E516" s="206"/>
      <c r="F516" s="367"/>
      <c r="G516" s="84"/>
      <c r="H516" s="126"/>
      <c r="I516" s="478" t="s">
        <v>272</v>
      </c>
    </row>
    <row r="517" spans="2:10" ht="13.5" thickBot="1" x14ac:dyDescent="0.25">
      <c r="B517" s="204"/>
      <c r="C517" s="492"/>
      <c r="D517" s="206" t="s">
        <v>58</v>
      </c>
      <c r="E517" s="206"/>
      <c r="F517" s="368"/>
      <c r="G517" s="84"/>
      <c r="H517" s="126"/>
      <c r="I517" s="479"/>
    </row>
    <row r="518" spans="2:10" ht="13.5" thickBot="1" x14ac:dyDescent="0.25">
      <c r="B518" s="204"/>
      <c r="C518" s="209"/>
      <c r="D518" s="206"/>
      <c r="E518" s="206"/>
      <c r="F518" s="206"/>
      <c r="G518" s="204"/>
      <c r="I518" s="208"/>
    </row>
    <row r="519" spans="2:10" ht="13.5" customHeight="1" x14ac:dyDescent="0.2">
      <c r="B519" s="204"/>
      <c r="C519" s="492" t="s">
        <v>134</v>
      </c>
      <c r="D519" s="206" t="s">
        <v>136</v>
      </c>
      <c r="E519" s="206"/>
      <c r="F519" s="365"/>
      <c r="G519" s="84"/>
      <c r="I519" s="208"/>
    </row>
    <row r="520" spans="2:10" ht="24.75" customHeight="1" thickBot="1" x14ac:dyDescent="0.25">
      <c r="B520" s="204"/>
      <c r="C520" s="492"/>
      <c r="D520" s="206" t="s">
        <v>287</v>
      </c>
      <c r="E520" s="206"/>
      <c r="F520" s="369"/>
      <c r="G520" s="84"/>
    </row>
    <row r="521" spans="2:10" ht="13.5" thickBot="1" x14ac:dyDescent="0.25">
      <c r="B521" s="204"/>
      <c r="C521" s="198"/>
      <c r="D521" s="206"/>
      <c r="E521" s="206"/>
      <c r="F521" s="206"/>
      <c r="G521" s="84"/>
    </row>
    <row r="522" spans="2:10" ht="12.75" customHeight="1" x14ac:dyDescent="0.2">
      <c r="B522" s="204"/>
      <c r="C522" s="492" t="s">
        <v>70</v>
      </c>
      <c r="D522" s="206" t="s">
        <v>305</v>
      </c>
      <c r="E522" s="206"/>
      <c r="F522" s="365"/>
      <c r="G522" s="84"/>
    </row>
    <row r="523" spans="2:10" x14ac:dyDescent="0.2">
      <c r="B523" s="204"/>
      <c r="C523" s="492"/>
      <c r="D523" s="206" t="s">
        <v>306</v>
      </c>
      <c r="E523" s="206"/>
      <c r="F523" s="366"/>
      <c r="G523" s="84"/>
    </row>
    <row r="524" spans="2:10" x14ac:dyDescent="0.2">
      <c r="B524" s="204"/>
      <c r="C524" s="492"/>
      <c r="D524" s="206" t="s">
        <v>273</v>
      </c>
      <c r="E524" s="206"/>
      <c r="F524" s="366"/>
      <c r="G524" s="84"/>
    </row>
    <row r="525" spans="2:10" x14ac:dyDescent="0.2">
      <c r="B525" s="204"/>
      <c r="C525" s="492"/>
      <c r="D525" s="206" t="s">
        <v>130</v>
      </c>
      <c r="E525" s="206"/>
      <c r="F525" s="366"/>
      <c r="G525" s="84"/>
    </row>
    <row r="526" spans="2:10" ht="25.5" customHeight="1" thickBot="1" x14ac:dyDescent="0.25">
      <c r="B526" s="204"/>
      <c r="C526" s="492"/>
      <c r="D526" s="206" t="s">
        <v>287</v>
      </c>
      <c r="E526" s="206"/>
      <c r="F526" s="139"/>
      <c r="G526" s="84"/>
    </row>
    <row r="527" spans="2:10" ht="13.5" thickBot="1" x14ac:dyDescent="0.25">
      <c r="B527" s="204"/>
      <c r="C527" s="209"/>
      <c r="D527" s="206"/>
      <c r="E527" s="206"/>
      <c r="F527" s="370"/>
      <c r="G527" s="84"/>
    </row>
    <row r="528" spans="2:10" ht="12.75" customHeight="1" x14ac:dyDescent="0.2">
      <c r="B528" s="204"/>
      <c r="C528" s="492" t="s">
        <v>140</v>
      </c>
      <c r="D528" s="206" t="s">
        <v>133</v>
      </c>
      <c r="E528" s="206"/>
      <c r="F528" s="371"/>
      <c r="G528" s="84"/>
    </row>
    <row r="529" spans="2:10" ht="13.5" thickBot="1" x14ac:dyDescent="0.25">
      <c r="B529" s="204"/>
      <c r="C529" s="492"/>
      <c r="D529" s="206" t="s">
        <v>132</v>
      </c>
      <c r="E529" s="206"/>
      <c r="F529" s="369"/>
      <c r="G529" s="84"/>
    </row>
    <row r="530" spans="2:10" ht="13.5" thickBot="1" x14ac:dyDescent="0.25">
      <c r="B530" s="84"/>
      <c r="C530" s="209"/>
      <c r="D530" s="206"/>
      <c r="E530" s="206"/>
      <c r="F530" s="206"/>
      <c r="G530" s="84"/>
    </row>
    <row r="531" spans="2:10" ht="39" thickBot="1" x14ac:dyDescent="0.25">
      <c r="B531" s="84"/>
      <c r="C531" s="210" t="s">
        <v>72</v>
      </c>
      <c r="D531" s="206" t="s">
        <v>304</v>
      </c>
      <c r="E531" s="206"/>
      <c r="F531" s="372"/>
      <c r="G531" s="84"/>
    </row>
    <row r="532" spans="2:10" x14ac:dyDescent="0.2">
      <c r="B532" s="84"/>
      <c r="C532" s="84"/>
      <c r="D532" s="76"/>
      <c r="E532" s="206"/>
      <c r="F532" s="206"/>
      <c r="G532" s="84"/>
    </row>
    <row r="533" spans="2:10" x14ac:dyDescent="0.2">
      <c r="I533" s="86"/>
    </row>
    <row r="534" spans="2:10" x14ac:dyDescent="0.2">
      <c r="B534" s="129"/>
      <c r="C534" s="129"/>
      <c r="D534" s="198"/>
      <c r="E534" s="130"/>
      <c r="F534" s="198"/>
      <c r="G534" s="76"/>
    </row>
    <row r="535" spans="2:10" ht="16.5" customHeight="1" x14ac:dyDescent="0.2">
      <c r="B535" s="203"/>
      <c r="C535" s="482" t="s">
        <v>329</v>
      </c>
      <c r="D535" s="482"/>
      <c r="E535" s="482"/>
      <c r="F535" s="482"/>
      <c r="G535" s="103"/>
      <c r="H535" s="86"/>
      <c r="I535" s="86"/>
    </row>
    <row r="536" spans="2:10" ht="13.5" thickBot="1" x14ac:dyDescent="0.25">
      <c r="B536" s="204"/>
      <c r="C536" s="205"/>
      <c r="D536" s="206"/>
      <c r="E536" s="207"/>
      <c r="F536" s="206"/>
      <c r="G536" s="84"/>
      <c r="I536" s="208"/>
    </row>
    <row r="537" spans="2:10" ht="13.5" customHeight="1" x14ac:dyDescent="0.2">
      <c r="B537" s="204"/>
      <c r="C537" s="492" t="s">
        <v>307</v>
      </c>
      <c r="D537" s="206" t="s">
        <v>15</v>
      </c>
      <c r="E537" s="206"/>
      <c r="F537" s="365"/>
      <c r="G537" s="84"/>
      <c r="I537" s="478" t="s">
        <v>214</v>
      </c>
      <c r="J537" s="208"/>
    </row>
    <row r="538" spans="2:10" ht="13.5" thickBot="1" x14ac:dyDescent="0.25">
      <c r="B538" s="204"/>
      <c r="C538" s="492"/>
      <c r="D538" s="206" t="s">
        <v>53</v>
      </c>
      <c r="E538" s="206"/>
      <c r="F538" s="366"/>
      <c r="G538" s="84"/>
      <c r="I538" s="479"/>
    </row>
    <row r="539" spans="2:10" ht="13.5" thickBot="1" x14ac:dyDescent="0.25">
      <c r="B539" s="204"/>
      <c r="C539" s="492"/>
      <c r="D539" s="206" t="s">
        <v>119</v>
      </c>
      <c r="E539" s="206"/>
      <c r="F539" s="366"/>
      <c r="G539" s="204"/>
      <c r="H539" s="126"/>
      <c r="I539" s="172"/>
    </row>
    <row r="540" spans="2:10" x14ac:dyDescent="0.2">
      <c r="B540" s="204"/>
      <c r="C540" s="492"/>
      <c r="D540" s="206" t="s">
        <v>57</v>
      </c>
      <c r="E540" s="206"/>
      <c r="F540" s="367"/>
      <c r="G540" s="84"/>
      <c r="H540" s="126"/>
      <c r="I540" s="478" t="s">
        <v>272</v>
      </c>
    </row>
    <row r="541" spans="2:10" ht="13.5" thickBot="1" x14ac:dyDescent="0.25">
      <c r="B541" s="204"/>
      <c r="C541" s="492"/>
      <c r="D541" s="206" t="s">
        <v>58</v>
      </c>
      <c r="E541" s="206"/>
      <c r="F541" s="368"/>
      <c r="G541" s="84"/>
      <c r="H541" s="126"/>
      <c r="I541" s="479"/>
    </row>
    <row r="542" spans="2:10" ht="13.5" thickBot="1" x14ac:dyDescent="0.25">
      <c r="B542" s="204"/>
      <c r="C542" s="209"/>
      <c r="D542" s="206"/>
      <c r="E542" s="206"/>
      <c r="F542" s="206"/>
      <c r="G542" s="204"/>
      <c r="I542" s="208"/>
    </row>
    <row r="543" spans="2:10" ht="13.5" customHeight="1" x14ac:dyDescent="0.2">
      <c r="B543" s="204"/>
      <c r="C543" s="492" t="s">
        <v>134</v>
      </c>
      <c r="D543" s="206" t="s">
        <v>136</v>
      </c>
      <c r="E543" s="206"/>
      <c r="F543" s="365"/>
      <c r="G543" s="84"/>
      <c r="I543" s="208"/>
    </row>
    <row r="544" spans="2:10" ht="24.75" customHeight="1" thickBot="1" x14ac:dyDescent="0.25">
      <c r="B544" s="204"/>
      <c r="C544" s="492"/>
      <c r="D544" s="206" t="s">
        <v>287</v>
      </c>
      <c r="E544" s="206"/>
      <c r="F544" s="369"/>
      <c r="G544" s="84"/>
    </row>
    <row r="545" spans="2:9" ht="13.5" thickBot="1" x14ac:dyDescent="0.25">
      <c r="B545" s="204"/>
      <c r="C545" s="198"/>
      <c r="D545" s="206"/>
      <c r="E545" s="206"/>
      <c r="F545" s="206"/>
      <c r="G545" s="84"/>
    </row>
    <row r="546" spans="2:9" ht="12.75" customHeight="1" x14ac:dyDescent="0.2">
      <c r="B546" s="204"/>
      <c r="C546" s="492" t="s">
        <v>70</v>
      </c>
      <c r="D546" s="206" t="s">
        <v>305</v>
      </c>
      <c r="E546" s="206"/>
      <c r="F546" s="365"/>
      <c r="G546" s="84"/>
    </row>
    <row r="547" spans="2:9" x14ac:dyDescent="0.2">
      <c r="B547" s="204"/>
      <c r="C547" s="492"/>
      <c r="D547" s="206" t="s">
        <v>306</v>
      </c>
      <c r="E547" s="206"/>
      <c r="F547" s="366"/>
      <c r="G547" s="84"/>
    </row>
    <row r="548" spans="2:9" x14ac:dyDescent="0.2">
      <c r="B548" s="204"/>
      <c r="C548" s="492"/>
      <c r="D548" s="206" t="s">
        <v>273</v>
      </c>
      <c r="E548" s="206"/>
      <c r="F548" s="366"/>
      <c r="G548" s="84"/>
    </row>
    <row r="549" spans="2:9" x14ac:dyDescent="0.2">
      <c r="B549" s="204"/>
      <c r="C549" s="492"/>
      <c r="D549" s="206" t="s">
        <v>130</v>
      </c>
      <c r="E549" s="206"/>
      <c r="F549" s="366"/>
      <c r="G549" s="84"/>
    </row>
    <row r="550" spans="2:9" ht="24.75" customHeight="1" thickBot="1" x14ac:dyDescent="0.25">
      <c r="B550" s="204"/>
      <c r="C550" s="492"/>
      <c r="D550" s="206" t="s">
        <v>287</v>
      </c>
      <c r="E550" s="206"/>
      <c r="F550" s="139"/>
      <c r="G550" s="84"/>
    </row>
    <row r="551" spans="2:9" ht="13.5" thickBot="1" x14ac:dyDescent="0.25">
      <c r="B551" s="204"/>
      <c r="C551" s="209"/>
      <c r="D551" s="206"/>
      <c r="E551" s="206"/>
      <c r="F551" s="370"/>
      <c r="G551" s="84"/>
    </row>
    <row r="552" spans="2:9" ht="12.75" customHeight="1" x14ac:dyDescent="0.2">
      <c r="B552" s="204"/>
      <c r="C552" s="492" t="s">
        <v>140</v>
      </c>
      <c r="D552" s="206" t="s">
        <v>133</v>
      </c>
      <c r="E552" s="206"/>
      <c r="F552" s="371"/>
      <c r="G552" s="84"/>
    </row>
    <row r="553" spans="2:9" ht="13.5" thickBot="1" x14ac:dyDescent="0.25">
      <c r="B553" s="204"/>
      <c r="C553" s="492"/>
      <c r="D553" s="206" t="s">
        <v>132</v>
      </c>
      <c r="E553" s="206"/>
      <c r="F553" s="369"/>
      <c r="G553" s="84"/>
    </row>
    <row r="554" spans="2:9" ht="13.5" thickBot="1" x14ac:dyDescent="0.25">
      <c r="B554" s="84"/>
      <c r="C554" s="209"/>
      <c r="D554" s="206"/>
      <c r="E554" s="206"/>
      <c r="F554" s="206"/>
      <c r="G554" s="84"/>
    </row>
    <row r="555" spans="2:9" ht="39" thickBot="1" x14ac:dyDescent="0.25">
      <c r="B555" s="84"/>
      <c r="C555" s="210" t="s">
        <v>72</v>
      </c>
      <c r="D555" s="206" t="s">
        <v>304</v>
      </c>
      <c r="E555" s="206"/>
      <c r="F555" s="372"/>
      <c r="G555" s="84"/>
    </row>
    <row r="556" spans="2:9" x14ac:dyDescent="0.2">
      <c r="B556" s="84"/>
      <c r="C556" s="84"/>
      <c r="D556" s="76"/>
      <c r="E556" s="206"/>
      <c r="F556" s="206"/>
      <c r="G556" s="84"/>
    </row>
    <row r="557" spans="2:9" x14ac:dyDescent="0.2">
      <c r="I557" s="86"/>
    </row>
    <row r="558" spans="2:9" x14ac:dyDescent="0.2">
      <c r="B558" s="129"/>
      <c r="C558" s="129"/>
      <c r="D558" s="198"/>
      <c r="E558" s="130"/>
      <c r="F558" s="198"/>
      <c r="G558" s="76"/>
    </row>
    <row r="559" spans="2:9" x14ac:dyDescent="0.2">
      <c r="B559" s="203"/>
      <c r="C559" s="482" t="s">
        <v>330</v>
      </c>
      <c r="D559" s="482"/>
      <c r="E559" s="482"/>
      <c r="F559" s="482"/>
      <c r="G559" s="103"/>
      <c r="H559" s="86"/>
      <c r="I559" s="86"/>
    </row>
    <row r="560" spans="2:9" ht="13.5" thickBot="1" x14ac:dyDescent="0.25">
      <c r="B560" s="204"/>
      <c r="C560" s="205"/>
      <c r="D560" s="206"/>
      <c r="E560" s="207"/>
      <c r="F560" s="206"/>
      <c r="G560" s="84"/>
      <c r="I560" s="208"/>
    </row>
    <row r="561" spans="2:10" ht="13.5" customHeight="1" x14ac:dyDescent="0.2">
      <c r="B561" s="204"/>
      <c r="C561" s="492" t="s">
        <v>307</v>
      </c>
      <c r="D561" s="206" t="s">
        <v>15</v>
      </c>
      <c r="E561" s="206"/>
      <c r="F561" s="365"/>
      <c r="G561" s="84"/>
      <c r="I561" s="478" t="s">
        <v>214</v>
      </c>
      <c r="J561" s="208"/>
    </row>
    <row r="562" spans="2:10" ht="13.5" thickBot="1" x14ac:dyDescent="0.25">
      <c r="B562" s="204"/>
      <c r="C562" s="492"/>
      <c r="D562" s="206" t="s">
        <v>53</v>
      </c>
      <c r="E562" s="206"/>
      <c r="F562" s="366"/>
      <c r="G562" s="84"/>
      <c r="I562" s="479"/>
    </row>
    <row r="563" spans="2:10" ht="13.5" thickBot="1" x14ac:dyDescent="0.25">
      <c r="B563" s="204"/>
      <c r="C563" s="492"/>
      <c r="D563" s="206" t="s">
        <v>119</v>
      </c>
      <c r="E563" s="206"/>
      <c r="F563" s="366"/>
      <c r="G563" s="204"/>
      <c r="H563" s="126"/>
      <c r="I563" s="172"/>
    </row>
    <row r="564" spans="2:10" x14ac:dyDescent="0.2">
      <c r="B564" s="204"/>
      <c r="C564" s="492"/>
      <c r="D564" s="206" t="s">
        <v>57</v>
      </c>
      <c r="E564" s="206"/>
      <c r="F564" s="367"/>
      <c r="G564" s="84"/>
      <c r="H564" s="126"/>
      <c r="I564" s="478" t="s">
        <v>272</v>
      </c>
    </row>
    <row r="565" spans="2:10" ht="13.5" thickBot="1" x14ac:dyDescent="0.25">
      <c r="B565" s="204"/>
      <c r="C565" s="492"/>
      <c r="D565" s="206" t="s">
        <v>58</v>
      </c>
      <c r="E565" s="206"/>
      <c r="F565" s="368"/>
      <c r="G565" s="84"/>
      <c r="H565" s="126"/>
      <c r="I565" s="479"/>
    </row>
    <row r="566" spans="2:10" ht="13.5" thickBot="1" x14ac:dyDescent="0.25">
      <c r="B566" s="204"/>
      <c r="C566" s="209"/>
      <c r="D566" s="206"/>
      <c r="E566" s="206"/>
      <c r="F566" s="206"/>
      <c r="G566" s="204"/>
      <c r="I566" s="208"/>
    </row>
    <row r="567" spans="2:10" ht="13.5" customHeight="1" x14ac:dyDescent="0.2">
      <c r="B567" s="204"/>
      <c r="C567" s="492" t="s">
        <v>134</v>
      </c>
      <c r="D567" s="206" t="s">
        <v>136</v>
      </c>
      <c r="E567" s="206"/>
      <c r="F567" s="365"/>
      <c r="G567" s="84"/>
      <c r="I567" s="208"/>
    </row>
    <row r="568" spans="2:10" ht="13.5" thickBot="1" x14ac:dyDescent="0.25">
      <c r="B568" s="204"/>
      <c r="C568" s="492"/>
      <c r="D568" s="206" t="s">
        <v>287</v>
      </c>
      <c r="E568" s="206"/>
      <c r="F568" s="369"/>
      <c r="G568" s="84"/>
    </row>
    <row r="569" spans="2:10" ht="13.5" thickBot="1" x14ac:dyDescent="0.25">
      <c r="B569" s="204"/>
      <c r="C569" s="198"/>
      <c r="D569" s="206"/>
      <c r="E569" s="206"/>
      <c r="F569" s="206"/>
      <c r="G569" s="84"/>
    </row>
    <row r="570" spans="2:10" ht="12.75" customHeight="1" x14ac:dyDescent="0.2">
      <c r="B570" s="204"/>
      <c r="C570" s="492" t="s">
        <v>70</v>
      </c>
      <c r="D570" s="206" t="s">
        <v>305</v>
      </c>
      <c r="E570" s="206"/>
      <c r="F570" s="365"/>
      <c r="G570" s="84"/>
    </row>
    <row r="571" spans="2:10" x14ac:dyDescent="0.2">
      <c r="B571" s="204"/>
      <c r="C571" s="492"/>
      <c r="D571" s="206" t="s">
        <v>306</v>
      </c>
      <c r="E571" s="206"/>
      <c r="F571" s="366"/>
      <c r="G571" s="84"/>
    </row>
    <row r="572" spans="2:10" x14ac:dyDescent="0.2">
      <c r="B572" s="204"/>
      <c r="C572" s="492"/>
      <c r="D572" s="206" t="s">
        <v>273</v>
      </c>
      <c r="E572" s="206"/>
      <c r="F572" s="366"/>
      <c r="G572" s="84"/>
    </row>
    <row r="573" spans="2:10" x14ac:dyDescent="0.2">
      <c r="B573" s="204"/>
      <c r="C573" s="492"/>
      <c r="D573" s="206" t="s">
        <v>130</v>
      </c>
      <c r="E573" s="206"/>
      <c r="F573" s="366"/>
      <c r="G573" s="84"/>
    </row>
    <row r="574" spans="2:10" ht="13.5" thickBot="1" x14ac:dyDescent="0.25">
      <c r="B574" s="204"/>
      <c r="C574" s="492"/>
      <c r="D574" s="206" t="s">
        <v>287</v>
      </c>
      <c r="E574" s="206"/>
      <c r="F574" s="139"/>
      <c r="G574" s="84"/>
    </row>
    <row r="575" spans="2:10" ht="13.5" thickBot="1" x14ac:dyDescent="0.25">
      <c r="B575" s="204"/>
      <c r="C575" s="209"/>
      <c r="D575" s="206"/>
      <c r="E575" s="206"/>
      <c r="F575" s="370"/>
      <c r="G575" s="84"/>
    </row>
    <row r="576" spans="2:10" ht="12.75" customHeight="1" x14ac:dyDescent="0.2">
      <c r="B576" s="204"/>
      <c r="C576" s="492" t="s">
        <v>140</v>
      </c>
      <c r="D576" s="206" t="s">
        <v>133</v>
      </c>
      <c r="E576" s="206"/>
      <c r="F576" s="371"/>
      <c r="G576" s="84"/>
    </row>
    <row r="577" spans="2:10" ht="13.5" thickBot="1" x14ac:dyDescent="0.25">
      <c r="B577" s="204"/>
      <c r="C577" s="492"/>
      <c r="D577" s="206" t="s">
        <v>132</v>
      </c>
      <c r="E577" s="206"/>
      <c r="F577" s="369"/>
      <c r="G577" s="84"/>
    </row>
    <row r="578" spans="2:10" ht="13.5" thickBot="1" x14ac:dyDescent="0.25">
      <c r="B578" s="84"/>
      <c r="C578" s="209"/>
      <c r="D578" s="206"/>
      <c r="E578" s="206"/>
      <c r="F578" s="206"/>
      <c r="G578" s="84"/>
    </row>
    <row r="579" spans="2:10" ht="39" thickBot="1" x14ac:dyDescent="0.25">
      <c r="B579" s="84"/>
      <c r="C579" s="210" t="s">
        <v>72</v>
      </c>
      <c r="D579" s="206" t="s">
        <v>304</v>
      </c>
      <c r="E579" s="206"/>
      <c r="F579" s="372"/>
      <c r="G579" s="84"/>
    </row>
    <row r="580" spans="2:10" x14ac:dyDescent="0.2">
      <c r="B580" s="84"/>
      <c r="C580" s="84"/>
      <c r="D580" s="76"/>
      <c r="E580" s="206"/>
      <c r="F580" s="206"/>
      <c r="G580" s="84"/>
    </row>
    <row r="581" spans="2:10" x14ac:dyDescent="0.2">
      <c r="I581" s="86"/>
    </row>
    <row r="582" spans="2:10" x14ac:dyDescent="0.2">
      <c r="B582" s="129"/>
      <c r="C582" s="129"/>
      <c r="D582" s="198"/>
      <c r="E582" s="130"/>
      <c r="F582" s="198"/>
      <c r="G582" s="76"/>
    </row>
    <row r="583" spans="2:10" x14ac:dyDescent="0.2">
      <c r="B583" s="203"/>
      <c r="C583" s="482" t="s">
        <v>331</v>
      </c>
      <c r="D583" s="482"/>
      <c r="E583" s="482"/>
      <c r="F583" s="482"/>
      <c r="G583" s="103"/>
      <c r="H583" s="86"/>
      <c r="I583" s="86"/>
    </row>
    <row r="584" spans="2:10" ht="13.5" thickBot="1" x14ac:dyDescent="0.25">
      <c r="B584" s="204"/>
      <c r="C584" s="205"/>
      <c r="D584" s="206"/>
      <c r="E584" s="207"/>
      <c r="F584" s="206"/>
      <c r="G584" s="84"/>
      <c r="I584" s="208"/>
    </row>
    <row r="585" spans="2:10" ht="13.5" customHeight="1" x14ac:dyDescent="0.2">
      <c r="B585" s="204"/>
      <c r="C585" s="492" t="s">
        <v>307</v>
      </c>
      <c r="D585" s="206" t="s">
        <v>15</v>
      </c>
      <c r="E585" s="206"/>
      <c r="F585" s="365"/>
      <c r="G585" s="84"/>
      <c r="I585" s="478" t="s">
        <v>214</v>
      </c>
      <c r="J585" s="208"/>
    </row>
    <row r="586" spans="2:10" ht="13.5" thickBot="1" x14ac:dyDescent="0.25">
      <c r="B586" s="204"/>
      <c r="C586" s="492"/>
      <c r="D586" s="206" t="s">
        <v>53</v>
      </c>
      <c r="E586" s="206"/>
      <c r="F586" s="366"/>
      <c r="G586" s="84"/>
      <c r="I586" s="479"/>
    </row>
    <row r="587" spans="2:10" ht="13.5" thickBot="1" x14ac:dyDescent="0.25">
      <c r="B587" s="204"/>
      <c r="C587" s="492"/>
      <c r="D587" s="206" t="s">
        <v>119</v>
      </c>
      <c r="E587" s="206"/>
      <c r="F587" s="366"/>
      <c r="G587" s="204"/>
      <c r="H587" s="126"/>
      <c r="I587" s="172"/>
    </row>
    <row r="588" spans="2:10" x14ac:dyDescent="0.2">
      <c r="B588" s="204"/>
      <c r="C588" s="492"/>
      <c r="D588" s="206" t="s">
        <v>57</v>
      </c>
      <c r="E588" s="206"/>
      <c r="F588" s="367"/>
      <c r="G588" s="84"/>
      <c r="H588" s="126"/>
      <c r="I588" s="478" t="s">
        <v>272</v>
      </c>
    </row>
    <row r="589" spans="2:10" ht="13.5" thickBot="1" x14ac:dyDescent="0.25">
      <c r="B589" s="204"/>
      <c r="C589" s="492"/>
      <c r="D589" s="206" t="s">
        <v>58</v>
      </c>
      <c r="E589" s="206"/>
      <c r="F589" s="368"/>
      <c r="G589" s="84"/>
      <c r="H589" s="126"/>
      <c r="I589" s="479"/>
    </row>
    <row r="590" spans="2:10" ht="13.5" thickBot="1" x14ac:dyDescent="0.25">
      <c r="B590" s="204"/>
      <c r="C590" s="209"/>
      <c r="D590" s="206"/>
      <c r="E590" s="206"/>
      <c r="F590" s="206"/>
      <c r="G590" s="204"/>
      <c r="I590" s="208"/>
    </row>
    <row r="591" spans="2:10" ht="13.5" customHeight="1" x14ac:dyDescent="0.2">
      <c r="B591" s="204"/>
      <c r="C591" s="492" t="s">
        <v>134</v>
      </c>
      <c r="D591" s="206" t="s">
        <v>136</v>
      </c>
      <c r="E591" s="206"/>
      <c r="F591" s="365"/>
      <c r="G591" s="84"/>
      <c r="I591" s="208"/>
    </row>
    <row r="592" spans="2:10" ht="13.5" thickBot="1" x14ac:dyDescent="0.25">
      <c r="B592" s="204"/>
      <c r="C592" s="492"/>
      <c r="D592" s="206" t="s">
        <v>287</v>
      </c>
      <c r="E592" s="206"/>
      <c r="F592" s="369"/>
      <c r="G592" s="84"/>
    </row>
    <row r="593" spans="2:9" ht="13.5" thickBot="1" x14ac:dyDescent="0.25">
      <c r="B593" s="204"/>
      <c r="C593" s="198"/>
      <c r="D593" s="206"/>
      <c r="E593" s="206"/>
      <c r="F593" s="206"/>
      <c r="G593" s="84"/>
    </row>
    <row r="594" spans="2:9" ht="12.75" customHeight="1" x14ac:dyDescent="0.2">
      <c r="B594" s="204"/>
      <c r="C594" s="492" t="s">
        <v>70</v>
      </c>
      <c r="D594" s="206" t="s">
        <v>305</v>
      </c>
      <c r="E594" s="206"/>
      <c r="F594" s="365"/>
      <c r="G594" s="84"/>
    </row>
    <row r="595" spans="2:9" x14ac:dyDescent="0.2">
      <c r="B595" s="204"/>
      <c r="C595" s="492"/>
      <c r="D595" s="206" t="s">
        <v>306</v>
      </c>
      <c r="E595" s="206"/>
      <c r="F595" s="366"/>
      <c r="G595" s="84"/>
    </row>
    <row r="596" spans="2:9" x14ac:dyDescent="0.2">
      <c r="B596" s="204"/>
      <c r="C596" s="492"/>
      <c r="D596" s="206" t="s">
        <v>273</v>
      </c>
      <c r="E596" s="206"/>
      <c r="F596" s="366"/>
      <c r="G596" s="84"/>
    </row>
    <row r="597" spans="2:9" x14ac:dyDescent="0.2">
      <c r="B597" s="204"/>
      <c r="C597" s="492"/>
      <c r="D597" s="206" t="s">
        <v>130</v>
      </c>
      <c r="E597" s="206"/>
      <c r="F597" s="366"/>
      <c r="G597" s="84"/>
    </row>
    <row r="598" spans="2:9" ht="13.5" thickBot="1" x14ac:dyDescent="0.25">
      <c r="B598" s="204"/>
      <c r="C598" s="492"/>
      <c r="D598" s="206" t="s">
        <v>287</v>
      </c>
      <c r="E598" s="206"/>
      <c r="F598" s="139"/>
      <c r="G598" s="84"/>
    </row>
    <row r="599" spans="2:9" ht="13.5" thickBot="1" x14ac:dyDescent="0.25">
      <c r="B599" s="204"/>
      <c r="C599" s="209"/>
      <c r="D599" s="206"/>
      <c r="E599" s="206"/>
      <c r="F599" s="370"/>
      <c r="G599" s="84"/>
    </row>
    <row r="600" spans="2:9" ht="12.75" customHeight="1" x14ac:dyDescent="0.2">
      <c r="B600" s="204"/>
      <c r="C600" s="492" t="s">
        <v>140</v>
      </c>
      <c r="D600" s="206" t="s">
        <v>133</v>
      </c>
      <c r="E600" s="206"/>
      <c r="F600" s="371"/>
      <c r="G600" s="84"/>
    </row>
    <row r="601" spans="2:9" ht="13.5" thickBot="1" x14ac:dyDescent="0.25">
      <c r="B601" s="204"/>
      <c r="C601" s="492"/>
      <c r="D601" s="206" t="s">
        <v>132</v>
      </c>
      <c r="E601" s="206"/>
      <c r="F601" s="369"/>
      <c r="G601" s="84"/>
    </row>
    <row r="602" spans="2:9" ht="13.5" thickBot="1" x14ac:dyDescent="0.25">
      <c r="B602" s="84"/>
      <c r="C602" s="209"/>
      <c r="D602" s="206"/>
      <c r="E602" s="206"/>
      <c r="F602" s="206"/>
      <c r="G602" s="84"/>
    </row>
    <row r="603" spans="2:9" ht="39" thickBot="1" x14ac:dyDescent="0.25">
      <c r="B603" s="84"/>
      <c r="C603" s="210" t="s">
        <v>72</v>
      </c>
      <c r="D603" s="206" t="s">
        <v>304</v>
      </c>
      <c r="E603" s="206"/>
      <c r="F603" s="372"/>
      <c r="G603" s="84"/>
    </row>
    <row r="604" spans="2:9" x14ac:dyDescent="0.2">
      <c r="B604" s="84"/>
      <c r="C604" s="84"/>
      <c r="D604" s="76"/>
      <c r="E604" s="206"/>
      <c r="F604" s="206"/>
      <c r="G604" s="84"/>
    </row>
    <row r="605" spans="2:9" x14ac:dyDescent="0.2">
      <c r="I605" s="86"/>
    </row>
    <row r="606" spans="2:9" x14ac:dyDescent="0.2">
      <c r="B606" s="129"/>
      <c r="C606" s="129"/>
      <c r="D606" s="198"/>
      <c r="E606" s="130"/>
      <c r="F606" s="198"/>
      <c r="G606" s="76"/>
    </row>
    <row r="607" spans="2:9" x14ac:dyDescent="0.2">
      <c r="B607" s="203"/>
      <c r="C607" s="482" t="s">
        <v>332</v>
      </c>
      <c r="D607" s="482"/>
      <c r="E607" s="482"/>
      <c r="F607" s="482"/>
      <c r="G607" s="103"/>
      <c r="H607" s="86"/>
      <c r="I607" s="86"/>
    </row>
    <row r="608" spans="2:9" ht="13.5" thickBot="1" x14ac:dyDescent="0.25">
      <c r="B608" s="204"/>
      <c r="C608" s="205"/>
      <c r="D608" s="206"/>
      <c r="E608" s="207"/>
      <c r="F608" s="206"/>
      <c r="G608" s="84"/>
      <c r="I608" s="208"/>
    </row>
    <row r="609" spans="2:10" ht="13.5" customHeight="1" x14ac:dyDescent="0.2">
      <c r="B609" s="204"/>
      <c r="C609" s="492" t="s">
        <v>307</v>
      </c>
      <c r="D609" s="206" t="s">
        <v>15</v>
      </c>
      <c r="E609" s="206"/>
      <c r="F609" s="365"/>
      <c r="G609" s="84"/>
      <c r="I609" s="478" t="s">
        <v>214</v>
      </c>
      <c r="J609" s="208"/>
    </row>
    <row r="610" spans="2:10" ht="13.5" thickBot="1" x14ac:dyDescent="0.25">
      <c r="B610" s="204"/>
      <c r="C610" s="492"/>
      <c r="D610" s="206" t="s">
        <v>53</v>
      </c>
      <c r="E610" s="206"/>
      <c r="F610" s="366"/>
      <c r="G610" s="84"/>
      <c r="I610" s="479"/>
    </row>
    <row r="611" spans="2:10" ht="13.5" thickBot="1" x14ac:dyDescent="0.25">
      <c r="B611" s="204"/>
      <c r="C611" s="492"/>
      <c r="D611" s="206" t="s">
        <v>119</v>
      </c>
      <c r="E611" s="206"/>
      <c r="F611" s="366"/>
      <c r="G611" s="204"/>
      <c r="H611" s="126"/>
      <c r="I611" s="172"/>
    </row>
    <row r="612" spans="2:10" x14ac:dyDescent="0.2">
      <c r="B612" s="204"/>
      <c r="C612" s="492"/>
      <c r="D612" s="206" t="s">
        <v>57</v>
      </c>
      <c r="E612" s="206"/>
      <c r="F612" s="367"/>
      <c r="G612" s="84"/>
      <c r="H612" s="126"/>
      <c r="I612" s="478" t="s">
        <v>272</v>
      </c>
    </row>
    <row r="613" spans="2:10" ht="13.5" thickBot="1" x14ac:dyDescent="0.25">
      <c r="B613" s="204"/>
      <c r="C613" s="492"/>
      <c r="D613" s="206" t="s">
        <v>58</v>
      </c>
      <c r="E613" s="206"/>
      <c r="F613" s="368"/>
      <c r="G613" s="84"/>
      <c r="H613" s="126"/>
      <c r="I613" s="479"/>
    </row>
    <row r="614" spans="2:10" ht="13.5" thickBot="1" x14ac:dyDescent="0.25">
      <c r="B614" s="204"/>
      <c r="C614" s="209"/>
      <c r="D614" s="206"/>
      <c r="E614" s="206"/>
      <c r="F614" s="206"/>
      <c r="G614" s="204"/>
      <c r="I614" s="208"/>
    </row>
    <row r="615" spans="2:10" ht="13.5" customHeight="1" x14ac:dyDescent="0.2">
      <c r="B615" s="204"/>
      <c r="C615" s="492" t="s">
        <v>134</v>
      </c>
      <c r="D615" s="206" t="s">
        <v>136</v>
      </c>
      <c r="E615" s="206"/>
      <c r="F615" s="365"/>
      <c r="G615" s="84"/>
      <c r="I615" s="208"/>
    </row>
    <row r="616" spans="2:10" ht="13.5" thickBot="1" x14ac:dyDescent="0.25">
      <c r="B616" s="204"/>
      <c r="C616" s="492"/>
      <c r="D616" s="206" t="s">
        <v>287</v>
      </c>
      <c r="E616" s="206"/>
      <c r="F616" s="369"/>
      <c r="G616" s="84"/>
    </row>
    <row r="617" spans="2:10" ht="13.5" thickBot="1" x14ac:dyDescent="0.25">
      <c r="B617" s="204"/>
      <c r="C617" s="198"/>
      <c r="D617" s="206"/>
      <c r="E617" s="206"/>
      <c r="F617" s="206"/>
      <c r="G617" s="84"/>
    </row>
    <row r="618" spans="2:10" ht="12.75" customHeight="1" x14ac:dyDescent="0.2">
      <c r="B618" s="204"/>
      <c r="C618" s="492" t="s">
        <v>70</v>
      </c>
      <c r="D618" s="206" t="s">
        <v>305</v>
      </c>
      <c r="E618" s="206"/>
      <c r="F618" s="365"/>
      <c r="G618" s="84"/>
    </row>
    <row r="619" spans="2:10" x14ac:dyDescent="0.2">
      <c r="B619" s="204"/>
      <c r="C619" s="492"/>
      <c r="D619" s="206" t="s">
        <v>306</v>
      </c>
      <c r="E619" s="206"/>
      <c r="F619" s="366"/>
      <c r="G619" s="84"/>
    </row>
    <row r="620" spans="2:10" x14ac:dyDescent="0.2">
      <c r="B620" s="204"/>
      <c r="C620" s="492"/>
      <c r="D620" s="206" t="s">
        <v>273</v>
      </c>
      <c r="E620" s="206"/>
      <c r="F620" s="366"/>
      <c r="G620" s="84"/>
    </row>
    <row r="621" spans="2:10" x14ac:dyDescent="0.2">
      <c r="B621" s="204"/>
      <c r="C621" s="492"/>
      <c r="D621" s="206" t="s">
        <v>130</v>
      </c>
      <c r="E621" s="206"/>
      <c r="F621" s="366"/>
      <c r="G621" s="84"/>
    </row>
    <row r="622" spans="2:10" ht="13.5" thickBot="1" x14ac:dyDescent="0.25">
      <c r="B622" s="204"/>
      <c r="C622" s="492"/>
      <c r="D622" s="206" t="s">
        <v>287</v>
      </c>
      <c r="E622" s="206"/>
      <c r="F622" s="139"/>
      <c r="G622" s="84"/>
    </row>
    <row r="623" spans="2:10" ht="13.5" thickBot="1" x14ac:dyDescent="0.25">
      <c r="B623" s="204"/>
      <c r="C623" s="209"/>
      <c r="D623" s="206"/>
      <c r="E623" s="206"/>
      <c r="F623" s="370"/>
      <c r="G623" s="84"/>
    </row>
    <row r="624" spans="2:10" ht="12.75" customHeight="1" x14ac:dyDescent="0.2">
      <c r="B624" s="204"/>
      <c r="C624" s="492" t="s">
        <v>140</v>
      </c>
      <c r="D624" s="206" t="s">
        <v>133</v>
      </c>
      <c r="E624" s="206"/>
      <c r="F624" s="371"/>
      <c r="G624" s="84"/>
    </row>
    <row r="625" spans="2:10" ht="13.5" thickBot="1" x14ac:dyDescent="0.25">
      <c r="B625" s="204"/>
      <c r="C625" s="492"/>
      <c r="D625" s="206" t="s">
        <v>132</v>
      </c>
      <c r="E625" s="206"/>
      <c r="F625" s="369"/>
      <c r="G625" s="84"/>
    </row>
    <row r="626" spans="2:10" ht="13.5" thickBot="1" x14ac:dyDescent="0.25">
      <c r="B626" s="84"/>
      <c r="C626" s="209"/>
      <c r="D626" s="206"/>
      <c r="E626" s="206"/>
      <c r="F626" s="206"/>
      <c r="G626" s="84"/>
    </row>
    <row r="627" spans="2:10" ht="39" thickBot="1" x14ac:dyDescent="0.25">
      <c r="B627" s="84"/>
      <c r="C627" s="210" t="s">
        <v>72</v>
      </c>
      <c r="D627" s="206" t="s">
        <v>304</v>
      </c>
      <c r="E627" s="206"/>
      <c r="F627" s="372"/>
      <c r="G627" s="84"/>
    </row>
    <row r="628" spans="2:10" x14ac:dyDescent="0.2">
      <c r="B628" s="84"/>
      <c r="C628" s="84"/>
      <c r="D628" s="76"/>
      <c r="E628" s="206"/>
      <c r="F628" s="206"/>
      <c r="G628" s="84"/>
    </row>
    <row r="629" spans="2:10" x14ac:dyDescent="0.2">
      <c r="I629" s="86"/>
    </row>
    <row r="630" spans="2:10" x14ac:dyDescent="0.2">
      <c r="B630" s="129"/>
      <c r="C630" s="129"/>
      <c r="D630" s="198"/>
      <c r="E630" s="130"/>
      <c r="F630" s="198"/>
      <c r="G630" s="76"/>
    </row>
    <row r="631" spans="2:10" x14ac:dyDescent="0.2">
      <c r="B631" s="203"/>
      <c r="C631" s="482" t="s">
        <v>333</v>
      </c>
      <c r="D631" s="482"/>
      <c r="E631" s="482"/>
      <c r="F631" s="482"/>
      <c r="G631" s="103"/>
      <c r="H631" s="86"/>
      <c r="I631" s="86"/>
    </row>
    <row r="632" spans="2:10" ht="13.5" thickBot="1" x14ac:dyDescent="0.25">
      <c r="B632" s="204"/>
      <c r="C632" s="205"/>
      <c r="D632" s="206"/>
      <c r="E632" s="207"/>
      <c r="F632" s="206"/>
      <c r="G632" s="84"/>
      <c r="I632" s="208"/>
    </row>
    <row r="633" spans="2:10" ht="13.5" customHeight="1" x14ac:dyDescent="0.2">
      <c r="B633" s="204"/>
      <c r="C633" s="492" t="s">
        <v>307</v>
      </c>
      <c r="D633" s="206" t="s">
        <v>15</v>
      </c>
      <c r="E633" s="206"/>
      <c r="F633" s="365"/>
      <c r="G633" s="84"/>
      <c r="I633" s="478" t="s">
        <v>214</v>
      </c>
      <c r="J633" s="208"/>
    </row>
    <row r="634" spans="2:10" ht="13.5" thickBot="1" x14ac:dyDescent="0.25">
      <c r="B634" s="204"/>
      <c r="C634" s="492"/>
      <c r="D634" s="206" t="s">
        <v>53</v>
      </c>
      <c r="E634" s="206"/>
      <c r="F634" s="366"/>
      <c r="G634" s="84"/>
      <c r="I634" s="479"/>
    </row>
    <row r="635" spans="2:10" ht="13.5" thickBot="1" x14ac:dyDescent="0.25">
      <c r="B635" s="204"/>
      <c r="C635" s="492"/>
      <c r="D635" s="206" t="s">
        <v>119</v>
      </c>
      <c r="E635" s="206"/>
      <c r="F635" s="366"/>
      <c r="G635" s="204"/>
      <c r="H635" s="126"/>
      <c r="I635" s="172"/>
    </row>
    <row r="636" spans="2:10" x14ac:dyDescent="0.2">
      <c r="B636" s="204"/>
      <c r="C636" s="492"/>
      <c r="D636" s="206" t="s">
        <v>57</v>
      </c>
      <c r="E636" s="206"/>
      <c r="F636" s="367"/>
      <c r="G636" s="84"/>
      <c r="H636" s="126"/>
      <c r="I636" s="478" t="s">
        <v>272</v>
      </c>
    </row>
    <row r="637" spans="2:10" ht="13.5" thickBot="1" x14ac:dyDescent="0.25">
      <c r="B637" s="204"/>
      <c r="C637" s="492"/>
      <c r="D637" s="206" t="s">
        <v>58</v>
      </c>
      <c r="E637" s="206"/>
      <c r="F637" s="368"/>
      <c r="G637" s="84"/>
      <c r="H637" s="126"/>
      <c r="I637" s="479"/>
    </row>
    <row r="638" spans="2:10" ht="13.5" thickBot="1" x14ac:dyDescent="0.25">
      <c r="B638" s="204"/>
      <c r="C638" s="209"/>
      <c r="D638" s="206"/>
      <c r="E638" s="206"/>
      <c r="F638" s="206"/>
      <c r="G638" s="204"/>
      <c r="I638" s="208"/>
    </row>
    <row r="639" spans="2:10" ht="13.5" customHeight="1" x14ac:dyDescent="0.2">
      <c r="B639" s="204"/>
      <c r="C639" s="492" t="s">
        <v>134</v>
      </c>
      <c r="D639" s="206" t="s">
        <v>136</v>
      </c>
      <c r="E639" s="206"/>
      <c r="F639" s="365"/>
      <c r="G639" s="84"/>
      <c r="I639" s="208"/>
    </row>
    <row r="640" spans="2:10" ht="13.5" thickBot="1" x14ac:dyDescent="0.25">
      <c r="B640" s="204"/>
      <c r="C640" s="492"/>
      <c r="D640" s="206" t="s">
        <v>287</v>
      </c>
      <c r="E640" s="206"/>
      <c r="F640" s="369"/>
      <c r="G640" s="84"/>
    </row>
    <row r="641" spans="2:9" ht="13.5" thickBot="1" x14ac:dyDescent="0.25">
      <c r="B641" s="204"/>
      <c r="C641" s="198"/>
      <c r="D641" s="206"/>
      <c r="E641" s="206"/>
      <c r="F641" s="206"/>
      <c r="G641" s="84"/>
    </row>
    <row r="642" spans="2:9" ht="12.75" customHeight="1" x14ac:dyDescent="0.2">
      <c r="B642" s="204"/>
      <c r="C642" s="492" t="s">
        <v>70</v>
      </c>
      <c r="D642" s="206" t="s">
        <v>305</v>
      </c>
      <c r="E642" s="206"/>
      <c r="F642" s="365"/>
      <c r="G642" s="84"/>
    </row>
    <row r="643" spans="2:9" x14ac:dyDescent="0.2">
      <c r="B643" s="204"/>
      <c r="C643" s="492"/>
      <c r="D643" s="206" t="s">
        <v>306</v>
      </c>
      <c r="E643" s="206"/>
      <c r="F643" s="366"/>
      <c r="G643" s="84"/>
    </row>
    <row r="644" spans="2:9" x14ac:dyDescent="0.2">
      <c r="B644" s="204"/>
      <c r="C644" s="492"/>
      <c r="D644" s="206" t="s">
        <v>273</v>
      </c>
      <c r="E644" s="206"/>
      <c r="F644" s="366"/>
      <c r="G644" s="84"/>
    </row>
    <row r="645" spans="2:9" x14ac:dyDescent="0.2">
      <c r="B645" s="204"/>
      <c r="C645" s="492"/>
      <c r="D645" s="206" t="s">
        <v>130</v>
      </c>
      <c r="E645" s="206"/>
      <c r="F645" s="366"/>
      <c r="G645" s="84"/>
    </row>
    <row r="646" spans="2:9" ht="13.5" thickBot="1" x14ac:dyDescent="0.25">
      <c r="B646" s="204"/>
      <c r="C646" s="492"/>
      <c r="D646" s="206" t="s">
        <v>287</v>
      </c>
      <c r="E646" s="206"/>
      <c r="F646" s="139"/>
      <c r="G646" s="84"/>
    </row>
    <row r="647" spans="2:9" ht="13.5" thickBot="1" x14ac:dyDescent="0.25">
      <c r="B647" s="204"/>
      <c r="C647" s="209"/>
      <c r="D647" s="206"/>
      <c r="E647" s="206"/>
      <c r="F647" s="370"/>
      <c r="G647" s="84"/>
    </row>
    <row r="648" spans="2:9" ht="12.75" customHeight="1" x14ac:dyDescent="0.2">
      <c r="B648" s="204"/>
      <c r="C648" s="492" t="s">
        <v>140</v>
      </c>
      <c r="D648" s="206" t="s">
        <v>133</v>
      </c>
      <c r="E648" s="206"/>
      <c r="F648" s="371"/>
      <c r="G648" s="84"/>
    </row>
    <row r="649" spans="2:9" ht="13.5" thickBot="1" x14ac:dyDescent="0.25">
      <c r="B649" s="204"/>
      <c r="C649" s="492"/>
      <c r="D649" s="206" t="s">
        <v>132</v>
      </c>
      <c r="E649" s="206"/>
      <c r="F649" s="369"/>
      <c r="G649" s="84"/>
    </row>
    <row r="650" spans="2:9" ht="13.5" thickBot="1" x14ac:dyDescent="0.25">
      <c r="B650" s="84"/>
      <c r="C650" s="209"/>
      <c r="D650" s="206"/>
      <c r="E650" s="206"/>
      <c r="F650" s="206"/>
      <c r="G650" s="84"/>
    </row>
    <row r="651" spans="2:9" ht="39" thickBot="1" x14ac:dyDescent="0.25">
      <c r="B651" s="84"/>
      <c r="C651" s="210" t="s">
        <v>72</v>
      </c>
      <c r="D651" s="206" t="s">
        <v>304</v>
      </c>
      <c r="E651" s="206"/>
      <c r="F651" s="372"/>
      <c r="G651" s="84"/>
    </row>
    <row r="652" spans="2:9" x14ac:dyDescent="0.2">
      <c r="B652" s="84"/>
      <c r="C652" s="84"/>
      <c r="D652" s="76"/>
      <c r="E652" s="206"/>
      <c r="F652" s="206"/>
      <c r="G652" s="84"/>
    </row>
    <row r="653" spans="2:9" x14ac:dyDescent="0.2">
      <c r="I653" s="86"/>
    </row>
    <row r="654" spans="2:9" x14ac:dyDescent="0.2">
      <c r="B654" s="129"/>
      <c r="C654" s="129"/>
      <c r="D654" s="198"/>
      <c r="E654" s="130"/>
      <c r="F654" s="198"/>
      <c r="G654" s="76"/>
    </row>
    <row r="655" spans="2:9" x14ac:dyDescent="0.2">
      <c r="B655" s="203"/>
      <c r="C655" s="482" t="s">
        <v>334</v>
      </c>
      <c r="D655" s="482"/>
      <c r="E655" s="482"/>
      <c r="F655" s="482"/>
      <c r="G655" s="103"/>
      <c r="H655" s="86"/>
      <c r="I655" s="86"/>
    </row>
    <row r="656" spans="2:9" ht="13.5" thickBot="1" x14ac:dyDescent="0.25">
      <c r="B656" s="204"/>
      <c r="C656" s="205"/>
      <c r="D656" s="206"/>
      <c r="E656" s="207"/>
      <c r="F656" s="206"/>
      <c r="G656" s="84"/>
      <c r="I656" s="208"/>
    </row>
    <row r="657" spans="2:10" ht="13.5" customHeight="1" x14ac:dyDescent="0.2">
      <c r="B657" s="204"/>
      <c r="C657" s="492" t="s">
        <v>307</v>
      </c>
      <c r="D657" s="206" t="s">
        <v>15</v>
      </c>
      <c r="E657" s="206"/>
      <c r="F657" s="365"/>
      <c r="G657" s="84"/>
      <c r="I657" s="478" t="s">
        <v>214</v>
      </c>
      <c r="J657" s="208"/>
    </row>
    <row r="658" spans="2:10" ht="13.5" thickBot="1" x14ac:dyDescent="0.25">
      <c r="B658" s="204"/>
      <c r="C658" s="492"/>
      <c r="D658" s="206" t="s">
        <v>53</v>
      </c>
      <c r="E658" s="206"/>
      <c r="F658" s="366"/>
      <c r="G658" s="84"/>
      <c r="I658" s="479"/>
    </row>
    <row r="659" spans="2:10" ht="13.5" thickBot="1" x14ac:dyDescent="0.25">
      <c r="B659" s="204"/>
      <c r="C659" s="492"/>
      <c r="D659" s="206" t="s">
        <v>119</v>
      </c>
      <c r="E659" s="206"/>
      <c r="F659" s="366"/>
      <c r="G659" s="204"/>
      <c r="H659" s="126"/>
      <c r="I659" s="172"/>
    </row>
    <row r="660" spans="2:10" x14ac:dyDescent="0.2">
      <c r="B660" s="204"/>
      <c r="C660" s="492"/>
      <c r="D660" s="206" t="s">
        <v>57</v>
      </c>
      <c r="E660" s="206"/>
      <c r="F660" s="367"/>
      <c r="G660" s="84"/>
      <c r="H660" s="126"/>
      <c r="I660" s="478" t="s">
        <v>272</v>
      </c>
    </row>
    <row r="661" spans="2:10" ht="13.5" thickBot="1" x14ac:dyDescent="0.25">
      <c r="B661" s="204"/>
      <c r="C661" s="492"/>
      <c r="D661" s="206" t="s">
        <v>58</v>
      </c>
      <c r="E661" s="206"/>
      <c r="F661" s="368"/>
      <c r="G661" s="84"/>
      <c r="H661" s="126"/>
      <c r="I661" s="479"/>
    </row>
    <row r="662" spans="2:10" ht="13.5" thickBot="1" x14ac:dyDescent="0.25">
      <c r="B662" s="204"/>
      <c r="C662" s="209"/>
      <c r="D662" s="206"/>
      <c r="E662" s="206"/>
      <c r="F662" s="206"/>
      <c r="G662" s="204"/>
      <c r="I662" s="208"/>
    </row>
    <row r="663" spans="2:10" ht="13.5" customHeight="1" x14ac:dyDescent="0.2">
      <c r="B663" s="204"/>
      <c r="C663" s="492" t="s">
        <v>134</v>
      </c>
      <c r="D663" s="206" t="s">
        <v>136</v>
      </c>
      <c r="E663" s="206"/>
      <c r="F663" s="365"/>
      <c r="G663" s="84"/>
      <c r="I663" s="208"/>
    </row>
    <row r="664" spans="2:10" ht="13.5" thickBot="1" x14ac:dyDescent="0.25">
      <c r="B664" s="204"/>
      <c r="C664" s="492"/>
      <c r="D664" s="206" t="s">
        <v>287</v>
      </c>
      <c r="E664" s="206"/>
      <c r="F664" s="369"/>
      <c r="G664" s="84"/>
    </row>
    <row r="665" spans="2:10" ht="13.5" thickBot="1" x14ac:dyDescent="0.25">
      <c r="B665" s="204"/>
      <c r="C665" s="198"/>
      <c r="D665" s="206"/>
      <c r="E665" s="206"/>
      <c r="F665" s="206"/>
      <c r="G665" s="84"/>
    </row>
    <row r="666" spans="2:10" ht="12.75" customHeight="1" x14ac:dyDescent="0.2">
      <c r="B666" s="204"/>
      <c r="C666" s="492" t="s">
        <v>70</v>
      </c>
      <c r="D666" s="206" t="s">
        <v>305</v>
      </c>
      <c r="E666" s="206"/>
      <c r="F666" s="365"/>
      <c r="G666" s="84"/>
    </row>
    <row r="667" spans="2:10" x14ac:dyDescent="0.2">
      <c r="B667" s="204"/>
      <c r="C667" s="492"/>
      <c r="D667" s="206" t="s">
        <v>306</v>
      </c>
      <c r="E667" s="206"/>
      <c r="F667" s="366"/>
      <c r="G667" s="84"/>
    </row>
    <row r="668" spans="2:10" x14ac:dyDescent="0.2">
      <c r="B668" s="204"/>
      <c r="C668" s="492"/>
      <c r="D668" s="206" t="s">
        <v>273</v>
      </c>
      <c r="E668" s="206"/>
      <c r="F668" s="366"/>
      <c r="G668" s="84"/>
    </row>
    <row r="669" spans="2:10" x14ac:dyDescent="0.2">
      <c r="B669" s="204"/>
      <c r="C669" s="492"/>
      <c r="D669" s="206" t="s">
        <v>130</v>
      </c>
      <c r="E669" s="206"/>
      <c r="F669" s="366"/>
      <c r="G669" s="84"/>
    </row>
    <row r="670" spans="2:10" ht="13.5" thickBot="1" x14ac:dyDescent="0.25">
      <c r="B670" s="204"/>
      <c r="C670" s="492"/>
      <c r="D670" s="206" t="s">
        <v>287</v>
      </c>
      <c r="E670" s="206"/>
      <c r="F670" s="139"/>
      <c r="G670" s="84"/>
    </row>
    <row r="671" spans="2:10" ht="13.5" thickBot="1" x14ac:dyDescent="0.25">
      <c r="B671" s="204"/>
      <c r="C671" s="209"/>
      <c r="D671" s="206"/>
      <c r="E671" s="206"/>
      <c r="F671" s="370"/>
      <c r="G671" s="84"/>
    </row>
    <row r="672" spans="2:10" ht="12.75" customHeight="1" x14ac:dyDescent="0.2">
      <c r="B672" s="204"/>
      <c r="C672" s="492" t="s">
        <v>140</v>
      </c>
      <c r="D672" s="206" t="s">
        <v>133</v>
      </c>
      <c r="E672" s="206"/>
      <c r="F672" s="371"/>
      <c r="G672" s="84"/>
    </row>
    <row r="673" spans="2:10" ht="13.5" thickBot="1" x14ac:dyDescent="0.25">
      <c r="B673" s="204"/>
      <c r="C673" s="492"/>
      <c r="D673" s="206" t="s">
        <v>132</v>
      </c>
      <c r="E673" s="206"/>
      <c r="F673" s="369"/>
      <c r="G673" s="84"/>
    </row>
    <row r="674" spans="2:10" ht="13.5" thickBot="1" x14ac:dyDescent="0.25">
      <c r="B674" s="84"/>
      <c r="C674" s="209"/>
      <c r="D674" s="206"/>
      <c r="E674" s="206"/>
      <c r="F674" s="206"/>
      <c r="G674" s="84"/>
    </row>
    <row r="675" spans="2:10" ht="39" thickBot="1" x14ac:dyDescent="0.25">
      <c r="B675" s="84"/>
      <c r="C675" s="210" t="s">
        <v>72</v>
      </c>
      <c r="D675" s="206" t="s">
        <v>304</v>
      </c>
      <c r="E675" s="206"/>
      <c r="F675" s="372"/>
      <c r="G675" s="84"/>
    </row>
    <row r="676" spans="2:10" x14ac:dyDescent="0.2">
      <c r="B676" s="84"/>
      <c r="C676" s="84"/>
      <c r="D676" s="76"/>
      <c r="E676" s="206"/>
      <c r="F676" s="206"/>
      <c r="G676" s="84"/>
    </row>
    <row r="677" spans="2:10" x14ac:dyDescent="0.2">
      <c r="I677" s="86"/>
    </row>
    <row r="678" spans="2:10" x14ac:dyDescent="0.2">
      <c r="B678" s="129"/>
      <c r="C678" s="129"/>
      <c r="D678" s="198"/>
      <c r="E678" s="130"/>
      <c r="F678" s="198"/>
      <c r="G678" s="76"/>
    </row>
    <row r="679" spans="2:10" x14ac:dyDescent="0.2">
      <c r="B679" s="203"/>
      <c r="C679" s="482" t="s">
        <v>335</v>
      </c>
      <c r="D679" s="482"/>
      <c r="E679" s="482"/>
      <c r="F679" s="482"/>
      <c r="G679" s="103"/>
      <c r="H679" s="86"/>
      <c r="I679" s="86"/>
    </row>
    <row r="680" spans="2:10" ht="13.5" thickBot="1" x14ac:dyDescent="0.25">
      <c r="B680" s="204"/>
      <c r="C680" s="205"/>
      <c r="D680" s="206"/>
      <c r="E680" s="207"/>
      <c r="F680" s="206"/>
      <c r="G680" s="84"/>
      <c r="I680" s="208"/>
    </row>
    <row r="681" spans="2:10" ht="13.5" customHeight="1" x14ac:dyDescent="0.2">
      <c r="B681" s="204"/>
      <c r="C681" s="492" t="s">
        <v>307</v>
      </c>
      <c r="D681" s="206" t="s">
        <v>15</v>
      </c>
      <c r="E681" s="206"/>
      <c r="F681" s="365"/>
      <c r="G681" s="84"/>
      <c r="I681" s="478" t="s">
        <v>214</v>
      </c>
      <c r="J681" s="208"/>
    </row>
    <row r="682" spans="2:10" ht="13.5" thickBot="1" x14ac:dyDescent="0.25">
      <c r="B682" s="204"/>
      <c r="C682" s="492"/>
      <c r="D682" s="206" t="s">
        <v>53</v>
      </c>
      <c r="E682" s="206"/>
      <c r="F682" s="366"/>
      <c r="G682" s="84"/>
      <c r="I682" s="479"/>
    </row>
    <row r="683" spans="2:10" ht="13.5" thickBot="1" x14ac:dyDescent="0.25">
      <c r="B683" s="204"/>
      <c r="C683" s="492"/>
      <c r="D683" s="206" t="s">
        <v>119</v>
      </c>
      <c r="E683" s="206"/>
      <c r="F683" s="366"/>
      <c r="G683" s="204"/>
      <c r="H683" s="126"/>
      <c r="I683" s="172"/>
    </row>
    <row r="684" spans="2:10" x14ac:dyDescent="0.2">
      <c r="B684" s="204"/>
      <c r="C684" s="492"/>
      <c r="D684" s="206" t="s">
        <v>57</v>
      </c>
      <c r="E684" s="206"/>
      <c r="F684" s="367"/>
      <c r="G684" s="84"/>
      <c r="H684" s="126"/>
      <c r="I684" s="478" t="s">
        <v>272</v>
      </c>
    </row>
    <row r="685" spans="2:10" ht="13.5" thickBot="1" x14ac:dyDescent="0.25">
      <c r="B685" s="204"/>
      <c r="C685" s="492"/>
      <c r="D685" s="206" t="s">
        <v>58</v>
      </c>
      <c r="E685" s="206"/>
      <c r="F685" s="368"/>
      <c r="G685" s="84"/>
      <c r="H685" s="126"/>
      <c r="I685" s="479"/>
    </row>
    <row r="686" spans="2:10" ht="13.5" thickBot="1" x14ac:dyDescent="0.25">
      <c r="B686" s="204"/>
      <c r="C686" s="209"/>
      <c r="D686" s="206"/>
      <c r="E686" s="206"/>
      <c r="F686" s="206"/>
      <c r="G686" s="204"/>
      <c r="I686" s="208"/>
    </row>
    <row r="687" spans="2:10" ht="13.5" customHeight="1" x14ac:dyDescent="0.2">
      <c r="B687" s="204"/>
      <c r="C687" s="492" t="s">
        <v>134</v>
      </c>
      <c r="D687" s="206" t="s">
        <v>136</v>
      </c>
      <c r="E687" s="206"/>
      <c r="F687" s="365"/>
      <c r="G687" s="84"/>
      <c r="I687" s="208"/>
    </row>
    <row r="688" spans="2:10" ht="13.5" thickBot="1" x14ac:dyDescent="0.25">
      <c r="B688" s="204"/>
      <c r="C688" s="492"/>
      <c r="D688" s="206" t="s">
        <v>287</v>
      </c>
      <c r="E688" s="206"/>
      <c r="F688" s="369"/>
      <c r="G688" s="84"/>
    </row>
    <row r="689" spans="2:9" ht="13.5" thickBot="1" x14ac:dyDescent="0.25">
      <c r="B689" s="204"/>
      <c r="C689" s="198"/>
      <c r="D689" s="206"/>
      <c r="E689" s="206"/>
      <c r="F689" s="206"/>
      <c r="G689" s="84"/>
    </row>
    <row r="690" spans="2:9" ht="12.75" customHeight="1" x14ac:dyDescent="0.2">
      <c r="B690" s="204"/>
      <c r="C690" s="492" t="s">
        <v>70</v>
      </c>
      <c r="D690" s="206" t="s">
        <v>305</v>
      </c>
      <c r="E690" s="206"/>
      <c r="F690" s="365"/>
      <c r="G690" s="84"/>
    </row>
    <row r="691" spans="2:9" x14ac:dyDescent="0.2">
      <c r="B691" s="204"/>
      <c r="C691" s="492"/>
      <c r="D691" s="206" t="s">
        <v>306</v>
      </c>
      <c r="E691" s="206"/>
      <c r="F691" s="366"/>
      <c r="G691" s="84"/>
    </row>
    <row r="692" spans="2:9" x14ac:dyDescent="0.2">
      <c r="B692" s="204"/>
      <c r="C692" s="492"/>
      <c r="D692" s="206" t="s">
        <v>273</v>
      </c>
      <c r="E692" s="206"/>
      <c r="F692" s="366"/>
      <c r="G692" s="84"/>
    </row>
    <row r="693" spans="2:9" x14ac:dyDescent="0.2">
      <c r="B693" s="204"/>
      <c r="C693" s="492"/>
      <c r="D693" s="206" t="s">
        <v>130</v>
      </c>
      <c r="E693" s="206"/>
      <c r="F693" s="366"/>
      <c r="G693" s="84"/>
    </row>
    <row r="694" spans="2:9" ht="13.5" thickBot="1" x14ac:dyDescent="0.25">
      <c r="B694" s="204"/>
      <c r="C694" s="492"/>
      <c r="D694" s="206" t="s">
        <v>287</v>
      </c>
      <c r="E694" s="206"/>
      <c r="F694" s="139"/>
      <c r="G694" s="84"/>
    </row>
    <row r="695" spans="2:9" ht="13.5" thickBot="1" x14ac:dyDescent="0.25">
      <c r="B695" s="204"/>
      <c r="C695" s="209"/>
      <c r="D695" s="206"/>
      <c r="E695" s="206"/>
      <c r="F695" s="370"/>
      <c r="G695" s="84"/>
    </row>
    <row r="696" spans="2:9" ht="12.75" customHeight="1" x14ac:dyDescent="0.2">
      <c r="B696" s="204"/>
      <c r="C696" s="492" t="s">
        <v>140</v>
      </c>
      <c r="D696" s="206" t="s">
        <v>133</v>
      </c>
      <c r="E696" s="206"/>
      <c r="F696" s="371"/>
      <c r="G696" s="84"/>
    </row>
    <row r="697" spans="2:9" ht="13.5" thickBot="1" x14ac:dyDescent="0.25">
      <c r="B697" s="204"/>
      <c r="C697" s="492"/>
      <c r="D697" s="206" t="s">
        <v>132</v>
      </c>
      <c r="E697" s="206"/>
      <c r="F697" s="369"/>
      <c r="G697" s="84"/>
    </row>
    <row r="698" spans="2:9" ht="13.5" thickBot="1" x14ac:dyDescent="0.25">
      <c r="B698" s="84"/>
      <c r="C698" s="209"/>
      <c r="D698" s="206"/>
      <c r="E698" s="206"/>
      <c r="F698" s="206"/>
      <c r="G698" s="84"/>
    </row>
    <row r="699" spans="2:9" ht="39" thickBot="1" x14ac:dyDescent="0.25">
      <c r="B699" s="84"/>
      <c r="C699" s="210" t="s">
        <v>72</v>
      </c>
      <c r="D699" s="206" t="s">
        <v>304</v>
      </c>
      <c r="E699" s="206"/>
      <c r="F699" s="372"/>
      <c r="G699" s="84"/>
    </row>
    <row r="700" spans="2:9" x14ac:dyDescent="0.2">
      <c r="B700" s="84"/>
      <c r="C700" s="84"/>
      <c r="D700" s="76"/>
      <c r="E700" s="206"/>
      <c r="F700" s="206"/>
      <c r="G700" s="84"/>
    </row>
    <row r="701" spans="2:9" x14ac:dyDescent="0.2">
      <c r="I701" s="86"/>
    </row>
    <row r="702" spans="2:9" x14ac:dyDescent="0.2">
      <c r="B702" s="129"/>
      <c r="C702" s="129"/>
      <c r="D702" s="198"/>
      <c r="E702" s="130"/>
      <c r="F702" s="198"/>
      <c r="G702" s="76"/>
    </row>
    <row r="703" spans="2:9" x14ac:dyDescent="0.2">
      <c r="B703" s="203"/>
      <c r="C703" s="482" t="s">
        <v>336</v>
      </c>
      <c r="D703" s="482"/>
      <c r="E703" s="482"/>
      <c r="F703" s="482"/>
      <c r="G703" s="103"/>
      <c r="H703" s="86"/>
      <c r="I703" s="86"/>
    </row>
    <row r="704" spans="2:9" ht="13.5" thickBot="1" x14ac:dyDescent="0.25">
      <c r="B704" s="204"/>
      <c r="C704" s="205"/>
      <c r="D704" s="206"/>
      <c r="E704" s="207"/>
      <c r="F704" s="206"/>
      <c r="G704" s="84"/>
      <c r="I704" s="208"/>
    </row>
    <row r="705" spans="2:10" ht="13.5" customHeight="1" x14ac:dyDescent="0.2">
      <c r="B705" s="204"/>
      <c r="C705" s="492" t="s">
        <v>307</v>
      </c>
      <c r="D705" s="206" t="s">
        <v>15</v>
      </c>
      <c r="E705" s="206"/>
      <c r="F705" s="365"/>
      <c r="G705" s="84"/>
      <c r="I705" s="478" t="s">
        <v>214</v>
      </c>
      <c r="J705" s="208"/>
    </row>
    <row r="706" spans="2:10" ht="13.5" thickBot="1" x14ac:dyDescent="0.25">
      <c r="B706" s="204"/>
      <c r="C706" s="492"/>
      <c r="D706" s="206" t="s">
        <v>53</v>
      </c>
      <c r="E706" s="206"/>
      <c r="F706" s="366"/>
      <c r="G706" s="84"/>
      <c r="I706" s="479"/>
    </row>
    <row r="707" spans="2:10" ht="13.5" thickBot="1" x14ac:dyDescent="0.25">
      <c r="B707" s="204"/>
      <c r="C707" s="492"/>
      <c r="D707" s="206" t="s">
        <v>119</v>
      </c>
      <c r="E707" s="206"/>
      <c r="F707" s="366"/>
      <c r="G707" s="204"/>
      <c r="H707" s="126"/>
      <c r="I707" s="172"/>
    </row>
    <row r="708" spans="2:10" x14ac:dyDescent="0.2">
      <c r="B708" s="204"/>
      <c r="C708" s="492"/>
      <c r="D708" s="206" t="s">
        <v>57</v>
      </c>
      <c r="E708" s="206"/>
      <c r="F708" s="367"/>
      <c r="G708" s="84"/>
      <c r="H708" s="126"/>
      <c r="I708" s="478" t="s">
        <v>272</v>
      </c>
    </row>
    <row r="709" spans="2:10" ht="13.5" thickBot="1" x14ac:dyDescent="0.25">
      <c r="B709" s="204"/>
      <c r="C709" s="492"/>
      <c r="D709" s="206" t="s">
        <v>58</v>
      </c>
      <c r="E709" s="206"/>
      <c r="F709" s="368"/>
      <c r="G709" s="84"/>
      <c r="H709" s="126"/>
      <c r="I709" s="479"/>
    </row>
    <row r="710" spans="2:10" ht="13.5" thickBot="1" x14ac:dyDescent="0.25">
      <c r="B710" s="204"/>
      <c r="C710" s="209"/>
      <c r="D710" s="206"/>
      <c r="E710" s="206"/>
      <c r="F710" s="206"/>
      <c r="G710" s="204"/>
      <c r="I710" s="208"/>
    </row>
    <row r="711" spans="2:10" ht="13.5" customHeight="1" x14ac:dyDescent="0.2">
      <c r="B711" s="204"/>
      <c r="C711" s="492" t="s">
        <v>134</v>
      </c>
      <c r="D711" s="206" t="s">
        <v>136</v>
      </c>
      <c r="E711" s="206"/>
      <c r="F711" s="365"/>
      <c r="G711" s="84"/>
      <c r="I711" s="208"/>
    </row>
    <row r="712" spans="2:10" ht="13.5" thickBot="1" x14ac:dyDescent="0.25">
      <c r="B712" s="204"/>
      <c r="C712" s="492"/>
      <c r="D712" s="206" t="s">
        <v>287</v>
      </c>
      <c r="E712" s="206"/>
      <c r="F712" s="369"/>
      <c r="G712" s="84"/>
    </row>
    <row r="713" spans="2:10" ht="13.5" thickBot="1" x14ac:dyDescent="0.25">
      <c r="B713" s="204"/>
      <c r="C713" s="198"/>
      <c r="D713" s="206"/>
      <c r="E713" s="206"/>
      <c r="F713" s="206"/>
      <c r="G713" s="84"/>
    </row>
    <row r="714" spans="2:10" ht="12.75" customHeight="1" x14ac:dyDescent="0.2">
      <c r="B714" s="204"/>
      <c r="C714" s="492" t="s">
        <v>70</v>
      </c>
      <c r="D714" s="206" t="s">
        <v>305</v>
      </c>
      <c r="E714" s="206"/>
      <c r="F714" s="365"/>
      <c r="G714" s="84"/>
    </row>
    <row r="715" spans="2:10" x14ac:dyDescent="0.2">
      <c r="B715" s="204"/>
      <c r="C715" s="492"/>
      <c r="D715" s="206" t="s">
        <v>306</v>
      </c>
      <c r="E715" s="206"/>
      <c r="F715" s="366"/>
      <c r="G715" s="84"/>
    </row>
    <row r="716" spans="2:10" x14ac:dyDescent="0.2">
      <c r="B716" s="204"/>
      <c r="C716" s="492"/>
      <c r="D716" s="206" t="s">
        <v>273</v>
      </c>
      <c r="E716" s="206"/>
      <c r="F716" s="366"/>
      <c r="G716" s="84"/>
    </row>
    <row r="717" spans="2:10" x14ac:dyDescent="0.2">
      <c r="B717" s="204"/>
      <c r="C717" s="492"/>
      <c r="D717" s="206" t="s">
        <v>130</v>
      </c>
      <c r="E717" s="206"/>
      <c r="F717" s="366"/>
      <c r="G717" s="84"/>
    </row>
    <row r="718" spans="2:10" ht="13.5" thickBot="1" x14ac:dyDescent="0.25">
      <c r="B718" s="204"/>
      <c r="C718" s="492"/>
      <c r="D718" s="206" t="s">
        <v>287</v>
      </c>
      <c r="E718" s="206"/>
      <c r="F718" s="139"/>
      <c r="G718" s="84"/>
    </row>
    <row r="719" spans="2:10" ht="13.5" thickBot="1" x14ac:dyDescent="0.25">
      <c r="B719" s="204"/>
      <c r="C719" s="209"/>
      <c r="D719" s="206"/>
      <c r="E719" s="206"/>
      <c r="F719" s="370"/>
      <c r="G719" s="84"/>
    </row>
    <row r="720" spans="2:10" ht="12.75" customHeight="1" x14ac:dyDescent="0.2">
      <c r="B720" s="204"/>
      <c r="C720" s="492" t="s">
        <v>140</v>
      </c>
      <c r="D720" s="206" t="s">
        <v>133</v>
      </c>
      <c r="E720" s="206"/>
      <c r="F720" s="371"/>
      <c r="G720" s="84"/>
    </row>
    <row r="721" spans="2:7" ht="13.5" thickBot="1" x14ac:dyDescent="0.25">
      <c r="B721" s="204"/>
      <c r="C721" s="492"/>
      <c r="D721" s="206" t="s">
        <v>132</v>
      </c>
      <c r="E721" s="206"/>
      <c r="F721" s="369"/>
      <c r="G721" s="84"/>
    </row>
    <row r="722" spans="2:7" ht="13.5" thickBot="1" x14ac:dyDescent="0.25">
      <c r="B722" s="84"/>
      <c r="C722" s="209"/>
      <c r="D722" s="206"/>
      <c r="E722" s="206"/>
      <c r="F722" s="206"/>
      <c r="G722" s="84"/>
    </row>
    <row r="723" spans="2:7" ht="39" thickBot="1" x14ac:dyDescent="0.25">
      <c r="B723" s="84"/>
      <c r="C723" s="210" t="s">
        <v>72</v>
      </c>
      <c r="D723" s="206" t="s">
        <v>304</v>
      </c>
      <c r="E723" s="206"/>
      <c r="F723" s="372"/>
      <c r="G723" s="84"/>
    </row>
    <row r="724" spans="2:7" x14ac:dyDescent="0.2">
      <c r="B724" s="84"/>
      <c r="C724" s="84"/>
      <c r="D724" s="76"/>
      <c r="E724" s="206"/>
      <c r="F724" s="206"/>
      <c r="G724" s="84"/>
    </row>
  </sheetData>
  <sheetProtection algorithmName="SHA-512" hashValue="cGgYv3zkxMvRWXVh+XjQd4VhoD3h9Z9Q4K4Z9te/Y6QEoAveMlrf2vHk5AxHyjpwgvOQnMkxlBi5OyeccVUxJw==" saltValue="Cv+cvLBrtv6Yduhs5h/FZA==" spinCount="100000" sheet="1" selectLockedCells="1"/>
  <mergeCells count="211">
    <mergeCell ref="C33:C37"/>
    <mergeCell ref="C39:C40"/>
    <mergeCell ref="C42:C46"/>
    <mergeCell ref="C3:F3"/>
    <mergeCell ref="C9:C13"/>
    <mergeCell ref="C15:C16"/>
    <mergeCell ref="C7:F7"/>
    <mergeCell ref="C18:C22"/>
    <mergeCell ref="C24:C25"/>
    <mergeCell ref="C31:F31"/>
    <mergeCell ref="C66:C70"/>
    <mergeCell ref="C72:C73"/>
    <mergeCell ref="C79:F79"/>
    <mergeCell ref="C81:C85"/>
    <mergeCell ref="C87:C88"/>
    <mergeCell ref="C48:C49"/>
    <mergeCell ref="C55:F55"/>
    <mergeCell ref="C57:C61"/>
    <mergeCell ref="C63:C64"/>
    <mergeCell ref="C114:C118"/>
    <mergeCell ref="C120:C121"/>
    <mergeCell ref="C127:F127"/>
    <mergeCell ref="C129:C133"/>
    <mergeCell ref="C135:C136"/>
    <mergeCell ref="C90:C94"/>
    <mergeCell ref="C96:C97"/>
    <mergeCell ref="C103:F103"/>
    <mergeCell ref="C105:C109"/>
    <mergeCell ref="C111:C112"/>
    <mergeCell ref="C162:C166"/>
    <mergeCell ref="C168:C169"/>
    <mergeCell ref="C175:F175"/>
    <mergeCell ref="C177:C181"/>
    <mergeCell ref="C183:C184"/>
    <mergeCell ref="I177:I178"/>
    <mergeCell ref="I180:I181"/>
    <mergeCell ref="C138:C142"/>
    <mergeCell ref="C144:C145"/>
    <mergeCell ref="C151:F151"/>
    <mergeCell ref="C153:C157"/>
    <mergeCell ref="C159:C160"/>
    <mergeCell ref="C210:C214"/>
    <mergeCell ref="C216:C217"/>
    <mergeCell ref="C223:F223"/>
    <mergeCell ref="C225:C229"/>
    <mergeCell ref="C231:C232"/>
    <mergeCell ref="I225:I226"/>
    <mergeCell ref="I228:I229"/>
    <mergeCell ref="C186:C190"/>
    <mergeCell ref="C192:C193"/>
    <mergeCell ref="C199:F199"/>
    <mergeCell ref="C201:C205"/>
    <mergeCell ref="C207:C208"/>
    <mergeCell ref="I201:I202"/>
    <mergeCell ref="I204:I205"/>
    <mergeCell ref="C258:C262"/>
    <mergeCell ref="C264:C265"/>
    <mergeCell ref="C271:F271"/>
    <mergeCell ref="C273:C277"/>
    <mergeCell ref="C279:C280"/>
    <mergeCell ref="I273:I274"/>
    <mergeCell ref="I276:I277"/>
    <mergeCell ref="C234:C238"/>
    <mergeCell ref="C240:C241"/>
    <mergeCell ref="C247:F247"/>
    <mergeCell ref="C249:C253"/>
    <mergeCell ref="C255:C256"/>
    <mergeCell ref="I249:I250"/>
    <mergeCell ref="I252:I253"/>
    <mergeCell ref="C306:C310"/>
    <mergeCell ref="C312:C313"/>
    <mergeCell ref="C319:F319"/>
    <mergeCell ref="C321:C325"/>
    <mergeCell ref="C327:C328"/>
    <mergeCell ref="I321:I322"/>
    <mergeCell ref="I324:I325"/>
    <mergeCell ref="C282:C286"/>
    <mergeCell ref="C288:C289"/>
    <mergeCell ref="C295:F295"/>
    <mergeCell ref="C297:C301"/>
    <mergeCell ref="C303:C304"/>
    <mergeCell ref="I297:I298"/>
    <mergeCell ref="I300:I301"/>
    <mergeCell ref="C354:C358"/>
    <mergeCell ref="C360:C361"/>
    <mergeCell ref="C367:F367"/>
    <mergeCell ref="C369:C373"/>
    <mergeCell ref="C375:C376"/>
    <mergeCell ref="I369:I370"/>
    <mergeCell ref="I372:I373"/>
    <mergeCell ref="C330:C334"/>
    <mergeCell ref="C336:C337"/>
    <mergeCell ref="C343:F343"/>
    <mergeCell ref="C345:C349"/>
    <mergeCell ref="C351:C352"/>
    <mergeCell ref="I345:I346"/>
    <mergeCell ref="I348:I349"/>
    <mergeCell ref="C402:C406"/>
    <mergeCell ref="C408:C409"/>
    <mergeCell ref="C415:F415"/>
    <mergeCell ref="C417:C421"/>
    <mergeCell ref="C423:C424"/>
    <mergeCell ref="I417:I418"/>
    <mergeCell ref="I420:I421"/>
    <mergeCell ref="C378:C382"/>
    <mergeCell ref="C384:C385"/>
    <mergeCell ref="C391:F391"/>
    <mergeCell ref="C393:C397"/>
    <mergeCell ref="C399:C400"/>
    <mergeCell ref="I393:I394"/>
    <mergeCell ref="I396:I397"/>
    <mergeCell ref="C450:C454"/>
    <mergeCell ref="C456:C457"/>
    <mergeCell ref="C463:F463"/>
    <mergeCell ref="C465:C469"/>
    <mergeCell ref="C471:C472"/>
    <mergeCell ref="I465:I466"/>
    <mergeCell ref="I468:I469"/>
    <mergeCell ref="C426:C430"/>
    <mergeCell ref="C432:C433"/>
    <mergeCell ref="C439:F439"/>
    <mergeCell ref="C441:C445"/>
    <mergeCell ref="C447:C448"/>
    <mergeCell ref="I441:I442"/>
    <mergeCell ref="I444:I445"/>
    <mergeCell ref="C498:C502"/>
    <mergeCell ref="C504:C505"/>
    <mergeCell ref="C511:F511"/>
    <mergeCell ref="C513:C517"/>
    <mergeCell ref="C519:C520"/>
    <mergeCell ref="I513:I514"/>
    <mergeCell ref="I516:I517"/>
    <mergeCell ref="C474:C478"/>
    <mergeCell ref="C480:C481"/>
    <mergeCell ref="C487:F487"/>
    <mergeCell ref="C489:C493"/>
    <mergeCell ref="C495:C496"/>
    <mergeCell ref="I489:I490"/>
    <mergeCell ref="I492:I493"/>
    <mergeCell ref="C546:C550"/>
    <mergeCell ref="C552:C553"/>
    <mergeCell ref="C559:F559"/>
    <mergeCell ref="C561:C565"/>
    <mergeCell ref="C567:C568"/>
    <mergeCell ref="I561:I562"/>
    <mergeCell ref="I564:I565"/>
    <mergeCell ref="C522:C526"/>
    <mergeCell ref="C528:C529"/>
    <mergeCell ref="C535:F535"/>
    <mergeCell ref="C537:C541"/>
    <mergeCell ref="C543:C544"/>
    <mergeCell ref="I537:I538"/>
    <mergeCell ref="I540:I541"/>
    <mergeCell ref="C594:C598"/>
    <mergeCell ref="C600:C601"/>
    <mergeCell ref="C607:F607"/>
    <mergeCell ref="C609:C613"/>
    <mergeCell ref="C615:C616"/>
    <mergeCell ref="I609:I610"/>
    <mergeCell ref="I612:I613"/>
    <mergeCell ref="C570:C574"/>
    <mergeCell ref="C576:C577"/>
    <mergeCell ref="C583:F583"/>
    <mergeCell ref="C585:C589"/>
    <mergeCell ref="C591:C592"/>
    <mergeCell ref="I585:I586"/>
    <mergeCell ref="I588:I589"/>
    <mergeCell ref="C657:C661"/>
    <mergeCell ref="C663:C664"/>
    <mergeCell ref="I657:I658"/>
    <mergeCell ref="I660:I661"/>
    <mergeCell ref="C618:C622"/>
    <mergeCell ref="C624:C625"/>
    <mergeCell ref="C631:F631"/>
    <mergeCell ref="C633:C637"/>
    <mergeCell ref="C639:C640"/>
    <mergeCell ref="I633:I634"/>
    <mergeCell ref="I636:I637"/>
    <mergeCell ref="I108:I109"/>
    <mergeCell ref="I129:I130"/>
    <mergeCell ref="I132:I133"/>
    <mergeCell ref="I153:I154"/>
    <mergeCell ref="I156:I157"/>
    <mergeCell ref="C714:C718"/>
    <mergeCell ref="C720:C721"/>
    <mergeCell ref="C690:C694"/>
    <mergeCell ref="C696:C697"/>
    <mergeCell ref="C703:F703"/>
    <mergeCell ref="C705:C709"/>
    <mergeCell ref="C711:C712"/>
    <mergeCell ref="I705:I706"/>
    <mergeCell ref="I708:I709"/>
    <mergeCell ref="C666:C670"/>
    <mergeCell ref="C672:C673"/>
    <mergeCell ref="C679:F679"/>
    <mergeCell ref="C681:C685"/>
    <mergeCell ref="C687:C688"/>
    <mergeCell ref="I681:I682"/>
    <mergeCell ref="I684:I685"/>
    <mergeCell ref="C642:C646"/>
    <mergeCell ref="C648:C649"/>
    <mergeCell ref="C655:F655"/>
    <mergeCell ref="I9:I10"/>
    <mergeCell ref="I12:I13"/>
    <mergeCell ref="I33:I34"/>
    <mergeCell ref="I36:I37"/>
    <mergeCell ref="I57:I58"/>
    <mergeCell ref="I60:I61"/>
    <mergeCell ref="I81:I82"/>
    <mergeCell ref="I84:I85"/>
    <mergeCell ref="I105:I106"/>
  </mergeCells>
  <conditionalFormatting sqref="F25">
    <cfRule type="containsText" dxfId="59" priority="117" operator="containsText" text="Yes">
      <formula>NOT(ISERROR(SEARCH("Yes",F25)))</formula>
    </cfRule>
  </conditionalFormatting>
  <conditionalFormatting sqref="F24">
    <cfRule type="cellIs" dxfId="58" priority="118" operator="greaterThan">
      <formula>15000</formula>
    </cfRule>
  </conditionalFormatting>
  <conditionalFormatting sqref="F49">
    <cfRule type="containsText" dxfId="57" priority="57" operator="containsText" text="Yes">
      <formula>NOT(ISERROR(SEARCH("Yes",F49)))</formula>
    </cfRule>
  </conditionalFormatting>
  <conditionalFormatting sqref="F48">
    <cfRule type="cellIs" dxfId="56" priority="58" operator="greaterThan">
      <formula>15000</formula>
    </cfRule>
  </conditionalFormatting>
  <conditionalFormatting sqref="F73">
    <cfRule type="containsText" dxfId="55" priority="55" operator="containsText" text="Yes">
      <formula>NOT(ISERROR(SEARCH("Yes",F73)))</formula>
    </cfRule>
  </conditionalFormatting>
  <conditionalFormatting sqref="F72">
    <cfRule type="cellIs" dxfId="54" priority="56" operator="greaterThan">
      <formula>15000</formula>
    </cfRule>
  </conditionalFormatting>
  <conditionalFormatting sqref="F97">
    <cfRule type="containsText" dxfId="53" priority="53" operator="containsText" text="Yes">
      <formula>NOT(ISERROR(SEARCH("Yes",F97)))</formula>
    </cfRule>
  </conditionalFormatting>
  <conditionalFormatting sqref="F96">
    <cfRule type="cellIs" dxfId="52" priority="54" operator="greaterThan">
      <formula>15000</formula>
    </cfRule>
  </conditionalFormatting>
  <conditionalFormatting sqref="F121">
    <cfRule type="containsText" dxfId="51" priority="51" operator="containsText" text="Yes">
      <formula>NOT(ISERROR(SEARCH("Yes",F121)))</formula>
    </cfRule>
  </conditionalFormatting>
  <conditionalFormatting sqref="F120">
    <cfRule type="cellIs" dxfId="50" priority="52" operator="greaterThan">
      <formula>15000</formula>
    </cfRule>
  </conditionalFormatting>
  <conditionalFormatting sqref="F145">
    <cfRule type="containsText" dxfId="49" priority="49" operator="containsText" text="Yes">
      <formula>NOT(ISERROR(SEARCH("Yes",F145)))</formula>
    </cfRule>
  </conditionalFormatting>
  <conditionalFormatting sqref="F144">
    <cfRule type="cellIs" dxfId="48" priority="50" operator="greaterThan">
      <formula>15000</formula>
    </cfRule>
  </conditionalFormatting>
  <conditionalFormatting sqref="F169">
    <cfRule type="containsText" dxfId="47" priority="47" operator="containsText" text="Yes">
      <formula>NOT(ISERROR(SEARCH("Yes",F169)))</formula>
    </cfRule>
  </conditionalFormatting>
  <conditionalFormatting sqref="F168">
    <cfRule type="cellIs" dxfId="46" priority="48" operator="greaterThan">
      <formula>15000</formula>
    </cfRule>
  </conditionalFormatting>
  <conditionalFormatting sqref="F193">
    <cfRule type="containsText" dxfId="45" priority="45" operator="containsText" text="Yes">
      <formula>NOT(ISERROR(SEARCH("Yes",F193)))</formula>
    </cfRule>
  </conditionalFormatting>
  <conditionalFormatting sqref="F192">
    <cfRule type="cellIs" dxfId="44" priority="46" operator="greaterThan">
      <formula>15000</formula>
    </cfRule>
  </conditionalFormatting>
  <conditionalFormatting sqref="F217">
    <cfRule type="containsText" dxfId="43" priority="43" operator="containsText" text="Yes">
      <formula>NOT(ISERROR(SEARCH("Yes",F217)))</formula>
    </cfRule>
  </conditionalFormatting>
  <conditionalFormatting sqref="F216">
    <cfRule type="cellIs" dxfId="42" priority="44" operator="greaterThan">
      <formula>15000</formula>
    </cfRule>
  </conditionalFormatting>
  <conditionalFormatting sqref="F241">
    <cfRule type="containsText" dxfId="41" priority="41" operator="containsText" text="Yes">
      <formula>NOT(ISERROR(SEARCH("Yes",F241)))</formula>
    </cfRule>
  </conditionalFormatting>
  <conditionalFormatting sqref="F240">
    <cfRule type="cellIs" dxfId="40" priority="42" operator="greaterThan">
      <formula>15000</formula>
    </cfRule>
  </conditionalFormatting>
  <conditionalFormatting sqref="F265">
    <cfRule type="containsText" dxfId="39" priority="39" operator="containsText" text="Yes">
      <formula>NOT(ISERROR(SEARCH("Yes",F265)))</formula>
    </cfRule>
  </conditionalFormatting>
  <conditionalFormatting sqref="F264">
    <cfRule type="cellIs" dxfId="38" priority="40" operator="greaterThan">
      <formula>15000</formula>
    </cfRule>
  </conditionalFormatting>
  <conditionalFormatting sqref="F289">
    <cfRule type="containsText" dxfId="37" priority="37" operator="containsText" text="Yes">
      <formula>NOT(ISERROR(SEARCH("Yes",F289)))</formula>
    </cfRule>
  </conditionalFormatting>
  <conditionalFormatting sqref="F288">
    <cfRule type="cellIs" dxfId="36" priority="38" operator="greaterThan">
      <formula>15000</formula>
    </cfRule>
  </conditionalFormatting>
  <conditionalFormatting sqref="F313">
    <cfRule type="containsText" dxfId="35" priority="35" operator="containsText" text="Yes">
      <formula>NOT(ISERROR(SEARCH("Yes",F313)))</formula>
    </cfRule>
  </conditionalFormatting>
  <conditionalFormatting sqref="F312">
    <cfRule type="cellIs" dxfId="34" priority="36" operator="greaterThan">
      <formula>15000</formula>
    </cfRule>
  </conditionalFormatting>
  <conditionalFormatting sqref="F337">
    <cfRule type="containsText" dxfId="33" priority="33" operator="containsText" text="Yes">
      <formula>NOT(ISERROR(SEARCH("Yes",F337)))</formula>
    </cfRule>
  </conditionalFormatting>
  <conditionalFormatting sqref="F336">
    <cfRule type="cellIs" dxfId="32" priority="34" operator="greaterThan">
      <formula>15000</formula>
    </cfRule>
  </conditionalFormatting>
  <conditionalFormatting sqref="F361">
    <cfRule type="containsText" dxfId="31" priority="31" operator="containsText" text="Yes">
      <formula>NOT(ISERROR(SEARCH("Yes",F361)))</formula>
    </cfRule>
  </conditionalFormatting>
  <conditionalFormatting sqref="F360">
    <cfRule type="cellIs" dxfId="30" priority="32" operator="greaterThan">
      <formula>15000</formula>
    </cfRule>
  </conditionalFormatting>
  <conditionalFormatting sqref="F385">
    <cfRule type="containsText" dxfId="29" priority="29" operator="containsText" text="Yes">
      <formula>NOT(ISERROR(SEARCH("Yes",F385)))</formula>
    </cfRule>
  </conditionalFormatting>
  <conditionalFormatting sqref="F384">
    <cfRule type="cellIs" dxfId="28" priority="30" operator="greaterThan">
      <formula>15000</formula>
    </cfRule>
  </conditionalFormatting>
  <conditionalFormatting sqref="F409">
    <cfRule type="containsText" dxfId="27" priority="27" operator="containsText" text="Yes">
      <formula>NOT(ISERROR(SEARCH("Yes",F409)))</formula>
    </cfRule>
  </conditionalFormatting>
  <conditionalFormatting sqref="F408">
    <cfRule type="cellIs" dxfId="26" priority="28" operator="greaterThan">
      <formula>15000</formula>
    </cfRule>
  </conditionalFormatting>
  <conditionalFormatting sqref="F433">
    <cfRule type="containsText" dxfId="25" priority="25" operator="containsText" text="Yes">
      <formula>NOT(ISERROR(SEARCH("Yes",F433)))</formula>
    </cfRule>
  </conditionalFormatting>
  <conditionalFormatting sqref="F432">
    <cfRule type="cellIs" dxfId="24" priority="26" operator="greaterThan">
      <formula>15000</formula>
    </cfRule>
  </conditionalFormatting>
  <conditionalFormatting sqref="F457">
    <cfRule type="containsText" dxfId="23" priority="23" operator="containsText" text="Yes">
      <formula>NOT(ISERROR(SEARCH("Yes",F457)))</formula>
    </cfRule>
  </conditionalFormatting>
  <conditionalFormatting sqref="F456">
    <cfRule type="cellIs" dxfId="22" priority="24" operator="greaterThan">
      <formula>15000</formula>
    </cfRule>
  </conditionalFormatting>
  <conditionalFormatting sqref="F481">
    <cfRule type="containsText" dxfId="21" priority="21" operator="containsText" text="Yes">
      <formula>NOT(ISERROR(SEARCH("Yes",F481)))</formula>
    </cfRule>
  </conditionalFormatting>
  <conditionalFormatting sqref="F480">
    <cfRule type="cellIs" dxfId="20" priority="22" operator="greaterThan">
      <formula>15000</formula>
    </cfRule>
  </conditionalFormatting>
  <conditionalFormatting sqref="F505">
    <cfRule type="containsText" dxfId="19" priority="19" operator="containsText" text="Yes">
      <formula>NOT(ISERROR(SEARCH("Yes",F505)))</formula>
    </cfRule>
  </conditionalFormatting>
  <conditionalFormatting sqref="F504">
    <cfRule type="cellIs" dxfId="18" priority="20" operator="greaterThan">
      <formula>15000</formula>
    </cfRule>
  </conditionalFormatting>
  <conditionalFormatting sqref="F529">
    <cfRule type="containsText" dxfId="17" priority="17" operator="containsText" text="Yes">
      <formula>NOT(ISERROR(SEARCH("Yes",F529)))</formula>
    </cfRule>
  </conditionalFormatting>
  <conditionalFormatting sqref="F528">
    <cfRule type="cellIs" dxfId="16" priority="18" operator="greaterThan">
      <formula>15000</formula>
    </cfRule>
  </conditionalFormatting>
  <conditionalFormatting sqref="F553">
    <cfRule type="containsText" dxfId="15" priority="15" operator="containsText" text="Yes">
      <formula>NOT(ISERROR(SEARCH("Yes",F553)))</formula>
    </cfRule>
  </conditionalFormatting>
  <conditionalFormatting sqref="F552">
    <cfRule type="cellIs" dxfId="14" priority="16" operator="greaterThan">
      <formula>15000</formula>
    </cfRule>
  </conditionalFormatting>
  <conditionalFormatting sqref="F577">
    <cfRule type="containsText" dxfId="13" priority="13" operator="containsText" text="Yes">
      <formula>NOT(ISERROR(SEARCH("Yes",F577)))</formula>
    </cfRule>
  </conditionalFormatting>
  <conditionalFormatting sqref="F576">
    <cfRule type="cellIs" dxfId="12" priority="14" operator="greaterThan">
      <formula>15000</formula>
    </cfRule>
  </conditionalFormatting>
  <conditionalFormatting sqref="F601">
    <cfRule type="containsText" dxfId="11" priority="11" operator="containsText" text="Yes">
      <formula>NOT(ISERROR(SEARCH("Yes",F601)))</formula>
    </cfRule>
  </conditionalFormatting>
  <conditionalFormatting sqref="F600">
    <cfRule type="cellIs" dxfId="10" priority="12" operator="greaterThan">
      <formula>15000</formula>
    </cfRule>
  </conditionalFormatting>
  <conditionalFormatting sqref="F625">
    <cfRule type="containsText" dxfId="9" priority="9" operator="containsText" text="Yes">
      <formula>NOT(ISERROR(SEARCH("Yes",F625)))</formula>
    </cfRule>
  </conditionalFormatting>
  <conditionalFormatting sqref="F624">
    <cfRule type="cellIs" dxfId="8" priority="10" operator="greaterThan">
      <formula>15000</formula>
    </cfRule>
  </conditionalFormatting>
  <conditionalFormatting sqref="F649">
    <cfRule type="containsText" dxfId="7" priority="7" operator="containsText" text="Yes">
      <formula>NOT(ISERROR(SEARCH("Yes",F649)))</formula>
    </cfRule>
  </conditionalFormatting>
  <conditionalFormatting sqref="F648">
    <cfRule type="cellIs" dxfId="6" priority="8" operator="greaterThan">
      <formula>15000</formula>
    </cfRule>
  </conditionalFormatting>
  <conditionalFormatting sqref="F673">
    <cfRule type="containsText" dxfId="5" priority="5" operator="containsText" text="Yes">
      <formula>NOT(ISERROR(SEARCH("Yes",F673)))</formula>
    </cfRule>
  </conditionalFormatting>
  <conditionalFormatting sqref="F672">
    <cfRule type="cellIs" dxfId="4" priority="6" operator="greaterThan">
      <formula>15000</formula>
    </cfRule>
  </conditionalFormatting>
  <conditionalFormatting sqref="F697">
    <cfRule type="containsText" dxfId="3" priority="3" operator="containsText" text="Yes">
      <formula>NOT(ISERROR(SEARCH("Yes",F697)))</formula>
    </cfRule>
  </conditionalFormatting>
  <conditionalFormatting sqref="F696">
    <cfRule type="cellIs" dxfId="2" priority="4" operator="greaterThan">
      <formula>15000</formula>
    </cfRule>
  </conditionalFormatting>
  <conditionalFormatting sqref="F721">
    <cfRule type="containsText" dxfId="1" priority="1" operator="containsText" text="Yes">
      <formula>NOT(ISERROR(SEARCH("Yes",F721)))</formula>
    </cfRule>
  </conditionalFormatting>
  <conditionalFormatting sqref="F720">
    <cfRule type="cellIs" dxfId="0" priority="2" operator="greaterThan">
      <formula>15000</formula>
    </cfRule>
  </conditionalFormatting>
  <dataValidations count="8">
    <dataValidation type="list" allowBlank="1" showInputMessage="1" showErrorMessage="1" sqref="F15 F687 F39 F63 F87 F111 F135 F159 F183 F207 F231 F255 F279 F303 F327 F351 F375 F399 F423 F447 F471 F495 F519 F543 F567 F591 F615 F639 F663 F711">
      <formula1>Covid19_2021</formula1>
    </dataValidation>
    <dataValidation type="date" allowBlank="1" showInputMessage="1" showErrorMessage="1" error="Please provide a date after 1 January 2021" sqref="F23 F695 F47 F71 F95 F119 F143 F167 F191 F215 F239 F263 F287 F311 F335 F359 F383 F407 F431 F455 F479 F503 F527 F551 F575 F599 F623 F647 F671 F719">
      <formula1>44197</formula1>
      <formula2>46022</formula2>
    </dataValidation>
    <dataValidation type="list" allowBlank="1" showInputMessage="1" showErrorMessage="1" sqref="F18 F690 F42 F66 F90 F114 F138 F162 F186 F210 F234 F258 F282 F306 F330 F354 F378 F402 F426 F450 F474 F498 F522 F546 F570 F594 F618 F642 F666 F714">
      <formula1>EventType</formula1>
    </dataValidation>
    <dataValidation type="list" allowBlank="1" showInputMessage="1" showErrorMessage="1" sqref="F19 F691 F43 F67 F91 F115 F139 F163 F187 F211 F235 F259 F283 F307 F331 F355 F379 F403 F427 F451 F475 F499 F523 F547 F571 F595 F619 F643 F667 F715">
      <formula1>AudienceType</formula1>
    </dataValidation>
    <dataValidation type="list" allowBlank="1" showInputMessage="1" showErrorMessage="1" sqref="F28 F52 F76 F100 F124 F148 F172 F196 F220 F244 F268 F292 F316 F340 F364 F388 F412 F436 F460 F484 F508 F532 F556 F580 F604 F628 F652 F676 F700 F724">
      <formula1>RiskAss</formula1>
    </dataValidation>
    <dataValidation type="list" allowBlank="1" showInputMessage="1" showErrorMessage="1" sqref="F20 F25:F26 F692 F697:F698 F44 F49:F50 F68 F73:F74 F92 F97:F98 F116 F121:F122 F140 F145:F146 F164 F169:F170 F188 F193:F194 F212 F217:F218 F236 F241:F242 F260 F265:F266 F284 F289:F290 F308 F313:F314 F332 F337:F338 F356 F361:F362 F380 F385:F386 F404 F409:F410 F428 F433:F434 F452 F457:F458 F476 F481:F482 F500 F505:F506 F524 F529:F530 F548 F553:F554 F572 F577:F578 F596 F601:F602 F620 F625:F626 F644 F649:F650 F668 F673:F674 F716 F721:F722">
      <formula1>Dunno</formula1>
    </dataValidation>
    <dataValidation type="decimal" errorStyle="information" allowBlank="1" showInputMessage="1" showErrorMessage="1" error="Please enter a number" sqref="F24 F696 F48 F72 F96 F120 F144 F168 F192 F216 F240 F264 F288 F312 F336 F360 F384 F408 F432 F456 F480 F504 F528 F552 F576 F600 F624 F648 F672 F720">
      <formula1>1</formula1>
      <formula2>1000000</formula2>
    </dataValidation>
    <dataValidation allowBlank="1" showInputMessage="1" showErrorMessage="1" error="Please provide a date after 1 January 2021" sqref="F12:F13 F684:F685 F36:F37 F60:F61 F84:F85 F108:F109 F132:F133 F156:F157 F180:F181 F204:F205 F228:F229 F252:F253 F276:F277 F300:F301 F324:F325 F348:F349 F372:F373 F396:F397 F420:F421 F444:F445 F468:F469 F492:F493 F516:F517 F540:F541 F564:F565 F588:F589 F612:F613 F636:F637 F660:F661 F708:F709"/>
  </dataValidations>
  <hyperlinks>
    <hyperlink ref="I9:I10" location="'Future Events'!F9" display="Back to top"/>
    <hyperlink ref="I12:I13" location="Checklist!C71" display="Back to checklist"/>
    <hyperlink ref="I36:I37" location="Checklist!C71" display="Back to checklist"/>
    <hyperlink ref="I60:I61" location="Checklist!C71" display="Back to checklist"/>
    <hyperlink ref="I84:I85" location="Checklist!C71" display="Back to checklist"/>
    <hyperlink ref="I108:I109" location="Checklist!C71" display="Back to checklist"/>
    <hyperlink ref="I132:I133" location="Checklist!C71" display="Back to checklist"/>
    <hyperlink ref="I156:I157" location="Checklist!C71" display="Back to checklist"/>
    <hyperlink ref="I180:I181" location="Checklist!C71" display="Back to checklist"/>
    <hyperlink ref="I204:I205" location="Checklist!C71" display="Back to checklist"/>
    <hyperlink ref="I228:I229" location="Checklist!C71" display="Back to checklist"/>
    <hyperlink ref="I252:I253" location="Checklist!C71" display="Back to checklist"/>
    <hyperlink ref="I276:I277" location="Checklist!C71" display="Back to checklist"/>
    <hyperlink ref="I300:I301" location="Checklist!C71" display="Back to checklist"/>
    <hyperlink ref="I324:I325" location="Checklist!C71" display="Back to checklist"/>
    <hyperlink ref="I348:I349" location="Checklist!C71" display="Back to checklist"/>
    <hyperlink ref="I372:I373" location="Checklist!C71" display="Back to checklist"/>
    <hyperlink ref="I396:I397" location="Checklist!C71" display="Back to checklist"/>
    <hyperlink ref="I420:I421" location="Checklist!C71" display="Back to checklist"/>
    <hyperlink ref="I444:I445" location="Checklist!C71" display="Back to checklist"/>
    <hyperlink ref="I468:I469" location="Checklist!C71" display="Back to checklist"/>
    <hyperlink ref="I492:I493" location="Checklist!C71" display="Back to checklist"/>
    <hyperlink ref="I516:I517" location="Checklist!C71" display="Back to checklist"/>
    <hyperlink ref="I540:I541" location="Checklist!C71" display="Back to checklist"/>
    <hyperlink ref="I564:I565" location="Checklist!C71" display="Back to checklist"/>
    <hyperlink ref="I588:I589" location="Checklist!C71" display="Back to checklist"/>
    <hyperlink ref="I612:I613" location="Checklist!C71" display="Back to checklist"/>
    <hyperlink ref="I636:I637" location="Checklist!C71" display="Back to checklist"/>
    <hyperlink ref="I660:I661" location="Checklist!C71" display="Back to checklist"/>
    <hyperlink ref="I684:I685" location="Checklist!C71" display="Back to checklist"/>
    <hyperlink ref="I708:I709" location="Checklist!C71" display="Back to checklist"/>
    <hyperlink ref="I33:I34" location="'Future Events'!F9" display="Back to top"/>
    <hyperlink ref="I57:I58" location="'Future Events'!F9" display="Back to top"/>
    <hyperlink ref="I81:I82" location="'Future Events'!F9" display="Back to top"/>
    <hyperlink ref="I105:I106" location="'Future Events'!F9" display="Back to top"/>
    <hyperlink ref="I129:I130" location="'Future Events'!F9" display="Back to top"/>
    <hyperlink ref="I153:I154" location="'Future Events'!F9" display="Back to top"/>
    <hyperlink ref="I177:I178" location="'Future Events'!F9" display="Back to top"/>
    <hyperlink ref="I201:I202" location="'Future Events'!F9" display="Back to top"/>
    <hyperlink ref="I225:I226" location="'Future Events'!F9" display="Back to top"/>
    <hyperlink ref="I249:I250" location="'Future Events'!F9" display="Back to top"/>
    <hyperlink ref="I273:I274" location="'Future Events'!F9" display="Back to top"/>
    <hyperlink ref="I297:I298" location="'Future Events'!F9" display="Back to top"/>
    <hyperlink ref="I321:I322" location="'Future Events'!F9" display="Back to top"/>
    <hyperlink ref="I345:I346" location="'Future Events'!F9" display="Back to top"/>
    <hyperlink ref="I369:I370" location="'Future Events'!F9" display="Back to top"/>
    <hyperlink ref="I393:I394" location="'Future Events'!F9" display="Back to top"/>
    <hyperlink ref="I417:I418" location="'Future Events'!F9" display="Back to top"/>
    <hyperlink ref="I441:I442" location="'Future Events'!F9" display="Back to top"/>
    <hyperlink ref="I465:I466" location="'Future Events'!F9" display="Back to top"/>
    <hyperlink ref="I489:I490" location="'Future Events'!F9" display="Back to top"/>
    <hyperlink ref="I513:I514" location="'Future Events'!F9" display="Back to top"/>
    <hyperlink ref="I537:I538" location="'Future Events'!F9" display="Back to top"/>
    <hyperlink ref="I561:I562" location="'Future Events'!F9" display="Back to top"/>
    <hyperlink ref="I585:I586" location="'Future Events'!F9" display="Back to top"/>
    <hyperlink ref="I609:I610" location="'Future Events'!F9" display="Back to top"/>
    <hyperlink ref="I633:I634" location="'Future Events'!F9" display="Back to top"/>
    <hyperlink ref="I657:I658" location="'Future Events'!F9" display="Back to top"/>
    <hyperlink ref="I681:I682" location="'Future Events'!F9" display="Back to top"/>
    <hyperlink ref="I705:I706" location="'Future Events'!F9" display="Back to top"/>
  </hyperlink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70C0"/>
  </sheetPr>
  <dimension ref="A1:V83"/>
  <sheetViews>
    <sheetView zoomScale="60" zoomScaleNormal="60" workbookViewId="0">
      <pane xSplit="3" ySplit="4" topLeftCell="D5" activePane="bottomRight" state="frozen"/>
      <selection pane="topRight" activeCell="D1" sqref="D1"/>
      <selection pane="bottomLeft" activeCell="A5" sqref="A5"/>
      <selection pane="bottomRight" activeCell="E12" sqref="E12"/>
    </sheetView>
  </sheetViews>
  <sheetFormatPr defaultRowHeight="12.75" x14ac:dyDescent="0.2"/>
  <cols>
    <col min="1" max="1" width="16.85546875" style="183" bestFit="1" customWidth="1"/>
    <col min="2" max="2" width="21.5703125" style="183" customWidth="1"/>
    <col min="3" max="3" width="6.85546875" style="183" customWidth="1"/>
    <col min="4" max="4" width="35.140625" style="183" customWidth="1"/>
    <col min="5" max="5" width="23.28515625" style="183" customWidth="1"/>
    <col min="6" max="6" width="17" style="183" customWidth="1"/>
    <col min="7" max="8" width="11.5703125" style="183" bestFit="1" customWidth="1"/>
    <col min="9" max="9" width="2.42578125" style="183" customWidth="1"/>
    <col min="10" max="10" width="36.140625" style="183" customWidth="1"/>
    <col min="11" max="11" width="36.42578125" style="183" customWidth="1"/>
    <col min="12" max="12" width="2.42578125" style="183" customWidth="1"/>
    <col min="13" max="13" width="21.42578125" style="183" customWidth="1"/>
    <col min="14" max="14" width="22.7109375" style="183" customWidth="1"/>
    <col min="15" max="15" width="26.5703125" style="183" customWidth="1"/>
    <col min="16" max="16" width="23.140625" style="183" customWidth="1"/>
    <col min="17" max="17" width="27.85546875" style="183" customWidth="1"/>
    <col min="18" max="18" width="2.42578125" style="183" customWidth="1"/>
    <col min="19" max="19" width="25.5703125" style="183" customWidth="1"/>
    <col min="20" max="20" width="26.7109375" style="183" customWidth="1"/>
    <col min="21" max="21" width="2.42578125" style="183" customWidth="1"/>
    <col min="22" max="22" width="51.140625" style="183" customWidth="1"/>
    <col min="23" max="16384" width="9.140625" style="183"/>
  </cols>
  <sheetData>
    <row r="1" spans="1:22" s="185" customFormat="1" ht="76.5" x14ac:dyDescent="0.2">
      <c r="C1" s="184"/>
      <c r="D1" s="184"/>
      <c r="J1" s="494" t="s">
        <v>275</v>
      </c>
      <c r="K1" s="494"/>
      <c r="L1" s="298"/>
      <c r="O1" s="299" t="s">
        <v>274</v>
      </c>
      <c r="R1" s="298"/>
      <c r="S1" s="300" t="s">
        <v>138</v>
      </c>
      <c r="T1" s="300" t="s">
        <v>137</v>
      </c>
      <c r="U1" s="298"/>
    </row>
    <row r="3" spans="1:22" ht="18" customHeight="1" x14ac:dyDescent="0.2">
      <c r="A3" s="495" t="s">
        <v>114</v>
      </c>
      <c r="B3" s="496"/>
      <c r="C3" s="500" t="s">
        <v>135</v>
      </c>
      <c r="D3" s="493"/>
      <c r="E3" s="493"/>
      <c r="F3" s="493"/>
      <c r="G3" s="493"/>
      <c r="H3" s="493"/>
      <c r="I3" s="301"/>
      <c r="J3" s="493" t="s">
        <v>134</v>
      </c>
      <c r="K3" s="493"/>
      <c r="L3" s="301"/>
      <c r="M3" s="497" t="s">
        <v>70</v>
      </c>
      <c r="N3" s="498"/>
      <c r="O3" s="498"/>
      <c r="P3" s="498"/>
      <c r="Q3" s="499"/>
      <c r="R3" s="301"/>
      <c r="S3" s="493" t="s">
        <v>117</v>
      </c>
      <c r="T3" s="493"/>
      <c r="U3" s="301"/>
      <c r="V3" s="302" t="s">
        <v>72</v>
      </c>
    </row>
    <row r="4" spans="1:22" s="185" customFormat="1" ht="35.25" customHeight="1" x14ac:dyDescent="0.2">
      <c r="A4" s="303" t="s">
        <v>113</v>
      </c>
      <c r="B4" s="304" t="s">
        <v>17</v>
      </c>
      <c r="C4" s="305" t="s">
        <v>88</v>
      </c>
      <c r="D4" s="300" t="s">
        <v>15</v>
      </c>
      <c r="E4" s="300" t="s">
        <v>53</v>
      </c>
      <c r="F4" s="304" t="s">
        <v>119</v>
      </c>
      <c r="G4" s="304" t="s">
        <v>57</v>
      </c>
      <c r="H4" s="304" t="s">
        <v>58</v>
      </c>
      <c r="I4" s="306"/>
      <c r="J4" s="300" t="s">
        <v>136</v>
      </c>
      <c r="K4" s="304" t="s">
        <v>173</v>
      </c>
      <c r="L4" s="306"/>
      <c r="M4" s="307" t="s">
        <v>60</v>
      </c>
      <c r="N4" s="308" t="s">
        <v>61</v>
      </c>
      <c r="O4" s="308" t="s">
        <v>273</v>
      </c>
      <c r="P4" s="308" t="s">
        <v>130</v>
      </c>
      <c r="Q4" s="309" t="s">
        <v>287</v>
      </c>
      <c r="R4" s="306"/>
      <c r="S4" s="304" t="s">
        <v>133</v>
      </c>
      <c r="T4" s="304" t="s">
        <v>132</v>
      </c>
      <c r="U4" s="306"/>
      <c r="V4" s="310" t="s">
        <v>131</v>
      </c>
    </row>
    <row r="5" spans="1:22" x14ac:dyDescent="0.2">
      <c r="A5" s="311">
        <f>Checklist!$E$7</f>
        <v>0</v>
      </c>
      <c r="B5" s="312">
        <f>Checklist!$E$8</f>
        <v>0</v>
      </c>
      <c r="C5" s="313">
        <v>1</v>
      </c>
      <c r="D5" s="314">
        <f>'Future Events'!$F9</f>
        <v>0</v>
      </c>
      <c r="E5" s="314">
        <f>'Future Events'!$F10</f>
        <v>0</v>
      </c>
      <c r="F5" s="314">
        <f>'Future Events'!$F11</f>
        <v>0</v>
      </c>
      <c r="G5" s="315">
        <f>'Future Events'!$F12</f>
        <v>0</v>
      </c>
      <c r="H5" s="315">
        <f>'Future Events'!$F13</f>
        <v>0</v>
      </c>
      <c r="I5" s="316"/>
      <c r="J5" s="314">
        <f>'Future Events'!$F15</f>
        <v>0</v>
      </c>
      <c r="K5" s="314">
        <f>'Future Events'!$F16</f>
        <v>0</v>
      </c>
      <c r="L5" s="316"/>
      <c r="M5" s="317">
        <f>'Future Events'!$F18</f>
        <v>0</v>
      </c>
      <c r="N5" s="318">
        <f>'Future Events'!$F19</f>
        <v>0</v>
      </c>
      <c r="O5" s="318">
        <f>'Future Events'!$F20</f>
        <v>0</v>
      </c>
      <c r="P5" s="318">
        <f>'Future Events'!$F21</f>
        <v>0</v>
      </c>
      <c r="Q5" s="319">
        <f>'Future Events'!$F22</f>
        <v>0</v>
      </c>
      <c r="R5" s="316"/>
      <c r="S5" s="314">
        <f>'Future Events'!$F24</f>
        <v>0</v>
      </c>
      <c r="T5" s="314">
        <f>'Future Events'!$F25</f>
        <v>0</v>
      </c>
      <c r="U5" s="316"/>
      <c r="V5" s="320">
        <f>'Future Events'!$F27</f>
        <v>0</v>
      </c>
    </row>
    <row r="6" spans="1:22" x14ac:dyDescent="0.2">
      <c r="A6" s="311">
        <f>Checklist!$E$7</f>
        <v>0</v>
      </c>
      <c r="B6" s="312">
        <f>Checklist!$E$8</f>
        <v>0</v>
      </c>
      <c r="C6" s="321">
        <v>2</v>
      </c>
      <c r="D6" s="312">
        <f>'Future Events'!$F33</f>
        <v>0</v>
      </c>
      <c r="E6" s="312">
        <f>'Future Events'!$F34</f>
        <v>0</v>
      </c>
      <c r="F6" s="312">
        <f>'Future Events'!$F35</f>
        <v>0</v>
      </c>
      <c r="G6" s="322">
        <f>'Future Events'!$F36</f>
        <v>0</v>
      </c>
      <c r="H6" s="322">
        <f>'Future Events'!$F37</f>
        <v>0</v>
      </c>
      <c r="I6" s="323"/>
      <c r="J6" s="312">
        <f>'Future Events'!$F39</f>
        <v>0</v>
      </c>
      <c r="K6" s="312">
        <f>'Future Events'!$F40</f>
        <v>0</v>
      </c>
      <c r="L6" s="323"/>
      <c r="M6" s="317">
        <f>'Future Events'!$F42</f>
        <v>0</v>
      </c>
      <c r="N6" s="318">
        <f>'Future Events'!$F43</f>
        <v>0</v>
      </c>
      <c r="O6" s="318">
        <f>'Future Events'!$F44</f>
        <v>0</v>
      </c>
      <c r="P6" s="318">
        <f>'Future Events'!$F45</f>
        <v>0</v>
      </c>
      <c r="Q6" s="319">
        <f>'Future Events'!$F46</f>
        <v>0</v>
      </c>
      <c r="R6" s="323"/>
      <c r="S6" s="312">
        <f>'Future Events'!$F48</f>
        <v>0</v>
      </c>
      <c r="T6" s="312">
        <f>'Future Events'!$F49</f>
        <v>0</v>
      </c>
      <c r="U6" s="323"/>
      <c r="V6" s="324">
        <f>'Future Events'!$F51</f>
        <v>0</v>
      </c>
    </row>
    <row r="7" spans="1:22" x14ac:dyDescent="0.2">
      <c r="A7" s="311">
        <f>Checklist!$E$7</f>
        <v>0</v>
      </c>
      <c r="B7" s="312">
        <f>Checklist!$E$8</f>
        <v>0</v>
      </c>
      <c r="C7" s="321">
        <v>3</v>
      </c>
      <c r="D7" s="312">
        <f>'Future Events'!$F57</f>
        <v>0</v>
      </c>
      <c r="E7" s="312">
        <f>'Future Events'!$F58</f>
        <v>0</v>
      </c>
      <c r="F7" s="312">
        <f>'Future Events'!$F59</f>
        <v>0</v>
      </c>
      <c r="G7" s="322">
        <f>'Future Events'!$F60</f>
        <v>0</v>
      </c>
      <c r="H7" s="322">
        <f>'Future Events'!$F61</f>
        <v>0</v>
      </c>
      <c r="I7" s="323"/>
      <c r="J7" s="312">
        <f>'Future Events'!$F63</f>
        <v>0</v>
      </c>
      <c r="K7" s="312">
        <f>'Future Events'!$F64</f>
        <v>0</v>
      </c>
      <c r="L7" s="323"/>
      <c r="M7" s="317">
        <f>'Future Events'!$F66</f>
        <v>0</v>
      </c>
      <c r="N7" s="318">
        <f>'Future Events'!$F67</f>
        <v>0</v>
      </c>
      <c r="O7" s="318">
        <f>'Future Events'!$F68</f>
        <v>0</v>
      </c>
      <c r="P7" s="318">
        <f>'Future Events'!$F69</f>
        <v>0</v>
      </c>
      <c r="Q7" s="319">
        <f>'Future Events'!$F70</f>
        <v>0</v>
      </c>
      <c r="R7" s="323"/>
      <c r="S7" s="312">
        <f>'Future Events'!$F72</f>
        <v>0</v>
      </c>
      <c r="T7" s="312">
        <f>'Future Events'!$F73</f>
        <v>0</v>
      </c>
      <c r="U7" s="323"/>
      <c r="V7" s="324">
        <f>'Future Events'!$F75</f>
        <v>0</v>
      </c>
    </row>
    <row r="8" spans="1:22" x14ac:dyDescent="0.2">
      <c r="A8" s="311">
        <f>Checklist!$E$7</f>
        <v>0</v>
      </c>
      <c r="B8" s="312">
        <f>Checklist!$E$8</f>
        <v>0</v>
      </c>
      <c r="C8" s="321">
        <v>4</v>
      </c>
      <c r="D8" s="312">
        <f>'Future Events'!$F81</f>
        <v>0</v>
      </c>
      <c r="E8" s="312">
        <f>'Future Events'!$F82</f>
        <v>0</v>
      </c>
      <c r="F8" s="312">
        <f>'Future Events'!$F83</f>
        <v>0</v>
      </c>
      <c r="G8" s="322">
        <f>'Future Events'!$F84</f>
        <v>0</v>
      </c>
      <c r="H8" s="322">
        <f>'Future Events'!$F85</f>
        <v>0</v>
      </c>
      <c r="I8" s="323"/>
      <c r="J8" s="312">
        <f>'Future Events'!$F87</f>
        <v>0</v>
      </c>
      <c r="K8" s="312">
        <f>'Future Events'!$F88</f>
        <v>0</v>
      </c>
      <c r="L8" s="323"/>
      <c r="M8" s="317">
        <f>'Future Events'!$F90</f>
        <v>0</v>
      </c>
      <c r="N8" s="318">
        <f>'Future Events'!$F91</f>
        <v>0</v>
      </c>
      <c r="O8" s="318">
        <f>'Future Events'!$F92</f>
        <v>0</v>
      </c>
      <c r="P8" s="318">
        <f>'Future Events'!$F93</f>
        <v>0</v>
      </c>
      <c r="Q8" s="319">
        <f>'Future Events'!$F94</f>
        <v>0</v>
      </c>
      <c r="R8" s="323"/>
      <c r="S8" s="312">
        <f>'Future Events'!$F96</f>
        <v>0</v>
      </c>
      <c r="T8" s="312">
        <f>'Future Events'!$F97</f>
        <v>0</v>
      </c>
      <c r="U8" s="323"/>
      <c r="V8" s="324">
        <f>'Future Events'!$F99</f>
        <v>0</v>
      </c>
    </row>
    <row r="9" spans="1:22" x14ac:dyDescent="0.2">
      <c r="A9" s="311">
        <f>Checklist!$E$7</f>
        <v>0</v>
      </c>
      <c r="B9" s="312">
        <f>Checklist!$E$8</f>
        <v>0</v>
      </c>
      <c r="C9" s="321">
        <v>5</v>
      </c>
      <c r="D9" s="312">
        <f>'Future Events'!$F105</f>
        <v>0</v>
      </c>
      <c r="E9" s="312">
        <f>'Future Events'!$F106</f>
        <v>0</v>
      </c>
      <c r="F9" s="312">
        <f>'Future Events'!$F107</f>
        <v>0</v>
      </c>
      <c r="G9" s="322">
        <f>'Future Events'!$F108</f>
        <v>0</v>
      </c>
      <c r="H9" s="322">
        <f>'Future Events'!$F109</f>
        <v>0</v>
      </c>
      <c r="I9" s="323"/>
      <c r="J9" s="312">
        <f>'Future Events'!$F111</f>
        <v>0</v>
      </c>
      <c r="K9" s="312">
        <f>'Future Events'!$F112</f>
        <v>0</v>
      </c>
      <c r="L9" s="323"/>
      <c r="M9" s="317">
        <f>'Future Events'!$F114</f>
        <v>0</v>
      </c>
      <c r="N9" s="318">
        <f>'Future Events'!$F115</f>
        <v>0</v>
      </c>
      <c r="O9" s="318">
        <f>'Future Events'!$F116</f>
        <v>0</v>
      </c>
      <c r="P9" s="318">
        <f>'Future Events'!$F117</f>
        <v>0</v>
      </c>
      <c r="Q9" s="319">
        <f>'Future Events'!$F118</f>
        <v>0</v>
      </c>
      <c r="R9" s="323"/>
      <c r="S9" s="312">
        <f>'Future Events'!$F120</f>
        <v>0</v>
      </c>
      <c r="T9" s="312">
        <f>'Future Events'!$F121</f>
        <v>0</v>
      </c>
      <c r="U9" s="323"/>
      <c r="V9" s="324">
        <f>'Future Events'!$F123</f>
        <v>0</v>
      </c>
    </row>
    <row r="10" spans="1:22" x14ac:dyDescent="0.2">
      <c r="A10" s="311">
        <f>Checklist!$E$7</f>
        <v>0</v>
      </c>
      <c r="B10" s="312">
        <f>Checklist!$E$8</f>
        <v>0</v>
      </c>
      <c r="C10" s="321">
        <v>6</v>
      </c>
      <c r="D10" s="312">
        <f>'Future Events'!$F129</f>
        <v>0</v>
      </c>
      <c r="E10" s="312">
        <f>'Future Events'!$F130</f>
        <v>0</v>
      </c>
      <c r="F10" s="312">
        <f>'Future Events'!$F131</f>
        <v>0</v>
      </c>
      <c r="G10" s="322">
        <f>'Future Events'!$F132</f>
        <v>0</v>
      </c>
      <c r="H10" s="322">
        <f>'Future Events'!$F133</f>
        <v>0</v>
      </c>
      <c r="I10" s="323"/>
      <c r="J10" s="312">
        <f>'Future Events'!$F135</f>
        <v>0</v>
      </c>
      <c r="K10" s="312">
        <f>'Future Events'!$F136</f>
        <v>0</v>
      </c>
      <c r="L10" s="323"/>
      <c r="M10" s="317">
        <f>'Future Events'!$F138</f>
        <v>0</v>
      </c>
      <c r="N10" s="318">
        <f>'Future Events'!$F139</f>
        <v>0</v>
      </c>
      <c r="O10" s="318">
        <f>'Future Events'!$F140</f>
        <v>0</v>
      </c>
      <c r="P10" s="318">
        <f>'Future Events'!$F141</f>
        <v>0</v>
      </c>
      <c r="Q10" s="319">
        <f>'Future Events'!$F142</f>
        <v>0</v>
      </c>
      <c r="R10" s="323"/>
      <c r="S10" s="312">
        <f>'Future Events'!$F144</f>
        <v>0</v>
      </c>
      <c r="T10" s="312">
        <f>'Future Events'!$F145</f>
        <v>0</v>
      </c>
      <c r="U10" s="323"/>
      <c r="V10" s="324">
        <f>'Future Events'!$F147</f>
        <v>0</v>
      </c>
    </row>
    <row r="11" spans="1:22" x14ac:dyDescent="0.2">
      <c r="A11" s="311">
        <f>Checklist!$E$7</f>
        <v>0</v>
      </c>
      <c r="B11" s="312">
        <f>Checklist!$E$8</f>
        <v>0</v>
      </c>
      <c r="C11" s="321">
        <v>7</v>
      </c>
      <c r="D11" s="312">
        <f>'Future Events'!$F153</f>
        <v>0</v>
      </c>
      <c r="E11" s="312">
        <f>'Future Events'!$F154</f>
        <v>0</v>
      </c>
      <c r="F11" s="312">
        <f>'Future Events'!$F155</f>
        <v>0</v>
      </c>
      <c r="G11" s="322">
        <f>'Future Events'!$F156</f>
        <v>0</v>
      </c>
      <c r="H11" s="322">
        <f>'Future Events'!$F157</f>
        <v>0</v>
      </c>
      <c r="I11" s="323"/>
      <c r="J11" s="312">
        <f>'Future Events'!$F159</f>
        <v>0</v>
      </c>
      <c r="K11" s="312">
        <f>'Future Events'!$F160</f>
        <v>0</v>
      </c>
      <c r="L11" s="323"/>
      <c r="M11" s="317">
        <f>'Future Events'!$F162</f>
        <v>0</v>
      </c>
      <c r="N11" s="318">
        <f>'Future Events'!$F163</f>
        <v>0</v>
      </c>
      <c r="O11" s="318">
        <f>'Future Events'!$F164</f>
        <v>0</v>
      </c>
      <c r="P11" s="318">
        <f>'Future Events'!$F165</f>
        <v>0</v>
      </c>
      <c r="Q11" s="319">
        <f>'Future Events'!$F166</f>
        <v>0</v>
      </c>
      <c r="R11" s="323"/>
      <c r="S11" s="312">
        <f>'Future Events'!$F168</f>
        <v>0</v>
      </c>
      <c r="T11" s="312">
        <f>'Future Events'!$F169</f>
        <v>0</v>
      </c>
      <c r="U11" s="323"/>
      <c r="V11" s="324">
        <f>'Future Events'!$F171</f>
        <v>0</v>
      </c>
    </row>
    <row r="12" spans="1:22" x14ac:dyDescent="0.2">
      <c r="A12" s="311">
        <f>Checklist!$E$7</f>
        <v>0</v>
      </c>
      <c r="B12" s="312">
        <f>Checklist!$E$8</f>
        <v>0</v>
      </c>
      <c r="C12" s="321">
        <v>8</v>
      </c>
      <c r="D12" s="312">
        <f>'Future Events'!$F177</f>
        <v>0</v>
      </c>
      <c r="E12" s="312">
        <f>'Future Events'!$F178</f>
        <v>0</v>
      </c>
      <c r="F12" s="312">
        <f>'Future Events'!$F179</f>
        <v>0</v>
      </c>
      <c r="G12" s="322">
        <f>'Future Events'!$F180</f>
        <v>0</v>
      </c>
      <c r="H12" s="322">
        <f>'Future Events'!$F181</f>
        <v>0</v>
      </c>
      <c r="I12" s="323"/>
      <c r="J12" s="312">
        <f>'Future Events'!$F183</f>
        <v>0</v>
      </c>
      <c r="K12" s="312">
        <f>'Future Events'!$F184</f>
        <v>0</v>
      </c>
      <c r="L12" s="323"/>
      <c r="M12" s="317">
        <f>'Future Events'!$F186</f>
        <v>0</v>
      </c>
      <c r="N12" s="318">
        <f>'Future Events'!$F187</f>
        <v>0</v>
      </c>
      <c r="O12" s="318">
        <f>'Future Events'!$F188</f>
        <v>0</v>
      </c>
      <c r="P12" s="318">
        <f>'Future Events'!$F189</f>
        <v>0</v>
      </c>
      <c r="Q12" s="319">
        <f>'Future Events'!$F190</f>
        <v>0</v>
      </c>
      <c r="R12" s="323"/>
      <c r="S12" s="312">
        <f>'Future Events'!$F192</f>
        <v>0</v>
      </c>
      <c r="T12" s="312">
        <f>'Future Events'!$F193</f>
        <v>0</v>
      </c>
      <c r="U12" s="323"/>
      <c r="V12" s="324">
        <f>'Future Events'!$F195</f>
        <v>0</v>
      </c>
    </row>
    <row r="13" spans="1:22" x14ac:dyDescent="0.2">
      <c r="A13" s="311">
        <f>Checklist!$E$7</f>
        <v>0</v>
      </c>
      <c r="B13" s="312">
        <f>Checklist!$E$8</f>
        <v>0</v>
      </c>
      <c r="C13" s="321">
        <v>9</v>
      </c>
      <c r="D13" s="312">
        <f>'Future Events'!$F201</f>
        <v>0</v>
      </c>
      <c r="E13" s="312">
        <f>'Future Events'!$F202</f>
        <v>0</v>
      </c>
      <c r="F13" s="312">
        <f>'Future Events'!$F203</f>
        <v>0</v>
      </c>
      <c r="G13" s="322">
        <f>'Future Events'!$F204</f>
        <v>0</v>
      </c>
      <c r="H13" s="322">
        <f>'Future Events'!$F205</f>
        <v>0</v>
      </c>
      <c r="I13" s="323"/>
      <c r="J13" s="312">
        <f>'Future Events'!$F207</f>
        <v>0</v>
      </c>
      <c r="K13" s="312">
        <f>'Future Events'!$F208</f>
        <v>0</v>
      </c>
      <c r="L13" s="323"/>
      <c r="M13" s="317">
        <f>'Future Events'!$F210</f>
        <v>0</v>
      </c>
      <c r="N13" s="318">
        <f>'Future Events'!$F211</f>
        <v>0</v>
      </c>
      <c r="O13" s="318">
        <f>'Future Events'!$F212</f>
        <v>0</v>
      </c>
      <c r="P13" s="318">
        <f>'Future Events'!$F213</f>
        <v>0</v>
      </c>
      <c r="Q13" s="319">
        <f>'Future Events'!$F214</f>
        <v>0</v>
      </c>
      <c r="R13" s="323"/>
      <c r="S13" s="312">
        <f>'Future Events'!$F216</f>
        <v>0</v>
      </c>
      <c r="T13" s="312">
        <f>'Future Events'!$F217</f>
        <v>0</v>
      </c>
      <c r="U13" s="323"/>
      <c r="V13" s="324">
        <f>'Future Events'!$F219</f>
        <v>0</v>
      </c>
    </row>
    <row r="14" spans="1:22" x14ac:dyDescent="0.2">
      <c r="A14" s="311">
        <f>Checklist!$E$7</f>
        <v>0</v>
      </c>
      <c r="B14" s="312">
        <f>Checklist!$E$8</f>
        <v>0</v>
      </c>
      <c r="C14" s="321">
        <v>10</v>
      </c>
      <c r="D14" s="312">
        <f>'Future Events'!$F225</f>
        <v>0</v>
      </c>
      <c r="E14" s="312">
        <f>'Future Events'!$F226</f>
        <v>0</v>
      </c>
      <c r="F14" s="312">
        <f>'Future Events'!$F227</f>
        <v>0</v>
      </c>
      <c r="G14" s="322">
        <f>'Future Events'!$F228</f>
        <v>0</v>
      </c>
      <c r="H14" s="322">
        <f>'Future Events'!$F229</f>
        <v>0</v>
      </c>
      <c r="I14" s="323"/>
      <c r="J14" s="312">
        <f>'Future Events'!$F231</f>
        <v>0</v>
      </c>
      <c r="K14" s="312">
        <f>'Future Events'!$F232</f>
        <v>0</v>
      </c>
      <c r="L14" s="323"/>
      <c r="M14" s="317">
        <f>'Future Events'!$F234</f>
        <v>0</v>
      </c>
      <c r="N14" s="318">
        <f>'Future Events'!$F235</f>
        <v>0</v>
      </c>
      <c r="O14" s="318">
        <f>'Future Events'!$F236</f>
        <v>0</v>
      </c>
      <c r="P14" s="318">
        <f>'Future Events'!$F237</f>
        <v>0</v>
      </c>
      <c r="Q14" s="319">
        <f>'Future Events'!$F238</f>
        <v>0</v>
      </c>
      <c r="R14" s="323"/>
      <c r="S14" s="312">
        <f>'Future Events'!$F240</f>
        <v>0</v>
      </c>
      <c r="T14" s="312">
        <f>'Future Events'!$F241</f>
        <v>0</v>
      </c>
      <c r="U14" s="323"/>
      <c r="V14" s="324">
        <f>'Future Events'!$F243</f>
        <v>0</v>
      </c>
    </row>
    <row r="15" spans="1:22" x14ac:dyDescent="0.2">
      <c r="A15" s="311">
        <f>Checklist!$E$7</f>
        <v>0</v>
      </c>
      <c r="B15" s="312">
        <f>Checklist!$E$8</f>
        <v>0</v>
      </c>
      <c r="C15" s="321">
        <v>11</v>
      </c>
      <c r="D15" s="312">
        <f>'Future Events'!$F249</f>
        <v>0</v>
      </c>
      <c r="E15" s="312">
        <f>'Future Events'!$F250</f>
        <v>0</v>
      </c>
      <c r="F15" s="312">
        <f>'Future Events'!$F251</f>
        <v>0</v>
      </c>
      <c r="G15" s="322">
        <f>'Future Events'!$F252</f>
        <v>0</v>
      </c>
      <c r="H15" s="322">
        <f>'Future Events'!$F253</f>
        <v>0</v>
      </c>
      <c r="I15" s="323"/>
      <c r="J15" s="312">
        <f>'Future Events'!$F255</f>
        <v>0</v>
      </c>
      <c r="K15" s="312">
        <f>'Future Events'!$F256</f>
        <v>0</v>
      </c>
      <c r="L15" s="323"/>
      <c r="M15" s="317">
        <f>'Future Events'!$F258</f>
        <v>0</v>
      </c>
      <c r="N15" s="318">
        <f>'Future Events'!$F259</f>
        <v>0</v>
      </c>
      <c r="O15" s="318">
        <f>'Future Events'!$F260</f>
        <v>0</v>
      </c>
      <c r="P15" s="318">
        <f>'Future Events'!$F261</f>
        <v>0</v>
      </c>
      <c r="Q15" s="319">
        <f>'Future Events'!$F262</f>
        <v>0</v>
      </c>
      <c r="R15" s="323"/>
      <c r="S15" s="312">
        <f>'Future Events'!$F264</f>
        <v>0</v>
      </c>
      <c r="T15" s="312">
        <f>'Future Events'!$F265</f>
        <v>0</v>
      </c>
      <c r="U15" s="323"/>
      <c r="V15" s="324">
        <f>'Future Events'!$F267</f>
        <v>0</v>
      </c>
    </row>
    <row r="16" spans="1:22" x14ac:dyDescent="0.2">
      <c r="A16" s="311">
        <f>Checklist!$E$7</f>
        <v>0</v>
      </c>
      <c r="B16" s="312">
        <f>Checklist!$E$8</f>
        <v>0</v>
      </c>
      <c r="C16" s="321">
        <v>12</v>
      </c>
      <c r="D16" s="312">
        <f>'Future Events'!$F273</f>
        <v>0</v>
      </c>
      <c r="E16" s="312">
        <f>'Future Events'!$F274</f>
        <v>0</v>
      </c>
      <c r="F16" s="312">
        <f>'Future Events'!$F275</f>
        <v>0</v>
      </c>
      <c r="G16" s="322">
        <f>'Future Events'!$F276</f>
        <v>0</v>
      </c>
      <c r="H16" s="322">
        <f>'Future Events'!$F277</f>
        <v>0</v>
      </c>
      <c r="I16" s="323"/>
      <c r="J16" s="312">
        <f>'Future Events'!$F279</f>
        <v>0</v>
      </c>
      <c r="K16" s="312">
        <f>'Future Events'!$F280</f>
        <v>0</v>
      </c>
      <c r="L16" s="323"/>
      <c r="M16" s="317">
        <f>'Future Events'!$F282</f>
        <v>0</v>
      </c>
      <c r="N16" s="318">
        <f>'Future Events'!$F283</f>
        <v>0</v>
      </c>
      <c r="O16" s="318">
        <f>'Future Events'!$F284</f>
        <v>0</v>
      </c>
      <c r="P16" s="318">
        <f>'Future Events'!$F285</f>
        <v>0</v>
      </c>
      <c r="Q16" s="319">
        <f>'Future Events'!$F286</f>
        <v>0</v>
      </c>
      <c r="R16" s="323"/>
      <c r="S16" s="312">
        <f>'Future Events'!$F288</f>
        <v>0</v>
      </c>
      <c r="T16" s="312">
        <f>'Future Events'!$F289</f>
        <v>0</v>
      </c>
      <c r="U16" s="323"/>
      <c r="V16" s="324">
        <f>'Future Events'!$F291</f>
        <v>0</v>
      </c>
    </row>
    <row r="17" spans="1:22" x14ac:dyDescent="0.2">
      <c r="A17" s="311">
        <f>Checklist!$E$7</f>
        <v>0</v>
      </c>
      <c r="B17" s="312">
        <f>Checklist!$E$8</f>
        <v>0</v>
      </c>
      <c r="C17" s="321">
        <v>13</v>
      </c>
      <c r="D17" s="312">
        <f>'Future Events'!$F297</f>
        <v>0</v>
      </c>
      <c r="E17" s="312">
        <f>'Future Events'!$F298</f>
        <v>0</v>
      </c>
      <c r="F17" s="312">
        <f>'Future Events'!$F299</f>
        <v>0</v>
      </c>
      <c r="G17" s="322">
        <f>'Future Events'!$F300</f>
        <v>0</v>
      </c>
      <c r="H17" s="322">
        <f>'Future Events'!$F301</f>
        <v>0</v>
      </c>
      <c r="I17" s="323"/>
      <c r="J17" s="312">
        <f>'Future Events'!$F303</f>
        <v>0</v>
      </c>
      <c r="K17" s="312">
        <f>'Future Events'!$F304</f>
        <v>0</v>
      </c>
      <c r="L17" s="323"/>
      <c r="M17" s="317">
        <f>'Future Events'!$F306</f>
        <v>0</v>
      </c>
      <c r="N17" s="318">
        <f>'Future Events'!$F307</f>
        <v>0</v>
      </c>
      <c r="O17" s="318">
        <f>'Future Events'!$F308</f>
        <v>0</v>
      </c>
      <c r="P17" s="318">
        <f>'Future Events'!$F309</f>
        <v>0</v>
      </c>
      <c r="Q17" s="319">
        <f>'Future Events'!$F310</f>
        <v>0</v>
      </c>
      <c r="R17" s="323"/>
      <c r="S17" s="312">
        <f>'Future Events'!$F312</f>
        <v>0</v>
      </c>
      <c r="T17" s="312">
        <f>'Future Events'!$F313</f>
        <v>0</v>
      </c>
      <c r="U17" s="323"/>
      <c r="V17" s="324">
        <f>'Future Events'!$F315</f>
        <v>0</v>
      </c>
    </row>
    <row r="18" spans="1:22" x14ac:dyDescent="0.2">
      <c r="A18" s="311">
        <f>Checklist!$E$7</f>
        <v>0</v>
      </c>
      <c r="B18" s="312">
        <f>Checklist!$E$8</f>
        <v>0</v>
      </c>
      <c r="C18" s="321">
        <v>14</v>
      </c>
      <c r="D18" s="312">
        <f>'Future Events'!$F321</f>
        <v>0</v>
      </c>
      <c r="E18" s="312">
        <f>'Future Events'!$F322</f>
        <v>0</v>
      </c>
      <c r="F18" s="312">
        <f>'Future Events'!$F323</f>
        <v>0</v>
      </c>
      <c r="G18" s="322">
        <f>'Future Events'!$F324</f>
        <v>0</v>
      </c>
      <c r="H18" s="322">
        <f>'Future Events'!$F325</f>
        <v>0</v>
      </c>
      <c r="I18" s="323"/>
      <c r="J18" s="312">
        <f>'Future Events'!$F327</f>
        <v>0</v>
      </c>
      <c r="K18" s="312">
        <f>'Future Events'!$F328</f>
        <v>0</v>
      </c>
      <c r="L18" s="323"/>
      <c r="M18" s="317">
        <f>'Future Events'!$F330</f>
        <v>0</v>
      </c>
      <c r="N18" s="318">
        <f>'Future Events'!$F331</f>
        <v>0</v>
      </c>
      <c r="O18" s="318">
        <f>'Future Events'!$F332</f>
        <v>0</v>
      </c>
      <c r="P18" s="318">
        <f>'Future Events'!$F333</f>
        <v>0</v>
      </c>
      <c r="Q18" s="319">
        <f>'Future Events'!$F334</f>
        <v>0</v>
      </c>
      <c r="R18" s="323"/>
      <c r="S18" s="312">
        <f>'Future Events'!$F336</f>
        <v>0</v>
      </c>
      <c r="T18" s="312">
        <f>'Future Events'!$F337</f>
        <v>0</v>
      </c>
      <c r="U18" s="323"/>
      <c r="V18" s="324">
        <f>'Future Events'!$F339</f>
        <v>0</v>
      </c>
    </row>
    <row r="19" spans="1:22" x14ac:dyDescent="0.2">
      <c r="A19" s="311">
        <f>Checklist!$E$7</f>
        <v>0</v>
      </c>
      <c r="B19" s="312">
        <f>Checklist!$E$8</f>
        <v>0</v>
      </c>
      <c r="C19" s="321">
        <v>15</v>
      </c>
      <c r="D19" s="312">
        <f>'Future Events'!$F345</f>
        <v>0</v>
      </c>
      <c r="E19" s="312">
        <f>'Future Events'!$F346</f>
        <v>0</v>
      </c>
      <c r="F19" s="312">
        <f>'Future Events'!$F347</f>
        <v>0</v>
      </c>
      <c r="G19" s="322">
        <f>'Future Events'!$F348</f>
        <v>0</v>
      </c>
      <c r="H19" s="322">
        <f>'Future Events'!$F349</f>
        <v>0</v>
      </c>
      <c r="I19" s="323"/>
      <c r="J19" s="312">
        <f>'Future Events'!$F351</f>
        <v>0</v>
      </c>
      <c r="K19" s="312">
        <f>'Future Events'!$F352</f>
        <v>0</v>
      </c>
      <c r="L19" s="323"/>
      <c r="M19" s="317">
        <f>'Future Events'!$F354</f>
        <v>0</v>
      </c>
      <c r="N19" s="318">
        <f>'Future Events'!$F355</f>
        <v>0</v>
      </c>
      <c r="O19" s="318">
        <f>'Future Events'!$F356</f>
        <v>0</v>
      </c>
      <c r="P19" s="318">
        <f>'Future Events'!$F357</f>
        <v>0</v>
      </c>
      <c r="Q19" s="319">
        <f>'Future Events'!$F358</f>
        <v>0</v>
      </c>
      <c r="R19" s="323"/>
      <c r="S19" s="312">
        <f>'Future Events'!$F360</f>
        <v>0</v>
      </c>
      <c r="T19" s="312">
        <f>'Future Events'!$F361</f>
        <v>0</v>
      </c>
      <c r="U19" s="323"/>
      <c r="V19" s="324">
        <f>'Future Events'!$F363</f>
        <v>0</v>
      </c>
    </row>
    <row r="20" spans="1:22" x14ac:dyDescent="0.2">
      <c r="A20" s="311">
        <f>Checklist!$E$7</f>
        <v>0</v>
      </c>
      <c r="B20" s="312">
        <f>Checklist!$E$8</f>
        <v>0</v>
      </c>
      <c r="C20" s="321">
        <v>16</v>
      </c>
      <c r="D20" s="312">
        <f>'Future Events'!$F369</f>
        <v>0</v>
      </c>
      <c r="E20" s="312">
        <f>'Future Events'!$F370</f>
        <v>0</v>
      </c>
      <c r="F20" s="312">
        <f>'Future Events'!$F371</f>
        <v>0</v>
      </c>
      <c r="G20" s="322">
        <f>'Future Events'!$F372</f>
        <v>0</v>
      </c>
      <c r="H20" s="322">
        <f>'Future Events'!$F373</f>
        <v>0</v>
      </c>
      <c r="I20" s="323"/>
      <c r="J20" s="312">
        <f>'Future Events'!$F375</f>
        <v>0</v>
      </c>
      <c r="K20" s="312">
        <f>'Future Events'!$F376</f>
        <v>0</v>
      </c>
      <c r="L20" s="323"/>
      <c r="M20" s="317">
        <f>'Future Events'!$F378</f>
        <v>0</v>
      </c>
      <c r="N20" s="318">
        <f>'Future Events'!$F379</f>
        <v>0</v>
      </c>
      <c r="O20" s="318">
        <f>'Future Events'!$F380</f>
        <v>0</v>
      </c>
      <c r="P20" s="318">
        <f>'Future Events'!$F381</f>
        <v>0</v>
      </c>
      <c r="Q20" s="319">
        <f>'Future Events'!$F382</f>
        <v>0</v>
      </c>
      <c r="R20" s="323"/>
      <c r="S20" s="312">
        <f>'Future Events'!$F384</f>
        <v>0</v>
      </c>
      <c r="T20" s="312">
        <f>'Future Events'!$F385</f>
        <v>0</v>
      </c>
      <c r="U20" s="323"/>
      <c r="V20" s="324">
        <f>'Future Events'!$F387</f>
        <v>0</v>
      </c>
    </row>
    <row r="21" spans="1:22" x14ac:dyDescent="0.2">
      <c r="A21" s="311">
        <f>Checklist!$E$7</f>
        <v>0</v>
      </c>
      <c r="B21" s="312">
        <f>Checklist!$E$8</f>
        <v>0</v>
      </c>
      <c r="C21" s="321">
        <v>17</v>
      </c>
      <c r="D21" s="312">
        <f>'Future Events'!$F393</f>
        <v>0</v>
      </c>
      <c r="E21" s="312">
        <f>'Future Events'!$F394</f>
        <v>0</v>
      </c>
      <c r="F21" s="312">
        <f>'Future Events'!$F395</f>
        <v>0</v>
      </c>
      <c r="G21" s="322">
        <f>'Future Events'!$F396</f>
        <v>0</v>
      </c>
      <c r="H21" s="322">
        <f>'Future Events'!$F397</f>
        <v>0</v>
      </c>
      <c r="I21" s="323"/>
      <c r="J21" s="312">
        <f>'Future Events'!$F399</f>
        <v>0</v>
      </c>
      <c r="K21" s="312">
        <f>'Future Events'!$F400</f>
        <v>0</v>
      </c>
      <c r="L21" s="323"/>
      <c r="M21" s="317">
        <f>'Future Events'!$F402</f>
        <v>0</v>
      </c>
      <c r="N21" s="318">
        <f>'Future Events'!$F403</f>
        <v>0</v>
      </c>
      <c r="O21" s="318">
        <f>'Future Events'!$F404</f>
        <v>0</v>
      </c>
      <c r="P21" s="318">
        <f>'Future Events'!$F405</f>
        <v>0</v>
      </c>
      <c r="Q21" s="319">
        <f>'Future Events'!$F406</f>
        <v>0</v>
      </c>
      <c r="R21" s="323"/>
      <c r="S21" s="312">
        <f>'Future Events'!$F408</f>
        <v>0</v>
      </c>
      <c r="T21" s="312">
        <f>'Future Events'!$F409</f>
        <v>0</v>
      </c>
      <c r="U21" s="323"/>
      <c r="V21" s="324">
        <f>'Future Events'!$F411</f>
        <v>0</v>
      </c>
    </row>
    <row r="22" spans="1:22" x14ac:dyDescent="0.2">
      <c r="A22" s="311">
        <f>Checklist!$E$7</f>
        <v>0</v>
      </c>
      <c r="B22" s="312">
        <f>Checklist!$E$8</f>
        <v>0</v>
      </c>
      <c r="C22" s="321">
        <v>18</v>
      </c>
      <c r="D22" s="312">
        <f>'Future Events'!$F417</f>
        <v>0</v>
      </c>
      <c r="E22" s="312">
        <f>'Future Events'!$F418</f>
        <v>0</v>
      </c>
      <c r="F22" s="312">
        <f>'Future Events'!$F419</f>
        <v>0</v>
      </c>
      <c r="G22" s="322">
        <f>'Future Events'!$F420</f>
        <v>0</v>
      </c>
      <c r="H22" s="322">
        <f>'Future Events'!$F421</f>
        <v>0</v>
      </c>
      <c r="I22" s="323"/>
      <c r="J22" s="312">
        <f>'Future Events'!$F423</f>
        <v>0</v>
      </c>
      <c r="K22" s="312">
        <f>'Future Events'!$F424</f>
        <v>0</v>
      </c>
      <c r="L22" s="323"/>
      <c r="M22" s="317">
        <f>'Future Events'!$F426</f>
        <v>0</v>
      </c>
      <c r="N22" s="318">
        <f>'Future Events'!$F427</f>
        <v>0</v>
      </c>
      <c r="O22" s="318">
        <f>'Future Events'!$F428</f>
        <v>0</v>
      </c>
      <c r="P22" s="318">
        <f>'Future Events'!$F429</f>
        <v>0</v>
      </c>
      <c r="Q22" s="319">
        <f>'Future Events'!$F430</f>
        <v>0</v>
      </c>
      <c r="R22" s="323"/>
      <c r="S22" s="312">
        <f>'Future Events'!$F432</f>
        <v>0</v>
      </c>
      <c r="T22" s="312">
        <f>'Future Events'!$F433</f>
        <v>0</v>
      </c>
      <c r="U22" s="323"/>
      <c r="V22" s="324">
        <f>'Future Events'!$F435</f>
        <v>0</v>
      </c>
    </row>
    <row r="23" spans="1:22" x14ac:dyDescent="0.2">
      <c r="A23" s="311">
        <f>Checklist!$E$7</f>
        <v>0</v>
      </c>
      <c r="B23" s="312">
        <f>Checklist!$E$8</f>
        <v>0</v>
      </c>
      <c r="C23" s="321">
        <v>19</v>
      </c>
      <c r="D23" s="312">
        <f>'Future Events'!$F441</f>
        <v>0</v>
      </c>
      <c r="E23" s="312">
        <f>'Future Events'!$F442</f>
        <v>0</v>
      </c>
      <c r="F23" s="312">
        <f>'Future Events'!$F443</f>
        <v>0</v>
      </c>
      <c r="G23" s="322">
        <f>'Future Events'!$F444</f>
        <v>0</v>
      </c>
      <c r="H23" s="322">
        <f>'Future Events'!$F445</f>
        <v>0</v>
      </c>
      <c r="I23" s="323"/>
      <c r="J23" s="312">
        <f>'Future Events'!$F447</f>
        <v>0</v>
      </c>
      <c r="K23" s="312">
        <f>'Future Events'!$F448</f>
        <v>0</v>
      </c>
      <c r="L23" s="323"/>
      <c r="M23" s="317">
        <f>'Future Events'!$F450</f>
        <v>0</v>
      </c>
      <c r="N23" s="318">
        <f>'Future Events'!$F451</f>
        <v>0</v>
      </c>
      <c r="O23" s="318">
        <f>'Future Events'!$F452</f>
        <v>0</v>
      </c>
      <c r="P23" s="318">
        <f>'Future Events'!$F453</f>
        <v>0</v>
      </c>
      <c r="Q23" s="319">
        <f>'Future Events'!$F454</f>
        <v>0</v>
      </c>
      <c r="R23" s="323"/>
      <c r="S23" s="312">
        <f>'Future Events'!$F456</f>
        <v>0</v>
      </c>
      <c r="T23" s="312">
        <f>'Future Events'!$F457</f>
        <v>0</v>
      </c>
      <c r="U23" s="323"/>
      <c r="V23" s="324">
        <f>'Future Events'!$F459</f>
        <v>0</v>
      </c>
    </row>
    <row r="24" spans="1:22" x14ac:dyDescent="0.2">
      <c r="A24" s="311">
        <f>Checklist!$E$7</f>
        <v>0</v>
      </c>
      <c r="B24" s="312">
        <f>Checklist!$E$8</f>
        <v>0</v>
      </c>
      <c r="C24" s="321">
        <v>20</v>
      </c>
      <c r="D24" s="312">
        <f>'Future Events'!$F465</f>
        <v>0</v>
      </c>
      <c r="E24" s="312">
        <f>'Future Events'!$F466</f>
        <v>0</v>
      </c>
      <c r="F24" s="312">
        <f>'Future Events'!$F467</f>
        <v>0</v>
      </c>
      <c r="G24" s="322">
        <f>'Future Events'!$F468</f>
        <v>0</v>
      </c>
      <c r="H24" s="322">
        <f>'Future Events'!$F469</f>
        <v>0</v>
      </c>
      <c r="I24" s="323"/>
      <c r="J24" s="312">
        <f>'Future Events'!$F471</f>
        <v>0</v>
      </c>
      <c r="K24" s="312">
        <f>'Future Events'!$F472</f>
        <v>0</v>
      </c>
      <c r="L24" s="323"/>
      <c r="M24" s="317">
        <f>'Future Events'!$F474</f>
        <v>0</v>
      </c>
      <c r="N24" s="318">
        <f>'Future Events'!$F475</f>
        <v>0</v>
      </c>
      <c r="O24" s="318">
        <f>'Future Events'!$F476</f>
        <v>0</v>
      </c>
      <c r="P24" s="318">
        <f>'Future Events'!$F477</f>
        <v>0</v>
      </c>
      <c r="Q24" s="319">
        <f>'Future Events'!$F478</f>
        <v>0</v>
      </c>
      <c r="R24" s="323"/>
      <c r="S24" s="312">
        <f>'Future Events'!$F480</f>
        <v>0</v>
      </c>
      <c r="T24" s="312">
        <f>'Future Events'!$F481</f>
        <v>0</v>
      </c>
      <c r="U24" s="323"/>
      <c r="V24" s="324">
        <f>'Future Events'!$F483</f>
        <v>0</v>
      </c>
    </row>
    <row r="25" spans="1:22" x14ac:dyDescent="0.2">
      <c r="A25" s="311">
        <f>Checklist!$E$7</f>
        <v>0</v>
      </c>
      <c r="B25" s="312">
        <f>Checklist!$E$8</f>
        <v>0</v>
      </c>
      <c r="C25" s="321">
        <v>21</v>
      </c>
      <c r="D25" s="312">
        <f>'Future Events'!$F489</f>
        <v>0</v>
      </c>
      <c r="E25" s="312">
        <f>'Future Events'!$F490</f>
        <v>0</v>
      </c>
      <c r="F25" s="312">
        <f>'Future Events'!$F491</f>
        <v>0</v>
      </c>
      <c r="G25" s="322">
        <f>'Future Events'!$F492</f>
        <v>0</v>
      </c>
      <c r="H25" s="322">
        <f>'Future Events'!$F493</f>
        <v>0</v>
      </c>
      <c r="I25" s="323"/>
      <c r="J25" s="312">
        <f>'Future Events'!$F495</f>
        <v>0</v>
      </c>
      <c r="K25" s="312">
        <f>'Future Events'!$F496</f>
        <v>0</v>
      </c>
      <c r="L25" s="323"/>
      <c r="M25" s="317">
        <f>'Future Events'!$F498</f>
        <v>0</v>
      </c>
      <c r="N25" s="318">
        <f>'Future Events'!$F499</f>
        <v>0</v>
      </c>
      <c r="O25" s="318">
        <f>'Future Events'!$F500</f>
        <v>0</v>
      </c>
      <c r="P25" s="318">
        <f>'Future Events'!$F501</f>
        <v>0</v>
      </c>
      <c r="Q25" s="319">
        <f>'Future Events'!$F502</f>
        <v>0</v>
      </c>
      <c r="R25" s="323"/>
      <c r="S25" s="312">
        <f>'Future Events'!$F504</f>
        <v>0</v>
      </c>
      <c r="T25" s="312">
        <f>'Future Events'!$F505</f>
        <v>0</v>
      </c>
      <c r="U25" s="323"/>
      <c r="V25" s="324">
        <f>'Future Events'!$F507</f>
        <v>0</v>
      </c>
    </row>
    <row r="26" spans="1:22" x14ac:dyDescent="0.2">
      <c r="A26" s="311">
        <f>Checklist!$E$7</f>
        <v>0</v>
      </c>
      <c r="B26" s="312">
        <f>Checklist!$E$8</f>
        <v>0</v>
      </c>
      <c r="C26" s="321">
        <v>22</v>
      </c>
      <c r="D26" s="312">
        <f>'Future Events'!$F513</f>
        <v>0</v>
      </c>
      <c r="E26" s="312">
        <f>'Future Events'!$F514</f>
        <v>0</v>
      </c>
      <c r="F26" s="312">
        <f>'Future Events'!$F515</f>
        <v>0</v>
      </c>
      <c r="G26" s="322">
        <f>'Future Events'!$F516</f>
        <v>0</v>
      </c>
      <c r="H26" s="322">
        <f>'Future Events'!$F517</f>
        <v>0</v>
      </c>
      <c r="I26" s="323"/>
      <c r="J26" s="312">
        <f>'Future Events'!$F519</f>
        <v>0</v>
      </c>
      <c r="K26" s="312">
        <f>'Future Events'!$F520</f>
        <v>0</v>
      </c>
      <c r="L26" s="323"/>
      <c r="M26" s="317">
        <f>'Future Events'!$F522</f>
        <v>0</v>
      </c>
      <c r="N26" s="318">
        <f>'Future Events'!$F523</f>
        <v>0</v>
      </c>
      <c r="O26" s="318">
        <f>'Future Events'!$F524</f>
        <v>0</v>
      </c>
      <c r="P26" s="318">
        <f>'Future Events'!$F525</f>
        <v>0</v>
      </c>
      <c r="Q26" s="319">
        <f>'Future Events'!$F526</f>
        <v>0</v>
      </c>
      <c r="R26" s="323"/>
      <c r="S26" s="312">
        <f>'Future Events'!$F528</f>
        <v>0</v>
      </c>
      <c r="T26" s="312">
        <f>'Future Events'!$F529</f>
        <v>0</v>
      </c>
      <c r="U26" s="323"/>
      <c r="V26" s="324">
        <f>'Future Events'!$F531</f>
        <v>0</v>
      </c>
    </row>
    <row r="27" spans="1:22" x14ac:dyDescent="0.2">
      <c r="A27" s="311">
        <f>Checklist!$E$7</f>
        <v>0</v>
      </c>
      <c r="B27" s="312">
        <f>Checklist!$E$8</f>
        <v>0</v>
      </c>
      <c r="C27" s="321">
        <v>23</v>
      </c>
      <c r="D27" s="312">
        <f>'Future Events'!$F537</f>
        <v>0</v>
      </c>
      <c r="E27" s="312">
        <f>'Future Events'!$F538</f>
        <v>0</v>
      </c>
      <c r="F27" s="312">
        <f>'Future Events'!$F539</f>
        <v>0</v>
      </c>
      <c r="G27" s="322">
        <f>'Future Events'!$F540</f>
        <v>0</v>
      </c>
      <c r="H27" s="322">
        <f>'Future Events'!$F541</f>
        <v>0</v>
      </c>
      <c r="I27" s="323"/>
      <c r="J27" s="312">
        <f>'Future Events'!$F543</f>
        <v>0</v>
      </c>
      <c r="K27" s="312">
        <f>'Future Events'!$F544</f>
        <v>0</v>
      </c>
      <c r="L27" s="323"/>
      <c r="M27" s="317">
        <f>'Future Events'!$F546</f>
        <v>0</v>
      </c>
      <c r="N27" s="318">
        <f>'Future Events'!$F547</f>
        <v>0</v>
      </c>
      <c r="O27" s="318">
        <f>'Future Events'!$F548</f>
        <v>0</v>
      </c>
      <c r="P27" s="318">
        <f>'Future Events'!$F549</f>
        <v>0</v>
      </c>
      <c r="Q27" s="319">
        <f>'Future Events'!$F550</f>
        <v>0</v>
      </c>
      <c r="R27" s="323"/>
      <c r="S27" s="312">
        <f>'Future Events'!$F552</f>
        <v>0</v>
      </c>
      <c r="T27" s="312">
        <f>'Future Events'!$F553</f>
        <v>0</v>
      </c>
      <c r="U27" s="323"/>
      <c r="V27" s="324">
        <f>'Future Events'!$F555</f>
        <v>0</v>
      </c>
    </row>
    <row r="28" spans="1:22" x14ac:dyDescent="0.2">
      <c r="A28" s="311">
        <f>Checklist!$E$7</f>
        <v>0</v>
      </c>
      <c r="B28" s="312">
        <f>Checklist!$E$8</f>
        <v>0</v>
      </c>
      <c r="C28" s="321">
        <v>24</v>
      </c>
      <c r="D28" s="312">
        <f>'Future Events'!$F561</f>
        <v>0</v>
      </c>
      <c r="E28" s="312">
        <f>'Future Events'!$F562</f>
        <v>0</v>
      </c>
      <c r="F28" s="312">
        <f>'Future Events'!$F563</f>
        <v>0</v>
      </c>
      <c r="G28" s="322">
        <f>'Future Events'!$F564</f>
        <v>0</v>
      </c>
      <c r="H28" s="322">
        <f>'Future Events'!$F565</f>
        <v>0</v>
      </c>
      <c r="I28" s="323"/>
      <c r="J28" s="312">
        <f>'Future Events'!$F567</f>
        <v>0</v>
      </c>
      <c r="K28" s="312">
        <f>'Future Events'!$F568</f>
        <v>0</v>
      </c>
      <c r="L28" s="323"/>
      <c r="M28" s="317">
        <f>'Future Events'!$F570</f>
        <v>0</v>
      </c>
      <c r="N28" s="318">
        <f>'Future Events'!$F571</f>
        <v>0</v>
      </c>
      <c r="O28" s="318">
        <f>'Future Events'!$F572</f>
        <v>0</v>
      </c>
      <c r="P28" s="318">
        <f>'Future Events'!$F573</f>
        <v>0</v>
      </c>
      <c r="Q28" s="319">
        <f>'Future Events'!$F574</f>
        <v>0</v>
      </c>
      <c r="R28" s="323"/>
      <c r="S28" s="312">
        <f>'Future Events'!$F576</f>
        <v>0</v>
      </c>
      <c r="T28" s="312">
        <f>'Future Events'!$F577</f>
        <v>0</v>
      </c>
      <c r="U28" s="323"/>
      <c r="V28" s="324">
        <f>'Future Events'!$F579</f>
        <v>0</v>
      </c>
    </row>
    <row r="29" spans="1:22" x14ac:dyDescent="0.2">
      <c r="A29" s="311">
        <f>Checklist!$E$7</f>
        <v>0</v>
      </c>
      <c r="B29" s="312">
        <f>Checklist!$E$8</f>
        <v>0</v>
      </c>
      <c r="C29" s="321">
        <v>25</v>
      </c>
      <c r="D29" s="312">
        <f>'Future Events'!$F585</f>
        <v>0</v>
      </c>
      <c r="E29" s="312">
        <f>'Future Events'!$F586</f>
        <v>0</v>
      </c>
      <c r="F29" s="312">
        <f>'Future Events'!$F587</f>
        <v>0</v>
      </c>
      <c r="G29" s="322">
        <f>'Future Events'!$F588</f>
        <v>0</v>
      </c>
      <c r="H29" s="322">
        <f>'Future Events'!$F589</f>
        <v>0</v>
      </c>
      <c r="I29" s="323"/>
      <c r="J29" s="312">
        <f>'Future Events'!$F591</f>
        <v>0</v>
      </c>
      <c r="K29" s="312">
        <f>'Future Events'!$F592</f>
        <v>0</v>
      </c>
      <c r="L29" s="323"/>
      <c r="M29" s="317">
        <f>'Future Events'!$F594</f>
        <v>0</v>
      </c>
      <c r="N29" s="318">
        <f>'Future Events'!$F595</f>
        <v>0</v>
      </c>
      <c r="O29" s="318">
        <f>'Future Events'!$F596</f>
        <v>0</v>
      </c>
      <c r="P29" s="318">
        <f>'Future Events'!$F597</f>
        <v>0</v>
      </c>
      <c r="Q29" s="319">
        <f>'Future Events'!$F598</f>
        <v>0</v>
      </c>
      <c r="R29" s="323"/>
      <c r="S29" s="312">
        <f>'Future Events'!$F600</f>
        <v>0</v>
      </c>
      <c r="T29" s="312">
        <f>'Future Events'!$F601</f>
        <v>0</v>
      </c>
      <c r="U29" s="323"/>
      <c r="V29" s="324">
        <f>'Future Events'!$F603</f>
        <v>0</v>
      </c>
    </row>
    <row r="30" spans="1:22" x14ac:dyDescent="0.2">
      <c r="A30" s="311">
        <f>Checklist!$E$7</f>
        <v>0</v>
      </c>
      <c r="B30" s="312">
        <f>Checklist!$E$8</f>
        <v>0</v>
      </c>
      <c r="C30" s="321">
        <v>26</v>
      </c>
      <c r="D30" s="312">
        <f>'Future Events'!$F609</f>
        <v>0</v>
      </c>
      <c r="E30" s="312">
        <f>'Future Events'!$F610</f>
        <v>0</v>
      </c>
      <c r="F30" s="312">
        <f>'Future Events'!$F611</f>
        <v>0</v>
      </c>
      <c r="G30" s="322">
        <f>'Future Events'!$F612</f>
        <v>0</v>
      </c>
      <c r="H30" s="322">
        <f>'Future Events'!$F613</f>
        <v>0</v>
      </c>
      <c r="I30" s="323"/>
      <c r="J30" s="312">
        <f>'Future Events'!$F615</f>
        <v>0</v>
      </c>
      <c r="K30" s="312">
        <f>'Future Events'!$F616</f>
        <v>0</v>
      </c>
      <c r="L30" s="323"/>
      <c r="M30" s="317">
        <f>'Future Events'!$F618</f>
        <v>0</v>
      </c>
      <c r="N30" s="318">
        <f>'Future Events'!$F619</f>
        <v>0</v>
      </c>
      <c r="O30" s="318">
        <f>'Future Events'!$F620</f>
        <v>0</v>
      </c>
      <c r="P30" s="318">
        <f>'Future Events'!$F621</f>
        <v>0</v>
      </c>
      <c r="Q30" s="319">
        <f>'Future Events'!$F622</f>
        <v>0</v>
      </c>
      <c r="R30" s="323"/>
      <c r="S30" s="312">
        <f>'Future Events'!$F624</f>
        <v>0</v>
      </c>
      <c r="T30" s="312">
        <f>'Future Events'!$F625</f>
        <v>0</v>
      </c>
      <c r="U30" s="323"/>
      <c r="V30" s="324">
        <f>'Future Events'!$F627</f>
        <v>0</v>
      </c>
    </row>
    <row r="31" spans="1:22" x14ac:dyDescent="0.2">
      <c r="A31" s="311">
        <f>Checklist!$E$7</f>
        <v>0</v>
      </c>
      <c r="B31" s="312">
        <f>Checklist!$E$8</f>
        <v>0</v>
      </c>
      <c r="C31" s="321">
        <v>27</v>
      </c>
      <c r="D31" s="312">
        <f>'Future Events'!$F633</f>
        <v>0</v>
      </c>
      <c r="E31" s="312">
        <f>'Future Events'!$F634</f>
        <v>0</v>
      </c>
      <c r="F31" s="312">
        <f>'Future Events'!$F635</f>
        <v>0</v>
      </c>
      <c r="G31" s="322">
        <f>'Future Events'!$F636</f>
        <v>0</v>
      </c>
      <c r="H31" s="322">
        <f>'Future Events'!$F637</f>
        <v>0</v>
      </c>
      <c r="I31" s="323"/>
      <c r="J31" s="312">
        <f>'Future Events'!$F639</f>
        <v>0</v>
      </c>
      <c r="K31" s="312">
        <f>'Future Events'!$F640</f>
        <v>0</v>
      </c>
      <c r="L31" s="323"/>
      <c r="M31" s="317">
        <f>'Future Events'!$F642</f>
        <v>0</v>
      </c>
      <c r="N31" s="318">
        <f>'Future Events'!$F643</f>
        <v>0</v>
      </c>
      <c r="O31" s="318">
        <f>'Future Events'!$F644</f>
        <v>0</v>
      </c>
      <c r="P31" s="318">
        <f>'Future Events'!$F645</f>
        <v>0</v>
      </c>
      <c r="Q31" s="319">
        <f>'Future Events'!$F646</f>
        <v>0</v>
      </c>
      <c r="R31" s="323"/>
      <c r="S31" s="312">
        <f>'Future Events'!$F648</f>
        <v>0</v>
      </c>
      <c r="T31" s="312">
        <f>'Future Events'!$F649</f>
        <v>0</v>
      </c>
      <c r="U31" s="323"/>
      <c r="V31" s="324">
        <f>'Future Events'!$F651</f>
        <v>0</v>
      </c>
    </row>
    <row r="32" spans="1:22" x14ac:dyDescent="0.2">
      <c r="A32" s="311">
        <f>Checklist!$E$7</f>
        <v>0</v>
      </c>
      <c r="B32" s="312">
        <f>Checklist!$E$8</f>
        <v>0</v>
      </c>
      <c r="C32" s="321">
        <v>28</v>
      </c>
      <c r="D32" s="312">
        <f>'Future Events'!$F657</f>
        <v>0</v>
      </c>
      <c r="E32" s="312">
        <f>'Future Events'!$F658</f>
        <v>0</v>
      </c>
      <c r="F32" s="312">
        <f>'Future Events'!$F659</f>
        <v>0</v>
      </c>
      <c r="G32" s="322">
        <f>'Future Events'!$F660</f>
        <v>0</v>
      </c>
      <c r="H32" s="322">
        <f>'Future Events'!$F661</f>
        <v>0</v>
      </c>
      <c r="I32" s="323"/>
      <c r="J32" s="312">
        <f>'Future Events'!$F663</f>
        <v>0</v>
      </c>
      <c r="K32" s="312">
        <f>'Future Events'!$F664</f>
        <v>0</v>
      </c>
      <c r="L32" s="323"/>
      <c r="M32" s="317">
        <f>'Future Events'!$F666</f>
        <v>0</v>
      </c>
      <c r="N32" s="318">
        <f>'Future Events'!$F667</f>
        <v>0</v>
      </c>
      <c r="O32" s="318">
        <f>'Future Events'!$F668</f>
        <v>0</v>
      </c>
      <c r="P32" s="318">
        <f>'Future Events'!$F669</f>
        <v>0</v>
      </c>
      <c r="Q32" s="319">
        <f>'Future Events'!$F670</f>
        <v>0</v>
      </c>
      <c r="R32" s="323"/>
      <c r="S32" s="312">
        <f>'Future Events'!$F672</f>
        <v>0</v>
      </c>
      <c r="T32" s="312">
        <f>'Future Events'!$F673</f>
        <v>0</v>
      </c>
      <c r="U32" s="323"/>
      <c r="V32" s="324">
        <f>'Future Events'!$F675</f>
        <v>0</v>
      </c>
    </row>
    <row r="33" spans="1:22" x14ac:dyDescent="0.2">
      <c r="A33" s="311">
        <f>Checklist!$E$7</f>
        <v>0</v>
      </c>
      <c r="B33" s="312">
        <f>Checklist!$E$8</f>
        <v>0</v>
      </c>
      <c r="C33" s="321">
        <v>29</v>
      </c>
      <c r="D33" s="312">
        <f>'Future Events'!$F681</f>
        <v>0</v>
      </c>
      <c r="E33" s="312">
        <f>'Future Events'!$F682</f>
        <v>0</v>
      </c>
      <c r="F33" s="312">
        <f>'Future Events'!$F683</f>
        <v>0</v>
      </c>
      <c r="G33" s="322">
        <f>'Future Events'!$F684</f>
        <v>0</v>
      </c>
      <c r="H33" s="322">
        <f>'Future Events'!$F685</f>
        <v>0</v>
      </c>
      <c r="I33" s="323"/>
      <c r="J33" s="312">
        <f>'Future Events'!$F687</f>
        <v>0</v>
      </c>
      <c r="K33" s="312">
        <f>'Future Events'!$F688</f>
        <v>0</v>
      </c>
      <c r="L33" s="323"/>
      <c r="M33" s="317">
        <f>'Future Events'!$F690</f>
        <v>0</v>
      </c>
      <c r="N33" s="318">
        <f>'Future Events'!$F691</f>
        <v>0</v>
      </c>
      <c r="O33" s="318">
        <f>'Future Events'!$F692</f>
        <v>0</v>
      </c>
      <c r="P33" s="318">
        <f>'Future Events'!$F693</f>
        <v>0</v>
      </c>
      <c r="Q33" s="319">
        <f>'Future Events'!$F694</f>
        <v>0</v>
      </c>
      <c r="R33" s="323"/>
      <c r="S33" s="312">
        <f>'Future Events'!$F696</f>
        <v>0</v>
      </c>
      <c r="T33" s="312">
        <f>'Future Events'!$F697</f>
        <v>0</v>
      </c>
      <c r="U33" s="323"/>
      <c r="V33" s="324">
        <f>'Future Events'!$F699</f>
        <v>0</v>
      </c>
    </row>
    <row r="34" spans="1:22" x14ac:dyDescent="0.2">
      <c r="A34" s="325">
        <f>Checklist!$E$7</f>
        <v>0</v>
      </c>
      <c r="B34" s="326">
        <f>Checklist!$E$8</f>
        <v>0</v>
      </c>
      <c r="C34" s="327">
        <v>30</v>
      </c>
      <c r="D34" s="326">
        <f>'Future Events'!$F705</f>
        <v>0</v>
      </c>
      <c r="E34" s="326">
        <f>'Future Events'!$F706</f>
        <v>0</v>
      </c>
      <c r="F34" s="326">
        <f>'Future Events'!$F707</f>
        <v>0</v>
      </c>
      <c r="G34" s="328">
        <f>'Future Events'!$F708</f>
        <v>0</v>
      </c>
      <c r="H34" s="328">
        <f>'Future Events'!$F709</f>
        <v>0</v>
      </c>
      <c r="I34" s="329"/>
      <c r="J34" s="326">
        <f>'Future Events'!$F711</f>
        <v>0</v>
      </c>
      <c r="K34" s="326">
        <f>'Future Events'!$F712</f>
        <v>0</v>
      </c>
      <c r="L34" s="329"/>
      <c r="M34" s="330">
        <f>'Future Events'!$F714</f>
        <v>0</v>
      </c>
      <c r="N34" s="331">
        <f>'Future Events'!$F715</f>
        <v>0</v>
      </c>
      <c r="O34" s="331">
        <f>'Future Events'!$F716</f>
        <v>0</v>
      </c>
      <c r="P34" s="331">
        <f>'Future Events'!$F717</f>
        <v>0</v>
      </c>
      <c r="Q34" s="332">
        <f>'Future Events'!$F718</f>
        <v>0</v>
      </c>
      <c r="R34" s="329"/>
      <c r="S34" s="326">
        <f>'Future Events'!$F720</f>
        <v>0</v>
      </c>
      <c r="T34" s="326">
        <f>'Future Events'!$F721</f>
        <v>0</v>
      </c>
      <c r="U34" s="329"/>
      <c r="V34" s="333">
        <f>'Future Events'!$F723</f>
        <v>0</v>
      </c>
    </row>
    <row r="35" spans="1:22" x14ac:dyDescent="0.2">
      <c r="M35" s="334"/>
      <c r="N35" s="334"/>
      <c r="O35" s="334"/>
      <c r="P35" s="334"/>
      <c r="Q35" s="334"/>
    </row>
    <row r="36" spans="1:22" ht="12.75" customHeight="1" x14ac:dyDescent="0.2">
      <c r="A36" s="183" t="s">
        <v>88</v>
      </c>
      <c r="C36" s="186"/>
      <c r="D36" s="186"/>
      <c r="J36" s="335"/>
      <c r="K36" s="335"/>
      <c r="L36" s="336"/>
      <c r="M36" s="334"/>
      <c r="N36" s="334"/>
      <c r="O36" s="334"/>
      <c r="P36" s="334"/>
      <c r="Q36" s="334"/>
      <c r="R36" s="336"/>
      <c r="S36" s="337"/>
      <c r="T36" s="337"/>
      <c r="U36" s="336"/>
    </row>
    <row r="37" spans="1:22" x14ac:dyDescent="0.2">
      <c r="A37" s="183">
        <v>1</v>
      </c>
      <c r="B37" s="312">
        <v>9</v>
      </c>
    </row>
    <row r="38" spans="1:22" x14ac:dyDescent="0.2">
      <c r="A38" s="183">
        <v>2</v>
      </c>
      <c r="B38" s="312">
        <v>33</v>
      </c>
    </row>
    <row r="39" spans="1:22" x14ac:dyDescent="0.2">
      <c r="A39" s="183">
        <v>3</v>
      </c>
      <c r="B39" s="312">
        <v>57</v>
      </c>
    </row>
    <row r="40" spans="1:22" x14ac:dyDescent="0.2">
      <c r="A40" s="183">
        <v>4</v>
      </c>
      <c r="B40" s="312">
        <v>81</v>
      </c>
    </row>
    <row r="41" spans="1:22" x14ac:dyDescent="0.2">
      <c r="A41" s="183">
        <v>5</v>
      </c>
      <c r="B41" s="312">
        <v>105</v>
      </c>
    </row>
    <row r="42" spans="1:22" x14ac:dyDescent="0.2">
      <c r="A42" s="183">
        <v>6</v>
      </c>
      <c r="B42" s="312">
        <v>129</v>
      </c>
    </row>
    <row r="43" spans="1:22" x14ac:dyDescent="0.2">
      <c r="A43" s="183">
        <v>7</v>
      </c>
      <c r="B43" s="312">
        <v>153</v>
      </c>
    </row>
    <row r="44" spans="1:22" x14ac:dyDescent="0.2">
      <c r="A44" s="183">
        <v>8</v>
      </c>
      <c r="B44" s="312">
        <v>177</v>
      </c>
    </row>
    <row r="45" spans="1:22" x14ac:dyDescent="0.2">
      <c r="A45" s="183">
        <v>9</v>
      </c>
      <c r="B45" s="312">
        <v>201</v>
      </c>
    </row>
    <row r="46" spans="1:22" x14ac:dyDescent="0.2">
      <c r="A46" s="183">
        <v>10</v>
      </c>
      <c r="B46" s="312">
        <v>225</v>
      </c>
      <c r="E46" s="312"/>
      <c r="F46" s="312"/>
      <c r="G46" s="312"/>
      <c r="H46" s="312"/>
      <c r="I46" s="312"/>
      <c r="J46" s="312"/>
      <c r="K46" s="312"/>
      <c r="L46" s="312"/>
      <c r="M46" s="312"/>
      <c r="N46" s="312"/>
      <c r="O46" s="312"/>
      <c r="P46" s="312"/>
      <c r="Q46" s="312"/>
      <c r="R46" s="312"/>
      <c r="S46" s="312"/>
      <c r="T46" s="312"/>
      <c r="U46" s="312"/>
      <c r="V46" s="312"/>
    </row>
    <row r="47" spans="1:22" x14ac:dyDescent="0.2">
      <c r="A47" s="183">
        <v>11</v>
      </c>
      <c r="B47" s="312">
        <v>249</v>
      </c>
      <c r="E47" s="312"/>
      <c r="F47" s="312"/>
      <c r="G47" s="312"/>
      <c r="H47" s="312"/>
      <c r="I47" s="312"/>
      <c r="J47" s="312"/>
      <c r="K47" s="312"/>
      <c r="L47" s="312"/>
      <c r="M47" s="312"/>
      <c r="N47" s="312"/>
      <c r="O47" s="312"/>
      <c r="P47" s="312"/>
      <c r="Q47" s="312"/>
      <c r="R47" s="312"/>
      <c r="S47" s="312"/>
      <c r="T47" s="312"/>
      <c r="U47" s="312"/>
      <c r="V47" s="312"/>
    </row>
    <row r="48" spans="1:22" x14ac:dyDescent="0.2">
      <c r="A48" s="183">
        <v>12</v>
      </c>
      <c r="B48" s="312">
        <v>273</v>
      </c>
      <c r="E48" s="312"/>
      <c r="F48" s="312"/>
      <c r="G48" s="312"/>
      <c r="H48" s="312"/>
      <c r="I48" s="312"/>
      <c r="J48" s="312"/>
      <c r="K48" s="312"/>
      <c r="L48" s="312"/>
      <c r="M48" s="312"/>
      <c r="N48" s="312"/>
      <c r="O48" s="312"/>
      <c r="P48" s="312"/>
      <c r="Q48" s="312"/>
      <c r="R48" s="312"/>
      <c r="S48" s="312"/>
      <c r="T48" s="312"/>
      <c r="U48" s="312"/>
      <c r="V48" s="312"/>
    </row>
    <row r="49" spans="1:22" x14ac:dyDescent="0.2">
      <c r="A49" s="183">
        <v>13</v>
      </c>
      <c r="B49" s="312">
        <v>297</v>
      </c>
      <c r="E49" s="312"/>
      <c r="F49" s="312"/>
      <c r="G49" s="312"/>
      <c r="H49" s="312"/>
      <c r="I49" s="312"/>
      <c r="J49" s="312"/>
      <c r="K49" s="312"/>
      <c r="L49" s="312"/>
      <c r="M49" s="312"/>
      <c r="N49" s="312"/>
      <c r="O49" s="312"/>
      <c r="P49" s="312"/>
      <c r="Q49" s="312"/>
      <c r="R49" s="312"/>
      <c r="S49" s="312"/>
      <c r="T49" s="312"/>
      <c r="U49" s="312"/>
      <c r="V49" s="312"/>
    </row>
    <row r="50" spans="1:22" x14ac:dyDescent="0.2">
      <c r="A50" s="183">
        <v>14</v>
      </c>
      <c r="B50" s="312">
        <v>321</v>
      </c>
      <c r="E50" s="312"/>
      <c r="F50" s="312"/>
      <c r="G50" s="312"/>
      <c r="H50" s="312"/>
      <c r="I50" s="312"/>
      <c r="J50" s="312"/>
      <c r="K50" s="312"/>
      <c r="L50" s="312"/>
      <c r="M50" s="312"/>
      <c r="N50" s="312"/>
      <c r="O50" s="312"/>
      <c r="P50" s="312"/>
      <c r="Q50" s="312"/>
      <c r="R50" s="312"/>
      <c r="S50" s="312"/>
      <c r="T50" s="312"/>
      <c r="U50" s="312"/>
      <c r="V50" s="312"/>
    </row>
    <row r="51" spans="1:22" x14ac:dyDescent="0.2">
      <c r="A51" s="183">
        <v>15</v>
      </c>
      <c r="B51" s="312">
        <v>345</v>
      </c>
      <c r="E51" s="312"/>
      <c r="F51" s="312"/>
      <c r="G51" s="312"/>
      <c r="H51" s="312"/>
      <c r="I51" s="312"/>
      <c r="J51" s="312"/>
      <c r="K51" s="312"/>
      <c r="L51" s="312"/>
      <c r="M51" s="312"/>
      <c r="N51" s="312"/>
      <c r="O51" s="312"/>
      <c r="P51" s="312"/>
      <c r="Q51" s="312"/>
      <c r="R51" s="312"/>
      <c r="S51" s="312"/>
      <c r="T51" s="312"/>
      <c r="U51" s="312"/>
      <c r="V51" s="312"/>
    </row>
    <row r="52" spans="1:22" x14ac:dyDescent="0.2">
      <c r="A52" s="183">
        <v>16</v>
      </c>
      <c r="B52" s="312">
        <v>369</v>
      </c>
      <c r="E52" s="312"/>
      <c r="F52" s="312"/>
      <c r="G52" s="312"/>
      <c r="H52" s="312"/>
      <c r="I52" s="312"/>
      <c r="J52" s="312"/>
      <c r="K52" s="312"/>
      <c r="L52" s="312"/>
      <c r="M52" s="312"/>
      <c r="N52" s="312"/>
      <c r="O52" s="312"/>
      <c r="P52" s="312"/>
      <c r="Q52" s="312"/>
      <c r="R52" s="312"/>
      <c r="S52" s="312"/>
      <c r="T52" s="312"/>
      <c r="U52" s="312"/>
      <c r="V52" s="312"/>
    </row>
    <row r="53" spans="1:22" x14ac:dyDescent="0.2">
      <c r="A53" s="183">
        <v>17</v>
      </c>
      <c r="B53" s="312">
        <v>393</v>
      </c>
      <c r="E53" s="312"/>
      <c r="F53" s="312"/>
      <c r="G53" s="312"/>
      <c r="H53" s="312"/>
      <c r="I53" s="312"/>
      <c r="J53" s="312"/>
      <c r="K53" s="312"/>
      <c r="L53" s="312"/>
      <c r="M53" s="312"/>
      <c r="N53" s="312"/>
      <c r="O53" s="312"/>
      <c r="P53" s="312"/>
      <c r="Q53" s="312"/>
      <c r="R53" s="312"/>
      <c r="S53" s="312"/>
      <c r="T53" s="312"/>
      <c r="U53" s="312"/>
      <c r="V53" s="312"/>
    </row>
    <row r="54" spans="1:22" x14ac:dyDescent="0.2">
      <c r="A54" s="183">
        <v>18</v>
      </c>
      <c r="B54" s="312">
        <v>417</v>
      </c>
      <c r="E54" s="312"/>
      <c r="F54" s="312"/>
      <c r="G54" s="312"/>
      <c r="H54" s="312"/>
      <c r="I54" s="312"/>
      <c r="J54" s="312"/>
      <c r="K54" s="312"/>
      <c r="L54" s="312"/>
      <c r="M54" s="312"/>
      <c r="N54" s="312"/>
      <c r="O54" s="312"/>
      <c r="P54" s="312"/>
      <c r="Q54" s="312"/>
      <c r="R54" s="312"/>
      <c r="S54" s="312"/>
      <c r="T54" s="312"/>
      <c r="U54" s="312"/>
      <c r="V54" s="312"/>
    </row>
    <row r="55" spans="1:22" x14ac:dyDescent="0.2">
      <c r="A55" s="183">
        <v>19</v>
      </c>
      <c r="B55" s="312">
        <v>441</v>
      </c>
      <c r="E55" s="312"/>
      <c r="F55" s="312"/>
      <c r="G55" s="312"/>
      <c r="H55" s="312"/>
      <c r="I55" s="312"/>
      <c r="J55" s="312"/>
      <c r="K55" s="312"/>
      <c r="L55" s="312"/>
      <c r="M55" s="312"/>
      <c r="N55" s="312"/>
      <c r="O55" s="312"/>
      <c r="P55" s="312"/>
      <c r="Q55" s="312"/>
      <c r="R55" s="312"/>
      <c r="S55" s="312"/>
      <c r="T55" s="312"/>
      <c r="U55" s="312"/>
      <c r="V55" s="312"/>
    </row>
    <row r="56" spans="1:22" x14ac:dyDescent="0.2">
      <c r="A56" s="183">
        <v>20</v>
      </c>
      <c r="B56" s="312">
        <v>465</v>
      </c>
      <c r="E56" s="312"/>
      <c r="F56" s="312"/>
      <c r="G56" s="312"/>
      <c r="H56" s="312"/>
      <c r="I56" s="312"/>
      <c r="J56" s="312"/>
      <c r="K56" s="312"/>
      <c r="L56" s="312"/>
      <c r="M56" s="312"/>
      <c r="N56" s="312"/>
      <c r="O56" s="312"/>
      <c r="P56" s="312"/>
      <c r="Q56" s="312"/>
      <c r="R56" s="312"/>
      <c r="S56" s="312"/>
      <c r="T56" s="312"/>
      <c r="U56" s="312"/>
      <c r="V56" s="312"/>
    </row>
    <row r="57" spans="1:22" x14ac:dyDescent="0.2">
      <c r="A57" s="183">
        <v>21</v>
      </c>
      <c r="B57" s="312">
        <v>489</v>
      </c>
      <c r="E57" s="312"/>
      <c r="F57" s="312"/>
      <c r="G57" s="312"/>
      <c r="H57" s="312"/>
      <c r="I57" s="312"/>
      <c r="J57" s="312"/>
      <c r="K57" s="312"/>
      <c r="L57" s="312"/>
      <c r="M57" s="312"/>
      <c r="N57" s="312"/>
      <c r="O57" s="312"/>
      <c r="P57" s="312"/>
      <c r="Q57" s="312"/>
      <c r="R57" s="312"/>
      <c r="S57" s="312"/>
      <c r="T57" s="312"/>
      <c r="U57" s="312"/>
      <c r="V57" s="312"/>
    </row>
    <row r="58" spans="1:22" x14ac:dyDescent="0.2">
      <c r="A58" s="183">
        <v>22</v>
      </c>
      <c r="B58" s="312">
        <v>513</v>
      </c>
      <c r="E58" s="312"/>
      <c r="F58" s="312"/>
      <c r="G58" s="312"/>
      <c r="H58" s="312"/>
      <c r="I58" s="312"/>
      <c r="J58" s="312"/>
      <c r="K58" s="312"/>
      <c r="L58" s="312"/>
      <c r="M58" s="312"/>
      <c r="N58" s="312"/>
      <c r="O58" s="312"/>
      <c r="P58" s="312"/>
      <c r="Q58" s="312"/>
      <c r="R58" s="312"/>
      <c r="S58" s="312"/>
      <c r="T58" s="312"/>
      <c r="U58" s="312"/>
      <c r="V58" s="312"/>
    </row>
    <row r="59" spans="1:22" x14ac:dyDescent="0.2">
      <c r="A59" s="183">
        <v>23</v>
      </c>
      <c r="B59" s="312">
        <v>537</v>
      </c>
      <c r="E59" s="312"/>
      <c r="F59" s="312"/>
      <c r="G59" s="312"/>
      <c r="H59" s="312"/>
      <c r="I59" s="312"/>
      <c r="J59" s="312"/>
      <c r="K59" s="312"/>
      <c r="L59" s="312"/>
      <c r="M59" s="312"/>
      <c r="N59" s="312"/>
      <c r="O59" s="312"/>
      <c r="P59" s="312"/>
      <c r="Q59" s="312"/>
      <c r="R59" s="312"/>
      <c r="S59" s="312"/>
      <c r="T59" s="312"/>
      <c r="U59" s="312"/>
      <c r="V59" s="312"/>
    </row>
    <row r="60" spans="1:22" x14ac:dyDescent="0.2">
      <c r="A60" s="183">
        <v>24</v>
      </c>
      <c r="B60" s="312">
        <v>561</v>
      </c>
      <c r="E60" s="312"/>
      <c r="F60" s="312"/>
      <c r="G60" s="312"/>
      <c r="H60" s="312"/>
      <c r="I60" s="312"/>
      <c r="J60" s="312"/>
      <c r="K60" s="312"/>
      <c r="L60" s="312"/>
      <c r="M60" s="312"/>
      <c r="N60" s="312"/>
      <c r="O60" s="312"/>
      <c r="P60" s="312"/>
      <c r="Q60" s="312"/>
      <c r="R60" s="312"/>
      <c r="S60" s="312"/>
      <c r="T60" s="312"/>
      <c r="U60" s="312"/>
      <c r="V60" s="312"/>
    </row>
    <row r="61" spans="1:22" x14ac:dyDescent="0.2">
      <c r="A61" s="183">
        <v>25</v>
      </c>
      <c r="B61" s="312">
        <v>585</v>
      </c>
      <c r="E61" s="312"/>
      <c r="F61" s="312"/>
      <c r="G61" s="312"/>
      <c r="H61" s="312"/>
      <c r="I61" s="312"/>
      <c r="J61" s="312"/>
      <c r="K61" s="312"/>
      <c r="L61" s="312"/>
      <c r="M61" s="312"/>
      <c r="N61" s="312"/>
      <c r="O61" s="312"/>
      <c r="P61" s="312"/>
      <c r="Q61" s="312"/>
      <c r="R61" s="312"/>
      <c r="S61" s="312"/>
      <c r="T61" s="312"/>
      <c r="U61" s="312"/>
      <c r="V61" s="312"/>
    </row>
    <row r="62" spans="1:22" x14ac:dyDescent="0.2">
      <c r="A62" s="183">
        <v>26</v>
      </c>
      <c r="B62" s="312">
        <v>609</v>
      </c>
      <c r="E62" s="312"/>
      <c r="F62" s="312"/>
      <c r="G62" s="312"/>
      <c r="H62" s="312"/>
      <c r="I62" s="312"/>
      <c r="J62" s="312"/>
      <c r="K62" s="312"/>
      <c r="L62" s="312"/>
      <c r="M62" s="312"/>
      <c r="N62" s="312"/>
      <c r="O62" s="312"/>
      <c r="P62" s="312"/>
      <c r="Q62" s="312"/>
      <c r="R62" s="312"/>
      <c r="S62" s="312"/>
      <c r="T62" s="312"/>
      <c r="U62" s="312"/>
      <c r="V62" s="312"/>
    </row>
    <row r="63" spans="1:22" x14ac:dyDescent="0.2">
      <c r="A63" s="183">
        <v>27</v>
      </c>
      <c r="B63" s="312">
        <v>633</v>
      </c>
      <c r="E63" s="312"/>
      <c r="F63" s="312"/>
      <c r="G63" s="312"/>
      <c r="H63" s="312"/>
      <c r="I63" s="312"/>
      <c r="J63" s="312"/>
      <c r="K63" s="312"/>
      <c r="L63" s="312"/>
      <c r="M63" s="312"/>
      <c r="N63" s="312"/>
      <c r="O63" s="312"/>
      <c r="P63" s="312"/>
      <c r="Q63" s="312"/>
      <c r="R63" s="312"/>
      <c r="S63" s="312"/>
      <c r="T63" s="312"/>
      <c r="U63" s="312"/>
      <c r="V63" s="312"/>
    </row>
    <row r="64" spans="1:22" x14ac:dyDescent="0.2">
      <c r="A64" s="183">
        <v>28</v>
      </c>
      <c r="B64" s="312">
        <v>657</v>
      </c>
      <c r="E64" s="312"/>
      <c r="F64" s="312"/>
      <c r="G64" s="312"/>
      <c r="H64" s="312"/>
      <c r="I64" s="312"/>
      <c r="J64" s="312"/>
      <c r="K64" s="312"/>
      <c r="L64" s="312"/>
      <c r="M64" s="312"/>
      <c r="N64" s="312"/>
      <c r="O64" s="312"/>
      <c r="P64" s="312"/>
      <c r="Q64" s="312"/>
      <c r="R64" s="312"/>
      <c r="S64" s="312"/>
      <c r="T64" s="312"/>
      <c r="U64" s="312"/>
      <c r="V64" s="312"/>
    </row>
    <row r="65" spans="1:22" x14ac:dyDescent="0.2">
      <c r="A65" s="183">
        <v>29</v>
      </c>
      <c r="B65" s="312">
        <v>681</v>
      </c>
      <c r="E65" s="312"/>
      <c r="F65" s="312"/>
      <c r="G65" s="312"/>
      <c r="H65" s="312"/>
      <c r="I65" s="312"/>
      <c r="J65" s="312"/>
      <c r="K65" s="312"/>
      <c r="L65" s="312"/>
      <c r="M65" s="312"/>
      <c r="N65" s="312"/>
      <c r="O65" s="312"/>
      <c r="P65" s="312"/>
      <c r="Q65" s="312"/>
      <c r="R65" s="312"/>
      <c r="S65" s="312"/>
      <c r="T65" s="312"/>
      <c r="U65" s="312"/>
      <c r="V65" s="312"/>
    </row>
    <row r="66" spans="1:22" x14ac:dyDescent="0.2">
      <c r="A66" s="183">
        <v>30</v>
      </c>
      <c r="B66" s="312">
        <v>705</v>
      </c>
      <c r="E66" s="312"/>
      <c r="F66" s="312"/>
      <c r="G66" s="312"/>
      <c r="H66" s="312"/>
      <c r="I66" s="312"/>
      <c r="J66" s="312"/>
      <c r="K66" s="312"/>
      <c r="L66" s="312"/>
      <c r="M66" s="312"/>
      <c r="N66" s="312"/>
      <c r="O66" s="312"/>
      <c r="P66" s="312"/>
      <c r="Q66" s="312"/>
      <c r="R66" s="312"/>
      <c r="S66" s="312"/>
      <c r="T66" s="312"/>
      <c r="U66" s="312"/>
      <c r="V66" s="312"/>
    </row>
    <row r="67" spans="1:22" x14ac:dyDescent="0.2">
      <c r="B67" s="312">
        <v>729</v>
      </c>
      <c r="E67" s="312"/>
      <c r="F67" s="312"/>
      <c r="G67" s="312"/>
      <c r="H67" s="312"/>
      <c r="I67" s="312"/>
      <c r="J67" s="312"/>
      <c r="K67" s="312"/>
      <c r="L67" s="312"/>
      <c r="M67" s="312"/>
      <c r="N67" s="312"/>
      <c r="O67" s="312"/>
      <c r="P67" s="312"/>
      <c r="Q67" s="312"/>
      <c r="R67" s="312"/>
      <c r="S67" s="312"/>
      <c r="T67" s="312"/>
      <c r="U67" s="312"/>
      <c r="V67" s="312"/>
    </row>
    <row r="68" spans="1:22" x14ac:dyDescent="0.2">
      <c r="B68" s="312">
        <v>753</v>
      </c>
      <c r="E68" s="312"/>
      <c r="F68" s="312"/>
      <c r="G68" s="312"/>
      <c r="H68" s="312"/>
      <c r="I68" s="312"/>
      <c r="J68" s="312"/>
      <c r="K68" s="312"/>
      <c r="L68" s="312"/>
      <c r="M68" s="312"/>
      <c r="N68" s="312"/>
      <c r="O68" s="312"/>
      <c r="P68" s="312"/>
      <c r="Q68" s="312"/>
      <c r="R68" s="312"/>
      <c r="S68" s="312"/>
      <c r="T68" s="312"/>
      <c r="U68" s="312"/>
      <c r="V68" s="312"/>
    </row>
    <row r="69" spans="1:22" x14ac:dyDescent="0.2">
      <c r="B69" s="312">
        <v>777</v>
      </c>
      <c r="E69" s="312"/>
      <c r="F69" s="312"/>
      <c r="G69" s="312"/>
      <c r="H69" s="312"/>
      <c r="I69" s="312"/>
      <c r="J69" s="312"/>
      <c r="K69" s="312"/>
      <c r="L69" s="312"/>
      <c r="M69" s="312"/>
      <c r="N69" s="312"/>
      <c r="O69" s="312"/>
      <c r="P69" s="312"/>
      <c r="Q69" s="312"/>
      <c r="R69" s="312"/>
      <c r="S69" s="312"/>
      <c r="T69" s="312"/>
      <c r="U69" s="312"/>
      <c r="V69" s="312"/>
    </row>
    <row r="70" spans="1:22" x14ac:dyDescent="0.2">
      <c r="B70" s="312">
        <v>801</v>
      </c>
      <c r="E70" s="312"/>
      <c r="F70" s="312"/>
      <c r="G70" s="312"/>
      <c r="H70" s="312"/>
      <c r="I70" s="312"/>
      <c r="J70" s="312"/>
      <c r="K70" s="312"/>
      <c r="L70" s="312"/>
      <c r="M70" s="312"/>
      <c r="N70" s="312"/>
      <c r="O70" s="312"/>
      <c r="P70" s="312"/>
      <c r="Q70" s="312"/>
      <c r="R70" s="312"/>
      <c r="S70" s="312"/>
      <c r="T70" s="312"/>
      <c r="U70" s="312"/>
      <c r="V70" s="312"/>
    </row>
    <row r="71" spans="1:22" x14ac:dyDescent="0.2">
      <c r="B71" s="312">
        <v>825</v>
      </c>
      <c r="E71" s="312"/>
      <c r="F71" s="312"/>
      <c r="G71" s="312"/>
      <c r="H71" s="312"/>
      <c r="I71" s="312"/>
      <c r="J71" s="312"/>
      <c r="K71" s="312"/>
      <c r="L71" s="312"/>
      <c r="M71" s="312"/>
      <c r="N71" s="312"/>
      <c r="O71" s="312"/>
      <c r="P71" s="312"/>
      <c r="Q71" s="312"/>
      <c r="R71" s="312"/>
      <c r="S71" s="312"/>
      <c r="T71" s="312"/>
      <c r="U71" s="312"/>
      <c r="V71" s="312"/>
    </row>
    <row r="72" spans="1:22" x14ac:dyDescent="0.2">
      <c r="B72" s="312">
        <v>849</v>
      </c>
      <c r="E72" s="312"/>
      <c r="F72" s="312"/>
      <c r="G72" s="312"/>
      <c r="H72" s="312"/>
      <c r="I72" s="312"/>
      <c r="J72" s="312"/>
      <c r="K72" s="312"/>
      <c r="L72" s="312"/>
      <c r="M72" s="312"/>
      <c r="N72" s="312"/>
      <c r="O72" s="312"/>
      <c r="P72" s="312"/>
      <c r="Q72" s="312"/>
      <c r="R72" s="312"/>
      <c r="S72" s="312"/>
      <c r="T72" s="312"/>
      <c r="U72" s="312"/>
      <c r="V72" s="312"/>
    </row>
    <row r="73" spans="1:22" x14ac:dyDescent="0.2">
      <c r="B73" s="312">
        <v>873</v>
      </c>
      <c r="E73" s="312"/>
      <c r="F73" s="312"/>
      <c r="G73" s="312"/>
      <c r="H73" s="312"/>
      <c r="I73" s="312"/>
      <c r="J73" s="312"/>
      <c r="K73" s="312"/>
      <c r="L73" s="312"/>
      <c r="M73" s="312"/>
      <c r="N73" s="312"/>
      <c r="O73" s="312"/>
      <c r="P73" s="312"/>
      <c r="Q73" s="312"/>
      <c r="R73" s="312"/>
      <c r="S73" s="312"/>
      <c r="T73" s="312"/>
      <c r="U73" s="312"/>
      <c r="V73" s="312"/>
    </row>
    <row r="74" spans="1:22" x14ac:dyDescent="0.2">
      <c r="B74" s="312">
        <v>897</v>
      </c>
      <c r="E74" s="312"/>
      <c r="F74" s="312"/>
      <c r="G74" s="312"/>
      <c r="H74" s="312"/>
      <c r="I74" s="312"/>
      <c r="J74" s="312"/>
      <c r="K74" s="312"/>
      <c r="L74" s="312"/>
      <c r="M74" s="312"/>
      <c r="N74" s="312"/>
      <c r="O74" s="312"/>
      <c r="P74" s="312"/>
      <c r="Q74" s="312"/>
      <c r="R74" s="312"/>
      <c r="S74" s="312"/>
      <c r="T74" s="312"/>
      <c r="U74" s="312"/>
      <c r="V74" s="312"/>
    </row>
    <row r="75" spans="1:22" x14ac:dyDescent="0.2">
      <c r="B75" s="312">
        <v>921</v>
      </c>
      <c r="E75" s="312"/>
      <c r="F75" s="312"/>
      <c r="G75" s="312"/>
      <c r="H75" s="312"/>
      <c r="I75" s="312"/>
      <c r="J75" s="312"/>
      <c r="K75" s="312"/>
      <c r="L75" s="312"/>
      <c r="M75" s="312"/>
      <c r="N75" s="312"/>
      <c r="O75" s="312"/>
      <c r="P75" s="312"/>
      <c r="Q75" s="312"/>
      <c r="R75" s="312"/>
      <c r="S75" s="312"/>
      <c r="T75" s="312"/>
      <c r="U75" s="312"/>
      <c r="V75" s="312"/>
    </row>
    <row r="76" spans="1:22" x14ac:dyDescent="0.2">
      <c r="B76" s="312">
        <v>945</v>
      </c>
      <c r="E76" s="312"/>
      <c r="F76" s="312"/>
      <c r="G76" s="312"/>
      <c r="H76" s="312"/>
      <c r="I76" s="312"/>
      <c r="J76" s="312"/>
      <c r="K76" s="312"/>
      <c r="L76" s="312"/>
      <c r="M76" s="312"/>
      <c r="N76" s="312"/>
      <c r="O76" s="312"/>
      <c r="P76" s="312"/>
      <c r="Q76" s="312"/>
      <c r="R76" s="312"/>
      <c r="S76" s="312"/>
      <c r="T76" s="312"/>
      <c r="U76" s="312"/>
      <c r="V76" s="312"/>
    </row>
    <row r="77" spans="1:22" x14ac:dyDescent="0.2">
      <c r="E77" s="312"/>
      <c r="F77" s="312"/>
      <c r="G77" s="312"/>
      <c r="H77" s="312"/>
      <c r="I77" s="312"/>
      <c r="J77" s="312"/>
      <c r="K77" s="312"/>
      <c r="L77" s="312"/>
      <c r="M77" s="312"/>
      <c r="N77" s="312"/>
      <c r="O77" s="312"/>
      <c r="P77" s="312"/>
      <c r="Q77" s="312"/>
      <c r="R77" s="312"/>
      <c r="S77" s="312"/>
      <c r="T77" s="312"/>
      <c r="U77" s="312"/>
      <c r="V77" s="312"/>
    </row>
    <row r="78" spans="1:22" x14ac:dyDescent="0.2">
      <c r="E78" s="312"/>
      <c r="F78" s="312"/>
      <c r="G78" s="312"/>
      <c r="H78" s="312"/>
      <c r="I78" s="312"/>
      <c r="J78" s="312"/>
      <c r="K78" s="312"/>
      <c r="L78" s="312"/>
      <c r="M78" s="312"/>
      <c r="N78" s="312"/>
      <c r="O78" s="312"/>
      <c r="P78" s="312"/>
      <c r="Q78" s="312"/>
      <c r="R78" s="312"/>
      <c r="S78" s="312"/>
      <c r="T78" s="312"/>
      <c r="U78" s="312"/>
      <c r="V78" s="312"/>
    </row>
    <row r="79" spans="1:22" x14ac:dyDescent="0.2">
      <c r="E79" s="312"/>
      <c r="F79" s="312"/>
      <c r="G79" s="312"/>
      <c r="H79" s="312"/>
      <c r="I79" s="312"/>
      <c r="J79" s="312"/>
      <c r="K79" s="312"/>
      <c r="L79" s="312"/>
      <c r="M79" s="312"/>
      <c r="N79" s="312"/>
      <c r="O79" s="312"/>
      <c r="P79" s="312"/>
      <c r="Q79" s="312"/>
      <c r="R79" s="312"/>
      <c r="S79" s="312"/>
      <c r="T79" s="312"/>
      <c r="U79" s="312"/>
      <c r="V79" s="312"/>
    </row>
    <row r="80" spans="1:22" x14ac:dyDescent="0.2">
      <c r="E80" s="312"/>
      <c r="F80" s="312"/>
      <c r="G80" s="312"/>
      <c r="H80" s="312"/>
      <c r="I80" s="312"/>
      <c r="J80" s="312"/>
      <c r="K80" s="312"/>
      <c r="L80" s="312"/>
      <c r="M80" s="312"/>
      <c r="N80" s="312"/>
      <c r="O80" s="312"/>
      <c r="P80" s="312"/>
      <c r="Q80" s="312"/>
      <c r="R80" s="312"/>
      <c r="S80" s="312"/>
      <c r="T80" s="312"/>
      <c r="U80" s="312"/>
      <c r="V80" s="312"/>
    </row>
    <row r="81" spans="5:22" x14ac:dyDescent="0.2">
      <c r="E81" s="312"/>
      <c r="F81" s="312"/>
      <c r="G81" s="312"/>
      <c r="H81" s="312"/>
      <c r="I81" s="312"/>
      <c r="J81" s="312"/>
      <c r="K81" s="312"/>
      <c r="L81" s="312"/>
      <c r="M81" s="312"/>
      <c r="N81" s="312"/>
      <c r="O81" s="312"/>
      <c r="P81" s="312"/>
      <c r="Q81" s="312"/>
      <c r="R81" s="312"/>
      <c r="S81" s="312"/>
      <c r="T81" s="312"/>
      <c r="U81" s="312"/>
      <c r="V81" s="312"/>
    </row>
    <row r="82" spans="5:22" x14ac:dyDescent="0.2">
      <c r="E82" s="312"/>
      <c r="F82" s="312"/>
      <c r="G82" s="312"/>
      <c r="H82" s="312"/>
      <c r="I82" s="312"/>
      <c r="J82" s="312"/>
      <c r="K82" s="312"/>
      <c r="L82" s="312"/>
      <c r="M82" s="312"/>
      <c r="N82" s="312"/>
      <c r="O82" s="312"/>
      <c r="P82" s="312"/>
      <c r="Q82" s="312"/>
      <c r="R82" s="312"/>
      <c r="S82" s="312"/>
      <c r="T82" s="312"/>
      <c r="U82" s="312"/>
      <c r="V82" s="312"/>
    </row>
    <row r="83" spans="5:22" x14ac:dyDescent="0.2">
      <c r="E83" s="312"/>
      <c r="F83" s="312"/>
      <c r="G83" s="312"/>
      <c r="H83" s="312"/>
      <c r="I83" s="312"/>
      <c r="J83" s="312"/>
      <c r="K83" s="312"/>
      <c r="L83" s="312"/>
      <c r="M83" s="312"/>
      <c r="N83" s="312"/>
      <c r="O83" s="312"/>
      <c r="P83" s="312"/>
      <c r="Q83" s="312"/>
      <c r="R83" s="312"/>
      <c r="S83" s="312"/>
      <c r="T83" s="312"/>
      <c r="U83" s="312"/>
      <c r="V83" s="312"/>
    </row>
  </sheetData>
  <sheetProtection selectLockedCells="1" selectUnlockedCells="1"/>
  <mergeCells count="6">
    <mergeCell ref="S3:T3"/>
    <mergeCell ref="J1:K1"/>
    <mergeCell ref="A3:B3"/>
    <mergeCell ref="J3:K3"/>
    <mergeCell ref="M3:Q3"/>
    <mergeCell ref="C3:H3"/>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sheetPr>
  <dimension ref="A1:Q96"/>
  <sheetViews>
    <sheetView topLeftCell="D1" workbookViewId="0">
      <pane ySplit="1" topLeftCell="A65" activePane="bottomLeft" state="frozen"/>
      <selection pane="bottomLeft" activeCell="M76" sqref="M76"/>
    </sheetView>
  </sheetViews>
  <sheetFormatPr defaultRowHeight="12.75" x14ac:dyDescent="0.2"/>
  <cols>
    <col min="3" max="3" width="10" bestFit="1" customWidth="1"/>
    <col min="5" max="5" width="23.28515625" bestFit="1" customWidth="1"/>
    <col min="7" max="7" width="38.85546875" bestFit="1" customWidth="1"/>
    <col min="9" max="9" width="33.140625" bestFit="1" customWidth="1"/>
    <col min="11" max="11" width="23.85546875" bestFit="1" customWidth="1"/>
    <col min="13" max="13" width="15.85546875" bestFit="1" customWidth="1"/>
    <col min="15" max="15" width="16" bestFit="1" customWidth="1"/>
    <col min="17" max="17" width="47.42578125" bestFit="1" customWidth="1"/>
  </cols>
  <sheetData>
    <row r="1" spans="1:17" s="1" customFormat="1" ht="13.5" thickBot="1" x14ac:dyDescent="0.25">
      <c r="A1" s="1" t="s">
        <v>0</v>
      </c>
      <c r="C1" s="1" t="s">
        <v>252</v>
      </c>
      <c r="E1" s="1" t="s">
        <v>1</v>
      </c>
      <c r="G1" s="1" t="s">
        <v>56</v>
      </c>
      <c r="I1" s="1" t="s">
        <v>8</v>
      </c>
      <c r="K1" s="1" t="s">
        <v>9</v>
      </c>
      <c r="M1" s="1" t="s">
        <v>65</v>
      </c>
      <c r="O1" s="1" t="s">
        <v>147</v>
      </c>
      <c r="Q1" s="1" t="s">
        <v>156</v>
      </c>
    </row>
    <row r="2" spans="1:17" x14ac:dyDescent="0.2">
      <c r="A2" s="157" t="s">
        <v>2</v>
      </c>
    </row>
    <row r="3" spans="1:17" ht="13.5" thickBot="1" x14ac:dyDescent="0.25">
      <c r="A3" s="158" t="s">
        <v>3</v>
      </c>
    </row>
    <row r="4" spans="1:17" ht="13.5" thickBot="1" x14ac:dyDescent="0.25">
      <c r="A4" s="23"/>
    </row>
    <row r="5" spans="1:17" x14ac:dyDescent="0.2">
      <c r="A5" s="23"/>
      <c r="C5" s="157" t="s">
        <v>2</v>
      </c>
    </row>
    <row r="6" spans="1:17" x14ac:dyDescent="0.2">
      <c r="A6" s="23"/>
      <c r="C6" s="159" t="s">
        <v>3</v>
      </c>
    </row>
    <row r="7" spans="1:17" ht="13.5" thickBot="1" x14ac:dyDescent="0.25">
      <c r="A7" s="23"/>
      <c r="C7" s="158" t="s">
        <v>251</v>
      </c>
    </row>
    <row r="8" spans="1:17" ht="13.5" thickBot="1" x14ac:dyDescent="0.25"/>
    <row r="9" spans="1:17" x14ac:dyDescent="0.2">
      <c r="E9" s="157" t="s">
        <v>6</v>
      </c>
    </row>
    <row r="10" spans="1:17" x14ac:dyDescent="0.2">
      <c r="E10" s="159" t="s">
        <v>4</v>
      </c>
    </row>
    <row r="11" spans="1:17" x14ac:dyDescent="0.2">
      <c r="E11" s="159" t="s">
        <v>7</v>
      </c>
    </row>
    <row r="12" spans="1:17" ht="13.5" thickBot="1" x14ac:dyDescent="0.25">
      <c r="E12" s="158" t="s">
        <v>5</v>
      </c>
    </row>
    <row r="13" spans="1:17" ht="13.5" thickBot="1" x14ac:dyDescent="0.25"/>
    <row r="14" spans="1:17" x14ac:dyDescent="0.2">
      <c r="F14" t="s">
        <v>456</v>
      </c>
      <c r="G14" s="157" t="s">
        <v>3</v>
      </c>
    </row>
    <row r="15" spans="1:17" x14ac:dyDescent="0.2">
      <c r="G15" s="159" t="s">
        <v>69</v>
      </c>
    </row>
    <row r="16" spans="1:17" x14ac:dyDescent="0.2">
      <c r="G16" s="159" t="s">
        <v>68</v>
      </c>
    </row>
    <row r="17" spans="6:9" x14ac:dyDescent="0.2">
      <c r="G17" s="159" t="s">
        <v>54</v>
      </c>
    </row>
    <row r="18" spans="6:9" x14ac:dyDescent="0.2">
      <c r="G18" s="159" t="s">
        <v>129</v>
      </c>
    </row>
    <row r="19" spans="6:9" x14ac:dyDescent="0.2">
      <c r="G19" s="159" t="s">
        <v>385</v>
      </c>
    </row>
    <row r="20" spans="6:9" ht="13.5" thickBot="1" x14ac:dyDescent="0.25">
      <c r="G20" s="158" t="s">
        <v>55</v>
      </c>
    </row>
    <row r="21" spans="6:9" ht="13.5" thickBot="1" x14ac:dyDescent="0.25"/>
    <row r="22" spans="6:9" x14ac:dyDescent="0.2">
      <c r="F22" t="s">
        <v>457</v>
      </c>
      <c r="G22" s="157" t="s">
        <v>3</v>
      </c>
    </row>
    <row r="23" spans="6:9" x14ac:dyDescent="0.2">
      <c r="G23" s="159" t="s">
        <v>128</v>
      </c>
    </row>
    <row r="24" spans="6:9" x14ac:dyDescent="0.2">
      <c r="G24" s="159" t="s">
        <v>68</v>
      </c>
    </row>
    <row r="25" spans="6:9" x14ac:dyDescent="0.2">
      <c r="G25" s="159" t="s">
        <v>54</v>
      </c>
    </row>
    <row r="26" spans="6:9" ht="13.5" thickBot="1" x14ac:dyDescent="0.25">
      <c r="G26" s="158" t="s">
        <v>458</v>
      </c>
    </row>
    <row r="27" spans="6:9" ht="13.5" thickBot="1" x14ac:dyDescent="0.25"/>
    <row r="28" spans="6:9" x14ac:dyDescent="0.2">
      <c r="I28" s="157" t="s">
        <v>45</v>
      </c>
    </row>
    <row r="29" spans="6:9" x14ac:dyDescent="0.2">
      <c r="I29" s="159" t="s">
        <v>67</v>
      </c>
    </row>
    <row r="30" spans="6:9" x14ac:dyDescent="0.2">
      <c r="I30" s="159" t="s">
        <v>46</v>
      </c>
    </row>
    <row r="31" spans="6:9" x14ac:dyDescent="0.2">
      <c r="I31" s="159" t="s">
        <v>47</v>
      </c>
    </row>
    <row r="32" spans="6:9" x14ac:dyDescent="0.2">
      <c r="I32" s="159" t="s">
        <v>48</v>
      </c>
    </row>
    <row r="33" spans="9:11" x14ac:dyDescent="0.2">
      <c r="I33" s="159" t="s">
        <v>49</v>
      </c>
    </row>
    <row r="34" spans="9:11" x14ac:dyDescent="0.2">
      <c r="I34" s="159" t="s">
        <v>446</v>
      </c>
    </row>
    <row r="35" spans="9:11" x14ac:dyDescent="0.2">
      <c r="I35" s="159" t="s">
        <v>50</v>
      </c>
    </row>
    <row r="36" spans="9:11" x14ac:dyDescent="0.2">
      <c r="I36" s="159" t="s">
        <v>51</v>
      </c>
    </row>
    <row r="37" spans="9:11" x14ac:dyDescent="0.2">
      <c r="I37" s="159" t="s">
        <v>52</v>
      </c>
    </row>
    <row r="38" spans="9:11" ht="13.5" thickBot="1" x14ac:dyDescent="0.25">
      <c r="I38" s="158" t="s">
        <v>127</v>
      </c>
    </row>
    <row r="39" spans="9:11" ht="13.5" thickBot="1" x14ac:dyDescent="0.25"/>
    <row r="40" spans="9:11" x14ac:dyDescent="0.2">
      <c r="J40" t="s">
        <v>257</v>
      </c>
      <c r="K40" s="157" t="s">
        <v>30</v>
      </c>
    </row>
    <row r="41" spans="9:11" x14ac:dyDescent="0.2">
      <c r="K41" s="159" t="s">
        <v>465</v>
      </c>
    </row>
    <row r="42" spans="9:11" x14ac:dyDescent="0.2">
      <c r="K42" s="159" t="s">
        <v>31</v>
      </c>
    </row>
    <row r="43" spans="9:11" x14ac:dyDescent="0.2">
      <c r="K43" s="159" t="s">
        <v>200</v>
      </c>
    </row>
    <row r="44" spans="9:11" x14ac:dyDescent="0.2">
      <c r="K44" s="159" t="s">
        <v>32</v>
      </c>
    </row>
    <row r="45" spans="9:11" x14ac:dyDescent="0.2">
      <c r="K45" s="159" t="s">
        <v>33</v>
      </c>
    </row>
    <row r="46" spans="9:11" x14ac:dyDescent="0.2">
      <c r="K46" s="159" t="s">
        <v>34</v>
      </c>
    </row>
    <row r="47" spans="9:11" x14ac:dyDescent="0.2">
      <c r="K47" s="159" t="s">
        <v>35</v>
      </c>
    </row>
    <row r="48" spans="9:11" x14ac:dyDescent="0.2">
      <c r="K48" s="159" t="s">
        <v>36</v>
      </c>
    </row>
    <row r="49" spans="10:11" x14ac:dyDescent="0.2">
      <c r="K49" s="159" t="s">
        <v>37</v>
      </c>
    </row>
    <row r="50" spans="10:11" x14ac:dyDescent="0.2">
      <c r="K50" s="159" t="s">
        <v>38</v>
      </c>
    </row>
    <row r="51" spans="10:11" x14ac:dyDescent="0.2">
      <c r="K51" s="159" t="s">
        <v>39</v>
      </c>
    </row>
    <row r="52" spans="10:11" x14ac:dyDescent="0.2">
      <c r="K52" s="159" t="s">
        <v>40</v>
      </c>
    </row>
    <row r="53" spans="10:11" x14ac:dyDescent="0.2">
      <c r="K53" s="159" t="s">
        <v>41</v>
      </c>
    </row>
    <row r="54" spans="10:11" x14ac:dyDescent="0.2">
      <c r="K54" s="159" t="s">
        <v>42</v>
      </c>
    </row>
    <row r="55" spans="10:11" x14ac:dyDescent="0.2">
      <c r="K55" s="159" t="s">
        <v>43</v>
      </c>
    </row>
    <row r="56" spans="10:11" ht="13.5" thickBot="1" x14ac:dyDescent="0.25">
      <c r="K56" s="158" t="s">
        <v>44</v>
      </c>
    </row>
    <row r="57" spans="10:11" ht="13.5" thickBot="1" x14ac:dyDescent="0.25"/>
    <row r="58" spans="10:11" x14ac:dyDescent="0.2">
      <c r="J58" t="s">
        <v>258</v>
      </c>
      <c r="K58" s="157" t="s">
        <v>30</v>
      </c>
    </row>
    <row r="59" spans="10:11" x14ac:dyDescent="0.2">
      <c r="K59" s="159" t="s">
        <v>465</v>
      </c>
    </row>
    <row r="60" spans="10:11" x14ac:dyDescent="0.2">
      <c r="K60" s="159" t="s">
        <v>31</v>
      </c>
    </row>
    <row r="61" spans="10:11" x14ac:dyDescent="0.2">
      <c r="K61" s="159" t="s">
        <v>256</v>
      </c>
    </row>
    <row r="62" spans="10:11" x14ac:dyDescent="0.2">
      <c r="K62" s="159" t="s">
        <v>200</v>
      </c>
    </row>
    <row r="63" spans="10:11" x14ac:dyDescent="0.2">
      <c r="K63" s="159" t="s">
        <v>35</v>
      </c>
    </row>
    <row r="64" spans="10:11" x14ac:dyDescent="0.2">
      <c r="K64" s="159" t="s">
        <v>36</v>
      </c>
    </row>
    <row r="65" spans="11:16" x14ac:dyDescent="0.2">
      <c r="K65" s="159" t="s">
        <v>37</v>
      </c>
    </row>
    <row r="66" spans="11:16" x14ac:dyDescent="0.2">
      <c r="K66" s="159" t="s">
        <v>38</v>
      </c>
    </row>
    <row r="67" spans="11:16" x14ac:dyDescent="0.2">
      <c r="K67" s="159" t="s">
        <v>39</v>
      </c>
    </row>
    <row r="68" spans="11:16" x14ac:dyDescent="0.2">
      <c r="K68" s="159" t="s">
        <v>40</v>
      </c>
    </row>
    <row r="69" spans="11:16" x14ac:dyDescent="0.2">
      <c r="K69" s="159" t="s">
        <v>41</v>
      </c>
    </row>
    <row r="70" spans="11:16" x14ac:dyDescent="0.2">
      <c r="K70" s="159" t="s">
        <v>42</v>
      </c>
    </row>
    <row r="71" spans="11:16" x14ac:dyDescent="0.2">
      <c r="K71" s="159" t="s">
        <v>43</v>
      </c>
    </row>
    <row r="72" spans="11:16" ht="13.5" thickBot="1" x14ac:dyDescent="0.25">
      <c r="K72" s="158" t="s">
        <v>44</v>
      </c>
    </row>
    <row r="73" spans="11:16" ht="13.5" thickBot="1" x14ac:dyDescent="0.25"/>
    <row r="74" spans="11:16" x14ac:dyDescent="0.2">
      <c r="M74" s="157" t="s">
        <v>64</v>
      </c>
    </row>
    <row r="75" spans="11:16" x14ac:dyDescent="0.2">
      <c r="M75" s="159" t="s">
        <v>66</v>
      </c>
    </row>
    <row r="76" spans="11:16" x14ac:dyDescent="0.2">
      <c r="M76" s="159" t="s">
        <v>29</v>
      </c>
    </row>
    <row r="77" spans="11:16" ht="13.5" thickBot="1" x14ac:dyDescent="0.25">
      <c r="M77" s="158" t="s">
        <v>338</v>
      </c>
    </row>
    <row r="78" spans="11:16" ht="13.5" thickBot="1" x14ac:dyDescent="0.25">
      <c r="N78" s="38"/>
      <c r="O78" s="38"/>
      <c r="P78" s="38"/>
    </row>
    <row r="79" spans="11:16" x14ac:dyDescent="0.2">
      <c r="N79" s="38"/>
      <c r="O79" s="160" t="s">
        <v>145</v>
      </c>
      <c r="P79" s="38"/>
    </row>
    <row r="80" spans="11:16" x14ac:dyDescent="0.2">
      <c r="N80" s="38"/>
      <c r="O80" s="161" t="s">
        <v>143</v>
      </c>
      <c r="P80" s="38"/>
    </row>
    <row r="81" spans="14:17" x14ac:dyDescent="0.2">
      <c r="N81" s="38"/>
      <c r="O81" s="161" t="s">
        <v>146</v>
      </c>
      <c r="P81" s="38"/>
    </row>
    <row r="82" spans="14:17" x14ac:dyDescent="0.2">
      <c r="N82" s="38"/>
      <c r="O82" s="161" t="s">
        <v>144</v>
      </c>
      <c r="P82" s="38"/>
    </row>
    <row r="83" spans="14:17" ht="13.5" thickBot="1" x14ac:dyDescent="0.25">
      <c r="N83" s="38"/>
      <c r="O83" s="162" t="s">
        <v>127</v>
      </c>
      <c r="P83" s="38"/>
    </row>
    <row r="84" spans="14:17" x14ac:dyDescent="0.2">
      <c r="N84" s="38"/>
      <c r="O84" s="38"/>
      <c r="P84" s="38"/>
    </row>
    <row r="85" spans="14:17" ht="13.5" thickBot="1" x14ac:dyDescent="0.25">
      <c r="N85" s="38"/>
      <c r="O85" s="38"/>
      <c r="P85" s="38"/>
    </row>
    <row r="86" spans="14:17" x14ac:dyDescent="0.2">
      <c r="Q86" s="157" t="s">
        <v>164</v>
      </c>
    </row>
    <row r="87" spans="14:17" x14ac:dyDescent="0.2">
      <c r="Q87" s="159" t="s">
        <v>162</v>
      </c>
    </row>
    <row r="88" spans="14:17" x14ac:dyDescent="0.2">
      <c r="Q88" s="159" t="s">
        <v>159</v>
      </c>
    </row>
    <row r="89" spans="14:17" x14ac:dyDescent="0.2">
      <c r="Q89" s="159" t="s">
        <v>166</v>
      </c>
    </row>
    <row r="90" spans="14:17" x14ac:dyDescent="0.2">
      <c r="Q90" s="159" t="s">
        <v>259</v>
      </c>
    </row>
    <row r="91" spans="14:17" x14ac:dyDescent="0.2">
      <c r="Q91" s="159" t="s">
        <v>160</v>
      </c>
    </row>
    <row r="92" spans="14:17" x14ac:dyDescent="0.2">
      <c r="Q92" s="159" t="s">
        <v>165</v>
      </c>
    </row>
    <row r="93" spans="14:17" x14ac:dyDescent="0.2">
      <c r="Q93" s="159" t="s">
        <v>161</v>
      </c>
    </row>
    <row r="94" spans="14:17" x14ac:dyDescent="0.2">
      <c r="Q94" s="159" t="s">
        <v>163</v>
      </c>
    </row>
    <row r="95" spans="14:17" x14ac:dyDescent="0.2">
      <c r="Q95" s="159" t="s">
        <v>157</v>
      </c>
    </row>
    <row r="96" spans="14:17" ht="13.5" thickBot="1" x14ac:dyDescent="0.25">
      <c r="Q96" s="158" t="s">
        <v>193</v>
      </c>
    </row>
  </sheetData>
  <sortState ref="Q82:Q93">
    <sortCondition ref="Q82"/>
  </sortState>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A1:M72"/>
  <sheetViews>
    <sheetView workbookViewId="0">
      <selection activeCell="D51" sqref="D51"/>
    </sheetView>
  </sheetViews>
  <sheetFormatPr defaultRowHeight="12.75" x14ac:dyDescent="0.2"/>
  <cols>
    <col min="1" max="1" width="2.42578125" style="39" customWidth="1"/>
    <col min="2" max="2" width="2.42578125" style="20" customWidth="1"/>
    <col min="3" max="3" width="25.28515625" style="20" customWidth="1"/>
    <col min="4" max="4" width="29.140625" style="20" customWidth="1"/>
    <col min="5" max="5" width="28.42578125" style="20" customWidth="1"/>
    <col min="6" max="6" width="29.28515625" style="20" customWidth="1"/>
    <col min="7" max="7" width="25.28515625" style="20" customWidth="1"/>
    <col min="8" max="8" width="24.28515625" style="20" customWidth="1"/>
    <col min="9" max="9" width="17.5703125" style="20" customWidth="1"/>
    <col min="10" max="10" width="20" style="20" bestFit="1" customWidth="1"/>
    <col min="11" max="11" width="19" style="20" customWidth="1"/>
    <col min="12" max="12" width="17" style="20" bestFit="1" customWidth="1"/>
    <col min="13" max="13" width="47.42578125" style="20" bestFit="1" customWidth="1"/>
    <col min="14" max="14" width="27.5703125" style="20" bestFit="1" customWidth="1"/>
    <col min="15" max="15" width="9.140625" style="20" customWidth="1"/>
    <col min="16" max="16384" width="9.140625" style="20"/>
  </cols>
  <sheetData>
    <row r="1" spans="3:13" s="39" customFormat="1" x14ac:dyDescent="0.2"/>
    <row r="3" spans="3:13" ht="18" x14ac:dyDescent="0.25">
      <c r="C3" s="501" t="s">
        <v>155</v>
      </c>
      <c r="D3" s="501"/>
      <c r="E3" s="501"/>
      <c r="F3" s="501"/>
      <c r="G3" s="501"/>
      <c r="H3" s="501"/>
      <c r="I3" s="501"/>
      <c r="J3" s="501"/>
      <c r="K3" s="501"/>
      <c r="L3" s="501"/>
      <c r="M3" s="501"/>
    </row>
    <row r="5" spans="3:13" x14ac:dyDescent="0.2">
      <c r="C5" s="40" t="s">
        <v>177</v>
      </c>
      <c r="D5" s="41" t="s">
        <v>178</v>
      </c>
      <c r="F5" s="6"/>
      <c r="G5" s="6"/>
      <c r="H5" s="6"/>
    </row>
    <row r="6" spans="3:13" x14ac:dyDescent="0.2">
      <c r="C6" s="42" t="s">
        <v>164</v>
      </c>
      <c r="D6" s="43" t="s">
        <v>170</v>
      </c>
    </row>
    <row r="7" spans="3:13" x14ac:dyDescent="0.2">
      <c r="C7" s="42" t="s">
        <v>162</v>
      </c>
      <c r="D7" s="43" t="s">
        <v>170</v>
      </c>
    </row>
    <row r="8" spans="3:13" x14ac:dyDescent="0.2">
      <c r="C8" s="42" t="s">
        <v>159</v>
      </c>
      <c r="D8" s="43" t="s">
        <v>170</v>
      </c>
    </row>
    <row r="9" spans="3:13" x14ac:dyDescent="0.2">
      <c r="C9" s="42" t="s">
        <v>166</v>
      </c>
      <c r="D9" s="43" t="s">
        <v>170</v>
      </c>
    </row>
    <row r="10" spans="3:13" ht="25.5" x14ac:dyDescent="0.2">
      <c r="C10" s="42" t="s">
        <v>259</v>
      </c>
      <c r="D10" s="43" t="s">
        <v>169</v>
      </c>
    </row>
    <row r="11" spans="3:13" ht="25.5" x14ac:dyDescent="0.2">
      <c r="C11" s="42" t="s">
        <v>158</v>
      </c>
      <c r="D11" s="43" t="s">
        <v>169</v>
      </c>
    </row>
    <row r="12" spans="3:13" x14ac:dyDescent="0.2">
      <c r="C12" s="42" t="s">
        <v>160</v>
      </c>
      <c r="D12" s="43" t="s">
        <v>170</v>
      </c>
    </row>
    <row r="13" spans="3:13" x14ac:dyDescent="0.2">
      <c r="C13" s="42" t="s">
        <v>165</v>
      </c>
      <c r="D13" s="43" t="s">
        <v>88</v>
      </c>
    </row>
    <row r="14" spans="3:13" x14ac:dyDescent="0.2">
      <c r="C14" s="42" t="s">
        <v>161</v>
      </c>
      <c r="D14" s="43" t="s">
        <v>88</v>
      </c>
    </row>
    <row r="15" spans="3:13" x14ac:dyDescent="0.2">
      <c r="C15" s="42" t="s">
        <v>163</v>
      </c>
      <c r="D15" s="43" t="s">
        <v>88</v>
      </c>
    </row>
    <row r="16" spans="3:13" ht="25.5" x14ac:dyDescent="0.2">
      <c r="C16" s="42" t="s">
        <v>157</v>
      </c>
      <c r="D16" s="43" t="s">
        <v>127</v>
      </c>
    </row>
    <row r="17" spans="1:8" x14ac:dyDescent="0.2">
      <c r="C17" s="44" t="s">
        <v>193</v>
      </c>
      <c r="D17" s="45" t="s">
        <v>127</v>
      </c>
    </row>
    <row r="20" spans="1:8" x14ac:dyDescent="0.2">
      <c r="C20" s="56" t="s">
        <v>181</v>
      </c>
    </row>
    <row r="22" spans="1:8" x14ac:dyDescent="0.2">
      <c r="C22" s="40" t="s">
        <v>167</v>
      </c>
      <c r="D22" s="46" t="s">
        <v>170</v>
      </c>
      <c r="E22" s="46" t="s">
        <v>169</v>
      </c>
      <c r="F22" s="46" t="s">
        <v>88</v>
      </c>
      <c r="G22" s="41" t="s">
        <v>127</v>
      </c>
      <c r="H22" s="6" t="s">
        <v>180</v>
      </c>
    </row>
    <row r="23" spans="1:8" ht="25.5" x14ac:dyDescent="0.2">
      <c r="C23" s="177"/>
      <c r="D23" s="176" t="s">
        <v>285</v>
      </c>
      <c r="E23" s="178" t="s">
        <v>337</v>
      </c>
      <c r="F23" s="176" t="s">
        <v>285</v>
      </c>
      <c r="G23" s="179" t="s">
        <v>386</v>
      </c>
      <c r="H23" s="6"/>
    </row>
    <row r="24" spans="1:8" x14ac:dyDescent="0.2">
      <c r="C24" s="114">
        <v>1</v>
      </c>
      <c r="D24" s="35" t="s">
        <v>261</v>
      </c>
      <c r="E24" s="115" t="s">
        <v>263</v>
      </c>
      <c r="F24" s="35" t="s">
        <v>260</v>
      </c>
      <c r="G24" s="116" t="s">
        <v>261</v>
      </c>
      <c r="H24" s="20" t="s">
        <v>174</v>
      </c>
    </row>
    <row r="25" spans="1:8" x14ac:dyDescent="0.2">
      <c r="C25" s="114">
        <v>2</v>
      </c>
      <c r="D25" s="117" t="s">
        <v>153</v>
      </c>
      <c r="E25" s="118" t="s">
        <v>186</v>
      </c>
      <c r="F25" s="117" t="s">
        <v>179</v>
      </c>
      <c r="G25" s="119" t="s">
        <v>179</v>
      </c>
      <c r="H25" s="62" t="s">
        <v>176</v>
      </c>
    </row>
    <row r="26" spans="1:8" ht="25.5" x14ac:dyDescent="0.2">
      <c r="C26" s="114">
        <v>3</v>
      </c>
      <c r="D26" s="35" t="s">
        <v>171</v>
      </c>
      <c r="E26" s="35" t="s">
        <v>262</v>
      </c>
      <c r="F26" s="35" t="s">
        <v>171</v>
      </c>
      <c r="G26" s="116" t="s">
        <v>185</v>
      </c>
      <c r="H26" s="20" t="s">
        <v>184</v>
      </c>
    </row>
    <row r="27" spans="1:8" ht="12.75" customHeight="1" x14ac:dyDescent="0.2">
      <c r="C27" s="114">
        <v>4</v>
      </c>
      <c r="D27" s="35" t="s">
        <v>172</v>
      </c>
      <c r="E27" s="118" t="s">
        <v>186</v>
      </c>
      <c r="F27" s="35" t="s">
        <v>149</v>
      </c>
      <c r="G27" s="120" t="s">
        <v>186</v>
      </c>
      <c r="H27" s="20" t="s">
        <v>184</v>
      </c>
    </row>
    <row r="28" spans="1:8" x14ac:dyDescent="0.2">
      <c r="C28" s="114">
        <v>5</v>
      </c>
      <c r="D28" s="121" t="s">
        <v>154</v>
      </c>
      <c r="E28" s="121" t="s">
        <v>154</v>
      </c>
      <c r="F28" s="121" t="s">
        <v>154</v>
      </c>
      <c r="G28" s="122" t="s">
        <v>154</v>
      </c>
      <c r="H28" s="20" t="s">
        <v>174</v>
      </c>
    </row>
    <row r="29" spans="1:8" x14ac:dyDescent="0.2">
      <c r="C29" s="114">
        <v>6</v>
      </c>
      <c r="D29" s="121" t="s">
        <v>168</v>
      </c>
      <c r="E29" s="121" t="s">
        <v>168</v>
      </c>
      <c r="F29" s="121" t="s">
        <v>168</v>
      </c>
      <c r="G29" s="122" t="s">
        <v>168</v>
      </c>
      <c r="H29" s="20" t="s">
        <v>175</v>
      </c>
    </row>
    <row r="30" spans="1:8" s="22" customFormat="1" ht="38.25" x14ac:dyDescent="0.2">
      <c r="A30" s="21"/>
      <c r="C30" s="113">
        <v>7</v>
      </c>
      <c r="D30" s="61" t="s">
        <v>194</v>
      </c>
      <c r="E30" s="61" t="s">
        <v>194</v>
      </c>
      <c r="F30" s="61" t="s">
        <v>194</v>
      </c>
      <c r="G30" s="112" t="s">
        <v>194</v>
      </c>
      <c r="H30" s="22" t="s">
        <v>174</v>
      </c>
    </row>
    <row r="33" spans="3:13" x14ac:dyDescent="0.2">
      <c r="C33" s="56" t="s">
        <v>182</v>
      </c>
    </row>
    <row r="35" spans="3:13" x14ac:dyDescent="0.2">
      <c r="C35" s="51" t="s">
        <v>183</v>
      </c>
      <c r="D35" s="54">
        <v>1</v>
      </c>
      <c r="E35" s="54">
        <v>2</v>
      </c>
      <c r="F35" s="54">
        <v>3</v>
      </c>
      <c r="G35" s="54">
        <v>4</v>
      </c>
      <c r="H35" s="54">
        <v>5</v>
      </c>
      <c r="I35" s="55">
        <v>7</v>
      </c>
      <c r="J35" s="47"/>
    </row>
    <row r="36" spans="3:13" x14ac:dyDescent="0.2">
      <c r="C36" s="53" t="s">
        <v>170</v>
      </c>
      <c r="D36" s="47" t="s">
        <v>170</v>
      </c>
      <c r="E36" s="47" t="s">
        <v>170</v>
      </c>
      <c r="F36" s="47" t="s">
        <v>170</v>
      </c>
      <c r="G36" s="47" t="s">
        <v>170</v>
      </c>
      <c r="H36" s="47" t="s">
        <v>170</v>
      </c>
      <c r="I36" s="48" t="s">
        <v>170</v>
      </c>
      <c r="J36" s="47"/>
    </row>
    <row r="37" spans="3:13" x14ac:dyDescent="0.2">
      <c r="C37" s="53" t="s">
        <v>169</v>
      </c>
      <c r="D37" s="47" t="s">
        <v>169</v>
      </c>
      <c r="E37" s="47"/>
      <c r="F37" s="47"/>
      <c r="G37" s="47" t="s">
        <v>169</v>
      </c>
      <c r="H37" s="47" t="s">
        <v>169</v>
      </c>
      <c r="I37" s="48" t="s">
        <v>169</v>
      </c>
      <c r="J37" s="47"/>
    </row>
    <row r="38" spans="3:13" x14ac:dyDescent="0.2">
      <c r="C38" s="53" t="s">
        <v>88</v>
      </c>
      <c r="D38" s="47" t="s">
        <v>88</v>
      </c>
      <c r="E38" s="47" t="s">
        <v>88</v>
      </c>
      <c r="F38" s="47" t="s">
        <v>88</v>
      </c>
      <c r="G38" s="47" t="s">
        <v>88</v>
      </c>
      <c r="H38" s="47" t="s">
        <v>88</v>
      </c>
      <c r="I38" s="48" t="s">
        <v>88</v>
      </c>
      <c r="J38" s="47"/>
    </row>
    <row r="39" spans="3:13" x14ac:dyDescent="0.2">
      <c r="C39" s="53" t="s">
        <v>127</v>
      </c>
      <c r="D39" s="47" t="s">
        <v>127</v>
      </c>
      <c r="E39" s="47" t="s">
        <v>127</v>
      </c>
      <c r="F39" s="47"/>
      <c r="G39" s="47" t="s">
        <v>127</v>
      </c>
      <c r="H39" s="47" t="s">
        <v>127</v>
      </c>
      <c r="I39" s="48" t="s">
        <v>127</v>
      </c>
      <c r="J39" s="47"/>
    </row>
    <row r="40" spans="3:13" x14ac:dyDescent="0.2">
      <c r="C40" s="52" t="s">
        <v>180</v>
      </c>
      <c r="D40" s="49" t="s">
        <v>174</v>
      </c>
      <c r="E40" s="49" t="s">
        <v>176</v>
      </c>
      <c r="F40" s="49" t="s">
        <v>184</v>
      </c>
      <c r="G40" s="49" t="s">
        <v>184</v>
      </c>
      <c r="H40" s="49" t="s">
        <v>174</v>
      </c>
      <c r="I40" s="50" t="s">
        <v>174</v>
      </c>
    </row>
    <row r="44" spans="3:13" ht="18" x14ac:dyDescent="0.25">
      <c r="C44" s="501" t="s">
        <v>391</v>
      </c>
      <c r="D44" s="501"/>
      <c r="E44" s="501"/>
      <c r="F44" s="501"/>
      <c r="G44" s="501"/>
      <c r="H44" s="501"/>
      <c r="I44" s="501"/>
      <c r="J44" s="501"/>
      <c r="K44" s="501"/>
      <c r="L44" s="501"/>
      <c r="M44" s="501"/>
    </row>
    <row r="46" spans="3:13" x14ac:dyDescent="0.2">
      <c r="C46" s="40" t="s">
        <v>201</v>
      </c>
      <c r="D46" s="41" t="s">
        <v>178</v>
      </c>
      <c r="F46" s="123" t="s">
        <v>148</v>
      </c>
    </row>
    <row r="47" spans="3:13" x14ac:dyDescent="0.2">
      <c r="C47" s="42" t="s">
        <v>143</v>
      </c>
      <c r="D47" s="43" t="s">
        <v>147</v>
      </c>
      <c r="F47" s="123" t="s">
        <v>205</v>
      </c>
    </row>
    <row r="48" spans="3:13" x14ac:dyDescent="0.2">
      <c r="C48" s="42" t="s">
        <v>144</v>
      </c>
      <c r="D48" s="43" t="s">
        <v>147</v>
      </c>
      <c r="F48" s="123" t="s">
        <v>152</v>
      </c>
    </row>
    <row r="49" spans="1:7" x14ac:dyDescent="0.2">
      <c r="C49" s="42" t="s">
        <v>145</v>
      </c>
      <c r="D49" s="43" t="s">
        <v>147</v>
      </c>
      <c r="F49" s="123" t="s">
        <v>204</v>
      </c>
    </row>
    <row r="50" spans="1:7" x14ac:dyDescent="0.2">
      <c r="C50" s="42" t="s">
        <v>146</v>
      </c>
      <c r="D50" s="43" t="s">
        <v>146</v>
      </c>
      <c r="F50" s="123" t="s">
        <v>142</v>
      </c>
    </row>
    <row r="51" spans="1:7" x14ac:dyDescent="0.2">
      <c r="C51" s="44" t="s">
        <v>127</v>
      </c>
      <c r="D51" s="45" t="s">
        <v>127</v>
      </c>
      <c r="F51" s="123" t="s">
        <v>151</v>
      </c>
    </row>
    <row r="52" spans="1:7" x14ac:dyDescent="0.2">
      <c r="F52" s="123" t="s">
        <v>149</v>
      </c>
    </row>
    <row r="53" spans="1:7" x14ac:dyDescent="0.2">
      <c r="F53" s="123" t="s">
        <v>150</v>
      </c>
    </row>
    <row r="54" spans="1:7" x14ac:dyDescent="0.2">
      <c r="C54" s="97" t="s">
        <v>181</v>
      </c>
    </row>
    <row r="56" spans="1:7" x14ac:dyDescent="0.2">
      <c r="C56" s="40" t="s">
        <v>203</v>
      </c>
      <c r="D56" s="46" t="s">
        <v>147</v>
      </c>
      <c r="E56" s="46" t="s">
        <v>146</v>
      </c>
      <c r="F56" s="41" t="s">
        <v>127</v>
      </c>
      <c r="G56" s="6" t="s">
        <v>180</v>
      </c>
    </row>
    <row r="57" spans="1:7" s="22" customFormat="1" ht="38.25" x14ac:dyDescent="0.2">
      <c r="A57" s="21"/>
      <c r="C57" s="114">
        <v>1</v>
      </c>
      <c r="D57" s="35" t="s">
        <v>213</v>
      </c>
      <c r="E57" s="35" t="s">
        <v>455</v>
      </c>
      <c r="F57" s="116" t="s">
        <v>212</v>
      </c>
      <c r="G57" s="22" t="s">
        <v>174</v>
      </c>
    </row>
    <row r="58" spans="1:7" s="22" customFormat="1" ht="25.5" x14ac:dyDescent="0.2">
      <c r="A58" s="21"/>
      <c r="C58" s="114">
        <v>2</v>
      </c>
      <c r="D58" s="35" t="s">
        <v>210</v>
      </c>
      <c r="E58" s="35" t="s">
        <v>204</v>
      </c>
      <c r="F58" s="116" t="s">
        <v>204</v>
      </c>
      <c r="G58" s="22" t="s">
        <v>184</v>
      </c>
    </row>
    <row r="59" spans="1:7" s="22" customFormat="1" ht="25.5" x14ac:dyDescent="0.2">
      <c r="A59" s="21"/>
      <c r="C59" s="114">
        <v>3</v>
      </c>
      <c r="D59" s="35" t="s">
        <v>211</v>
      </c>
      <c r="E59" s="35" t="s">
        <v>392</v>
      </c>
      <c r="F59" s="116" t="s">
        <v>387</v>
      </c>
      <c r="G59" s="22" t="s">
        <v>176</v>
      </c>
    </row>
    <row r="60" spans="1:7" s="22" customFormat="1" ht="25.5" x14ac:dyDescent="0.2">
      <c r="A60" s="21"/>
      <c r="C60" s="114">
        <v>4</v>
      </c>
      <c r="D60" s="35" t="s">
        <v>142</v>
      </c>
      <c r="E60" s="121" t="s">
        <v>393</v>
      </c>
      <c r="F60" s="116" t="s">
        <v>389</v>
      </c>
      <c r="G60" s="22" t="s">
        <v>174</v>
      </c>
    </row>
    <row r="61" spans="1:7" s="22" customFormat="1" ht="38.25" x14ac:dyDescent="0.2">
      <c r="A61" s="21"/>
      <c r="C61" s="114">
        <v>5</v>
      </c>
      <c r="D61" s="35" t="s">
        <v>208</v>
      </c>
      <c r="E61" s="35" t="s">
        <v>213</v>
      </c>
      <c r="F61" s="116" t="s">
        <v>208</v>
      </c>
      <c r="G61" s="22" t="s">
        <v>199</v>
      </c>
    </row>
    <row r="62" spans="1:7" s="22" customFormat="1" x14ac:dyDescent="0.2">
      <c r="A62" s="21"/>
      <c r="C62" s="114">
        <v>6</v>
      </c>
      <c r="D62" s="35" t="s">
        <v>206</v>
      </c>
      <c r="E62" s="35" t="s">
        <v>213</v>
      </c>
      <c r="F62" s="116" t="s">
        <v>206</v>
      </c>
      <c r="G62" s="22" t="s">
        <v>184</v>
      </c>
    </row>
    <row r="63" spans="1:7" s="22" customFormat="1" x14ac:dyDescent="0.2">
      <c r="A63" s="21"/>
      <c r="C63" s="113">
        <v>7</v>
      </c>
      <c r="D63" s="140" t="s">
        <v>209</v>
      </c>
      <c r="E63" s="140" t="s">
        <v>213</v>
      </c>
      <c r="F63" s="141" t="s">
        <v>209</v>
      </c>
      <c r="G63" s="22" t="s">
        <v>184</v>
      </c>
    </row>
    <row r="64" spans="1:7" x14ac:dyDescent="0.2">
      <c r="C64" s="98"/>
    </row>
    <row r="66" spans="1:10" x14ac:dyDescent="0.2">
      <c r="C66" s="97" t="s">
        <v>182</v>
      </c>
    </row>
    <row r="67" spans="1:10" s="47" customFormat="1" x14ac:dyDescent="0.2">
      <c r="A67" s="132"/>
    </row>
    <row r="68" spans="1:10" s="47" customFormat="1" x14ac:dyDescent="0.2">
      <c r="A68" s="132"/>
      <c r="C68" s="135" t="s">
        <v>203</v>
      </c>
      <c r="D68" s="133">
        <v>1</v>
      </c>
      <c r="E68" s="133">
        <v>2</v>
      </c>
      <c r="F68" s="133">
        <v>3</v>
      </c>
      <c r="G68" s="133">
        <v>4</v>
      </c>
      <c r="H68" s="133">
        <v>5</v>
      </c>
      <c r="I68" s="133">
        <v>7</v>
      </c>
      <c r="J68" s="134">
        <v>8</v>
      </c>
    </row>
    <row r="69" spans="1:10" s="22" customFormat="1" ht="25.5" x14ac:dyDescent="0.2">
      <c r="A69" s="21"/>
      <c r="C69" s="136" t="s">
        <v>147</v>
      </c>
      <c r="D69" s="35" t="s">
        <v>202</v>
      </c>
      <c r="E69" s="35" t="s">
        <v>213</v>
      </c>
      <c r="F69" s="35" t="s">
        <v>210</v>
      </c>
      <c r="G69" s="35" t="s">
        <v>211</v>
      </c>
      <c r="H69" s="35" t="s">
        <v>142</v>
      </c>
      <c r="I69" s="35" t="s">
        <v>206</v>
      </c>
      <c r="J69" s="116" t="s">
        <v>209</v>
      </c>
    </row>
    <row r="70" spans="1:10" s="22" customFormat="1" ht="25.5" x14ac:dyDescent="0.2">
      <c r="A70" s="21"/>
      <c r="C70" s="136" t="s">
        <v>146</v>
      </c>
      <c r="D70" s="35" t="s">
        <v>202</v>
      </c>
      <c r="E70" s="121" t="s">
        <v>212</v>
      </c>
      <c r="F70" s="35" t="s">
        <v>204</v>
      </c>
      <c r="G70" s="35" t="s">
        <v>205</v>
      </c>
      <c r="H70" s="35" t="s">
        <v>142</v>
      </c>
      <c r="I70" s="35"/>
      <c r="J70" s="116"/>
    </row>
    <row r="71" spans="1:10" s="22" customFormat="1" ht="25.5" x14ac:dyDescent="0.2">
      <c r="A71" s="21"/>
      <c r="C71" s="136" t="s">
        <v>127</v>
      </c>
      <c r="D71" s="35" t="s">
        <v>202</v>
      </c>
      <c r="E71" s="35" t="s">
        <v>212</v>
      </c>
      <c r="F71" s="35" t="s">
        <v>204</v>
      </c>
      <c r="G71" s="35" t="s">
        <v>387</v>
      </c>
      <c r="H71" s="35" t="s">
        <v>389</v>
      </c>
      <c r="I71" s="35" t="s">
        <v>206</v>
      </c>
      <c r="J71" s="116" t="s">
        <v>209</v>
      </c>
    </row>
    <row r="72" spans="1:10" s="125" customFormat="1" ht="15.75" customHeight="1" x14ac:dyDescent="0.2">
      <c r="A72" s="137"/>
      <c r="C72" s="167" t="s">
        <v>180</v>
      </c>
      <c r="D72" s="168" t="s">
        <v>215</v>
      </c>
      <c r="E72" s="168" t="s">
        <v>174</v>
      </c>
      <c r="F72" s="168" t="s">
        <v>184</v>
      </c>
      <c r="G72" s="168" t="s">
        <v>176</v>
      </c>
      <c r="H72" s="168" t="s">
        <v>174</v>
      </c>
      <c r="I72" s="168" t="s">
        <v>184</v>
      </c>
      <c r="J72" s="169" t="s">
        <v>184</v>
      </c>
    </row>
  </sheetData>
  <mergeCells count="2">
    <mergeCell ref="C3:M3"/>
    <mergeCell ref="C44:M4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F62"/>
  </sheetPr>
  <dimension ref="B2:J82"/>
  <sheetViews>
    <sheetView zoomScale="115" zoomScaleNormal="115" workbookViewId="0">
      <selection activeCell="E7" sqref="E7"/>
    </sheetView>
  </sheetViews>
  <sheetFormatPr defaultRowHeight="12.75" x14ac:dyDescent="0.2"/>
  <cols>
    <col min="1" max="1" width="2.42578125" style="10" customWidth="1"/>
    <col min="2" max="3" width="2.42578125" style="9" customWidth="1"/>
    <col min="4" max="4" width="16.28515625" style="9" customWidth="1"/>
    <col min="5" max="5" width="56.42578125" style="10" customWidth="1"/>
    <col min="6" max="6" width="2.42578125" style="11" customWidth="1"/>
    <col min="7" max="7" width="17.42578125" style="10" customWidth="1"/>
    <col min="8" max="8" width="2.42578125" style="10" customWidth="1"/>
    <col min="9" max="16384" width="9.140625" style="10"/>
  </cols>
  <sheetData>
    <row r="2" spans="2:8" x14ac:dyDescent="0.2">
      <c r="B2" s="26"/>
      <c r="C2" s="26"/>
      <c r="D2" s="26"/>
      <c r="E2" s="26"/>
      <c r="F2" s="8"/>
      <c r="G2" s="27"/>
      <c r="H2" s="26"/>
    </row>
    <row r="3" spans="2:8" ht="30" x14ac:dyDescent="0.2">
      <c r="B3" s="26"/>
      <c r="C3" s="436" t="s">
        <v>450</v>
      </c>
      <c r="D3" s="436"/>
      <c r="E3" s="436"/>
      <c r="F3" s="436"/>
      <c r="G3" s="436"/>
      <c r="H3" s="26"/>
    </row>
    <row r="4" spans="2:8" x14ac:dyDescent="0.2">
      <c r="B4" s="5"/>
      <c r="C4" s="439"/>
      <c r="D4" s="439"/>
      <c r="E4" s="439"/>
      <c r="F4" s="439"/>
      <c r="G4" s="439"/>
      <c r="H4" s="2"/>
    </row>
    <row r="5" spans="2:8" x14ac:dyDescent="0.2">
      <c r="B5" s="5"/>
      <c r="C5" s="439" t="s">
        <v>89</v>
      </c>
      <c r="D5" s="439"/>
      <c r="E5" s="439"/>
      <c r="F5" s="439"/>
      <c r="G5" s="439"/>
      <c r="H5" s="2"/>
    </row>
    <row r="6" spans="2:8" ht="13.5" thickBot="1" x14ac:dyDescent="0.25">
      <c r="B6" s="26"/>
      <c r="C6" s="26"/>
      <c r="D6" s="26"/>
      <c r="E6" s="26"/>
      <c r="F6" s="8"/>
      <c r="G6" s="27"/>
      <c r="H6" s="26"/>
    </row>
    <row r="7" spans="2:8" x14ac:dyDescent="0.2">
      <c r="B7" s="5"/>
      <c r="C7" s="5"/>
      <c r="D7" s="13" t="s">
        <v>16</v>
      </c>
      <c r="E7" s="66"/>
      <c r="F7" s="14"/>
      <c r="G7" s="15" t="str">
        <f>IF(E7="","Please complete","Complete")</f>
        <v>Please complete</v>
      </c>
      <c r="H7" s="2"/>
    </row>
    <row r="8" spans="2:8" ht="13.5" thickBot="1" x14ac:dyDescent="0.25">
      <c r="B8" s="5"/>
      <c r="C8" s="5"/>
      <c r="D8" s="13" t="s">
        <v>17</v>
      </c>
      <c r="E8" s="65"/>
      <c r="F8" s="14"/>
      <c r="G8" s="15" t="str">
        <f>IF(E8="","Please complete","Complete")</f>
        <v>Please complete</v>
      </c>
      <c r="H8" s="2"/>
    </row>
    <row r="9" spans="2:8" x14ac:dyDescent="0.2">
      <c r="B9" s="5"/>
      <c r="C9" s="5"/>
      <c r="D9" s="13"/>
      <c r="E9" s="16"/>
      <c r="F9" s="14"/>
      <c r="G9" s="15"/>
      <c r="H9" s="2"/>
    </row>
    <row r="10" spans="2:8" x14ac:dyDescent="0.2">
      <c r="B10" s="5"/>
      <c r="C10" s="444" t="s">
        <v>111</v>
      </c>
      <c r="D10" s="444"/>
      <c r="E10" s="444"/>
      <c r="F10" s="444"/>
      <c r="G10" s="444"/>
      <c r="H10" s="2"/>
    </row>
    <row r="11" spans="2:8" x14ac:dyDescent="0.2">
      <c r="B11" s="5"/>
      <c r="C11" s="163"/>
      <c r="D11" s="163"/>
      <c r="E11" s="163"/>
      <c r="F11" s="163"/>
      <c r="G11" s="163"/>
      <c r="H11" s="2"/>
    </row>
    <row r="12" spans="2:8" x14ac:dyDescent="0.2">
      <c r="B12" s="5"/>
      <c r="C12" s="163"/>
      <c r="D12" s="440" t="s">
        <v>452</v>
      </c>
      <c r="E12" s="440"/>
      <c r="F12" s="440"/>
      <c r="G12" s="440"/>
      <c r="H12" s="2"/>
    </row>
    <row r="13" spans="2:8" x14ac:dyDescent="0.2">
      <c r="B13" s="5"/>
      <c r="C13" s="5"/>
      <c r="D13" s="28"/>
      <c r="E13" s="2"/>
      <c r="F13" s="3"/>
      <c r="G13" s="2"/>
      <c r="H13" s="2"/>
    </row>
    <row r="14" spans="2:8" x14ac:dyDescent="0.2">
      <c r="B14" s="5"/>
      <c r="C14" s="5"/>
      <c r="D14" s="124" t="s">
        <v>10</v>
      </c>
      <c r="E14" s="2" t="str">
        <f>IF(Committee!E7="","Please provide details for the Chair",Committee!E7)</f>
        <v>Please provide details for the Chair</v>
      </c>
      <c r="F14" s="3"/>
      <c r="G14" s="2"/>
      <c r="H14" s="2"/>
    </row>
    <row r="15" spans="2:8" x14ac:dyDescent="0.2">
      <c r="B15" s="5"/>
      <c r="C15" s="5"/>
      <c r="D15" s="124" t="s">
        <v>12</v>
      </c>
      <c r="E15" s="2" t="str">
        <f>IF(Committee!E9="","Please provide details for the Secretary",Committee!E9)</f>
        <v>Please provide details for the Secretary</v>
      </c>
      <c r="F15" s="3"/>
      <c r="G15" s="2"/>
      <c r="H15" s="2"/>
    </row>
    <row r="16" spans="2:8" x14ac:dyDescent="0.2">
      <c r="B16" s="5"/>
      <c r="C16" s="5"/>
      <c r="D16" s="124" t="s">
        <v>11</v>
      </c>
      <c r="E16" s="2" t="str">
        <f>IF(Committee!E11="","Please provide details for the Treasurer",Committee!E11)</f>
        <v>Please provide details for the Treasurer</v>
      </c>
      <c r="F16" s="3"/>
      <c r="G16" s="2"/>
      <c r="H16" s="2"/>
    </row>
    <row r="17" spans="2:8" x14ac:dyDescent="0.2">
      <c r="B17" s="5"/>
      <c r="C17" s="5"/>
      <c r="D17" s="17"/>
      <c r="E17" s="2"/>
      <c r="F17" s="3"/>
      <c r="G17" s="2"/>
      <c r="H17" s="2"/>
    </row>
    <row r="18" spans="2:8" x14ac:dyDescent="0.2">
      <c r="B18" s="5"/>
      <c r="C18" s="5"/>
      <c r="D18" s="442" t="str">
        <f>"You have provided information for "&amp;(COUNTA(Committee!E13:E39)&amp;" ordinary committee members")</f>
        <v>You have provided information for 0 ordinary committee members</v>
      </c>
      <c r="E18" s="442"/>
      <c r="F18" s="3"/>
      <c r="G18" s="2"/>
      <c r="H18" s="2"/>
    </row>
    <row r="19" spans="2:8" x14ac:dyDescent="0.2">
      <c r="B19" s="5"/>
      <c r="C19" s="5"/>
      <c r="D19" s="442" t="str">
        <f>"You have provided information for "&amp;(COUNTA(Committee!N7:N35)&amp;" committee meetings")</f>
        <v>You have provided information for 0 committee meetings</v>
      </c>
      <c r="E19" s="442"/>
      <c r="F19" s="3"/>
      <c r="G19" s="2"/>
      <c r="H19" s="2"/>
    </row>
    <row r="20" spans="2:8" x14ac:dyDescent="0.2">
      <c r="B20" s="5"/>
      <c r="C20" s="5"/>
      <c r="D20" s="5"/>
      <c r="E20" s="2"/>
      <c r="F20" s="3"/>
      <c r="G20" s="2"/>
      <c r="H20" s="2"/>
    </row>
    <row r="21" spans="2:8" x14ac:dyDescent="0.2">
      <c r="B21" s="5"/>
      <c r="C21" s="439" t="s">
        <v>472</v>
      </c>
      <c r="D21" s="439"/>
      <c r="E21" s="439"/>
      <c r="F21" s="439"/>
      <c r="G21" s="439"/>
      <c r="H21" s="2"/>
    </row>
    <row r="22" spans="2:8" x14ac:dyDescent="0.2">
      <c r="B22" s="5"/>
      <c r="C22" s="5"/>
      <c r="D22" s="25"/>
      <c r="E22" s="3"/>
      <c r="F22" s="3"/>
      <c r="G22" s="3"/>
      <c r="H22" s="2"/>
    </row>
    <row r="23" spans="2:8" x14ac:dyDescent="0.2">
      <c r="B23" s="5"/>
      <c r="C23" s="5"/>
      <c r="D23" s="442" t="str">
        <f>"You have provided partial information for "&amp;(COUNTIF('Event data'!A5:A29,"Yes")-COUNTIF('Event data'!C5:C29,"Yes"))&amp;" 2021 events"</f>
        <v>You have provided partial information for 0 2021 events</v>
      </c>
      <c r="E23" s="442"/>
      <c r="F23" s="3"/>
      <c r="G23" s="3"/>
      <c r="H23" s="2"/>
    </row>
    <row r="24" spans="2:8" x14ac:dyDescent="0.2">
      <c r="B24" s="5"/>
      <c r="C24" s="5"/>
      <c r="D24" s="442" t="str">
        <f>"You have provided complete information for "&amp;(COUNTIF('Event data'!B5:B29,"Complete"))&amp;" events in 2021"</f>
        <v>You have provided complete information for 0 events in 2021</v>
      </c>
      <c r="E24" s="442"/>
      <c r="F24" s="3"/>
      <c r="G24" s="3"/>
      <c r="H24" s="2"/>
    </row>
    <row r="25" spans="2:8" x14ac:dyDescent="0.2">
      <c r="B25" s="5"/>
      <c r="C25" s="5"/>
      <c r="D25" s="29"/>
      <c r="E25" s="3"/>
      <c r="F25" s="3"/>
      <c r="G25" s="3"/>
      <c r="H25" s="2"/>
    </row>
    <row r="26" spans="2:8" x14ac:dyDescent="0.2">
      <c r="B26" s="5"/>
      <c r="C26" s="58" t="s">
        <v>218</v>
      </c>
      <c r="D26" s="124" t="s">
        <v>14</v>
      </c>
      <c r="E26" s="3" t="str">
        <f>IF(Event1="","No information provided",IF('2021 Events'!I7="Incomplete", Event1&amp;" - Information still needed",Event1&amp;" - Complete"))</f>
        <v>No information provided</v>
      </c>
      <c r="F26" s="3"/>
      <c r="G26" s="2"/>
      <c r="H26" s="2"/>
    </row>
    <row r="27" spans="2:8" x14ac:dyDescent="0.2">
      <c r="B27" s="5"/>
      <c r="C27" s="58" t="s">
        <v>198</v>
      </c>
      <c r="D27" s="124" t="s">
        <v>84</v>
      </c>
      <c r="E27" s="3" t="str">
        <f>IF(Event2="","No information provided",IF('2021 Events'!I74="Incomplete", Event2&amp;" - Information still needed",Event2&amp;" - Complete"))</f>
        <v>No information provided</v>
      </c>
      <c r="F27" s="3"/>
      <c r="G27" s="2"/>
      <c r="H27" s="2"/>
    </row>
    <row r="28" spans="2:8" x14ac:dyDescent="0.2">
      <c r="B28" s="5"/>
      <c r="C28" s="58" t="s">
        <v>219</v>
      </c>
      <c r="D28" s="124" t="s">
        <v>85</v>
      </c>
      <c r="E28" s="3" t="str">
        <f>IF(Event3="","No information provided",IF('2021 Events'!I142="Incomplete", Event3&amp;" - Information still needed",Event3&amp;" - Complete"))</f>
        <v>No information provided</v>
      </c>
      <c r="F28" s="3"/>
      <c r="G28" s="2"/>
      <c r="H28" s="2"/>
    </row>
    <row r="29" spans="2:8" x14ac:dyDescent="0.2">
      <c r="B29" s="5"/>
      <c r="C29" s="58" t="s">
        <v>220</v>
      </c>
      <c r="D29" s="124" t="s">
        <v>86</v>
      </c>
      <c r="E29" s="3" t="str">
        <f>IF(Event4="","No information provided",IF('2021 Events'!I209="Incomplete",Event4&amp;" - Information still needed",Event4&amp;" - Complete"))</f>
        <v>No information provided</v>
      </c>
      <c r="F29" s="3"/>
      <c r="G29" s="2"/>
      <c r="H29" s="2"/>
    </row>
    <row r="30" spans="2:8" x14ac:dyDescent="0.2">
      <c r="B30" s="5"/>
      <c r="C30" s="58" t="s">
        <v>221</v>
      </c>
      <c r="D30" s="124" t="s">
        <v>87</v>
      </c>
      <c r="E30" s="3" t="str">
        <f>IF(Event5="","No information provided",IF('2021 Events'!I276="Incomplete", Event5&amp;" - Information still needed", Event5&amp;" - Complete"))</f>
        <v>No information provided</v>
      </c>
      <c r="F30" s="3"/>
      <c r="G30" s="2"/>
      <c r="H30" s="2"/>
    </row>
    <row r="31" spans="2:8" x14ac:dyDescent="0.2">
      <c r="B31" s="5"/>
      <c r="C31" s="58" t="s">
        <v>222</v>
      </c>
      <c r="D31" s="124" t="s">
        <v>91</v>
      </c>
      <c r="E31" s="3" t="str">
        <f>IF(Event6="","No information provided",IF('2021 Events'!I343="Incomplete", Event6&amp;" - Information still needed", Event6&amp;" - Complete"))</f>
        <v>No information provided</v>
      </c>
      <c r="F31" s="3"/>
      <c r="G31" s="2"/>
      <c r="H31" s="2"/>
    </row>
    <row r="32" spans="2:8" x14ac:dyDescent="0.2">
      <c r="B32" s="5"/>
      <c r="C32" s="58" t="s">
        <v>223</v>
      </c>
      <c r="D32" s="124" t="s">
        <v>92</v>
      </c>
      <c r="E32" s="3" t="str">
        <f>IF(Event7="","No information provided",IF('2021 Events'!I410="Incomplete", Event7&amp;" - Information still needed", Event7&amp;" - Complete"))</f>
        <v>No information provided</v>
      </c>
      <c r="F32" s="3"/>
      <c r="G32" s="2"/>
      <c r="H32" s="2"/>
    </row>
    <row r="33" spans="2:8" x14ac:dyDescent="0.2">
      <c r="B33" s="5"/>
      <c r="C33" s="58" t="s">
        <v>224</v>
      </c>
      <c r="D33" s="124" t="s">
        <v>93</v>
      </c>
      <c r="E33" s="3" t="str">
        <f>IF(Event8="","No information provided",IF('2021 Events'!I477="Incomplete", Event8&amp;" - Information still needed", Event8&amp;" - Complete"))</f>
        <v>No information provided</v>
      </c>
      <c r="F33" s="3"/>
      <c r="G33" s="2"/>
      <c r="H33" s="2"/>
    </row>
    <row r="34" spans="2:8" x14ac:dyDescent="0.2">
      <c r="B34" s="5"/>
      <c r="C34" s="58" t="s">
        <v>225</v>
      </c>
      <c r="D34" s="124" t="s">
        <v>94</v>
      </c>
      <c r="E34" s="3" t="str">
        <f>IF(Event9="","No information provided",IF('2021 Events'!I544="Incomplete", Event9&amp;" - Information still needed", Event9&amp;" - Complete"))</f>
        <v>No information provided</v>
      </c>
      <c r="F34" s="3"/>
      <c r="G34" s="2"/>
      <c r="H34" s="2"/>
    </row>
    <row r="35" spans="2:8" x14ac:dyDescent="0.2">
      <c r="B35" s="5"/>
      <c r="C35" s="58" t="s">
        <v>226</v>
      </c>
      <c r="D35" s="124" t="s">
        <v>95</v>
      </c>
      <c r="E35" s="3" t="str">
        <f>IF(Event10="","No information provided",IF('2021 Events'!I611="Incomplete", Event10&amp;" - Information still needed", Event10&amp;" - Complete"))</f>
        <v>No information provided</v>
      </c>
      <c r="F35" s="3"/>
      <c r="G35" s="2"/>
      <c r="H35" s="2"/>
    </row>
    <row r="36" spans="2:8" x14ac:dyDescent="0.2">
      <c r="B36" s="5"/>
      <c r="C36" s="58" t="s">
        <v>227</v>
      </c>
      <c r="D36" s="124" t="s">
        <v>96</v>
      </c>
      <c r="E36" s="3" t="str">
        <f>IF(Event11="","No information provided",IF('2021 Events'!I678="Incomplete", Event11&amp;" - Information still needed", Event11&amp;" - Complete"))</f>
        <v>No information provided</v>
      </c>
      <c r="F36" s="3"/>
      <c r="G36" s="2"/>
      <c r="H36" s="2"/>
    </row>
    <row r="37" spans="2:8" x14ac:dyDescent="0.2">
      <c r="B37" s="5"/>
      <c r="C37" s="58" t="s">
        <v>228</v>
      </c>
      <c r="D37" s="124" t="s">
        <v>97</v>
      </c>
      <c r="E37" s="3" t="str">
        <f>IF(Event12="","No information provided",IF('2021 Events'!I745="Incomplete", Event12&amp;" - Information still needed", Event12&amp;" - Complete"))</f>
        <v>No information provided</v>
      </c>
      <c r="F37" s="3"/>
      <c r="G37" s="2"/>
      <c r="H37" s="2"/>
    </row>
    <row r="38" spans="2:8" x14ac:dyDescent="0.2">
      <c r="B38" s="5"/>
      <c r="C38" s="58" t="s">
        <v>229</v>
      </c>
      <c r="D38" s="124" t="s">
        <v>98</v>
      </c>
      <c r="E38" s="3" t="str">
        <f>IF(Event13="","No information provided",IF('2021 Events'!I812="Incomplete", Event13&amp;" - Information still needed", Event13&amp;" - Complete"))</f>
        <v>No information provided</v>
      </c>
      <c r="F38" s="3"/>
      <c r="G38" s="2"/>
      <c r="H38" s="2"/>
    </row>
    <row r="39" spans="2:8" x14ac:dyDescent="0.2">
      <c r="B39" s="5"/>
      <c r="C39" s="58" t="s">
        <v>230</v>
      </c>
      <c r="D39" s="124" t="s">
        <v>99</v>
      </c>
      <c r="E39" s="3" t="str">
        <f>IF(Event14="","No information provided",IF('2021 Events'!I879="Incomplete", Event14&amp;" - Information still needed", Event14&amp;" - Complete"))</f>
        <v>No information provided</v>
      </c>
      <c r="F39" s="3"/>
      <c r="G39" s="2"/>
      <c r="H39" s="2"/>
    </row>
    <row r="40" spans="2:8" x14ac:dyDescent="0.2">
      <c r="B40" s="5"/>
      <c r="C40" s="58" t="s">
        <v>231</v>
      </c>
      <c r="D40" s="124" t="s">
        <v>100</v>
      </c>
      <c r="E40" s="3" t="str">
        <f>IF(Event15="","No information provided",IF('2021 Events'!I946="Incomplete", Event15&amp;" - Information still needed", Event15&amp;" - Complete"))</f>
        <v>No information provided</v>
      </c>
      <c r="F40" s="3"/>
      <c r="G40" s="2"/>
      <c r="H40" s="2"/>
    </row>
    <row r="41" spans="2:8" x14ac:dyDescent="0.2">
      <c r="B41" s="5"/>
      <c r="C41" s="58" t="s">
        <v>232</v>
      </c>
      <c r="D41" s="124" t="s">
        <v>101</v>
      </c>
      <c r="E41" s="3" t="str">
        <f>IF(Event16="","No information provided",IF('2021 Events'!I1013="Incomplete",Event16&amp;" - Information still needed",Event16&amp;" - Complete"))</f>
        <v>No information provided</v>
      </c>
      <c r="F41" s="3"/>
      <c r="G41" s="2"/>
      <c r="H41" s="2"/>
    </row>
    <row r="42" spans="2:8" x14ac:dyDescent="0.2">
      <c r="B42" s="5"/>
      <c r="C42" s="58" t="s">
        <v>233</v>
      </c>
      <c r="D42" s="124" t="s">
        <v>102</v>
      </c>
      <c r="E42" s="3" t="str">
        <f>IF(Event17="","No information provided",IF('2021 Events'!I1080="Incomplete",Event17&amp;" - Information still needed",Event17&amp;" - Complete"))</f>
        <v>No information provided</v>
      </c>
      <c r="F42" s="3"/>
      <c r="G42" s="2"/>
      <c r="H42" s="2"/>
    </row>
    <row r="43" spans="2:8" x14ac:dyDescent="0.2">
      <c r="B43" s="5"/>
      <c r="C43" s="58" t="s">
        <v>234</v>
      </c>
      <c r="D43" s="124" t="s">
        <v>103</v>
      </c>
      <c r="E43" s="3" t="str">
        <f>IF(Event18="","No information provided",IF('2021 Events'!I1147="Incomplete",Event18&amp;" - Information still needed",Event18&amp;" - Complete"))</f>
        <v>No information provided</v>
      </c>
      <c r="F43" s="3"/>
      <c r="G43" s="2"/>
      <c r="H43" s="2"/>
    </row>
    <row r="44" spans="2:8" x14ac:dyDescent="0.2">
      <c r="B44" s="5"/>
      <c r="C44" s="58" t="s">
        <v>235</v>
      </c>
      <c r="D44" s="124" t="s">
        <v>104</v>
      </c>
      <c r="E44" s="3" t="str">
        <f>IF(Event19="","No information provided",IF('2021 Events'!I1214="Incomplete",Event19&amp;" - Information still needed",Event19&amp;" - Complete"))</f>
        <v>No information provided</v>
      </c>
      <c r="F44" s="3"/>
      <c r="G44" s="2"/>
      <c r="H44" s="2"/>
    </row>
    <row r="45" spans="2:8" x14ac:dyDescent="0.2">
      <c r="B45" s="5"/>
      <c r="C45" s="58" t="s">
        <v>236</v>
      </c>
      <c r="D45" s="124" t="s">
        <v>105</v>
      </c>
      <c r="E45" s="3" t="str">
        <f>IF(Event20="","No information provided",IF('2021 Events'!I1281="Incomplete",Event20&amp;" - Information still needed",Event20&amp;" - Complete"))</f>
        <v>No information provided</v>
      </c>
      <c r="F45" s="3"/>
      <c r="G45" s="2"/>
      <c r="H45" s="2"/>
    </row>
    <row r="46" spans="2:8" x14ac:dyDescent="0.2">
      <c r="B46" s="5"/>
      <c r="C46" s="58" t="s">
        <v>237</v>
      </c>
      <c r="D46" s="124" t="s">
        <v>106</v>
      </c>
      <c r="E46" s="3" t="str">
        <f>IF(Event21="","No information provided",IF('2021 Events'!I1348="Incomplete",Event21&amp;" - Information still needed",Event21&amp;" - Complete"))</f>
        <v>No information provided</v>
      </c>
      <c r="F46" s="3"/>
      <c r="G46" s="2"/>
      <c r="H46" s="2"/>
    </row>
    <row r="47" spans="2:8" x14ac:dyDescent="0.2">
      <c r="B47" s="5"/>
      <c r="C47" s="58" t="s">
        <v>238</v>
      </c>
      <c r="D47" s="124" t="s">
        <v>107</v>
      </c>
      <c r="E47" s="3" t="str">
        <f>IF(Event22="","No information provided",IF('2021 Events'!I1415="Incomplete",Event22&amp;" - Information still needed",Event22&amp;" - Complete"))</f>
        <v>No information provided</v>
      </c>
      <c r="F47" s="3"/>
      <c r="G47" s="2"/>
      <c r="H47" s="2"/>
    </row>
    <row r="48" spans="2:8" x14ac:dyDescent="0.2">
      <c r="B48" s="5"/>
      <c r="C48" s="58" t="s">
        <v>239</v>
      </c>
      <c r="D48" s="124" t="s">
        <v>108</v>
      </c>
      <c r="E48" s="3" t="str">
        <f>IF(Event23="","No information provided",IF('2021 Events'!I1482="Incomplete",Event23&amp;" - Information still needed",Event23&amp;" - Complete"))</f>
        <v>No information provided</v>
      </c>
      <c r="F48" s="3"/>
      <c r="G48" s="2"/>
      <c r="H48" s="2"/>
    </row>
    <row r="49" spans="2:10" x14ac:dyDescent="0.2">
      <c r="B49" s="5"/>
      <c r="C49" s="58" t="s">
        <v>240</v>
      </c>
      <c r="D49" s="124" t="s">
        <v>109</v>
      </c>
      <c r="E49" s="3" t="str">
        <f>IF(Event24="","No information provided",IF('2021 Events'!I1549="Incomplete",Event24&amp;" - Information still needed",Event24&amp;" - Complete"))</f>
        <v>No information provided</v>
      </c>
      <c r="F49" s="3"/>
      <c r="G49" s="2"/>
      <c r="H49" s="2"/>
    </row>
    <row r="50" spans="2:10" x14ac:dyDescent="0.2">
      <c r="B50" s="5"/>
      <c r="C50" s="58" t="s">
        <v>241</v>
      </c>
      <c r="D50" s="124" t="s">
        <v>110</v>
      </c>
      <c r="E50" s="3" t="str">
        <f>IF(Event25="","No information provided",IF('2021 Events'!I1616="Incomplete", Event25&amp;" - Information still needed", Event25&amp;" - Complete"))</f>
        <v>No information provided</v>
      </c>
      <c r="F50" s="3"/>
      <c r="G50" s="2"/>
      <c r="H50" s="2"/>
    </row>
    <row r="51" spans="2:10" x14ac:dyDescent="0.2">
      <c r="B51" s="5"/>
      <c r="C51" s="5"/>
      <c r="D51" s="37"/>
      <c r="E51" s="3"/>
      <c r="F51" s="3"/>
      <c r="G51" s="2"/>
      <c r="H51" s="2"/>
      <c r="J51" s="57"/>
    </row>
    <row r="52" spans="2:10" x14ac:dyDescent="0.2">
      <c r="B52" s="5"/>
      <c r="C52" s="441" t="s">
        <v>418</v>
      </c>
      <c r="D52" s="441"/>
      <c r="E52" s="441"/>
      <c r="F52" s="441"/>
      <c r="G52" s="441"/>
      <c r="H52" s="2"/>
    </row>
    <row r="53" spans="2:10" x14ac:dyDescent="0.2">
      <c r="B53" s="5"/>
      <c r="C53" s="142"/>
      <c r="D53" s="142"/>
      <c r="E53" s="142"/>
      <c r="F53" s="142"/>
      <c r="G53" s="142"/>
      <c r="H53" s="2"/>
    </row>
    <row r="54" spans="2:10" x14ac:dyDescent="0.2">
      <c r="B54" s="5"/>
      <c r="C54" s="142"/>
      <c r="D54" s="440" t="s">
        <v>419</v>
      </c>
      <c r="E54" s="440"/>
      <c r="F54" s="440"/>
      <c r="G54" s="440"/>
      <c r="H54" s="2"/>
    </row>
    <row r="55" spans="2:10" x14ac:dyDescent="0.2">
      <c r="B55" s="5"/>
      <c r="C55" s="5"/>
      <c r="D55" s="17"/>
      <c r="E55" s="2"/>
      <c r="F55" s="3"/>
      <c r="G55" s="2"/>
      <c r="H55" s="2"/>
    </row>
    <row r="56" spans="2:10" x14ac:dyDescent="0.2">
      <c r="B56" s="5"/>
      <c r="C56" s="5"/>
      <c r="D56" s="445" t="str">
        <f>"Your committee awarded "&amp;(COUNTIF('Community support'!$F:$F,"Grant")&amp;" grants in 2021")</f>
        <v>Your committee awarded 0 grants in 2021</v>
      </c>
      <c r="E56" s="445"/>
      <c r="F56" s="3"/>
      <c r="G56" s="2"/>
      <c r="H56" s="2"/>
    </row>
    <row r="57" spans="2:10" x14ac:dyDescent="0.2">
      <c r="B57" s="5"/>
      <c r="C57" s="5"/>
      <c r="D57" s="442" t="str">
        <f>"Your committee sponsored "&amp;(COUNTIF('Community support'!$F:$F,"Sponsorship")&amp;" events in 2021")</f>
        <v>Your committee sponsored 0 events in 2021</v>
      </c>
      <c r="E57" s="442"/>
      <c r="F57" s="3"/>
      <c r="G57" s="2"/>
      <c r="H57" s="2"/>
    </row>
    <row r="58" spans="2:10" x14ac:dyDescent="0.2">
      <c r="B58" s="5"/>
      <c r="C58" s="5"/>
      <c r="D58" s="442" t="str">
        <f>"Your committee supported your community in "&amp;(COUNTIF('Community support'!$F:$F,"Other")&amp;" other ways in 2021")</f>
        <v>Your committee supported your community in 0 other ways in 2021</v>
      </c>
      <c r="E58" s="442"/>
      <c r="F58" s="3"/>
      <c r="G58" s="2"/>
      <c r="H58" s="2"/>
    </row>
    <row r="59" spans="2:10" x14ac:dyDescent="0.2">
      <c r="B59" s="5"/>
      <c r="C59" s="5"/>
      <c r="D59" s="36"/>
      <c r="E59" s="2"/>
      <c r="F59" s="3"/>
      <c r="G59" s="2"/>
      <c r="H59" s="2"/>
    </row>
    <row r="60" spans="2:10" x14ac:dyDescent="0.2">
      <c r="B60" s="5"/>
      <c r="C60" s="441" t="s">
        <v>112</v>
      </c>
      <c r="D60" s="441"/>
      <c r="E60" s="441"/>
      <c r="F60" s="441"/>
      <c r="G60" s="441"/>
      <c r="H60" s="2"/>
    </row>
    <row r="61" spans="2:10" x14ac:dyDescent="0.2">
      <c r="B61" s="5"/>
      <c r="C61" s="5"/>
      <c r="D61" s="17"/>
      <c r="E61" s="2"/>
      <c r="F61" s="3"/>
      <c r="G61" s="2"/>
      <c r="H61" s="2"/>
    </row>
    <row r="62" spans="2:10" x14ac:dyDescent="0.2">
      <c r="B62" s="5"/>
      <c r="C62" s="5"/>
      <c r="D62" s="440" t="s">
        <v>247</v>
      </c>
      <c r="E62" s="440"/>
      <c r="F62" s="440"/>
      <c r="G62" s="440"/>
      <c r="H62" s="2"/>
    </row>
    <row r="63" spans="2:10" x14ac:dyDescent="0.2">
      <c r="B63" s="5"/>
      <c r="C63" s="5"/>
      <c r="D63" s="143"/>
      <c r="E63" s="2"/>
      <c r="F63" s="3"/>
      <c r="G63" s="2"/>
      <c r="H63" s="2"/>
    </row>
    <row r="64" spans="2:10" x14ac:dyDescent="0.2">
      <c r="B64" s="5"/>
      <c r="C64" s="5"/>
      <c r="D64" s="442" t="str">
        <f>"You recognised your members with "&amp;(SUM(COUNTIF('Member recognition'!E:E,"Traditional"),COUNTIF('Member recognition'!E:E,"Event")))&amp;" prizes and awards in 2021"</f>
        <v>You recognised your members with 0 prizes and awards in 2021</v>
      </c>
      <c r="E64" s="442"/>
      <c r="F64" s="3"/>
      <c r="G64" s="2"/>
      <c r="H64" s="2"/>
    </row>
    <row r="65" spans="2:10" x14ac:dyDescent="0.2">
      <c r="B65" s="5"/>
      <c r="C65" s="5"/>
      <c r="D65" s="442" t="str">
        <f>"You celebrated your members through "&amp;(SUM(COUNTIF('Member recognition'!E:E,"Member"),COUNTIF('Member recognition'!E:E,"Other")))&amp;" alternative recognition mechanisms in 2021"</f>
        <v>You celebrated your members through 0 alternative recognition mechanisms in 2021</v>
      </c>
      <c r="E65" s="442"/>
      <c r="F65" s="3"/>
      <c r="G65" s="2"/>
      <c r="H65" s="2"/>
    </row>
    <row r="66" spans="2:10" x14ac:dyDescent="0.2">
      <c r="B66" s="5"/>
      <c r="C66" s="5"/>
      <c r="D66" s="17"/>
      <c r="E66" s="2"/>
      <c r="F66" s="3"/>
      <c r="G66" s="2"/>
      <c r="H66" s="2"/>
    </row>
    <row r="67" spans="2:10" x14ac:dyDescent="0.2">
      <c r="B67" s="5"/>
      <c r="C67" s="441" t="s">
        <v>195</v>
      </c>
      <c r="D67" s="441"/>
      <c r="E67" s="441"/>
      <c r="F67" s="441"/>
      <c r="G67" s="441"/>
      <c r="H67" s="2"/>
    </row>
    <row r="68" spans="2:10" x14ac:dyDescent="0.2">
      <c r="B68" s="5"/>
      <c r="C68" s="5"/>
      <c r="D68" s="17"/>
      <c r="E68" s="2"/>
      <c r="F68" s="3"/>
      <c r="G68" s="2"/>
      <c r="H68" s="2"/>
    </row>
    <row r="69" spans="2:10" x14ac:dyDescent="0.2">
      <c r="B69" s="5"/>
      <c r="C69" s="5"/>
      <c r="D69" s="440" t="s">
        <v>248</v>
      </c>
      <c r="E69" s="440"/>
      <c r="F69" s="440"/>
      <c r="G69" s="440"/>
      <c r="H69" s="2"/>
    </row>
    <row r="70" spans="2:10" x14ac:dyDescent="0.2">
      <c r="B70" s="5"/>
      <c r="C70" s="5"/>
      <c r="D70" s="143"/>
      <c r="E70" s="2"/>
      <c r="F70" s="3"/>
      <c r="G70" s="2"/>
      <c r="H70" s="2"/>
    </row>
    <row r="71" spans="2:10" x14ac:dyDescent="0.2">
      <c r="B71" s="5"/>
      <c r="C71" s="5"/>
      <c r="D71" s="442" t="str">
        <f>"You have provided information for "&amp;(30-COUNTIF('Future Event data'!D5:D34,"0"))&amp;" future events"</f>
        <v>You have provided information for 0 future events</v>
      </c>
      <c r="E71" s="442"/>
      <c r="F71" s="3"/>
      <c r="G71" s="2"/>
      <c r="H71" s="2"/>
    </row>
    <row r="72" spans="2:10" x14ac:dyDescent="0.2">
      <c r="B72" s="5"/>
      <c r="C72" s="5"/>
      <c r="D72" s="17"/>
      <c r="E72" s="2"/>
      <c r="F72" s="3"/>
      <c r="G72" s="2"/>
      <c r="H72" s="2"/>
    </row>
    <row r="73" spans="2:10" x14ac:dyDescent="0.2">
      <c r="B73" s="5"/>
      <c r="C73" s="443" t="s">
        <v>486</v>
      </c>
      <c r="D73" s="443"/>
      <c r="E73" s="443"/>
      <c r="F73" s="3"/>
      <c r="G73" s="2"/>
      <c r="H73" s="2"/>
      <c r="J73" s="57"/>
    </row>
    <row r="74" spans="2:10" x14ac:dyDescent="0.2">
      <c r="B74" s="5"/>
      <c r="C74" s="5"/>
      <c r="D74" s="37"/>
      <c r="E74" s="3"/>
      <c r="F74" s="3"/>
      <c r="G74" s="3"/>
      <c r="H74" s="2"/>
    </row>
    <row r="75" spans="2:10" ht="13.5" thickBot="1" x14ac:dyDescent="0.25">
      <c r="B75" s="5"/>
      <c r="C75" s="5"/>
      <c r="D75" s="446" t="s">
        <v>453</v>
      </c>
      <c r="E75" s="446"/>
      <c r="F75" s="3"/>
      <c r="G75" s="3"/>
      <c r="H75" s="2"/>
    </row>
    <row r="76" spans="2:10" ht="61.5" customHeight="1" thickBot="1" x14ac:dyDescent="0.25">
      <c r="B76" s="5"/>
      <c r="C76" s="5"/>
      <c r="D76" s="447"/>
      <c r="E76" s="448"/>
      <c r="F76" s="30"/>
      <c r="G76" s="15" t="str">
        <f>IF(D76="","Please complete","Complete")</f>
        <v>Please complete</v>
      </c>
      <c r="H76" s="2"/>
    </row>
    <row r="77" spans="2:10" x14ac:dyDescent="0.2">
      <c r="B77" s="5"/>
      <c r="C77" s="5"/>
      <c r="D77" s="17"/>
      <c r="E77" s="2"/>
      <c r="F77" s="3"/>
      <c r="G77" s="3"/>
      <c r="H77" s="2"/>
    </row>
    <row r="78" spans="2:10" x14ac:dyDescent="0.2">
      <c r="B78" s="5"/>
      <c r="C78" s="441" t="s">
        <v>196</v>
      </c>
      <c r="D78" s="441"/>
      <c r="E78" s="441"/>
      <c r="F78" s="441"/>
      <c r="G78" s="441"/>
      <c r="H78" s="2"/>
    </row>
    <row r="79" spans="2:10" ht="13.5" thickBot="1" x14ac:dyDescent="0.25">
      <c r="B79" s="5"/>
      <c r="C79" s="5"/>
      <c r="D79" s="17"/>
      <c r="E79" s="2"/>
      <c r="F79" s="3"/>
      <c r="G79" s="2"/>
      <c r="H79" s="2"/>
    </row>
    <row r="80" spans="2:10" x14ac:dyDescent="0.2">
      <c r="B80" s="5"/>
      <c r="C80" s="5"/>
      <c r="D80" s="5" t="s">
        <v>115</v>
      </c>
      <c r="E80" s="64"/>
      <c r="F80" s="3"/>
      <c r="G80" s="15" t="str">
        <f>IF(E80="","Please complete","Complete")</f>
        <v>Please complete</v>
      </c>
      <c r="H80" s="2"/>
    </row>
    <row r="81" spans="2:8" ht="13.5" thickBot="1" x14ac:dyDescent="0.25">
      <c r="B81" s="5"/>
      <c r="C81" s="5"/>
      <c r="D81" s="5" t="s">
        <v>116</v>
      </c>
      <c r="E81" s="63"/>
      <c r="F81" s="3"/>
      <c r="G81" s="15" t="str">
        <f>IF(E81="","Please complete","Complete")</f>
        <v>Please complete</v>
      </c>
      <c r="H81" s="2"/>
    </row>
    <row r="82" spans="2:8" x14ac:dyDescent="0.2">
      <c r="B82" s="5"/>
      <c r="C82" s="5"/>
      <c r="D82" s="5"/>
      <c r="E82" s="2"/>
      <c r="F82" s="3"/>
      <c r="G82" s="2"/>
      <c r="H82" s="2"/>
    </row>
  </sheetData>
  <sheetProtection algorithmName="SHA-512" hashValue="dkbptgYkrtfeavrn0RIWmATbdmTCzmh2XzaP3tnJVgy4LIHfg/D5+FiP7hmPHzcx9tiqzTQkJeMesWAFhU3C5Q==" saltValue="XbzeCEF273yn+1ZuZR+LWA==" spinCount="100000" sheet="1" selectLockedCells="1"/>
  <protectedRanges>
    <protectedRange password="C494" sqref="E7:E8 D76 E80:E81" name="Cover"/>
  </protectedRanges>
  <mergeCells count="26">
    <mergeCell ref="D64:E64"/>
    <mergeCell ref="C5:G5"/>
    <mergeCell ref="C10:G10"/>
    <mergeCell ref="C21:G21"/>
    <mergeCell ref="C52:G52"/>
    <mergeCell ref="C60:G60"/>
    <mergeCell ref="D57:E57"/>
    <mergeCell ref="D56:E56"/>
    <mergeCell ref="D23:E23"/>
    <mergeCell ref="D19:E19"/>
    <mergeCell ref="D18:E18"/>
    <mergeCell ref="D24:E24"/>
    <mergeCell ref="D58:E58"/>
    <mergeCell ref="D69:G69"/>
    <mergeCell ref="C78:G78"/>
    <mergeCell ref="D71:E71"/>
    <mergeCell ref="D65:E65"/>
    <mergeCell ref="C67:G67"/>
    <mergeCell ref="C73:E73"/>
    <mergeCell ref="D75:E75"/>
    <mergeCell ref="D76:E76"/>
    <mergeCell ref="C3:G3"/>
    <mergeCell ref="C4:G4"/>
    <mergeCell ref="D12:G12"/>
    <mergeCell ref="D54:G54"/>
    <mergeCell ref="D62:G62"/>
  </mergeCells>
  <conditionalFormatting sqref="D13:D16">
    <cfRule type="expression" dxfId="445" priority="14">
      <formula>$E13="Complete"</formula>
    </cfRule>
    <cfRule type="expression" dxfId="444" priority="15">
      <formula>$E13="Information still needed"</formula>
    </cfRule>
  </conditionalFormatting>
  <conditionalFormatting sqref="E14:E16">
    <cfRule type="containsText" dxfId="443" priority="13" operator="containsText" text="Please provide details">
      <formula>NOT(ISERROR(SEARCH("Please provide details",E14)))</formula>
    </cfRule>
  </conditionalFormatting>
  <conditionalFormatting sqref="G1:G2 G59 G56 G13:G18 G77 G66 G6:G9 G61 G68 G79:G1048576 G63 G22:G25 G51 G70:G75">
    <cfRule type="containsText" dxfId="442" priority="12" operator="containsText" text="Please complete">
      <formula>NOT(ISERROR(SEARCH("Please complete",G1)))</formula>
    </cfRule>
  </conditionalFormatting>
  <conditionalFormatting sqref="E26:E50">
    <cfRule type="containsText" dxfId="441" priority="11" operator="containsText" text="Information still needed">
      <formula>NOT(ISERROR(SEARCH("Information still needed",E26)))</formula>
    </cfRule>
  </conditionalFormatting>
  <conditionalFormatting sqref="G19:G20">
    <cfRule type="containsText" dxfId="440" priority="10" operator="containsText" text="Please complete">
      <formula>NOT(ISERROR(SEARCH("Please complete",G19)))</formula>
    </cfRule>
  </conditionalFormatting>
  <conditionalFormatting sqref="G65">
    <cfRule type="containsText" dxfId="439" priority="9" operator="containsText" text="Please complete">
      <formula>NOT(ISERROR(SEARCH("Please complete",G65)))</formula>
    </cfRule>
  </conditionalFormatting>
  <conditionalFormatting sqref="G55">
    <cfRule type="containsText" dxfId="438" priority="8" operator="containsText" text="Please complete">
      <formula>NOT(ISERROR(SEARCH("Please complete",G55)))</formula>
    </cfRule>
  </conditionalFormatting>
  <conditionalFormatting sqref="G57">
    <cfRule type="containsText" dxfId="437" priority="7" operator="containsText" text="Please complete">
      <formula>NOT(ISERROR(SEARCH("Please complete",G57)))</formula>
    </cfRule>
  </conditionalFormatting>
  <conditionalFormatting sqref="G76">
    <cfRule type="containsText" dxfId="436" priority="6" operator="containsText" text="Please complete">
      <formula>NOT(ISERROR(SEARCH("Please complete",G76)))</formula>
    </cfRule>
  </conditionalFormatting>
  <conditionalFormatting sqref="G64">
    <cfRule type="containsText" dxfId="435" priority="5" operator="containsText" text="Please complete">
      <formula>NOT(ISERROR(SEARCH("Please complete",G64)))</formula>
    </cfRule>
  </conditionalFormatting>
  <conditionalFormatting sqref="G58">
    <cfRule type="containsText" dxfId="434" priority="1" operator="containsText" text="Please complete">
      <formula>NOT(ISERROR(SEARCH("Please complete",G58)))</formula>
    </cfRule>
  </conditionalFormatting>
  <dataValidations count="1">
    <dataValidation type="list" allowBlank="1" showInputMessage="1" showErrorMessage="1" sqref="E8">
      <formula1>NetworkType</formula1>
    </dataValidation>
  </dataValidations>
  <hyperlinks>
    <hyperlink ref="D54:G54" location="'Community support'!C3" display="Add information about the different funding mechanisms offered by your committee on the Financial Support page"/>
    <hyperlink ref="D62:G62" location="'Member recognition'!C3" display="Add information about how your committee recognised your members on the Member Recognition page"/>
    <hyperlink ref="D69:G69" location="'Future Events'!F6" display="Add information about any upcoming events your committee is planning on the Future Events page"/>
    <hyperlink ref="G12" location="Committee!C3" display="Add information about your current committee members and 2020 meetings on the Committee page"/>
    <hyperlink ref="D26" location="Event1" display="Event 1"/>
    <hyperlink ref="D27" location="Event2" display="Event 2"/>
    <hyperlink ref="D28" location="Event3" display="Event 3"/>
    <hyperlink ref="D29" location="Event4" display="Event 4"/>
    <hyperlink ref="D30" location="Event5" display="Event 5"/>
    <hyperlink ref="D31" location="Event6" display="Event 6"/>
    <hyperlink ref="D32" location="Event7" display="Event 7"/>
    <hyperlink ref="D33" location="Event8" display="Event 8"/>
    <hyperlink ref="D34" location="Event9" display="Event 9"/>
    <hyperlink ref="D35" location="Event10" display="Event 10"/>
    <hyperlink ref="D36" location="Event11" display="Event 11"/>
    <hyperlink ref="D37" location="Event12" display="Event 12"/>
    <hyperlink ref="D38" location="Event13" display="Event 13"/>
    <hyperlink ref="D39" location="Event14" display="Event 14"/>
    <hyperlink ref="D40" location="Event15" display="Event 15"/>
    <hyperlink ref="D41" location="Event16" display="Event 16"/>
    <hyperlink ref="D42" location="Event17" display="Event 17"/>
    <hyperlink ref="D43" location="Event18" display="Event 18"/>
    <hyperlink ref="D44" location="Event19" display="Event 19"/>
    <hyperlink ref="D45" location="Event20" display="Event 20"/>
    <hyperlink ref="D46" location="Event21" display="Event 21"/>
    <hyperlink ref="D47" location="Event22" display="Event 22"/>
    <hyperlink ref="D48" location="Event23" display="Event 23"/>
    <hyperlink ref="D49" location="Event24" display="Event 24"/>
    <hyperlink ref="D50" location="Event25" display="Event 25"/>
    <hyperlink ref="D14" location="Chair" display="Chair"/>
    <hyperlink ref="D15" location="Secretary" display="Secretary"/>
    <hyperlink ref="D16" location="Treasurer" display="Treasurer"/>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54585A"/>
  </sheetPr>
  <dimension ref="B2:F85"/>
  <sheetViews>
    <sheetView zoomScale="115" zoomScaleNormal="115" workbookViewId="0">
      <selection activeCell="E32" sqref="E32"/>
    </sheetView>
  </sheetViews>
  <sheetFormatPr defaultRowHeight="12.75" x14ac:dyDescent="0.2"/>
  <cols>
    <col min="1" max="1" width="2.42578125" style="68" customWidth="1"/>
    <col min="2" max="3" width="2.42578125" style="70" customWidth="1"/>
    <col min="4" max="4" width="18.5703125" style="70" customWidth="1"/>
    <col min="5" max="5" width="63.140625" style="68" customWidth="1"/>
    <col min="6" max="6" width="2.42578125" style="208" customWidth="1"/>
    <col min="7" max="16384" width="9.140625" style="68"/>
  </cols>
  <sheetData>
    <row r="2" spans="2:6" x14ac:dyDescent="0.2">
      <c r="B2" s="375"/>
      <c r="C2" s="375"/>
      <c r="D2" s="375"/>
      <c r="E2" s="375"/>
      <c r="F2" s="376"/>
    </row>
    <row r="3" spans="2:6" ht="27" x14ac:dyDescent="0.2">
      <c r="B3" s="458" t="str">
        <f>E5&amp;" Annual Report 2021"</f>
        <v>0 Annual Report 2021</v>
      </c>
      <c r="C3" s="458"/>
      <c r="D3" s="458"/>
      <c r="E3" s="458"/>
      <c r="F3" s="458"/>
    </row>
    <row r="4" spans="2:6" ht="13.5" thickBot="1" x14ac:dyDescent="0.25">
      <c r="B4" s="375"/>
      <c r="C4" s="375"/>
      <c r="D4" s="375"/>
      <c r="E4" s="375"/>
      <c r="F4" s="376"/>
    </row>
    <row r="5" spans="2:6" x14ac:dyDescent="0.2">
      <c r="B5" s="78"/>
      <c r="C5" s="461" t="s">
        <v>16</v>
      </c>
      <c r="D5" s="462"/>
      <c r="E5" s="231">
        <f>Checklist!E7</f>
        <v>0</v>
      </c>
      <c r="F5" s="377"/>
    </row>
    <row r="6" spans="2:6" ht="13.5" thickBot="1" x14ac:dyDescent="0.25">
      <c r="B6" s="78"/>
      <c r="C6" s="461" t="s">
        <v>17</v>
      </c>
      <c r="D6" s="462"/>
      <c r="E6" s="232">
        <f>Checklist!E8</f>
        <v>0</v>
      </c>
      <c r="F6" s="377"/>
    </row>
    <row r="7" spans="2:6" ht="13.5" thickBot="1" x14ac:dyDescent="0.25">
      <c r="B7" s="78"/>
      <c r="C7" s="78"/>
      <c r="D7" s="88"/>
      <c r="E7" s="233"/>
      <c r="F7" s="377"/>
    </row>
    <row r="8" spans="2:6" x14ac:dyDescent="0.2">
      <c r="B8" s="78"/>
      <c r="C8" s="454" t="s">
        <v>279</v>
      </c>
      <c r="D8" s="463"/>
      <c r="E8" s="234">
        <f>Checklist!E80</f>
        <v>0</v>
      </c>
      <c r="F8" s="84"/>
    </row>
    <row r="9" spans="2:6" ht="13.5" thickBot="1" x14ac:dyDescent="0.25">
      <c r="B9" s="78"/>
      <c r="C9" s="454" t="s">
        <v>278</v>
      </c>
      <c r="D9" s="463"/>
      <c r="E9" s="235">
        <f>Checklist!E81</f>
        <v>0</v>
      </c>
      <c r="F9" s="84"/>
    </row>
    <row r="10" spans="2:6" x14ac:dyDescent="0.2">
      <c r="B10" s="78"/>
      <c r="C10" s="78"/>
      <c r="D10" s="78"/>
      <c r="E10" s="76"/>
      <c r="F10" s="84"/>
    </row>
    <row r="11" spans="2:6" ht="104.25" customHeight="1" x14ac:dyDescent="0.2">
      <c r="B11" s="375"/>
      <c r="C11" s="449" t="s">
        <v>280</v>
      </c>
      <c r="D11" s="449"/>
      <c r="E11" s="449"/>
      <c r="F11" s="83"/>
    </row>
    <row r="12" spans="2:6" ht="134.25" customHeight="1" x14ac:dyDescent="0.2">
      <c r="B12" s="375"/>
      <c r="C12" s="450" t="s">
        <v>283</v>
      </c>
      <c r="D12" s="450"/>
      <c r="E12" s="450"/>
      <c r="F12" s="180"/>
    </row>
    <row r="13" spans="2:6" ht="17.25" x14ac:dyDescent="0.2">
      <c r="B13" s="375"/>
      <c r="C13" s="459" t="str">
        <f>E5&amp;" Annual Report 2021"</f>
        <v>0 Annual Report 2021</v>
      </c>
      <c r="D13" s="459"/>
      <c r="E13" s="459"/>
      <c r="F13" s="180"/>
    </row>
    <row r="14" spans="2:6" x14ac:dyDescent="0.2">
      <c r="B14" s="375"/>
      <c r="C14" s="379"/>
      <c r="D14" s="379"/>
      <c r="E14" s="379"/>
      <c r="F14" s="379"/>
    </row>
    <row r="15" spans="2:6" x14ac:dyDescent="0.2">
      <c r="B15" s="78"/>
      <c r="C15" s="456" t="s">
        <v>111</v>
      </c>
      <c r="D15" s="456"/>
      <c r="E15" s="456"/>
      <c r="F15" s="456"/>
    </row>
    <row r="16" spans="2:6" x14ac:dyDescent="0.2">
      <c r="B16" s="78"/>
      <c r="C16" s="80"/>
      <c r="D16" s="80"/>
      <c r="E16" s="80"/>
      <c r="F16" s="80"/>
    </row>
    <row r="17" spans="2:6" x14ac:dyDescent="0.2">
      <c r="B17" s="78"/>
      <c r="C17" s="78"/>
      <c r="D17" s="76" t="s">
        <v>10</v>
      </c>
      <c r="E17" s="76">
        <f>Chair</f>
        <v>0</v>
      </c>
      <c r="F17" s="84"/>
    </row>
    <row r="18" spans="2:6" x14ac:dyDescent="0.2">
      <c r="B18" s="78"/>
      <c r="C18" s="78"/>
      <c r="D18" s="76" t="s">
        <v>12</v>
      </c>
      <c r="E18" s="76">
        <f>Secretary</f>
        <v>0</v>
      </c>
      <c r="F18" s="84"/>
    </row>
    <row r="19" spans="2:6" x14ac:dyDescent="0.2">
      <c r="B19" s="78"/>
      <c r="C19" s="78"/>
      <c r="D19" s="76" t="s">
        <v>11</v>
      </c>
      <c r="E19" s="76">
        <f>Treasurer</f>
        <v>0</v>
      </c>
      <c r="F19" s="84"/>
    </row>
    <row r="20" spans="2:6" x14ac:dyDescent="0.2">
      <c r="B20" s="78"/>
      <c r="C20" s="78"/>
      <c r="D20" s="80"/>
      <c r="E20" s="76"/>
      <c r="F20" s="84"/>
    </row>
    <row r="21" spans="2:6" x14ac:dyDescent="0.2">
      <c r="B21" s="78"/>
      <c r="C21" s="78"/>
      <c r="D21" s="453" t="str">
        <f>"The "&amp;E5&amp;" committee has "&amp;(COUNTA(Committee!E7:E39)&amp;" committee members")</f>
        <v>The 0 committee has 0 committee members</v>
      </c>
      <c r="E21" s="453"/>
      <c r="F21" s="84"/>
    </row>
    <row r="22" spans="2:6" x14ac:dyDescent="0.2">
      <c r="B22" s="78"/>
      <c r="C22" s="78"/>
      <c r="D22" s="453" t="str">
        <f>"The "&amp;E5&amp;" committee met "&amp;(COUNTA(Committee!N7:N35)&amp;" times in 2021")</f>
        <v>The 0 committee met 0 times in 2021</v>
      </c>
      <c r="E22" s="453"/>
      <c r="F22" s="84"/>
    </row>
    <row r="23" spans="2:6" x14ac:dyDescent="0.2">
      <c r="B23" s="78"/>
      <c r="C23" s="78"/>
      <c r="D23" s="78"/>
      <c r="E23" s="76"/>
      <c r="F23" s="84"/>
    </row>
    <row r="24" spans="2:6" x14ac:dyDescent="0.2">
      <c r="B24" s="78"/>
      <c r="C24" s="80"/>
      <c r="D24" s="460" t="s">
        <v>384</v>
      </c>
      <c r="E24" s="460"/>
      <c r="F24" s="380"/>
    </row>
    <row r="25" spans="2:6" x14ac:dyDescent="0.2">
      <c r="B25" s="78"/>
      <c r="C25" s="78"/>
      <c r="D25" s="381"/>
      <c r="E25" s="76"/>
      <c r="F25" s="84"/>
    </row>
    <row r="26" spans="2:6" x14ac:dyDescent="0.2">
      <c r="B26" s="78"/>
      <c r="C26" s="455" t="s">
        <v>90</v>
      </c>
      <c r="D26" s="455"/>
      <c r="E26" s="455"/>
      <c r="F26" s="455"/>
    </row>
    <row r="27" spans="2:6" x14ac:dyDescent="0.2">
      <c r="B27" s="78"/>
      <c r="C27" s="78"/>
      <c r="D27" s="382"/>
      <c r="E27" s="84"/>
      <c r="F27" s="84"/>
    </row>
    <row r="28" spans="2:6" x14ac:dyDescent="0.2">
      <c r="B28" s="78"/>
      <c r="C28" s="78"/>
      <c r="D28" s="452" t="str">
        <f>"Click on the links below to learn more about the different "&amp;E5&amp;" activities in 2020"</f>
        <v>Click on the links below to learn more about the different 0 activities in 2020</v>
      </c>
      <c r="E28" s="452"/>
      <c r="F28" s="84"/>
    </row>
    <row r="29" spans="2:6" x14ac:dyDescent="0.2">
      <c r="B29" s="78"/>
      <c r="C29" s="78"/>
      <c r="D29" s="452"/>
      <c r="E29" s="452"/>
      <c r="F29" s="84"/>
    </row>
    <row r="30" spans="2:6" x14ac:dyDescent="0.2">
      <c r="B30" s="78"/>
      <c r="C30" s="78"/>
      <c r="D30" s="383"/>
      <c r="E30" s="84"/>
      <c r="F30" s="84"/>
    </row>
    <row r="31" spans="2:6" x14ac:dyDescent="0.2">
      <c r="B31" s="78"/>
      <c r="C31" s="129" t="s">
        <v>218</v>
      </c>
      <c r="D31" s="124" t="s">
        <v>14</v>
      </c>
      <c r="E31" s="84" t="str">
        <f>IF(Event1="","No information provided",Event1)</f>
        <v>No information provided</v>
      </c>
      <c r="F31" s="84"/>
    </row>
    <row r="32" spans="2:6" x14ac:dyDescent="0.2">
      <c r="B32" s="78"/>
      <c r="C32" s="129" t="s">
        <v>198</v>
      </c>
      <c r="D32" s="124" t="s">
        <v>84</v>
      </c>
      <c r="E32" s="84" t="str">
        <f>IF(Event2="","No information provided",Event2)</f>
        <v>No information provided</v>
      </c>
      <c r="F32" s="84"/>
    </row>
    <row r="33" spans="2:6" x14ac:dyDescent="0.2">
      <c r="B33" s="78"/>
      <c r="C33" s="129" t="s">
        <v>219</v>
      </c>
      <c r="D33" s="124" t="s">
        <v>85</v>
      </c>
      <c r="E33" s="84" t="str">
        <f>IF(Event3="","No information provided",Event3)</f>
        <v>No information provided</v>
      </c>
      <c r="F33" s="84"/>
    </row>
    <row r="34" spans="2:6" x14ac:dyDescent="0.2">
      <c r="B34" s="78"/>
      <c r="C34" s="129" t="s">
        <v>220</v>
      </c>
      <c r="D34" s="124" t="s">
        <v>86</v>
      </c>
      <c r="E34" s="84" t="str">
        <f>IF(Event4="","No information provided",Event4)</f>
        <v>No information provided</v>
      </c>
      <c r="F34" s="84"/>
    </row>
    <row r="35" spans="2:6" x14ac:dyDescent="0.2">
      <c r="B35" s="78"/>
      <c r="C35" s="129" t="s">
        <v>221</v>
      </c>
      <c r="D35" s="124" t="s">
        <v>87</v>
      </c>
      <c r="E35" s="84" t="str">
        <f>IF(Event5="","No information provided",Event5)</f>
        <v>No information provided</v>
      </c>
      <c r="F35" s="84"/>
    </row>
    <row r="36" spans="2:6" x14ac:dyDescent="0.2">
      <c r="B36" s="78"/>
      <c r="C36" s="129" t="s">
        <v>222</v>
      </c>
      <c r="D36" s="124" t="s">
        <v>91</v>
      </c>
      <c r="E36" s="84" t="str">
        <f>IF(Event6="","No information provided",Event6)</f>
        <v>No information provided</v>
      </c>
      <c r="F36" s="84"/>
    </row>
    <row r="37" spans="2:6" x14ac:dyDescent="0.2">
      <c r="B37" s="78"/>
      <c r="C37" s="129" t="s">
        <v>223</v>
      </c>
      <c r="D37" s="124" t="s">
        <v>92</v>
      </c>
      <c r="E37" s="84" t="str">
        <f>IF(Event7="","No information provided",Event7)</f>
        <v>No information provided</v>
      </c>
      <c r="F37" s="84"/>
    </row>
    <row r="38" spans="2:6" x14ac:dyDescent="0.2">
      <c r="B38" s="78"/>
      <c r="C38" s="129" t="s">
        <v>224</v>
      </c>
      <c r="D38" s="124" t="s">
        <v>93</v>
      </c>
      <c r="E38" s="84" t="str">
        <f>IF(Event8="","No information provided",Event8)</f>
        <v>No information provided</v>
      </c>
      <c r="F38" s="84"/>
    </row>
    <row r="39" spans="2:6" x14ac:dyDescent="0.2">
      <c r="B39" s="78"/>
      <c r="C39" s="129" t="s">
        <v>225</v>
      </c>
      <c r="D39" s="124" t="s">
        <v>94</v>
      </c>
      <c r="E39" s="84" t="str">
        <f>IF(Event9="","No information provided",Event9)</f>
        <v>No information provided</v>
      </c>
      <c r="F39" s="84"/>
    </row>
    <row r="40" spans="2:6" x14ac:dyDescent="0.2">
      <c r="B40" s="78"/>
      <c r="C40" s="129" t="s">
        <v>226</v>
      </c>
      <c r="D40" s="124" t="s">
        <v>95</v>
      </c>
      <c r="E40" s="84" t="str">
        <f>IF(Event10="","No information provided",Event10)</f>
        <v>No information provided</v>
      </c>
      <c r="F40" s="84"/>
    </row>
    <row r="41" spans="2:6" x14ac:dyDescent="0.2">
      <c r="B41" s="78"/>
      <c r="C41" s="129" t="s">
        <v>227</v>
      </c>
      <c r="D41" s="124" t="s">
        <v>96</v>
      </c>
      <c r="E41" s="84" t="str">
        <f>IF(Event11="","No information provided",Event11)</f>
        <v>No information provided</v>
      </c>
      <c r="F41" s="84"/>
    </row>
    <row r="42" spans="2:6" x14ac:dyDescent="0.2">
      <c r="B42" s="78"/>
      <c r="C42" s="129" t="s">
        <v>228</v>
      </c>
      <c r="D42" s="124" t="s">
        <v>97</v>
      </c>
      <c r="E42" s="84" t="str">
        <f>IF(Event12="","No information provided",Event12)</f>
        <v>No information provided</v>
      </c>
      <c r="F42" s="84"/>
    </row>
    <row r="43" spans="2:6" x14ac:dyDescent="0.2">
      <c r="B43" s="78"/>
      <c r="C43" s="129" t="s">
        <v>229</v>
      </c>
      <c r="D43" s="124" t="s">
        <v>98</v>
      </c>
      <c r="E43" s="84" t="str">
        <f>IF(Event13="","No information provided",Event13)</f>
        <v>No information provided</v>
      </c>
      <c r="F43" s="84"/>
    </row>
    <row r="44" spans="2:6" x14ac:dyDescent="0.2">
      <c r="B44" s="78"/>
      <c r="C44" s="129" t="s">
        <v>230</v>
      </c>
      <c r="D44" s="124" t="s">
        <v>99</v>
      </c>
      <c r="E44" s="84" t="str">
        <f>IF(Event14="","No information provided",Event14)</f>
        <v>No information provided</v>
      </c>
      <c r="F44" s="84"/>
    </row>
    <row r="45" spans="2:6" x14ac:dyDescent="0.2">
      <c r="B45" s="78"/>
      <c r="C45" s="129" t="s">
        <v>231</v>
      </c>
      <c r="D45" s="124" t="s">
        <v>100</v>
      </c>
      <c r="E45" s="84" t="str">
        <f>IF(Event15="","No information provided",Event15)</f>
        <v>No information provided</v>
      </c>
      <c r="F45" s="84"/>
    </row>
    <row r="46" spans="2:6" x14ac:dyDescent="0.2">
      <c r="B46" s="78"/>
      <c r="C46" s="129" t="s">
        <v>232</v>
      </c>
      <c r="D46" s="124" t="s">
        <v>101</v>
      </c>
      <c r="E46" s="84" t="str">
        <f>IF(Event16="","No information provided",Event16)</f>
        <v>No information provided</v>
      </c>
      <c r="F46" s="84"/>
    </row>
    <row r="47" spans="2:6" x14ac:dyDescent="0.2">
      <c r="B47" s="78"/>
      <c r="C47" s="129" t="s">
        <v>233</v>
      </c>
      <c r="D47" s="124" t="s">
        <v>102</v>
      </c>
      <c r="E47" s="84" t="str">
        <f>IF(Event17="","No information provided",Event17)</f>
        <v>No information provided</v>
      </c>
      <c r="F47" s="84"/>
    </row>
    <row r="48" spans="2:6" x14ac:dyDescent="0.2">
      <c r="B48" s="78"/>
      <c r="C48" s="129" t="s">
        <v>234</v>
      </c>
      <c r="D48" s="124" t="s">
        <v>103</v>
      </c>
      <c r="E48" s="84" t="str">
        <f>IF(Event18="","No information provided",Event18)</f>
        <v>No information provided</v>
      </c>
      <c r="F48" s="84"/>
    </row>
    <row r="49" spans="2:6" x14ac:dyDescent="0.2">
      <c r="B49" s="78"/>
      <c r="C49" s="129" t="s">
        <v>235</v>
      </c>
      <c r="D49" s="124" t="s">
        <v>104</v>
      </c>
      <c r="E49" s="84" t="str">
        <f>IF(Event19="","No information provided",Event19)</f>
        <v>No information provided</v>
      </c>
      <c r="F49" s="84"/>
    </row>
    <row r="50" spans="2:6" x14ac:dyDescent="0.2">
      <c r="B50" s="78"/>
      <c r="C50" s="129" t="s">
        <v>236</v>
      </c>
      <c r="D50" s="124" t="s">
        <v>105</v>
      </c>
      <c r="E50" s="84" t="str">
        <f>IF(Event20="","No information provided",Event20)</f>
        <v>No information provided</v>
      </c>
      <c r="F50" s="84"/>
    </row>
    <row r="51" spans="2:6" x14ac:dyDescent="0.2">
      <c r="B51" s="78"/>
      <c r="C51" s="129" t="s">
        <v>237</v>
      </c>
      <c r="D51" s="124" t="s">
        <v>106</v>
      </c>
      <c r="E51" s="84" t="str">
        <f>IF(Event21="","No information provided",Event21)</f>
        <v>No information provided</v>
      </c>
      <c r="F51" s="84"/>
    </row>
    <row r="52" spans="2:6" x14ac:dyDescent="0.2">
      <c r="B52" s="78"/>
      <c r="C52" s="129" t="s">
        <v>238</v>
      </c>
      <c r="D52" s="124" t="s">
        <v>107</v>
      </c>
      <c r="E52" s="84" t="str">
        <f>IF(Event22="","No information provided",Event22)</f>
        <v>No information provided</v>
      </c>
      <c r="F52" s="84"/>
    </row>
    <row r="53" spans="2:6" x14ac:dyDescent="0.2">
      <c r="B53" s="78"/>
      <c r="C53" s="129" t="s">
        <v>239</v>
      </c>
      <c r="D53" s="124" t="s">
        <v>108</v>
      </c>
      <c r="E53" s="84" t="str">
        <f>IF(Event23="","No information provided",Event23)</f>
        <v>No information provided</v>
      </c>
      <c r="F53" s="84"/>
    </row>
    <row r="54" spans="2:6" x14ac:dyDescent="0.2">
      <c r="B54" s="78"/>
      <c r="C54" s="129" t="s">
        <v>240</v>
      </c>
      <c r="D54" s="124" t="s">
        <v>109</v>
      </c>
      <c r="E54" s="84" t="str">
        <f>IF(Event24="","No information provided",Event24)</f>
        <v>No information provided</v>
      </c>
      <c r="F54" s="84"/>
    </row>
    <row r="55" spans="2:6" x14ac:dyDescent="0.2">
      <c r="B55" s="78"/>
      <c r="C55" s="129" t="s">
        <v>241</v>
      </c>
      <c r="D55" s="124" t="s">
        <v>110</v>
      </c>
      <c r="E55" s="84" t="str">
        <f>IF(Event25="","No information provided",Event25)</f>
        <v>No information provided</v>
      </c>
      <c r="F55" s="84"/>
    </row>
    <row r="56" spans="2:6" x14ac:dyDescent="0.2">
      <c r="B56" s="78"/>
      <c r="C56" s="78"/>
      <c r="D56" s="384"/>
      <c r="E56" s="84"/>
      <c r="F56" s="84"/>
    </row>
    <row r="57" spans="2:6" x14ac:dyDescent="0.2">
      <c r="B57" s="78"/>
      <c r="C57" s="76"/>
      <c r="D57" s="385" t="s">
        <v>277</v>
      </c>
      <c r="E57" s="385"/>
      <c r="F57" s="84"/>
    </row>
    <row r="58" spans="2:6" ht="12.75" customHeight="1" x14ac:dyDescent="0.2">
      <c r="B58" s="78"/>
      <c r="C58" s="76"/>
      <c r="D58" s="457" t="str">
        <f>"2020 presented many difficulties for our community, but for the "&amp;E5&amp;" the following was a highlight of 2020:"</f>
        <v>2020 presented many difficulties for our community, but for the 0 the following was a highlight of 2020:</v>
      </c>
      <c r="E58" s="457"/>
      <c r="F58" s="84"/>
    </row>
    <row r="59" spans="2:6" x14ac:dyDescent="0.2">
      <c r="B59" s="78"/>
      <c r="C59" s="386"/>
      <c r="D59" s="457"/>
      <c r="E59" s="457"/>
      <c r="F59" s="84"/>
    </row>
    <row r="60" spans="2:6" ht="6" customHeight="1" thickBot="1" x14ac:dyDescent="0.25">
      <c r="B60" s="78"/>
      <c r="C60" s="78"/>
      <c r="D60" s="384"/>
      <c r="E60" s="84"/>
      <c r="F60" s="84"/>
    </row>
    <row r="61" spans="2:6" ht="46.5" customHeight="1" thickBot="1" x14ac:dyDescent="0.25">
      <c r="B61" s="78"/>
      <c r="C61" s="78"/>
      <c r="D61" s="464">
        <f>Checklist!D76</f>
        <v>0</v>
      </c>
      <c r="E61" s="465"/>
      <c r="F61" s="387"/>
    </row>
    <row r="62" spans="2:6" x14ac:dyDescent="0.2">
      <c r="B62" s="78"/>
      <c r="C62" s="78"/>
      <c r="D62" s="80"/>
      <c r="E62" s="76"/>
      <c r="F62" s="84"/>
    </row>
    <row r="63" spans="2:6" x14ac:dyDescent="0.2">
      <c r="B63" s="78"/>
      <c r="C63" s="454" t="s">
        <v>418</v>
      </c>
      <c r="D63" s="454"/>
      <c r="E63" s="454"/>
      <c r="F63" s="454"/>
    </row>
    <row r="64" spans="2:6" x14ac:dyDescent="0.2">
      <c r="B64" s="78"/>
      <c r="C64" s="244"/>
      <c r="D64" s="244"/>
      <c r="E64" s="244"/>
      <c r="F64" s="244"/>
    </row>
    <row r="65" spans="2:6" x14ac:dyDescent="0.2">
      <c r="B65" s="78"/>
      <c r="C65" s="78"/>
      <c r="D65" s="466" t="str">
        <f>"The "&amp;E5&amp;" awarded "&amp;(COUNTIF('Community support'!$F:$F,"Grant")&amp;" grants in 2020")</f>
        <v>The 0 awarded 0 grants in 2020</v>
      </c>
      <c r="E65" s="466"/>
      <c r="F65" s="84"/>
    </row>
    <row r="66" spans="2:6" x14ac:dyDescent="0.2">
      <c r="B66" s="78"/>
      <c r="C66" s="78"/>
      <c r="D66" s="453" t="str">
        <f>"The "&amp;E5&amp;" sponsored "&amp;(COUNTIF('Community support'!$F:$F,"Sponsorship")&amp;" events in 2020")</f>
        <v>The 0 sponsored 0 events in 2020</v>
      </c>
      <c r="E66" s="453"/>
      <c r="F66" s="84"/>
    </row>
    <row r="67" spans="2:6" x14ac:dyDescent="0.2">
      <c r="B67" s="78"/>
      <c r="C67" s="78"/>
      <c r="D67" s="343"/>
      <c r="E67" s="76"/>
      <c r="F67" s="84"/>
    </row>
    <row r="68" spans="2:6" x14ac:dyDescent="0.2">
      <c r="B68" s="78"/>
      <c r="C68" s="244"/>
      <c r="D68" s="451" t="s">
        <v>447</v>
      </c>
      <c r="E68" s="451"/>
      <c r="F68" s="388"/>
    </row>
    <row r="69" spans="2:6" x14ac:dyDescent="0.2">
      <c r="B69" s="78"/>
      <c r="C69" s="244"/>
      <c r="D69" s="451"/>
      <c r="E69" s="451"/>
      <c r="F69" s="388"/>
    </row>
    <row r="70" spans="2:6" x14ac:dyDescent="0.2">
      <c r="B70" s="78"/>
      <c r="C70" s="78"/>
      <c r="D70" s="80"/>
      <c r="E70" s="76"/>
      <c r="F70" s="84"/>
    </row>
    <row r="71" spans="2:6" x14ac:dyDescent="0.2">
      <c r="B71" s="78"/>
      <c r="C71" s="454" t="s">
        <v>112</v>
      </c>
      <c r="D71" s="454"/>
      <c r="E71" s="454"/>
      <c r="F71" s="454"/>
    </row>
    <row r="72" spans="2:6" x14ac:dyDescent="0.2">
      <c r="B72" s="78"/>
      <c r="C72" s="78"/>
      <c r="D72" s="80"/>
      <c r="E72" s="76"/>
      <c r="F72" s="84"/>
    </row>
    <row r="73" spans="2:6" x14ac:dyDescent="0.2">
      <c r="B73" s="78"/>
      <c r="C73" s="78"/>
      <c r="D73" s="453" t="str">
        <f>"The "&amp;E5&amp;" recognised members with "&amp;(SUM(COUNTIF('Member recognition'!E:E,"Traditional"),COUNTIF('Member recognition'!E:E,"Event")))&amp;" prizes and awards in 2020"</f>
        <v>The 0 recognised members with 0 prizes and awards in 2020</v>
      </c>
      <c r="E73" s="453"/>
      <c r="F73" s="84"/>
    </row>
    <row r="74" spans="2:6" x14ac:dyDescent="0.2">
      <c r="B74" s="78"/>
      <c r="C74" s="78"/>
      <c r="D74" s="450" t="str">
        <f>"The "&amp;E5&amp;" celebrated members through "&amp;(SUM(COUNTIF('Member recognition'!E:E,"Member"),COUNTIF('Member recognition'!E:E,"Other")))&amp;" alternative recognition mechanisms in 2020"</f>
        <v>The 0 celebrated members through 0 alternative recognition mechanisms in 2020</v>
      </c>
      <c r="E74" s="450"/>
      <c r="F74" s="84"/>
    </row>
    <row r="75" spans="2:6" x14ac:dyDescent="0.2">
      <c r="B75" s="78"/>
      <c r="C75" s="78"/>
      <c r="D75" s="450"/>
      <c r="E75" s="450"/>
      <c r="F75" s="84"/>
    </row>
    <row r="76" spans="2:6" x14ac:dyDescent="0.2">
      <c r="B76" s="78"/>
      <c r="C76" s="78"/>
      <c r="D76" s="451" t="s">
        <v>281</v>
      </c>
      <c r="E76" s="451"/>
      <c r="F76" s="388"/>
    </row>
    <row r="77" spans="2:6" x14ac:dyDescent="0.2">
      <c r="B77" s="78"/>
      <c r="C77" s="78"/>
      <c r="D77" s="451"/>
      <c r="E77" s="451"/>
      <c r="F77" s="388"/>
    </row>
    <row r="78" spans="2:6" x14ac:dyDescent="0.2">
      <c r="B78" s="78"/>
      <c r="C78" s="78"/>
      <c r="D78" s="80"/>
      <c r="E78" s="76"/>
      <c r="F78" s="84"/>
    </row>
    <row r="79" spans="2:6" x14ac:dyDescent="0.2">
      <c r="B79" s="78"/>
      <c r="C79" s="454" t="s">
        <v>195</v>
      </c>
      <c r="D79" s="454"/>
      <c r="E79" s="454"/>
      <c r="F79" s="454"/>
    </row>
    <row r="80" spans="2:6" x14ac:dyDescent="0.2">
      <c r="B80" s="78"/>
      <c r="C80" s="78"/>
      <c r="D80" s="80"/>
      <c r="E80" s="76"/>
      <c r="F80" s="84"/>
    </row>
    <row r="81" spans="2:6" x14ac:dyDescent="0.2">
      <c r="B81" s="78"/>
      <c r="C81" s="78"/>
      <c r="D81" s="453" t="str">
        <f>"The "&amp;E5&amp;" committee are working on "&amp;(30-COUNTIF('Future Event data'!D5:D34,"0")&amp;" future events")</f>
        <v>The 0 committee are working on 0 future events</v>
      </c>
      <c r="E81" s="453"/>
      <c r="F81" s="84"/>
    </row>
    <row r="82" spans="2:6" x14ac:dyDescent="0.2">
      <c r="B82" s="78"/>
      <c r="C82" s="78"/>
      <c r="D82" s="80"/>
      <c r="E82" s="76"/>
      <c r="F82" s="84"/>
    </row>
    <row r="83" spans="2:6" x14ac:dyDescent="0.2">
      <c r="B83" s="78"/>
      <c r="C83" s="78"/>
      <c r="D83" s="451" t="s">
        <v>282</v>
      </c>
      <c r="E83" s="451"/>
      <c r="F83" s="388"/>
    </row>
    <row r="84" spans="2:6" x14ac:dyDescent="0.2">
      <c r="B84" s="78"/>
      <c r="C84" s="78"/>
      <c r="D84" s="451"/>
      <c r="E84" s="451"/>
      <c r="F84" s="388"/>
    </row>
    <row r="85" spans="2:6" x14ac:dyDescent="0.2">
      <c r="B85" s="78"/>
      <c r="C85" s="78"/>
      <c r="D85" s="80"/>
      <c r="E85" s="76"/>
      <c r="F85" s="84"/>
    </row>
  </sheetData>
  <sheetProtection selectLockedCells="1"/>
  <protectedRanges>
    <protectedRange password="C494" sqref="E5:E6 D61 E8:E9" name="Cover"/>
  </protectedRanges>
  <mergeCells count="27">
    <mergeCell ref="B3:F3"/>
    <mergeCell ref="C13:E13"/>
    <mergeCell ref="D24:E24"/>
    <mergeCell ref="D83:E84"/>
    <mergeCell ref="D74:E75"/>
    <mergeCell ref="D73:E73"/>
    <mergeCell ref="C79:F79"/>
    <mergeCell ref="D81:E81"/>
    <mergeCell ref="C5:D5"/>
    <mergeCell ref="C6:D6"/>
    <mergeCell ref="C8:D8"/>
    <mergeCell ref="C9:D9"/>
    <mergeCell ref="D76:E77"/>
    <mergeCell ref="D61:E61"/>
    <mergeCell ref="C63:F63"/>
    <mergeCell ref="D65:E65"/>
    <mergeCell ref="C71:F71"/>
    <mergeCell ref="D22:E22"/>
    <mergeCell ref="C26:F26"/>
    <mergeCell ref="C15:F15"/>
    <mergeCell ref="D21:E21"/>
    <mergeCell ref="D58:E59"/>
    <mergeCell ref="C11:E11"/>
    <mergeCell ref="C12:E12"/>
    <mergeCell ref="D68:E69"/>
    <mergeCell ref="D28:E29"/>
    <mergeCell ref="D66:E66"/>
  </mergeCells>
  <conditionalFormatting sqref="D17:D19 D25">
    <cfRule type="expression" dxfId="433" priority="10">
      <formula>$E17="Complete"</formula>
    </cfRule>
    <cfRule type="expression" dxfId="432" priority="11">
      <formula>$E17="Information still needed"</formula>
    </cfRule>
  </conditionalFormatting>
  <conditionalFormatting sqref="E17:E19">
    <cfRule type="containsText" dxfId="431" priority="9" operator="containsText" text="Please provide details">
      <formula>NOT(ISERROR(SEARCH("Please provide details",E17)))</formula>
    </cfRule>
  </conditionalFormatting>
  <conditionalFormatting sqref="E31:E55">
    <cfRule type="containsText" dxfId="430" priority="7" operator="containsText" text="Information still needed">
      <formula>NOT(ISERROR(SEARCH("Information still needed",E31)))</formula>
    </cfRule>
  </conditionalFormatting>
  <hyperlinks>
    <hyperlink ref="D31" location="Event1" display="Event 1"/>
    <hyperlink ref="D32" location="Event2" display="Event 2"/>
    <hyperlink ref="D33" location="Event3" display="Event 3"/>
    <hyperlink ref="D34" location="Event4" display="Event 4"/>
    <hyperlink ref="D35" location="Event5" display="Event 5"/>
    <hyperlink ref="D36" location="Event6" display="Event 6"/>
    <hyperlink ref="D37" location="Event7" display="Event 7"/>
    <hyperlink ref="D38" location="Event8" display="Event 8"/>
    <hyperlink ref="D39" location="Event9" display="Event 9"/>
    <hyperlink ref="D40" location="Event10" display="Event 10"/>
    <hyperlink ref="D41" location="Event11" display="Event 11"/>
    <hyperlink ref="D42" location="Event12" display="Event 12"/>
    <hyperlink ref="D43" location="Event13" display="Event 13"/>
    <hyperlink ref="D44" location="Event14" display="Event 14"/>
    <hyperlink ref="D45" location="Event15" display="Event 15"/>
    <hyperlink ref="D46" location="Event16" display="Event 16"/>
    <hyperlink ref="D47" location="Event17" display="Event 17"/>
    <hyperlink ref="D48" location="Event18" display="Event 18"/>
    <hyperlink ref="D49" location="Event19" display="Event 19"/>
    <hyperlink ref="D50" location="Event20" display="Event 20"/>
    <hyperlink ref="D51" location="Event21" display="Event 21"/>
    <hyperlink ref="D52" location="Event22" display="Event 22"/>
    <hyperlink ref="D53" location="Event23" display="Event 23"/>
    <hyperlink ref="D54" location="Event24" display="Event 24"/>
    <hyperlink ref="D55" location="Event25" display="Event 25"/>
    <hyperlink ref="D68:E69" location="'Community support'!C7" display="'Community support'!C7"/>
    <hyperlink ref="D76:E77" location="'Member recognition'!C3" display="'Member recognition'!C3"/>
    <hyperlink ref="D83:E84" location="'Future Events'!F6" display="'Future Events'!F6"/>
    <hyperlink ref="D24:E24" location="Committee!A1" display="Find more information about the current committee members on the Committee page"/>
  </hyperlink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Q50"/>
  <sheetViews>
    <sheetView zoomScaleNormal="100" workbookViewId="0">
      <selection activeCell="E7" sqref="E7"/>
    </sheetView>
  </sheetViews>
  <sheetFormatPr defaultRowHeight="12.75" x14ac:dyDescent="0.2"/>
  <cols>
    <col min="1" max="1" width="2.42578125" style="10" customWidth="1"/>
    <col min="2" max="2" width="2.42578125" style="9" customWidth="1"/>
    <col min="3" max="3" width="29" style="9" customWidth="1"/>
    <col min="4" max="4" width="2.42578125" style="9" customWidth="1"/>
    <col min="5" max="5" width="31.42578125" style="10" customWidth="1"/>
    <col min="6" max="6" width="2.42578125" style="11" customWidth="1"/>
    <col min="7" max="7" width="14.28515625" style="11" customWidth="1"/>
    <col min="8" max="8" width="2.42578125" style="11" customWidth="1"/>
    <col min="9" max="9" width="17" style="10" customWidth="1"/>
    <col min="10" max="12" width="2.42578125" style="10" customWidth="1"/>
    <col min="13" max="13" width="14.42578125" style="10" customWidth="1"/>
    <col min="14" max="14" width="12" style="10" customWidth="1"/>
    <col min="15" max="15" width="2.42578125" style="10" customWidth="1"/>
    <col min="16" max="16" width="30.5703125" style="10" customWidth="1"/>
    <col min="17" max="17" width="2.42578125" style="10" customWidth="1"/>
    <col min="18" max="16384" width="9.140625" style="10"/>
  </cols>
  <sheetData>
    <row r="2" spans="2:17" s="12" customFormat="1" x14ac:dyDescent="0.2">
      <c r="B2" s="26"/>
      <c r="C2" s="26"/>
      <c r="D2" s="26"/>
      <c r="E2" s="26"/>
      <c r="F2" s="8"/>
      <c r="G2" s="8"/>
      <c r="H2" s="8"/>
      <c r="I2" s="27"/>
      <c r="J2" s="26"/>
      <c r="L2" s="26"/>
      <c r="M2" s="26"/>
      <c r="N2" s="26"/>
      <c r="O2" s="26"/>
      <c r="P2" s="26"/>
      <c r="Q2" s="26"/>
    </row>
    <row r="3" spans="2:17" s="12" customFormat="1" ht="28.5" customHeight="1" x14ac:dyDescent="0.2">
      <c r="B3" s="26"/>
      <c r="C3" s="469" t="str">
        <f>"Please provide the details of the current "&amp;Checklist!E7&amp;" committee members. This information will be used to update our records."</f>
        <v>Please provide the details of the current  committee members. This information will be used to update our records.</v>
      </c>
      <c r="D3" s="469"/>
      <c r="E3" s="469"/>
      <c r="F3" s="469"/>
      <c r="G3" s="469"/>
      <c r="H3" s="469"/>
      <c r="I3" s="469"/>
      <c r="J3" s="26"/>
      <c r="L3" s="26"/>
      <c r="M3" s="469" t="str">
        <f>"Please provide the details of the 2021 "&amp;Checklist!E7&amp;" committee meetings."</f>
        <v>Please provide the details of the 2021  committee meetings.</v>
      </c>
      <c r="N3" s="469"/>
      <c r="O3" s="469"/>
      <c r="P3" s="469"/>
      <c r="Q3" s="26"/>
    </row>
    <row r="4" spans="2:17" s="12" customFormat="1" x14ac:dyDescent="0.2">
      <c r="B4" s="26"/>
      <c r="C4" s="469"/>
      <c r="D4" s="469"/>
      <c r="E4" s="469"/>
      <c r="F4" s="469"/>
      <c r="G4" s="469"/>
      <c r="H4" s="469"/>
      <c r="I4" s="469"/>
      <c r="J4" s="26"/>
      <c r="L4" s="26"/>
      <c r="M4" s="469"/>
      <c r="N4" s="469"/>
      <c r="O4" s="469"/>
      <c r="P4" s="469"/>
      <c r="Q4" s="26"/>
    </row>
    <row r="5" spans="2:17" s="12" customFormat="1" ht="25.5" x14ac:dyDescent="0.2">
      <c r="B5" s="26"/>
      <c r="C5" s="173" t="s">
        <v>276</v>
      </c>
      <c r="D5" s="7"/>
      <c r="E5" s="26" t="s">
        <v>464</v>
      </c>
      <c r="F5" s="8"/>
      <c r="G5" s="417" t="s">
        <v>463</v>
      </c>
      <c r="H5" s="8"/>
      <c r="I5" s="27" t="s">
        <v>13</v>
      </c>
      <c r="J5" s="26"/>
      <c r="L5" s="26"/>
      <c r="M5" s="7"/>
      <c r="N5" s="7" t="s">
        <v>18</v>
      </c>
      <c r="O5" s="7"/>
      <c r="P5" s="7" t="s">
        <v>19</v>
      </c>
      <c r="Q5" s="26"/>
    </row>
    <row r="6" spans="2:17" s="12" customFormat="1" ht="6.75" customHeight="1" x14ac:dyDescent="0.2">
      <c r="B6" s="26"/>
      <c r="C6" s="26"/>
      <c r="D6" s="26"/>
      <c r="E6" s="26"/>
      <c r="F6" s="8"/>
      <c r="G6" s="8"/>
      <c r="H6" s="8"/>
      <c r="I6" s="27"/>
      <c r="J6" s="26"/>
      <c r="L6" s="26"/>
      <c r="M6" s="26"/>
      <c r="N6" s="26"/>
      <c r="O6" s="26"/>
      <c r="P6" s="26"/>
      <c r="Q6" s="26"/>
    </row>
    <row r="7" spans="2:17" x14ac:dyDescent="0.2">
      <c r="B7" s="5"/>
      <c r="C7" s="5" t="s">
        <v>10</v>
      </c>
      <c r="D7" s="5"/>
      <c r="E7" s="67"/>
      <c r="F7" s="4"/>
      <c r="G7" s="67"/>
      <c r="H7" s="4"/>
      <c r="I7" s="67"/>
      <c r="J7" s="2"/>
      <c r="L7" s="2"/>
      <c r="M7" s="5" t="s">
        <v>20</v>
      </c>
      <c r="N7" s="145"/>
      <c r="O7" s="2"/>
      <c r="P7" s="67"/>
      <c r="Q7" s="2"/>
    </row>
    <row r="8" spans="2:17" x14ac:dyDescent="0.2">
      <c r="B8" s="5"/>
      <c r="C8" s="5"/>
      <c r="D8" s="5"/>
      <c r="E8" s="2"/>
      <c r="F8" s="3"/>
      <c r="G8" s="3"/>
      <c r="H8" s="3"/>
      <c r="I8" s="2"/>
      <c r="J8" s="2"/>
      <c r="L8" s="2"/>
      <c r="M8" s="5"/>
      <c r="N8" s="2"/>
      <c r="O8" s="2"/>
      <c r="P8" s="2"/>
      <c r="Q8" s="2"/>
    </row>
    <row r="9" spans="2:17" x14ac:dyDescent="0.2">
      <c r="B9" s="5"/>
      <c r="C9" s="5" t="s">
        <v>12</v>
      </c>
      <c r="D9" s="5"/>
      <c r="E9" s="67"/>
      <c r="F9" s="4"/>
      <c r="G9" s="67"/>
      <c r="H9" s="4"/>
      <c r="I9" s="67"/>
      <c r="J9" s="2"/>
      <c r="L9" s="2"/>
      <c r="M9" s="5" t="s">
        <v>21</v>
      </c>
      <c r="N9" s="145"/>
      <c r="O9" s="2"/>
      <c r="P9" s="67"/>
      <c r="Q9" s="2"/>
    </row>
    <row r="10" spans="2:17" x14ac:dyDescent="0.2">
      <c r="B10" s="5"/>
      <c r="C10" s="5"/>
      <c r="D10" s="5"/>
      <c r="E10" s="2"/>
      <c r="F10" s="3"/>
      <c r="G10" s="3"/>
      <c r="H10" s="3"/>
      <c r="I10" s="2"/>
      <c r="J10" s="2"/>
      <c r="L10" s="2"/>
      <c r="M10" s="5"/>
      <c r="N10" s="2"/>
      <c r="O10" s="2"/>
      <c r="P10" s="2"/>
      <c r="Q10" s="2"/>
    </row>
    <row r="11" spans="2:17" x14ac:dyDescent="0.2">
      <c r="B11" s="5"/>
      <c r="C11" s="5" t="s">
        <v>11</v>
      </c>
      <c r="D11" s="5"/>
      <c r="E11" s="67"/>
      <c r="F11" s="4"/>
      <c r="G11" s="67"/>
      <c r="H11" s="4"/>
      <c r="I11" s="67"/>
      <c r="J11" s="2"/>
      <c r="L11" s="2"/>
      <c r="M11" s="5" t="s">
        <v>22</v>
      </c>
      <c r="N11" s="67"/>
      <c r="O11" s="2"/>
      <c r="P11" s="67"/>
      <c r="Q11" s="2"/>
    </row>
    <row r="12" spans="2:17" x14ac:dyDescent="0.2">
      <c r="B12" s="5"/>
      <c r="C12" s="5"/>
      <c r="D12" s="5"/>
      <c r="E12" s="2"/>
      <c r="F12" s="3"/>
      <c r="G12" s="3"/>
      <c r="H12" s="3"/>
      <c r="I12" s="2"/>
      <c r="J12" s="2"/>
      <c r="L12" s="2"/>
      <c r="M12" s="5"/>
      <c r="N12" s="2"/>
      <c r="O12" s="2"/>
      <c r="P12" s="2"/>
      <c r="Q12" s="2"/>
    </row>
    <row r="13" spans="2:17" x14ac:dyDescent="0.2">
      <c r="B13" s="5"/>
      <c r="C13" s="342"/>
      <c r="D13" s="5"/>
      <c r="E13" s="67"/>
      <c r="F13" s="3"/>
      <c r="G13" s="67"/>
      <c r="H13" s="3"/>
      <c r="I13" s="67"/>
      <c r="J13" s="2"/>
      <c r="L13" s="2"/>
      <c r="M13" s="5" t="s">
        <v>23</v>
      </c>
      <c r="N13" s="67"/>
      <c r="O13" s="2"/>
      <c r="P13" s="67"/>
      <c r="Q13" s="2"/>
    </row>
    <row r="14" spans="2:17" x14ac:dyDescent="0.2">
      <c r="B14" s="5"/>
      <c r="C14" s="342"/>
      <c r="D14" s="5"/>
      <c r="E14" s="67"/>
      <c r="F14" s="3"/>
      <c r="G14" s="67"/>
      <c r="H14" s="3"/>
      <c r="I14" s="67"/>
      <c r="J14" s="2"/>
      <c r="L14" s="2"/>
      <c r="M14" s="5"/>
      <c r="N14" s="2"/>
      <c r="O14" s="2"/>
      <c r="P14" s="2"/>
      <c r="Q14" s="2"/>
    </row>
    <row r="15" spans="2:17" x14ac:dyDescent="0.2">
      <c r="B15" s="5"/>
      <c r="C15" s="342"/>
      <c r="D15" s="5"/>
      <c r="E15" s="67"/>
      <c r="F15" s="3"/>
      <c r="G15" s="67"/>
      <c r="H15" s="3"/>
      <c r="I15" s="67"/>
      <c r="J15" s="2"/>
      <c r="L15" s="2"/>
      <c r="M15" s="5" t="s">
        <v>24</v>
      </c>
      <c r="N15" s="67"/>
      <c r="O15" s="2"/>
      <c r="P15" s="67"/>
      <c r="Q15" s="2"/>
    </row>
    <row r="16" spans="2:17" x14ac:dyDescent="0.2">
      <c r="B16" s="5"/>
      <c r="C16" s="342"/>
      <c r="D16" s="5"/>
      <c r="E16" s="67"/>
      <c r="F16" s="3"/>
      <c r="G16" s="67"/>
      <c r="H16" s="3"/>
      <c r="I16" s="67"/>
      <c r="J16" s="2"/>
      <c r="L16" s="2"/>
      <c r="M16" s="5"/>
      <c r="N16" s="2"/>
      <c r="O16" s="2"/>
      <c r="P16" s="2"/>
      <c r="Q16" s="2"/>
    </row>
    <row r="17" spans="2:17" x14ac:dyDescent="0.2">
      <c r="B17" s="5"/>
      <c r="C17" s="342"/>
      <c r="D17" s="5"/>
      <c r="E17" s="67"/>
      <c r="F17" s="3"/>
      <c r="G17" s="67"/>
      <c r="H17" s="3"/>
      <c r="I17" s="67"/>
      <c r="J17" s="2"/>
      <c r="L17" s="2"/>
      <c r="M17" s="5" t="s">
        <v>487</v>
      </c>
      <c r="N17" s="67"/>
      <c r="O17" s="2"/>
      <c r="P17" s="67"/>
      <c r="Q17" s="2"/>
    </row>
    <row r="18" spans="2:17" x14ac:dyDescent="0.2">
      <c r="B18" s="5"/>
      <c r="C18" s="342"/>
      <c r="D18" s="5"/>
      <c r="E18" s="67"/>
      <c r="F18" s="3"/>
      <c r="G18" s="67"/>
      <c r="H18" s="3"/>
      <c r="I18" s="67"/>
      <c r="J18" s="2"/>
      <c r="L18" s="2"/>
      <c r="M18" s="5"/>
      <c r="N18" s="2"/>
      <c r="O18" s="2"/>
      <c r="P18" s="2"/>
      <c r="Q18" s="2"/>
    </row>
    <row r="19" spans="2:17" x14ac:dyDescent="0.2">
      <c r="B19" s="5"/>
      <c r="C19" s="342"/>
      <c r="D19" s="5"/>
      <c r="E19" s="67"/>
      <c r="F19" s="3"/>
      <c r="G19" s="67"/>
      <c r="H19" s="3"/>
      <c r="I19" s="67"/>
      <c r="J19" s="2"/>
      <c r="L19" s="2"/>
      <c r="M19" s="5" t="s">
        <v>25</v>
      </c>
      <c r="N19" s="67"/>
      <c r="O19" s="2"/>
      <c r="P19" s="67"/>
      <c r="Q19" s="2"/>
    </row>
    <row r="20" spans="2:17" x14ac:dyDescent="0.2">
      <c r="B20" s="5"/>
      <c r="C20" s="342"/>
      <c r="D20" s="5"/>
      <c r="E20" s="67"/>
      <c r="F20" s="3"/>
      <c r="G20" s="67"/>
      <c r="H20" s="3"/>
      <c r="I20" s="67"/>
      <c r="J20" s="2"/>
      <c r="L20" s="2"/>
      <c r="M20" s="5"/>
      <c r="N20" s="2"/>
      <c r="O20" s="2"/>
      <c r="P20" s="2"/>
      <c r="Q20" s="2"/>
    </row>
    <row r="21" spans="2:17" x14ac:dyDescent="0.2">
      <c r="B21" s="5"/>
      <c r="C21" s="342"/>
      <c r="D21" s="5"/>
      <c r="E21" s="67"/>
      <c r="F21" s="3"/>
      <c r="G21" s="67"/>
      <c r="H21" s="3"/>
      <c r="I21" s="67"/>
      <c r="J21" s="2"/>
      <c r="L21" s="2"/>
      <c r="M21" s="5" t="s">
        <v>26</v>
      </c>
      <c r="N21" s="67"/>
      <c r="O21" s="2"/>
      <c r="P21" s="67"/>
      <c r="Q21" s="2"/>
    </row>
    <row r="22" spans="2:17" x14ac:dyDescent="0.2">
      <c r="B22" s="5"/>
      <c r="C22" s="342"/>
      <c r="D22" s="5"/>
      <c r="E22" s="67"/>
      <c r="F22" s="3"/>
      <c r="G22" s="67"/>
      <c r="H22" s="3"/>
      <c r="I22" s="67"/>
      <c r="J22" s="2"/>
      <c r="L22" s="2"/>
      <c r="M22" s="5"/>
      <c r="N22" s="2"/>
      <c r="O22" s="2"/>
      <c r="P22" s="2"/>
      <c r="Q22" s="2"/>
    </row>
    <row r="23" spans="2:17" x14ac:dyDescent="0.2">
      <c r="B23" s="5"/>
      <c r="C23" s="342"/>
      <c r="D23" s="5"/>
      <c r="E23" s="67"/>
      <c r="F23" s="3"/>
      <c r="G23" s="67"/>
      <c r="H23" s="3"/>
      <c r="I23" s="67"/>
      <c r="J23" s="2"/>
      <c r="L23" s="2"/>
      <c r="M23" s="5" t="s">
        <v>27</v>
      </c>
      <c r="N23" s="67"/>
      <c r="O23" s="2"/>
      <c r="P23" s="67"/>
      <c r="Q23" s="2"/>
    </row>
    <row r="24" spans="2:17" x14ac:dyDescent="0.2">
      <c r="B24" s="5"/>
      <c r="C24" s="342"/>
      <c r="D24" s="5"/>
      <c r="E24" s="67"/>
      <c r="F24" s="3"/>
      <c r="G24" s="67"/>
      <c r="H24" s="3"/>
      <c r="I24" s="67"/>
      <c r="J24" s="2"/>
      <c r="L24" s="2"/>
      <c r="M24" s="5"/>
      <c r="N24" s="2"/>
      <c r="O24" s="2"/>
      <c r="P24" s="2"/>
      <c r="Q24" s="2"/>
    </row>
    <row r="25" spans="2:17" x14ac:dyDescent="0.2">
      <c r="B25" s="5"/>
      <c r="C25" s="342"/>
      <c r="D25" s="5"/>
      <c r="E25" s="67"/>
      <c r="F25" s="3"/>
      <c r="G25" s="67"/>
      <c r="H25" s="3"/>
      <c r="I25" s="67"/>
      <c r="J25" s="2"/>
      <c r="L25" s="2"/>
      <c r="M25" s="5" t="s">
        <v>28</v>
      </c>
      <c r="N25" s="67"/>
      <c r="O25" s="2"/>
      <c r="P25" s="67"/>
      <c r="Q25" s="2"/>
    </row>
    <row r="26" spans="2:17" x14ac:dyDescent="0.2">
      <c r="B26" s="5"/>
      <c r="C26" s="342"/>
      <c r="D26" s="5"/>
      <c r="E26" s="67"/>
      <c r="F26" s="3"/>
      <c r="G26" s="67"/>
      <c r="H26" s="3"/>
      <c r="I26" s="67"/>
      <c r="J26" s="2"/>
      <c r="L26" s="2"/>
      <c r="M26" s="2"/>
      <c r="N26" s="2"/>
      <c r="O26" s="2"/>
      <c r="P26" s="2"/>
      <c r="Q26" s="2"/>
    </row>
    <row r="27" spans="2:17" x14ac:dyDescent="0.2">
      <c r="B27" s="5"/>
      <c r="C27" s="342"/>
      <c r="D27" s="5"/>
      <c r="E27" s="67"/>
      <c r="F27" s="3"/>
      <c r="G27" s="67"/>
      <c r="H27" s="3"/>
      <c r="I27" s="67"/>
      <c r="J27" s="2"/>
      <c r="L27" s="2"/>
      <c r="M27" s="5" t="s">
        <v>120</v>
      </c>
      <c r="N27" s="67"/>
      <c r="O27" s="2"/>
      <c r="P27" s="67"/>
      <c r="Q27" s="2"/>
    </row>
    <row r="28" spans="2:17" x14ac:dyDescent="0.2">
      <c r="B28" s="5"/>
      <c r="C28" s="342"/>
      <c r="D28" s="5"/>
      <c r="E28" s="67"/>
      <c r="F28" s="3"/>
      <c r="G28" s="67"/>
      <c r="H28" s="3"/>
      <c r="I28" s="67"/>
      <c r="J28" s="2"/>
      <c r="L28" s="2"/>
      <c r="M28" s="5"/>
      <c r="N28" s="2"/>
      <c r="O28" s="2"/>
      <c r="P28" s="2"/>
      <c r="Q28" s="2"/>
    </row>
    <row r="29" spans="2:17" ht="12.75" customHeight="1" x14ac:dyDescent="0.2">
      <c r="B29" s="5"/>
      <c r="C29" s="342"/>
      <c r="D29" s="5"/>
      <c r="E29" s="67"/>
      <c r="F29" s="3"/>
      <c r="G29" s="67"/>
      <c r="H29" s="3"/>
      <c r="I29" s="67"/>
      <c r="J29" s="2"/>
      <c r="L29" s="2"/>
      <c r="M29" s="5" t="s">
        <v>121</v>
      </c>
      <c r="N29" s="67"/>
      <c r="O29" s="2"/>
      <c r="P29" s="67"/>
      <c r="Q29" s="2"/>
    </row>
    <row r="30" spans="2:17" ht="12.75" customHeight="1" x14ac:dyDescent="0.2">
      <c r="B30" s="5"/>
      <c r="C30" s="342"/>
      <c r="D30" s="5"/>
      <c r="E30" s="67"/>
      <c r="F30" s="3"/>
      <c r="G30" s="67"/>
      <c r="H30" s="3"/>
      <c r="I30" s="67"/>
      <c r="J30" s="2"/>
      <c r="L30" s="2"/>
      <c r="M30" s="2"/>
      <c r="N30" s="2"/>
      <c r="O30" s="2"/>
      <c r="P30" s="2"/>
      <c r="Q30" s="2"/>
    </row>
    <row r="31" spans="2:17" x14ac:dyDescent="0.2">
      <c r="B31" s="5"/>
      <c r="C31" s="342"/>
      <c r="D31" s="5"/>
      <c r="E31" s="67"/>
      <c r="F31" s="3"/>
      <c r="G31" s="67"/>
      <c r="H31" s="3"/>
      <c r="I31" s="67"/>
      <c r="J31" s="2"/>
      <c r="L31" s="2"/>
      <c r="M31" s="5" t="s">
        <v>460</v>
      </c>
      <c r="N31" s="67"/>
      <c r="O31" s="2"/>
      <c r="P31" s="67"/>
      <c r="Q31" s="2"/>
    </row>
    <row r="32" spans="2:17" x14ac:dyDescent="0.2">
      <c r="B32" s="5"/>
      <c r="C32" s="342"/>
      <c r="D32" s="5"/>
      <c r="E32" s="67"/>
      <c r="F32" s="3"/>
      <c r="G32" s="67"/>
      <c r="H32" s="3"/>
      <c r="I32" s="67"/>
      <c r="J32" s="2"/>
      <c r="L32" s="2"/>
      <c r="M32" s="5"/>
      <c r="N32" s="2"/>
      <c r="O32" s="2"/>
      <c r="P32" s="2"/>
      <c r="Q32" s="2"/>
    </row>
    <row r="33" spans="2:17" x14ac:dyDescent="0.2">
      <c r="B33" s="5"/>
      <c r="C33" s="342"/>
      <c r="D33" s="5"/>
      <c r="E33" s="67"/>
      <c r="F33" s="3"/>
      <c r="G33" s="67"/>
      <c r="H33" s="3"/>
      <c r="I33" s="67"/>
      <c r="J33" s="2"/>
      <c r="L33" s="2"/>
      <c r="M33" s="5" t="s">
        <v>461</v>
      </c>
      <c r="N33" s="67"/>
      <c r="O33" s="2"/>
      <c r="P33" s="67"/>
      <c r="Q33" s="2"/>
    </row>
    <row r="34" spans="2:17" x14ac:dyDescent="0.2">
      <c r="B34" s="5"/>
      <c r="C34" s="342"/>
      <c r="D34" s="5"/>
      <c r="E34" s="67"/>
      <c r="F34" s="3"/>
      <c r="G34" s="67"/>
      <c r="H34" s="3"/>
      <c r="I34" s="67"/>
      <c r="J34" s="2"/>
      <c r="L34" s="2"/>
      <c r="M34" s="59"/>
      <c r="N34" s="59"/>
      <c r="O34" s="59"/>
      <c r="P34" s="59"/>
      <c r="Q34" s="2"/>
    </row>
    <row r="35" spans="2:17" x14ac:dyDescent="0.2">
      <c r="B35" s="5"/>
      <c r="C35" s="342"/>
      <c r="D35" s="5"/>
      <c r="E35" s="67"/>
      <c r="F35" s="3"/>
      <c r="G35" s="67"/>
      <c r="H35" s="3"/>
      <c r="I35" s="67"/>
      <c r="J35" s="2"/>
      <c r="L35" s="2"/>
      <c r="M35" s="5" t="s">
        <v>462</v>
      </c>
      <c r="N35" s="67"/>
      <c r="O35" s="2"/>
      <c r="P35" s="67"/>
      <c r="Q35" s="2"/>
    </row>
    <row r="36" spans="2:17" ht="12.75" customHeight="1" x14ac:dyDescent="0.2">
      <c r="B36" s="5"/>
      <c r="C36" s="342"/>
      <c r="D36" s="5"/>
      <c r="E36" s="67"/>
      <c r="F36" s="3"/>
      <c r="G36" s="67"/>
      <c r="H36" s="3"/>
      <c r="I36" s="67"/>
      <c r="J36" s="2"/>
      <c r="L36" s="2"/>
      <c r="M36" s="59"/>
      <c r="N36" s="59"/>
      <c r="O36" s="59"/>
      <c r="P36" s="59"/>
      <c r="Q36" s="2"/>
    </row>
    <row r="37" spans="2:17" x14ac:dyDescent="0.2">
      <c r="B37" s="5"/>
      <c r="C37" s="342"/>
      <c r="D37" s="5"/>
      <c r="E37" s="67"/>
      <c r="F37" s="3"/>
      <c r="G37" s="67"/>
      <c r="H37" s="3"/>
      <c r="I37" s="67"/>
      <c r="J37" s="2"/>
      <c r="L37" s="2"/>
      <c r="M37" s="471" t="s">
        <v>459</v>
      </c>
      <c r="N37" s="471"/>
      <c r="O37" s="471"/>
      <c r="P37" s="471"/>
      <c r="Q37" s="2"/>
    </row>
    <row r="38" spans="2:17" x14ac:dyDescent="0.2">
      <c r="B38" s="5"/>
      <c r="C38" s="342"/>
      <c r="D38" s="5"/>
      <c r="E38" s="67"/>
      <c r="F38" s="3"/>
      <c r="G38" s="67"/>
      <c r="H38" s="3"/>
      <c r="I38" s="67"/>
      <c r="J38" s="2"/>
      <c r="L38" s="2"/>
      <c r="M38" s="471"/>
      <c r="N38" s="471"/>
      <c r="O38" s="471"/>
      <c r="P38" s="471"/>
      <c r="Q38" s="2"/>
    </row>
    <row r="39" spans="2:17" x14ac:dyDescent="0.2">
      <c r="B39" s="5"/>
      <c r="C39" s="342"/>
      <c r="D39" s="5"/>
      <c r="E39" s="67"/>
      <c r="F39" s="3"/>
      <c r="G39" s="67"/>
      <c r="H39" s="3"/>
      <c r="I39" s="67"/>
      <c r="J39" s="2"/>
      <c r="L39" s="2"/>
      <c r="M39" s="471"/>
      <c r="N39" s="471"/>
      <c r="O39" s="471"/>
      <c r="P39" s="471"/>
      <c r="Q39" s="2"/>
    </row>
    <row r="40" spans="2:17" x14ac:dyDescent="0.2">
      <c r="B40" s="5"/>
      <c r="C40" s="82"/>
      <c r="D40" s="78"/>
      <c r="E40" s="84"/>
      <c r="F40" s="84"/>
      <c r="G40" s="84"/>
      <c r="H40" s="84"/>
      <c r="I40" s="84"/>
      <c r="J40" s="2"/>
      <c r="L40" s="2"/>
      <c r="M40" s="471"/>
      <c r="N40" s="471"/>
      <c r="O40" s="471"/>
      <c r="P40" s="471"/>
      <c r="Q40" s="2"/>
    </row>
    <row r="41" spans="2:17" x14ac:dyDescent="0.2">
      <c r="B41" s="5"/>
      <c r="C41" s="470" t="s">
        <v>469</v>
      </c>
      <c r="D41" s="470"/>
      <c r="E41" s="470"/>
      <c r="F41" s="470"/>
      <c r="G41" s="470"/>
      <c r="H41" s="470"/>
      <c r="I41" s="470"/>
      <c r="J41" s="2"/>
      <c r="L41" s="2"/>
      <c r="M41" s="471"/>
      <c r="N41" s="471"/>
      <c r="O41" s="471"/>
      <c r="P41" s="471"/>
      <c r="Q41" s="2"/>
    </row>
    <row r="42" spans="2:17" x14ac:dyDescent="0.2">
      <c r="B42" s="5"/>
      <c r="C42" s="505"/>
      <c r="D42" s="502"/>
      <c r="E42" s="502"/>
      <c r="F42" s="502"/>
      <c r="G42" s="502"/>
      <c r="H42" s="502"/>
      <c r="I42" s="506"/>
      <c r="J42" s="2"/>
      <c r="L42" s="2"/>
      <c r="M42" s="471"/>
      <c r="N42" s="471"/>
      <c r="O42" s="471"/>
      <c r="P42" s="471"/>
      <c r="Q42" s="2"/>
    </row>
    <row r="43" spans="2:17" x14ac:dyDescent="0.2">
      <c r="B43" s="5"/>
      <c r="C43" s="507"/>
      <c r="D43" s="503"/>
      <c r="E43" s="503"/>
      <c r="F43" s="503"/>
      <c r="G43" s="503"/>
      <c r="H43" s="503"/>
      <c r="I43" s="508"/>
      <c r="J43" s="2"/>
      <c r="L43" s="2"/>
      <c r="M43" s="471"/>
      <c r="N43" s="471"/>
      <c r="O43" s="471"/>
      <c r="P43" s="471"/>
      <c r="Q43" s="2"/>
    </row>
    <row r="44" spans="2:17" x14ac:dyDescent="0.2">
      <c r="B44" s="5"/>
      <c r="C44" s="507"/>
      <c r="D44" s="503"/>
      <c r="E44" s="503"/>
      <c r="F44" s="503"/>
      <c r="G44" s="503"/>
      <c r="H44" s="503"/>
      <c r="I44" s="508"/>
      <c r="J44" s="2"/>
      <c r="L44" s="2"/>
      <c r="M44" s="471"/>
      <c r="N44" s="471"/>
      <c r="O44" s="471"/>
      <c r="P44" s="471"/>
      <c r="Q44" s="2"/>
    </row>
    <row r="45" spans="2:17" x14ac:dyDescent="0.2">
      <c r="B45" s="5"/>
      <c r="C45" s="507"/>
      <c r="D45" s="503"/>
      <c r="E45" s="503"/>
      <c r="F45" s="503"/>
      <c r="G45" s="503"/>
      <c r="H45" s="503"/>
      <c r="I45" s="508"/>
      <c r="J45" s="2"/>
      <c r="L45" s="2"/>
      <c r="M45" s="468" t="s">
        <v>451</v>
      </c>
      <c r="N45" s="468"/>
      <c r="O45" s="468"/>
      <c r="P45" s="468"/>
      <c r="Q45" s="2"/>
    </row>
    <row r="46" spans="2:17" x14ac:dyDescent="0.2">
      <c r="B46" s="5"/>
      <c r="C46" s="509"/>
      <c r="D46" s="504"/>
      <c r="E46" s="504"/>
      <c r="F46" s="504"/>
      <c r="G46" s="504"/>
      <c r="H46" s="504"/>
      <c r="I46" s="510"/>
      <c r="J46" s="2"/>
      <c r="L46" s="2"/>
      <c r="M46" s="468"/>
      <c r="N46" s="468"/>
      <c r="O46" s="468"/>
      <c r="P46" s="468"/>
      <c r="Q46" s="2"/>
    </row>
    <row r="47" spans="2:17" x14ac:dyDescent="0.2">
      <c r="B47" s="5"/>
      <c r="C47" s="165"/>
      <c r="D47" s="165"/>
      <c r="E47" s="165"/>
      <c r="F47" s="165"/>
      <c r="G47" s="165"/>
      <c r="H47" s="165"/>
      <c r="I47" s="165"/>
      <c r="J47" s="2"/>
      <c r="L47" s="2"/>
      <c r="M47" s="165"/>
      <c r="N47" s="165"/>
      <c r="O47" s="165"/>
      <c r="P47" s="165"/>
      <c r="Q47" s="2"/>
    </row>
    <row r="48" spans="2:17" x14ac:dyDescent="0.2">
      <c r="B48" s="5"/>
      <c r="C48" s="467" t="s">
        <v>270</v>
      </c>
      <c r="D48" s="467"/>
      <c r="E48" s="467"/>
      <c r="F48" s="467"/>
      <c r="G48" s="467"/>
      <c r="H48" s="467"/>
      <c r="I48" s="467"/>
      <c r="J48" s="2"/>
      <c r="L48" s="2"/>
      <c r="M48" s="467" t="s">
        <v>270</v>
      </c>
      <c r="N48" s="467"/>
      <c r="O48" s="467"/>
      <c r="P48" s="467"/>
      <c r="Q48" s="2"/>
    </row>
    <row r="49" spans="2:17" x14ac:dyDescent="0.2">
      <c r="B49" s="76"/>
      <c r="C49" s="467"/>
      <c r="D49" s="467"/>
      <c r="E49" s="467"/>
      <c r="F49" s="467"/>
      <c r="G49" s="467"/>
      <c r="H49" s="467"/>
      <c r="I49" s="467"/>
      <c r="J49" s="76"/>
      <c r="L49" s="76"/>
      <c r="M49" s="467"/>
      <c r="N49" s="467"/>
      <c r="O49" s="467"/>
      <c r="P49" s="467"/>
      <c r="Q49" s="76"/>
    </row>
    <row r="50" spans="2:17" x14ac:dyDescent="0.2">
      <c r="B50" s="2"/>
      <c r="C50" s="2"/>
      <c r="D50" s="2"/>
      <c r="E50" s="2"/>
      <c r="F50" s="2"/>
      <c r="G50" s="2"/>
      <c r="H50" s="2"/>
      <c r="I50" s="2"/>
      <c r="J50" s="2"/>
      <c r="L50" s="2"/>
      <c r="M50" s="2"/>
      <c r="N50" s="2"/>
      <c r="O50" s="2"/>
      <c r="P50" s="2"/>
      <c r="Q50" s="2"/>
    </row>
  </sheetData>
  <sheetProtection algorithmName="SHA-512" hashValue="NRVkKFeHvCjhvWmH0UUKp1uylQMF5OdC32iv5bPnt1xKOFQuVDG+T4TIijiaFops12tQQN1YBLgE55zRX6/cNQ==" saltValue="kGnhQ4XvK/vVSr7fcEeaEQ==" spinCount="100000" sheet="1" selectLockedCells="1"/>
  <mergeCells count="8">
    <mergeCell ref="M48:P49"/>
    <mergeCell ref="C48:I49"/>
    <mergeCell ref="M45:P46"/>
    <mergeCell ref="M3:P4"/>
    <mergeCell ref="C3:I4"/>
    <mergeCell ref="C41:I41"/>
    <mergeCell ref="C42:I46"/>
    <mergeCell ref="M37:P44"/>
  </mergeCells>
  <hyperlinks>
    <hyperlink ref="M45:P46" r:id="rId1" display="Cick here to send your minutes to the Networks team"/>
    <hyperlink ref="C48:I49" location="Checklist!C10" display="Click here to go back to the cover page"/>
    <hyperlink ref="M48:P49" location="Checklist!C10" display="Click here to go back to the cover page"/>
  </hyperlink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32"/>
  <sheetViews>
    <sheetView zoomScale="85" zoomScaleNormal="85" workbookViewId="0">
      <selection activeCell="E23" sqref="E23"/>
    </sheetView>
  </sheetViews>
  <sheetFormatPr defaultRowHeight="12.75" x14ac:dyDescent="0.2"/>
  <cols>
    <col min="1" max="1" width="21.85546875" customWidth="1"/>
    <col min="2" max="2" width="18.28515625" customWidth="1"/>
    <col min="3" max="3" width="15.85546875" bestFit="1" customWidth="1"/>
    <col min="4" max="4" width="21" bestFit="1" customWidth="1"/>
    <col min="5" max="6" width="21" customWidth="1"/>
    <col min="7" max="7" width="21.85546875" customWidth="1"/>
    <col min="8" max="8" width="17.85546875" customWidth="1"/>
    <col min="9" max="9" width="18.140625" bestFit="1" customWidth="1"/>
    <col min="10" max="10" width="13.85546875" customWidth="1"/>
  </cols>
  <sheetData>
    <row r="1" spans="1:10" ht="22.5" customHeight="1" x14ac:dyDescent="0.2">
      <c r="A1" s="472" t="s">
        <v>114</v>
      </c>
      <c r="B1" s="473"/>
      <c r="C1" s="472" t="s">
        <v>475</v>
      </c>
      <c r="D1" s="473"/>
      <c r="E1" s="472" t="s">
        <v>480</v>
      </c>
      <c r="F1" s="473"/>
      <c r="G1" s="472" t="s">
        <v>111</v>
      </c>
      <c r="H1" s="474"/>
      <c r="I1" s="474"/>
      <c r="J1" s="473"/>
    </row>
    <row r="2" spans="1:10" s="426" customFormat="1" ht="21" customHeight="1" x14ac:dyDescent="0.2">
      <c r="A2" s="281" t="s">
        <v>113</v>
      </c>
      <c r="B2" s="274" t="s">
        <v>17</v>
      </c>
      <c r="C2" s="424" t="s">
        <v>474</v>
      </c>
      <c r="D2" s="425" t="s">
        <v>476</v>
      </c>
      <c r="E2" s="427" t="s">
        <v>481</v>
      </c>
      <c r="F2" s="427" t="s">
        <v>482</v>
      </c>
      <c r="G2" s="424" t="s">
        <v>477</v>
      </c>
      <c r="H2" s="427" t="s">
        <v>478</v>
      </c>
      <c r="I2" s="427" t="s">
        <v>463</v>
      </c>
      <c r="J2" s="425" t="s">
        <v>479</v>
      </c>
    </row>
    <row r="3" spans="1:10" x14ac:dyDescent="0.2">
      <c r="A3" s="31">
        <f>Checklist!$E$7</f>
        <v>0</v>
      </c>
      <c r="B3" s="32">
        <f>Checklist!$E$8</f>
        <v>0</v>
      </c>
      <c r="C3" s="420">
        <f>Checklist!$D$76</f>
        <v>0</v>
      </c>
      <c r="D3" s="421">
        <f>Committee!$C$42</f>
        <v>0</v>
      </c>
      <c r="E3" s="429">
        <f>COUNTA(Committee!$N$7:$N$35)</f>
        <v>0</v>
      </c>
      <c r="F3" s="429"/>
      <c r="G3" s="428" t="s">
        <v>10</v>
      </c>
      <c r="H3" s="429">
        <f>Chair</f>
        <v>0</v>
      </c>
      <c r="I3" s="429">
        <f>Committee!G7</f>
        <v>0</v>
      </c>
      <c r="J3" s="421">
        <f>Committee!I7</f>
        <v>0</v>
      </c>
    </row>
    <row r="4" spans="1:10" x14ac:dyDescent="0.2">
      <c r="A4" s="31">
        <f>Checklist!$E$7</f>
        <v>0</v>
      </c>
      <c r="B4" s="32">
        <f>Checklist!$E$8</f>
        <v>0</v>
      </c>
      <c r="C4" s="31">
        <f>Checklist!$D$76</f>
        <v>0</v>
      </c>
      <c r="D4" s="422">
        <f>Committee!$C$42</f>
        <v>0</v>
      </c>
      <c r="E4" s="23">
        <f>COUNTA(Committee!$N$7:$N$35)</f>
        <v>0</v>
      </c>
      <c r="F4" s="23"/>
      <c r="G4" s="430" t="s">
        <v>12</v>
      </c>
      <c r="H4" s="23">
        <f>Secretary</f>
        <v>0</v>
      </c>
      <c r="I4" s="23">
        <f>Committee!G9</f>
        <v>0</v>
      </c>
      <c r="J4" s="422">
        <f>Committee!I9</f>
        <v>0</v>
      </c>
    </row>
    <row r="5" spans="1:10" x14ac:dyDescent="0.2">
      <c r="A5" s="31">
        <f>Checklist!$E$7</f>
        <v>0</v>
      </c>
      <c r="B5" s="32">
        <f>Checklist!$E$8</f>
        <v>0</v>
      </c>
      <c r="C5" s="31">
        <f>Checklist!$D$76</f>
        <v>0</v>
      </c>
      <c r="D5" s="422">
        <f>Committee!$C$42</f>
        <v>0</v>
      </c>
      <c r="E5" s="23">
        <f>COUNTA(Committee!$N$7:$N$35)</f>
        <v>0</v>
      </c>
      <c r="F5" s="23"/>
      <c r="G5" s="430" t="s">
        <v>11</v>
      </c>
      <c r="H5" s="23">
        <f>Treasurer</f>
        <v>0</v>
      </c>
      <c r="I5" s="23">
        <f>Committee!G11</f>
        <v>0</v>
      </c>
      <c r="J5" s="422">
        <f>Committee!I11</f>
        <v>0</v>
      </c>
    </row>
    <row r="6" spans="1:10" x14ac:dyDescent="0.2">
      <c r="A6" s="31">
        <f>Checklist!$E$7</f>
        <v>0</v>
      </c>
      <c r="B6" s="32">
        <f>Checklist!$E$8</f>
        <v>0</v>
      </c>
      <c r="C6" s="31">
        <f>Checklist!$D$76</f>
        <v>0</v>
      </c>
      <c r="D6" s="422">
        <f>Committee!$C$42</f>
        <v>0</v>
      </c>
      <c r="E6" s="23">
        <f>COUNTA(Committee!$N$7:$N$35)</f>
        <v>0</v>
      </c>
      <c r="F6" s="23"/>
      <c r="G6" s="430">
        <f>Committee!C13</f>
        <v>0</v>
      </c>
      <c r="H6" s="23">
        <f>Committee!E13</f>
        <v>0</v>
      </c>
      <c r="I6" s="23">
        <f>Committee!G13</f>
        <v>0</v>
      </c>
      <c r="J6" s="422">
        <f>Committee!I13</f>
        <v>0</v>
      </c>
    </row>
    <row r="7" spans="1:10" x14ac:dyDescent="0.2">
      <c r="A7" s="31">
        <f>Checklist!$E$7</f>
        <v>0</v>
      </c>
      <c r="B7" s="32">
        <f>Checklist!$E$8</f>
        <v>0</v>
      </c>
      <c r="C7" s="31">
        <f>Checklist!$D$76</f>
        <v>0</v>
      </c>
      <c r="D7" s="422">
        <f>Committee!$C$42</f>
        <v>0</v>
      </c>
      <c r="E7" s="23">
        <f>COUNTA(Committee!$N$7:$N$35)</f>
        <v>0</v>
      </c>
      <c r="F7" s="23"/>
      <c r="G7" s="430">
        <f>Committee!C14</f>
        <v>0</v>
      </c>
      <c r="H7" s="23">
        <f>Committee!E14</f>
        <v>0</v>
      </c>
      <c r="I7" s="23">
        <f>Committee!G14</f>
        <v>0</v>
      </c>
      <c r="J7" s="422">
        <f>Committee!I14</f>
        <v>0</v>
      </c>
    </row>
    <row r="8" spans="1:10" x14ac:dyDescent="0.2">
      <c r="A8" s="31">
        <f>Checklist!$E$7</f>
        <v>0</v>
      </c>
      <c r="B8" s="32">
        <f>Checklist!$E$8</f>
        <v>0</v>
      </c>
      <c r="C8" s="31">
        <f>Checklist!$D$76</f>
        <v>0</v>
      </c>
      <c r="D8" s="422">
        <f>Committee!$C$42</f>
        <v>0</v>
      </c>
      <c r="E8" s="23">
        <f>COUNTA(Committee!$N$7:$N$35)</f>
        <v>0</v>
      </c>
      <c r="F8" s="23"/>
      <c r="G8" s="430">
        <f>Committee!C15</f>
        <v>0</v>
      </c>
      <c r="H8" s="23">
        <f>Committee!E15</f>
        <v>0</v>
      </c>
      <c r="I8" s="23">
        <f>Committee!G15</f>
        <v>0</v>
      </c>
      <c r="J8" s="422">
        <f>Committee!I15</f>
        <v>0</v>
      </c>
    </row>
    <row r="9" spans="1:10" x14ac:dyDescent="0.2">
      <c r="A9" s="31">
        <f>Checklist!$E$7</f>
        <v>0</v>
      </c>
      <c r="B9" s="32">
        <f>Checklist!$E$8</f>
        <v>0</v>
      </c>
      <c r="C9" s="31">
        <f>Checklist!$D$76</f>
        <v>0</v>
      </c>
      <c r="D9" s="422">
        <f>Committee!$C$42</f>
        <v>0</v>
      </c>
      <c r="E9" s="23">
        <f>COUNTA(Committee!$N$7:$N$35)</f>
        <v>0</v>
      </c>
      <c r="F9" s="23"/>
      <c r="G9" s="430">
        <f>Committee!C16</f>
        <v>0</v>
      </c>
      <c r="H9" s="23">
        <f>Committee!E16</f>
        <v>0</v>
      </c>
      <c r="I9" s="23">
        <f>Committee!G16</f>
        <v>0</v>
      </c>
      <c r="J9" s="422">
        <f>Committee!I16</f>
        <v>0</v>
      </c>
    </row>
    <row r="10" spans="1:10" x14ac:dyDescent="0.2">
      <c r="A10" s="31">
        <f>Checklist!$E$7</f>
        <v>0</v>
      </c>
      <c r="B10" s="32">
        <f>Checklist!$E$8</f>
        <v>0</v>
      </c>
      <c r="C10" s="31">
        <f>Checklist!$D$76</f>
        <v>0</v>
      </c>
      <c r="D10" s="422">
        <f>Committee!$C$42</f>
        <v>0</v>
      </c>
      <c r="E10" s="23">
        <f>COUNTA(Committee!$N$7:$N$35)</f>
        <v>0</v>
      </c>
      <c r="F10" s="23"/>
      <c r="G10" s="430">
        <f>Committee!C17</f>
        <v>0</v>
      </c>
      <c r="H10" s="23">
        <f>Committee!E17</f>
        <v>0</v>
      </c>
      <c r="I10" s="23">
        <f>Committee!G17</f>
        <v>0</v>
      </c>
      <c r="J10" s="422">
        <f>Committee!I17</f>
        <v>0</v>
      </c>
    </row>
    <row r="11" spans="1:10" x14ac:dyDescent="0.2">
      <c r="A11" s="31">
        <f>Checklist!$E$7</f>
        <v>0</v>
      </c>
      <c r="B11" s="32">
        <f>Checklist!$E$8</f>
        <v>0</v>
      </c>
      <c r="C11" s="31">
        <f>Checklist!$D$76</f>
        <v>0</v>
      </c>
      <c r="D11" s="422">
        <f>Committee!$C$42</f>
        <v>0</v>
      </c>
      <c r="E11" s="23">
        <f>COUNTA(Committee!$N$7:$N$35)</f>
        <v>0</v>
      </c>
      <c r="F11" s="23"/>
      <c r="G11" s="430">
        <f>Committee!C18</f>
        <v>0</v>
      </c>
      <c r="H11" s="23">
        <f>Committee!E18</f>
        <v>0</v>
      </c>
      <c r="I11" s="23">
        <f>Committee!G18</f>
        <v>0</v>
      </c>
      <c r="J11" s="422">
        <f>Committee!I18</f>
        <v>0</v>
      </c>
    </row>
    <row r="12" spans="1:10" x14ac:dyDescent="0.2">
      <c r="A12" s="31">
        <f>Checklist!$E$7</f>
        <v>0</v>
      </c>
      <c r="B12" s="32">
        <f>Checklist!$E$8</f>
        <v>0</v>
      </c>
      <c r="C12" s="31">
        <f>Checklist!$D$76</f>
        <v>0</v>
      </c>
      <c r="D12" s="422">
        <f>Committee!$C$42</f>
        <v>0</v>
      </c>
      <c r="E12" s="23">
        <f>COUNTA(Committee!$N$7:$N$35)</f>
        <v>0</v>
      </c>
      <c r="F12" s="23"/>
      <c r="G12" s="430">
        <f>Committee!C19</f>
        <v>0</v>
      </c>
      <c r="H12" s="23">
        <f>Committee!E19</f>
        <v>0</v>
      </c>
      <c r="I12" s="23">
        <f>Committee!G19</f>
        <v>0</v>
      </c>
      <c r="J12" s="422">
        <f>Committee!I19</f>
        <v>0</v>
      </c>
    </row>
    <row r="13" spans="1:10" x14ac:dyDescent="0.2">
      <c r="A13" s="31">
        <f>Checklist!$E$7</f>
        <v>0</v>
      </c>
      <c r="B13" s="32">
        <f>Checklist!$E$8</f>
        <v>0</v>
      </c>
      <c r="C13" s="31">
        <f>Checklist!$D$76</f>
        <v>0</v>
      </c>
      <c r="D13" s="422">
        <f>Committee!$C$42</f>
        <v>0</v>
      </c>
      <c r="E13" s="23">
        <f>COUNTA(Committee!$N$7:$N$35)</f>
        <v>0</v>
      </c>
      <c r="F13" s="23"/>
      <c r="G13" s="430">
        <f>Committee!C20</f>
        <v>0</v>
      </c>
      <c r="H13" s="23">
        <f>Committee!E20</f>
        <v>0</v>
      </c>
      <c r="I13" s="23">
        <f>Committee!G20</f>
        <v>0</v>
      </c>
      <c r="J13" s="422">
        <f>Committee!I20</f>
        <v>0</v>
      </c>
    </row>
    <row r="14" spans="1:10" x14ac:dyDescent="0.2">
      <c r="A14" s="31">
        <f>Checklist!$E$7</f>
        <v>0</v>
      </c>
      <c r="B14" s="32">
        <f>Checklist!$E$8</f>
        <v>0</v>
      </c>
      <c r="C14" s="31">
        <f>Checklist!$D$76</f>
        <v>0</v>
      </c>
      <c r="D14" s="422">
        <f>Committee!$C$42</f>
        <v>0</v>
      </c>
      <c r="E14" s="23">
        <f>COUNTA(Committee!$N$7:$N$35)</f>
        <v>0</v>
      </c>
      <c r="F14" s="23"/>
      <c r="G14" s="430">
        <f>Committee!C21</f>
        <v>0</v>
      </c>
      <c r="H14" s="23">
        <f>Committee!E21</f>
        <v>0</v>
      </c>
      <c r="I14" s="23">
        <f>Committee!G21</f>
        <v>0</v>
      </c>
      <c r="J14" s="422">
        <f>Committee!I21</f>
        <v>0</v>
      </c>
    </row>
    <row r="15" spans="1:10" x14ac:dyDescent="0.2">
      <c r="A15" s="31">
        <f>Checklist!$E$7</f>
        <v>0</v>
      </c>
      <c r="B15" s="32">
        <f>Checklist!$E$8</f>
        <v>0</v>
      </c>
      <c r="C15" s="31">
        <f>Checklist!$D$76</f>
        <v>0</v>
      </c>
      <c r="D15" s="422">
        <f>Committee!$C$42</f>
        <v>0</v>
      </c>
      <c r="E15" s="23">
        <f>COUNTA(Committee!$N$7:$N$35)</f>
        <v>0</v>
      </c>
      <c r="F15" s="23"/>
      <c r="G15" s="430">
        <f>Committee!C22</f>
        <v>0</v>
      </c>
      <c r="H15" s="23">
        <f>Committee!E22</f>
        <v>0</v>
      </c>
      <c r="I15" s="23">
        <f>Committee!G22</f>
        <v>0</v>
      </c>
      <c r="J15" s="422">
        <f>Committee!I22</f>
        <v>0</v>
      </c>
    </row>
    <row r="16" spans="1:10" x14ac:dyDescent="0.2">
      <c r="A16" s="31">
        <f>Checklist!$E$7</f>
        <v>0</v>
      </c>
      <c r="B16" s="32">
        <f>Checklist!$E$8</f>
        <v>0</v>
      </c>
      <c r="C16" s="31">
        <f>Checklist!$D$76</f>
        <v>0</v>
      </c>
      <c r="D16" s="422">
        <f>Committee!$C$42</f>
        <v>0</v>
      </c>
      <c r="E16" s="23">
        <f>COUNTA(Committee!$N$7:$N$35)</f>
        <v>0</v>
      </c>
      <c r="F16" s="23"/>
      <c r="G16" s="430">
        <f>Committee!C23</f>
        <v>0</v>
      </c>
      <c r="H16" s="23">
        <f>Committee!E23</f>
        <v>0</v>
      </c>
      <c r="I16" s="23">
        <f>Committee!G23</f>
        <v>0</v>
      </c>
      <c r="J16" s="422">
        <f>Committee!I23</f>
        <v>0</v>
      </c>
    </row>
    <row r="17" spans="1:10" x14ac:dyDescent="0.2">
      <c r="A17" s="31">
        <f>Checklist!$E$7</f>
        <v>0</v>
      </c>
      <c r="B17" s="32">
        <f>Checklist!$E$8</f>
        <v>0</v>
      </c>
      <c r="C17" s="31">
        <f>Checklist!$D$76</f>
        <v>0</v>
      </c>
      <c r="D17" s="422">
        <f>Committee!$C$42</f>
        <v>0</v>
      </c>
      <c r="E17" s="23">
        <f>COUNTA(Committee!$N$7:$N$35)</f>
        <v>0</v>
      </c>
      <c r="F17" s="23"/>
      <c r="G17" s="430">
        <f>Committee!C24</f>
        <v>0</v>
      </c>
      <c r="H17" s="23">
        <f>Committee!E24</f>
        <v>0</v>
      </c>
      <c r="I17" s="23">
        <f>Committee!G24</f>
        <v>0</v>
      </c>
      <c r="J17" s="422">
        <f>Committee!I24</f>
        <v>0</v>
      </c>
    </row>
    <row r="18" spans="1:10" x14ac:dyDescent="0.2">
      <c r="A18" s="31">
        <f>Checklist!$E$7</f>
        <v>0</v>
      </c>
      <c r="B18" s="32">
        <f>Checklist!$E$8</f>
        <v>0</v>
      </c>
      <c r="C18" s="31">
        <f>Checklist!$D$76</f>
        <v>0</v>
      </c>
      <c r="D18" s="422">
        <f>Committee!$C$42</f>
        <v>0</v>
      </c>
      <c r="E18" s="23">
        <f>COUNTA(Committee!$N$7:$N$35)</f>
        <v>0</v>
      </c>
      <c r="F18" s="23"/>
      <c r="G18" s="430">
        <f>Committee!C25</f>
        <v>0</v>
      </c>
      <c r="H18" s="23">
        <f>Committee!E25</f>
        <v>0</v>
      </c>
      <c r="I18" s="23">
        <f>Committee!G25</f>
        <v>0</v>
      </c>
      <c r="J18" s="422">
        <f>Committee!I25</f>
        <v>0</v>
      </c>
    </row>
    <row r="19" spans="1:10" x14ac:dyDescent="0.2">
      <c r="A19" s="31">
        <f>Checklist!$E$7</f>
        <v>0</v>
      </c>
      <c r="B19" s="32">
        <f>Checklist!$E$8</f>
        <v>0</v>
      </c>
      <c r="C19" s="31">
        <f>Checklist!$D$76</f>
        <v>0</v>
      </c>
      <c r="D19" s="422">
        <f>Committee!$C$42</f>
        <v>0</v>
      </c>
      <c r="E19" s="23">
        <f>COUNTA(Committee!$N$7:$N$35)</f>
        <v>0</v>
      </c>
      <c r="F19" s="23"/>
      <c r="G19" s="430">
        <f>Committee!C26</f>
        <v>0</v>
      </c>
      <c r="H19" s="23">
        <f>Committee!E26</f>
        <v>0</v>
      </c>
      <c r="I19" s="23">
        <f>Committee!G26</f>
        <v>0</v>
      </c>
      <c r="J19" s="422">
        <f>Committee!I26</f>
        <v>0</v>
      </c>
    </row>
    <row r="20" spans="1:10" x14ac:dyDescent="0.2">
      <c r="A20" s="31">
        <f>Checklist!$E$7</f>
        <v>0</v>
      </c>
      <c r="B20" s="32">
        <f>Checklist!$E$8</f>
        <v>0</v>
      </c>
      <c r="C20" s="31">
        <f>Checklist!$D$76</f>
        <v>0</v>
      </c>
      <c r="D20" s="422">
        <f>Committee!$C$42</f>
        <v>0</v>
      </c>
      <c r="E20" s="23">
        <f>COUNTA(Committee!$N$7:$N$35)</f>
        <v>0</v>
      </c>
      <c r="F20" s="23"/>
      <c r="G20" s="430">
        <f>Committee!C27</f>
        <v>0</v>
      </c>
      <c r="H20" s="23">
        <f>Committee!E27</f>
        <v>0</v>
      </c>
      <c r="I20" s="23">
        <f>Committee!G27</f>
        <v>0</v>
      </c>
      <c r="J20" s="422">
        <f>Committee!I27</f>
        <v>0</v>
      </c>
    </row>
    <row r="21" spans="1:10" x14ac:dyDescent="0.2">
      <c r="A21" s="31">
        <f>Checklist!$E$7</f>
        <v>0</v>
      </c>
      <c r="B21" s="32">
        <f>Checklist!$E$8</f>
        <v>0</v>
      </c>
      <c r="C21" s="31">
        <f>Checklist!$D$76</f>
        <v>0</v>
      </c>
      <c r="D21" s="422">
        <f>Committee!$C$42</f>
        <v>0</v>
      </c>
      <c r="E21" s="23">
        <f>COUNTA(Committee!$N$7:$N$35)</f>
        <v>0</v>
      </c>
      <c r="F21" s="23"/>
      <c r="G21" s="430">
        <f>Committee!C28</f>
        <v>0</v>
      </c>
      <c r="H21" s="23">
        <f>Committee!E28</f>
        <v>0</v>
      </c>
      <c r="I21" s="23">
        <f>Committee!G28</f>
        <v>0</v>
      </c>
      <c r="J21" s="422">
        <f>Committee!I28</f>
        <v>0</v>
      </c>
    </row>
    <row r="22" spans="1:10" x14ac:dyDescent="0.2">
      <c r="A22" s="31">
        <f>Checklist!$E$7</f>
        <v>0</v>
      </c>
      <c r="B22" s="32">
        <f>Checklist!$E$8</f>
        <v>0</v>
      </c>
      <c r="C22" s="31">
        <f>Checklist!$D$76</f>
        <v>0</v>
      </c>
      <c r="D22" s="422">
        <f>Committee!$C$42</f>
        <v>0</v>
      </c>
      <c r="E22" s="23">
        <f>COUNTA(Committee!$N$7:$N$35)</f>
        <v>0</v>
      </c>
      <c r="F22" s="23"/>
      <c r="G22" s="430">
        <f>Committee!C29</f>
        <v>0</v>
      </c>
      <c r="H22" s="23">
        <f>Committee!E29</f>
        <v>0</v>
      </c>
      <c r="I22" s="23">
        <f>Committee!G29</f>
        <v>0</v>
      </c>
      <c r="J22" s="422">
        <f>Committee!I29</f>
        <v>0</v>
      </c>
    </row>
    <row r="23" spans="1:10" x14ac:dyDescent="0.2">
      <c r="A23" s="31">
        <f>Checklist!$E$7</f>
        <v>0</v>
      </c>
      <c r="B23" s="32">
        <f>Checklist!$E$8</f>
        <v>0</v>
      </c>
      <c r="C23" s="31">
        <f>Checklist!$D$76</f>
        <v>0</v>
      </c>
      <c r="D23" s="422">
        <f>Committee!$C$42</f>
        <v>0</v>
      </c>
      <c r="E23" s="23">
        <f>COUNTA(Committee!$N$7:$N$35)</f>
        <v>0</v>
      </c>
      <c r="F23" s="23"/>
      <c r="G23" s="430">
        <f>Committee!C30</f>
        <v>0</v>
      </c>
      <c r="H23" s="23">
        <f>Committee!E30</f>
        <v>0</v>
      </c>
      <c r="I23" s="23">
        <f>Committee!G30</f>
        <v>0</v>
      </c>
      <c r="J23" s="422">
        <f>Committee!I30</f>
        <v>0</v>
      </c>
    </row>
    <row r="24" spans="1:10" x14ac:dyDescent="0.2">
      <c r="A24" s="31">
        <f>Checklist!$E$7</f>
        <v>0</v>
      </c>
      <c r="B24" s="32">
        <f>Checklist!$E$8</f>
        <v>0</v>
      </c>
      <c r="C24" s="31">
        <f>Checklist!$D$76</f>
        <v>0</v>
      </c>
      <c r="D24" s="422">
        <f>Committee!$C$42</f>
        <v>0</v>
      </c>
      <c r="E24" s="23">
        <f>COUNTA(Committee!$N$7:$N$35)</f>
        <v>0</v>
      </c>
      <c r="F24" s="23"/>
      <c r="G24" s="430">
        <f>Committee!C31</f>
        <v>0</v>
      </c>
      <c r="H24" s="23">
        <f>Committee!E31</f>
        <v>0</v>
      </c>
      <c r="I24" s="23">
        <f>Committee!G31</f>
        <v>0</v>
      </c>
      <c r="J24" s="422">
        <f>Committee!I31</f>
        <v>0</v>
      </c>
    </row>
    <row r="25" spans="1:10" x14ac:dyDescent="0.2">
      <c r="A25" s="31">
        <f>Checklist!$E$7</f>
        <v>0</v>
      </c>
      <c r="B25" s="32">
        <f>Checklist!$E$8</f>
        <v>0</v>
      </c>
      <c r="C25" s="31">
        <f>Checklist!$D$76</f>
        <v>0</v>
      </c>
      <c r="D25" s="422">
        <f>Committee!$C$42</f>
        <v>0</v>
      </c>
      <c r="E25" s="23">
        <f>COUNTA(Committee!$N$7:$N$35)</f>
        <v>0</v>
      </c>
      <c r="F25" s="23"/>
      <c r="G25" s="430">
        <f>Committee!C32</f>
        <v>0</v>
      </c>
      <c r="H25" s="23">
        <f>Committee!E32</f>
        <v>0</v>
      </c>
      <c r="I25" s="23">
        <f>Committee!G32</f>
        <v>0</v>
      </c>
      <c r="J25" s="422">
        <f>Committee!I32</f>
        <v>0</v>
      </c>
    </row>
    <row r="26" spans="1:10" x14ac:dyDescent="0.2">
      <c r="A26" s="31">
        <f>Checklist!$E$7</f>
        <v>0</v>
      </c>
      <c r="B26" s="32">
        <f>Checklist!$E$8</f>
        <v>0</v>
      </c>
      <c r="C26" s="31">
        <f>Checklist!$D$76</f>
        <v>0</v>
      </c>
      <c r="D26" s="422">
        <f>Committee!$C$42</f>
        <v>0</v>
      </c>
      <c r="E26" s="23">
        <f>COUNTA(Committee!$N$7:$N$35)</f>
        <v>0</v>
      </c>
      <c r="F26" s="23"/>
      <c r="G26" s="430">
        <f>Committee!C33</f>
        <v>0</v>
      </c>
      <c r="H26" s="23">
        <f>Committee!E33</f>
        <v>0</v>
      </c>
      <c r="I26" s="23">
        <f>Committee!G33</f>
        <v>0</v>
      </c>
      <c r="J26" s="422">
        <f>Committee!I33</f>
        <v>0</v>
      </c>
    </row>
    <row r="27" spans="1:10" x14ac:dyDescent="0.2">
      <c r="A27" s="31">
        <f>Checklist!$E$7</f>
        <v>0</v>
      </c>
      <c r="B27" s="32">
        <f>Checklist!$E$8</f>
        <v>0</v>
      </c>
      <c r="C27" s="31">
        <f>Checklist!$D$76</f>
        <v>0</v>
      </c>
      <c r="D27" s="422">
        <f>Committee!$C$42</f>
        <v>0</v>
      </c>
      <c r="E27" s="23">
        <f>COUNTA(Committee!$N$7:$N$35)</f>
        <v>0</v>
      </c>
      <c r="F27" s="23"/>
      <c r="G27" s="430">
        <f>Committee!C34</f>
        <v>0</v>
      </c>
      <c r="H27" s="23">
        <f>Committee!E34</f>
        <v>0</v>
      </c>
      <c r="I27" s="23">
        <f>Committee!G34</f>
        <v>0</v>
      </c>
      <c r="J27" s="422">
        <f>Committee!I34</f>
        <v>0</v>
      </c>
    </row>
    <row r="28" spans="1:10" x14ac:dyDescent="0.2">
      <c r="A28" s="31">
        <f>Checklist!$E$7</f>
        <v>0</v>
      </c>
      <c r="B28" s="32">
        <f>Checklist!$E$8</f>
        <v>0</v>
      </c>
      <c r="C28" s="31">
        <f>Checklist!$D$76</f>
        <v>0</v>
      </c>
      <c r="D28" s="422">
        <f>Committee!$C$42</f>
        <v>0</v>
      </c>
      <c r="E28" s="23">
        <f>COUNTA(Committee!$N$7:$N$35)</f>
        <v>0</v>
      </c>
      <c r="F28" s="23"/>
      <c r="G28" s="430">
        <f>Committee!C35</f>
        <v>0</v>
      </c>
      <c r="H28" s="23">
        <f>Committee!E35</f>
        <v>0</v>
      </c>
      <c r="I28" s="23">
        <f>Committee!G35</f>
        <v>0</v>
      </c>
      <c r="J28" s="422">
        <f>Committee!I35</f>
        <v>0</v>
      </c>
    </row>
    <row r="29" spans="1:10" x14ac:dyDescent="0.2">
      <c r="A29" s="31">
        <f>Checklist!$E$7</f>
        <v>0</v>
      </c>
      <c r="B29" s="32">
        <f>Checklist!$E$8</f>
        <v>0</v>
      </c>
      <c r="C29" s="31">
        <f>Checklist!$D$76</f>
        <v>0</v>
      </c>
      <c r="D29" s="422">
        <f>Committee!$C$42</f>
        <v>0</v>
      </c>
      <c r="E29" s="23">
        <f>COUNTA(Committee!$N$7:$N$35)</f>
        <v>0</v>
      </c>
      <c r="F29" s="23"/>
      <c r="G29" s="430">
        <f>Committee!C36</f>
        <v>0</v>
      </c>
      <c r="H29" s="23">
        <f>Committee!E36</f>
        <v>0</v>
      </c>
      <c r="I29" s="23">
        <f>Committee!G36</f>
        <v>0</v>
      </c>
      <c r="J29" s="422">
        <f>Committee!I36</f>
        <v>0</v>
      </c>
    </row>
    <row r="30" spans="1:10" x14ac:dyDescent="0.2">
      <c r="A30" s="31">
        <f>Checklist!$E$7</f>
        <v>0</v>
      </c>
      <c r="B30" s="32">
        <f>Checklist!$E$8</f>
        <v>0</v>
      </c>
      <c r="C30" s="31">
        <f>Checklist!$D$76</f>
        <v>0</v>
      </c>
      <c r="D30" s="422">
        <f>Committee!$C$42</f>
        <v>0</v>
      </c>
      <c r="E30" s="23">
        <f>COUNTA(Committee!$N$7:$N$35)</f>
        <v>0</v>
      </c>
      <c r="F30" s="23"/>
      <c r="G30" s="430">
        <f>Committee!C37</f>
        <v>0</v>
      </c>
      <c r="H30" s="23">
        <f>Committee!E37</f>
        <v>0</v>
      </c>
      <c r="I30" s="23">
        <f>Committee!G37</f>
        <v>0</v>
      </c>
      <c r="J30" s="422">
        <f>Committee!I37</f>
        <v>0</v>
      </c>
    </row>
    <row r="31" spans="1:10" x14ac:dyDescent="0.2">
      <c r="A31" s="31">
        <f>Checklist!$E$7</f>
        <v>0</v>
      </c>
      <c r="B31" s="32">
        <f>Checklist!$E$8</f>
        <v>0</v>
      </c>
      <c r="C31" s="31">
        <f>Checklist!$D$76</f>
        <v>0</v>
      </c>
      <c r="D31" s="422">
        <f>Committee!$C$42</f>
        <v>0</v>
      </c>
      <c r="E31" s="23">
        <f>COUNTA(Committee!$N$7:$N$35)</f>
        <v>0</v>
      </c>
      <c r="F31" s="23"/>
      <c r="G31" s="430">
        <f>Committee!C38</f>
        <v>0</v>
      </c>
      <c r="H31" s="23">
        <f>Committee!E38</f>
        <v>0</v>
      </c>
      <c r="I31" s="23">
        <f>Committee!G38</f>
        <v>0</v>
      </c>
      <c r="J31" s="422">
        <f>Committee!I38</f>
        <v>0</v>
      </c>
    </row>
    <row r="32" spans="1:10" x14ac:dyDescent="0.2">
      <c r="A32" s="33">
        <f>Checklist!$E$7</f>
        <v>0</v>
      </c>
      <c r="B32" s="34">
        <f>Checklist!$E$8</f>
        <v>0</v>
      </c>
      <c r="C32" s="33">
        <f>Checklist!$D$76</f>
        <v>0</v>
      </c>
      <c r="D32" s="423">
        <f>Committee!$C$42</f>
        <v>0</v>
      </c>
      <c r="E32" s="432">
        <f>COUNTA(Committee!$N$7:$N$35)</f>
        <v>0</v>
      </c>
      <c r="F32" s="432"/>
      <c r="G32" s="431">
        <f>Committee!C39</f>
        <v>0</v>
      </c>
      <c r="H32" s="432">
        <f>Committee!E39</f>
        <v>0</v>
      </c>
      <c r="I32" s="432">
        <f>Committee!G39</f>
        <v>0</v>
      </c>
      <c r="J32" s="423">
        <f>Committee!I39</f>
        <v>0</v>
      </c>
    </row>
  </sheetData>
  <mergeCells count="4">
    <mergeCell ref="A1:B1"/>
    <mergeCell ref="C1:D1"/>
    <mergeCell ref="G1:J1"/>
    <mergeCell ref="E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1682"/>
  <sheetViews>
    <sheetView zoomScaleNormal="100" workbookViewId="0">
      <pane ySplit="5" topLeftCell="A6" activePane="bottomLeft" state="frozen"/>
      <selection pane="bottomLeft" activeCell="E11" sqref="E11"/>
    </sheetView>
  </sheetViews>
  <sheetFormatPr defaultRowHeight="12.75" x14ac:dyDescent="0.2"/>
  <cols>
    <col min="1" max="1" width="2.42578125" style="128" customWidth="1"/>
    <col min="2" max="2" width="2.42578125" style="69" customWidth="1"/>
    <col min="3" max="3" width="71.42578125" style="70" customWidth="1"/>
    <col min="4" max="4" width="2.42578125" style="70" customWidth="1"/>
    <col min="5" max="5" width="64.85546875" style="413" customWidth="1"/>
    <col min="6" max="8" width="2.42578125" style="68" customWidth="1"/>
    <col min="9" max="9" width="21.7109375" style="104" customWidth="1"/>
    <col min="10" max="10" width="2.42578125" style="68" customWidth="1"/>
    <col min="11" max="11" width="2.42578125" style="128" customWidth="1"/>
    <col min="12" max="12" width="2.42578125" style="68" customWidth="1"/>
    <col min="13" max="13" width="72.28515625" style="70" customWidth="1"/>
    <col min="14" max="15" width="2.42578125" style="68" customWidth="1"/>
    <col min="16" max="16384" width="9.140625" style="68"/>
  </cols>
  <sheetData>
    <row r="1" spans="1:15" x14ac:dyDescent="0.2">
      <c r="B1" s="68"/>
      <c r="C1" s="68"/>
      <c r="D1" s="68"/>
      <c r="E1" s="373"/>
      <c r="F1" s="104"/>
      <c r="G1" s="104"/>
      <c r="H1" s="104"/>
      <c r="I1" s="68"/>
      <c r="L1" s="69"/>
      <c r="N1" s="70"/>
    </row>
    <row r="2" spans="1:15" x14ac:dyDescent="0.2">
      <c r="B2" s="76"/>
      <c r="C2" s="76"/>
      <c r="D2" s="76"/>
      <c r="E2" s="393"/>
      <c r="F2" s="103"/>
      <c r="G2" s="103"/>
      <c r="H2" s="103"/>
      <c r="I2" s="76"/>
      <c r="J2" s="76"/>
      <c r="K2" s="338"/>
      <c r="L2" s="77"/>
      <c r="M2" s="76"/>
      <c r="N2" s="76"/>
    </row>
    <row r="3" spans="1:15" ht="54" customHeight="1" x14ac:dyDescent="0.2">
      <c r="A3" s="245"/>
      <c r="B3" s="246"/>
      <c r="C3" s="477" t="s">
        <v>483</v>
      </c>
      <c r="D3" s="477"/>
      <c r="E3" s="477"/>
      <c r="F3" s="477"/>
      <c r="G3" s="477"/>
      <c r="H3" s="477"/>
      <c r="I3" s="477"/>
      <c r="J3" s="477"/>
      <c r="K3" s="477"/>
      <c r="L3" s="477"/>
      <c r="M3" s="477"/>
      <c r="N3" s="246"/>
      <c r="O3" s="245"/>
    </row>
    <row r="4" spans="1:15" x14ac:dyDescent="0.2">
      <c r="B4" s="76"/>
      <c r="C4" s="76"/>
      <c r="D4" s="76"/>
      <c r="E4" s="393"/>
      <c r="F4" s="103"/>
      <c r="G4" s="103"/>
      <c r="H4" s="103"/>
      <c r="I4" s="76"/>
      <c r="J4" s="76"/>
      <c r="K4" s="338"/>
      <c r="L4" s="77"/>
      <c r="M4" s="174"/>
      <c r="N4" s="174"/>
    </row>
    <row r="5" spans="1:15" x14ac:dyDescent="0.2">
      <c r="B5" s="68"/>
      <c r="C5" s="68"/>
      <c r="D5" s="68"/>
      <c r="E5" s="373"/>
      <c r="F5" s="104"/>
      <c r="G5" s="104"/>
      <c r="H5" s="104"/>
      <c r="I5" s="68"/>
      <c r="L5" s="69"/>
      <c r="N5" s="70"/>
    </row>
    <row r="6" spans="1:15" x14ac:dyDescent="0.2">
      <c r="B6" s="77"/>
      <c r="C6" s="78"/>
      <c r="D6" s="78"/>
      <c r="E6" s="397"/>
      <c r="F6" s="76"/>
      <c r="H6" s="76"/>
      <c r="I6" s="103"/>
      <c r="J6" s="76"/>
      <c r="L6" s="76"/>
      <c r="M6" s="78"/>
      <c r="N6" s="76"/>
    </row>
    <row r="7" spans="1:15" s="72" customFormat="1" ht="30.75" customHeight="1" x14ac:dyDescent="0.2">
      <c r="A7" s="339">
        <v>1</v>
      </c>
      <c r="B7" s="74"/>
      <c r="C7" s="248" t="s">
        <v>339</v>
      </c>
      <c r="D7" s="248"/>
      <c r="E7" s="248"/>
      <c r="F7" s="249"/>
      <c r="H7" s="73"/>
      <c r="I7" s="236" t="str">
        <f>IF(COUNTIF(I11:I67,"Information needed")&lt;1,"Complete","Incomplete")</f>
        <v>Incomplete</v>
      </c>
      <c r="J7" s="91"/>
      <c r="K7" s="339">
        <v>1</v>
      </c>
      <c r="L7" s="73"/>
      <c r="M7" s="175" t="s">
        <v>284</v>
      </c>
      <c r="N7" s="73"/>
      <c r="O7" s="75"/>
    </row>
    <row r="8" spans="1:15" x14ac:dyDescent="0.2">
      <c r="B8" s="77"/>
      <c r="C8" s="78"/>
      <c r="D8" s="78"/>
      <c r="E8" s="397"/>
      <c r="F8" s="76"/>
      <c r="H8" s="76"/>
      <c r="I8" s="103"/>
      <c r="J8" s="76"/>
      <c r="L8" s="76"/>
      <c r="M8" s="78"/>
      <c r="N8" s="76"/>
    </row>
    <row r="9" spans="1:15" ht="18" customHeight="1" x14ac:dyDescent="0.25">
      <c r="B9" s="77"/>
      <c r="C9" s="238" t="s">
        <v>70</v>
      </c>
      <c r="D9" s="238"/>
      <c r="E9" s="237"/>
      <c r="F9" s="76"/>
      <c r="H9" s="76"/>
      <c r="I9" s="103"/>
      <c r="J9" s="76"/>
      <c r="L9" s="76"/>
      <c r="M9" s="239" t="s">
        <v>340</v>
      </c>
      <c r="N9" s="76"/>
    </row>
    <row r="10" spans="1:15" ht="13.5" customHeight="1" thickBot="1" x14ac:dyDescent="0.25">
      <c r="B10" s="77"/>
      <c r="C10" s="78"/>
      <c r="D10" s="78"/>
      <c r="E10" s="397"/>
      <c r="F10" s="76"/>
      <c r="H10" s="76"/>
      <c r="I10" s="103"/>
      <c r="J10" s="76"/>
      <c r="L10" s="76"/>
      <c r="M10" s="180"/>
      <c r="N10" s="76"/>
    </row>
    <row r="11" spans="1:15" ht="13.5" customHeight="1" x14ac:dyDescent="0.2">
      <c r="B11" s="77"/>
      <c r="C11" s="80" t="s">
        <v>15</v>
      </c>
      <c r="D11" s="80"/>
      <c r="E11" s="398"/>
      <c r="F11" s="76"/>
      <c r="H11" s="76"/>
      <c r="I11" s="102" t="str">
        <f>IF(OR($E$15="Cancelled",$E$15="Postponed, see Future Events for info",E11&lt;&gt;""), "", "Information needed")</f>
        <v>Information needed</v>
      </c>
      <c r="J11" s="81"/>
      <c r="L11" s="76"/>
      <c r="M11" s="476" t="s">
        <v>344</v>
      </c>
      <c r="N11" s="76"/>
      <c r="O11" s="92"/>
    </row>
    <row r="12" spans="1:15" ht="13.5" customHeight="1" x14ac:dyDescent="0.2">
      <c r="B12" s="77"/>
      <c r="C12" s="80" t="s">
        <v>53</v>
      </c>
      <c r="D12" s="80"/>
      <c r="E12" s="399"/>
      <c r="F12" s="76"/>
      <c r="H12" s="76"/>
      <c r="I12" s="102" t="str">
        <f t="shared" ref="I12:I26" si="0">IF(OR($E$15="Cancelled",$E$15="Postponed, see Future Events for info",E12&lt;&gt;""), "", "Information needed")</f>
        <v>Information needed</v>
      </c>
      <c r="J12" s="81"/>
      <c r="L12" s="76"/>
      <c r="M12" s="476"/>
      <c r="N12" s="76"/>
      <c r="O12" s="92"/>
    </row>
    <row r="13" spans="1:15" ht="13.5" customHeight="1" thickBot="1" x14ac:dyDescent="0.25">
      <c r="B13" s="77"/>
      <c r="C13" s="80" t="s">
        <v>119</v>
      </c>
      <c r="D13" s="80"/>
      <c r="E13" s="400"/>
      <c r="F13" s="76"/>
      <c r="H13" s="76"/>
      <c r="I13" s="102" t="str">
        <f t="shared" si="0"/>
        <v>Information needed</v>
      </c>
      <c r="J13" s="81"/>
      <c r="L13" s="76"/>
      <c r="M13" s="476"/>
      <c r="N13" s="76"/>
      <c r="O13" s="92"/>
    </row>
    <row r="14" spans="1:15" ht="13.5" customHeight="1" thickBot="1" x14ac:dyDescent="0.25">
      <c r="B14" s="77"/>
      <c r="C14" s="80"/>
      <c r="D14" s="80"/>
      <c r="E14" s="397"/>
      <c r="F14" s="76"/>
      <c r="H14" s="76"/>
      <c r="I14" s="102"/>
      <c r="J14" s="81"/>
      <c r="L14" s="76"/>
      <c r="M14" s="476"/>
      <c r="N14" s="76"/>
      <c r="O14" s="92"/>
    </row>
    <row r="15" spans="1:15" ht="13.5" customHeight="1" thickBot="1" x14ac:dyDescent="0.25">
      <c r="B15" s="77"/>
      <c r="C15" s="80" t="s">
        <v>59</v>
      </c>
      <c r="D15" s="80"/>
      <c r="E15" s="401"/>
      <c r="F15" s="76"/>
      <c r="H15" s="76"/>
      <c r="I15" s="102" t="str">
        <f t="shared" si="0"/>
        <v>Information needed</v>
      </c>
      <c r="J15" s="81"/>
      <c r="L15" s="76"/>
      <c r="M15" s="476"/>
      <c r="N15" s="76"/>
      <c r="O15" s="92"/>
    </row>
    <row r="16" spans="1:15" ht="13.5" customHeight="1" thickBot="1" x14ac:dyDescent="0.25">
      <c r="B16" s="77"/>
      <c r="C16" s="80"/>
      <c r="D16" s="80"/>
      <c r="E16" s="397"/>
      <c r="F16" s="76"/>
      <c r="H16" s="76"/>
      <c r="I16" s="102"/>
      <c r="J16" s="81"/>
      <c r="L16" s="76"/>
      <c r="M16" s="476"/>
      <c r="N16" s="76"/>
      <c r="O16" s="92"/>
    </row>
    <row r="17" spans="2:15" ht="13.5" customHeight="1" x14ac:dyDescent="0.2">
      <c r="B17" s="77"/>
      <c r="C17" s="80" t="s">
        <v>341</v>
      </c>
      <c r="D17" s="80"/>
      <c r="E17" s="398"/>
      <c r="F17" s="76"/>
      <c r="H17" s="76"/>
      <c r="I17" s="102" t="str">
        <f t="shared" si="0"/>
        <v>Information needed</v>
      </c>
      <c r="J17" s="81"/>
      <c r="L17" s="76"/>
      <c r="M17" s="476"/>
      <c r="N17" s="76"/>
      <c r="O17" s="92"/>
    </row>
    <row r="18" spans="2:15" ht="13.5" customHeight="1" thickBot="1" x14ac:dyDescent="0.25">
      <c r="B18" s="77"/>
      <c r="C18" s="343" t="str">
        <f>IF(E17&lt;&gt;"Yes","","If yes, how many times did you run this event/ how many events were in the series?")</f>
        <v/>
      </c>
      <c r="D18" s="80"/>
      <c r="E18" s="400"/>
      <c r="F18" s="84"/>
      <c r="G18" s="208"/>
      <c r="H18" s="84"/>
      <c r="I18" s="102" t="str">
        <f>IF(AND(C18&lt;&gt;"",E18=""), "Information needed","")</f>
        <v/>
      </c>
      <c r="J18" s="81"/>
      <c r="L18" s="76"/>
      <c r="M18" s="244"/>
      <c r="N18" s="76"/>
      <c r="O18" s="92"/>
    </row>
    <row r="19" spans="2:15" ht="13.5" customHeight="1" thickBot="1" x14ac:dyDescent="0.25">
      <c r="B19" s="77"/>
      <c r="C19" s="80"/>
      <c r="D19" s="80"/>
      <c r="E19" s="402"/>
      <c r="F19" s="76"/>
      <c r="H19" s="76"/>
      <c r="I19" s="102"/>
      <c r="J19" s="81"/>
      <c r="L19" s="76"/>
      <c r="M19" s="449" t="s">
        <v>470</v>
      </c>
      <c r="N19" s="76"/>
      <c r="O19" s="92"/>
    </row>
    <row r="20" spans="2:15" ht="13.5" customHeight="1" x14ac:dyDescent="0.2">
      <c r="B20" s="77"/>
      <c r="C20" s="80" t="str">
        <f>IF(E17&lt;&gt;"Yes","Start date","Date of first event")</f>
        <v>Start date</v>
      </c>
      <c r="D20" s="80"/>
      <c r="E20" s="403"/>
      <c r="F20" s="76"/>
      <c r="H20" s="76"/>
      <c r="I20" s="102" t="str">
        <f t="shared" si="0"/>
        <v>Information needed</v>
      </c>
      <c r="J20" s="81"/>
      <c r="L20" s="76"/>
      <c r="M20" s="449"/>
      <c r="N20" s="76"/>
      <c r="O20" s="92"/>
    </row>
    <row r="21" spans="2:15" ht="13.5" customHeight="1" thickBot="1" x14ac:dyDescent="0.25">
      <c r="B21" s="77"/>
      <c r="C21" s="80" t="str">
        <f>IF(E17&lt;&gt;"Yes","End date","Date of last event")</f>
        <v>End date</v>
      </c>
      <c r="D21" s="80"/>
      <c r="E21" s="404"/>
      <c r="F21" s="76"/>
      <c r="H21" s="76"/>
      <c r="I21" s="102" t="str">
        <f t="shared" si="0"/>
        <v>Information needed</v>
      </c>
      <c r="J21" s="81"/>
      <c r="L21" s="76"/>
      <c r="M21" s="449"/>
      <c r="N21" s="76"/>
      <c r="O21" s="92"/>
    </row>
    <row r="22" spans="2:15" ht="13.5" customHeight="1" thickBot="1" x14ac:dyDescent="0.25">
      <c r="B22" s="77"/>
      <c r="C22" s="80"/>
      <c r="D22" s="80"/>
      <c r="E22" s="397"/>
      <c r="F22" s="76"/>
      <c r="H22" s="76"/>
      <c r="I22" s="102"/>
      <c r="J22" s="81"/>
      <c r="L22" s="76"/>
      <c r="M22" s="449"/>
      <c r="N22" s="76"/>
      <c r="O22" s="92"/>
    </row>
    <row r="23" spans="2:15" ht="13.5" customHeight="1" x14ac:dyDescent="0.2">
      <c r="B23" s="77"/>
      <c r="C23" s="80" t="s">
        <v>60</v>
      </c>
      <c r="D23" s="80"/>
      <c r="E23" s="398"/>
      <c r="F23" s="76"/>
      <c r="H23" s="76"/>
      <c r="I23" s="102" t="str">
        <f t="shared" si="0"/>
        <v>Information needed</v>
      </c>
      <c r="J23" s="81"/>
      <c r="L23" s="76"/>
      <c r="M23" s="449"/>
      <c r="N23" s="76"/>
      <c r="O23" s="92"/>
    </row>
    <row r="24" spans="2:15" ht="13.5" customHeight="1" thickBot="1" x14ac:dyDescent="0.25">
      <c r="B24" s="77"/>
      <c r="C24" s="80" t="s">
        <v>81</v>
      </c>
      <c r="D24" s="80"/>
      <c r="E24" s="400"/>
      <c r="F24" s="76"/>
      <c r="H24" s="76"/>
      <c r="I24" s="106" t="str">
        <f>IF(OR($E$15="Cancelled",$E$15="Postponed, see Future Events for info",E24&lt;&gt;""), "", "Optional")</f>
        <v>Optional</v>
      </c>
      <c r="J24" s="81"/>
      <c r="L24" s="76"/>
      <c r="M24" s="475" t="s">
        <v>484</v>
      </c>
      <c r="N24" s="76"/>
      <c r="O24" s="92"/>
    </row>
    <row r="25" spans="2:15" ht="13.5" customHeight="1" thickBot="1" x14ac:dyDescent="0.25">
      <c r="B25" s="77"/>
      <c r="C25" s="80"/>
      <c r="D25" s="80"/>
      <c r="E25" s="397"/>
      <c r="F25" s="76"/>
      <c r="H25" s="76"/>
      <c r="I25" s="102"/>
      <c r="J25" s="81"/>
      <c r="L25" s="76"/>
      <c r="M25" s="475"/>
      <c r="N25" s="76"/>
      <c r="O25" s="92"/>
    </row>
    <row r="26" spans="2:15" ht="13.5" customHeight="1" x14ac:dyDescent="0.2">
      <c r="B26" s="77"/>
      <c r="C26" s="80" t="s">
        <v>61</v>
      </c>
      <c r="D26" s="80"/>
      <c r="E26" s="398"/>
      <c r="F26" s="76"/>
      <c r="H26" s="76"/>
      <c r="I26" s="102" t="str">
        <f t="shared" si="0"/>
        <v>Information needed</v>
      </c>
      <c r="J26" s="81"/>
      <c r="L26" s="76"/>
      <c r="M26" s="476" t="s">
        <v>485</v>
      </c>
      <c r="N26" s="76"/>
      <c r="O26" s="92"/>
    </row>
    <row r="27" spans="2:15" ht="13.5" customHeight="1" thickBot="1" x14ac:dyDescent="0.25">
      <c r="B27" s="77"/>
      <c r="C27" s="80" t="s">
        <v>82</v>
      </c>
      <c r="D27" s="80"/>
      <c r="E27" s="400"/>
      <c r="F27" s="76"/>
      <c r="H27" s="76"/>
      <c r="I27" s="106" t="str">
        <f>IF(OR($E$15="Cancelled",$E$15="Postponed, see Future Events for info",E27&lt;&gt;""), "", "Optional")</f>
        <v>Optional</v>
      </c>
      <c r="J27" s="81"/>
      <c r="L27" s="76"/>
      <c r="M27" s="476"/>
      <c r="N27" s="76"/>
      <c r="O27" s="92"/>
    </row>
    <row r="28" spans="2:15" ht="13.5" customHeight="1" thickBot="1" x14ac:dyDescent="0.25">
      <c r="B28" s="77"/>
      <c r="C28" s="80"/>
      <c r="D28" s="80"/>
      <c r="E28" s="397"/>
      <c r="F28" s="76"/>
      <c r="H28" s="76"/>
      <c r="I28" s="102"/>
      <c r="J28" s="81"/>
      <c r="L28" s="76"/>
      <c r="M28" s="476"/>
      <c r="N28" s="76"/>
      <c r="O28" s="92"/>
    </row>
    <row r="29" spans="2:15" ht="13.5" customHeight="1" thickBot="1" x14ac:dyDescent="0.25">
      <c r="B29" s="77"/>
      <c r="C29" s="80" t="str">
        <f>IF(E17&lt;&gt;"Yes","Number of attendees (approx.)","Number of attendees (average number per event)")</f>
        <v>Number of attendees (approx.)</v>
      </c>
      <c r="D29" s="80"/>
      <c r="E29" s="401"/>
      <c r="F29" s="76"/>
      <c r="H29" s="76"/>
      <c r="I29" s="102" t="str">
        <f>IF(OR($E$15="Cancelled",$E$15="Postponed, see Future Events for info",E29&lt;&gt;""), "", "Information needed")</f>
        <v>Information needed</v>
      </c>
      <c r="J29" s="81"/>
      <c r="L29" s="76"/>
      <c r="M29" s="476"/>
      <c r="N29" s="76"/>
      <c r="O29" s="92"/>
    </row>
    <row r="30" spans="2:15" ht="13.5" customHeight="1" thickBot="1" x14ac:dyDescent="0.25">
      <c r="B30" s="77"/>
      <c r="C30" s="80"/>
      <c r="D30" s="80"/>
      <c r="E30" s="405"/>
      <c r="F30" s="76"/>
      <c r="H30" s="76"/>
      <c r="I30" s="102"/>
      <c r="J30" s="81"/>
      <c r="L30" s="76"/>
      <c r="M30" s="476"/>
      <c r="N30" s="76"/>
      <c r="O30" s="92"/>
    </row>
    <row r="31" spans="2:15" ht="41.25" customHeight="1" thickBot="1" x14ac:dyDescent="0.25">
      <c r="B31" s="77"/>
      <c r="C31" s="344" t="s">
        <v>468</v>
      </c>
      <c r="D31" s="80"/>
      <c r="E31" s="241"/>
      <c r="F31" s="76"/>
      <c r="H31" s="76"/>
      <c r="I31" s="106" t="str">
        <f>IF(OR($E$15="Cancelled",$E$15="Postponed, see Future Events for info",E31&lt;&gt;""), "", "Optional")</f>
        <v>Optional</v>
      </c>
      <c r="J31" s="81"/>
      <c r="L31" s="76"/>
      <c r="M31" s="476"/>
      <c r="N31" s="76"/>
      <c r="O31" s="92"/>
    </row>
    <row r="32" spans="2:15" x14ac:dyDescent="0.2">
      <c r="B32" s="77"/>
      <c r="C32" s="80"/>
      <c r="D32" s="80"/>
      <c r="E32" s="402"/>
      <c r="F32" s="76"/>
      <c r="H32" s="76"/>
      <c r="I32" s="102"/>
      <c r="J32" s="81"/>
      <c r="L32" s="76"/>
      <c r="M32" s="180"/>
      <c r="N32" s="76"/>
      <c r="O32" s="92"/>
    </row>
    <row r="33" spans="2:15" ht="18" customHeight="1" x14ac:dyDescent="0.25">
      <c r="B33" s="77"/>
      <c r="C33" s="238" t="s">
        <v>140</v>
      </c>
      <c r="D33" s="80"/>
      <c r="E33" s="237"/>
      <c r="F33" s="76"/>
      <c r="H33" s="76"/>
      <c r="I33" s="102"/>
      <c r="J33" s="81"/>
      <c r="L33" s="76"/>
      <c r="M33" s="240" t="s">
        <v>140</v>
      </c>
      <c r="N33" s="76"/>
      <c r="O33" s="92"/>
    </row>
    <row r="34" spans="2:15" ht="13.5" customHeight="1" thickBot="1" x14ac:dyDescent="0.25">
      <c r="B34" s="77"/>
      <c r="C34" s="83"/>
      <c r="D34" s="80"/>
      <c r="E34" s="406"/>
      <c r="F34" s="76"/>
      <c r="H34" s="76"/>
      <c r="I34" s="102"/>
      <c r="J34" s="81"/>
      <c r="L34" s="76"/>
      <c r="M34" s="78"/>
      <c r="N34" s="76"/>
      <c r="O34" s="92"/>
    </row>
    <row r="35" spans="2:15" ht="13.5" customHeight="1" x14ac:dyDescent="0.2">
      <c r="B35" s="77"/>
      <c r="C35" s="80" t="s">
        <v>466</v>
      </c>
      <c r="D35" s="80"/>
      <c r="E35" s="398"/>
      <c r="F35" s="76"/>
      <c r="H35" s="76"/>
      <c r="I35" s="102" t="str">
        <f>IF(OR(E15="Postponed, see Future Events for info",E35&lt;&gt;""), "", "Information needed")</f>
        <v>Information needed</v>
      </c>
      <c r="J35" s="81"/>
      <c r="L35" s="76"/>
      <c r="M35" s="476" t="s">
        <v>342</v>
      </c>
      <c r="N35" s="76"/>
      <c r="O35" s="92"/>
    </row>
    <row r="36" spans="2:15" ht="13.5" thickBot="1" x14ac:dyDescent="0.25">
      <c r="B36" s="77"/>
      <c r="C36" s="80" t="s">
        <v>345</v>
      </c>
      <c r="D36" s="80"/>
      <c r="E36" s="400"/>
      <c r="F36" s="76"/>
      <c r="H36" s="76"/>
      <c r="I36" s="102" t="str">
        <f>IF(OR(E15="Cancelled",E15="Postponed, see Future Events for info",E36&lt;&gt;""), "", "Information needed")</f>
        <v>Information needed</v>
      </c>
      <c r="J36" s="85"/>
      <c r="L36" s="76"/>
      <c r="M36" s="476"/>
      <c r="N36" s="76"/>
      <c r="O36" s="93"/>
    </row>
    <row r="37" spans="2:15" ht="13.5" thickBot="1" x14ac:dyDescent="0.25">
      <c r="B37" s="77"/>
      <c r="C37" s="80"/>
      <c r="D37" s="80"/>
      <c r="E37" s="402"/>
      <c r="F37" s="84"/>
      <c r="G37" s="208"/>
      <c r="H37" s="84"/>
      <c r="I37" s="102"/>
      <c r="J37" s="81"/>
      <c r="L37" s="76"/>
      <c r="M37" s="476"/>
      <c r="N37" s="76"/>
      <c r="O37" s="92"/>
    </row>
    <row r="38" spans="2:15" x14ac:dyDescent="0.2">
      <c r="B38" s="77"/>
      <c r="C38" s="80" t="s">
        <v>122</v>
      </c>
      <c r="D38" s="80"/>
      <c r="E38" s="407"/>
      <c r="F38" s="76"/>
      <c r="H38" s="76"/>
      <c r="I38" s="102" t="str">
        <f>IF(OR(E15="Postponed, see Future Events for info",E38&lt;&gt;""), "", "Information needed")</f>
        <v>Information needed</v>
      </c>
      <c r="J38" s="81"/>
      <c r="L38" s="76"/>
      <c r="M38" s="476"/>
      <c r="N38" s="76"/>
      <c r="O38" s="92"/>
    </row>
    <row r="39" spans="2:15" ht="13.5" thickBot="1" x14ac:dyDescent="0.25">
      <c r="B39" s="77"/>
      <c r="C39" s="83" t="str">
        <f>IF(E38&lt;&gt;"Yes","","Was the contract reviewed by the RSC Legal team?")</f>
        <v/>
      </c>
      <c r="D39" s="83"/>
      <c r="E39" s="242"/>
      <c r="F39" s="76"/>
      <c r="H39" s="76"/>
      <c r="I39" s="102" t="str">
        <f>IF(AND(C39&lt;&gt;"",E39=""), "Information needed","")</f>
        <v/>
      </c>
      <c r="J39" s="81"/>
      <c r="L39" s="76"/>
      <c r="M39" s="476"/>
      <c r="N39" s="76"/>
      <c r="O39" s="92"/>
    </row>
    <row r="40" spans="2:15" ht="13.5" thickBot="1" x14ac:dyDescent="0.25">
      <c r="B40" s="77"/>
      <c r="C40" s="76"/>
      <c r="D40" s="76"/>
      <c r="E40" s="402"/>
      <c r="F40" s="76"/>
      <c r="H40" s="76"/>
      <c r="I40" s="102"/>
      <c r="J40" s="81"/>
      <c r="L40" s="76"/>
      <c r="M40" s="476"/>
      <c r="N40" s="76"/>
      <c r="O40" s="92"/>
    </row>
    <row r="41" spans="2:15" ht="13.5" thickBot="1" x14ac:dyDescent="0.25">
      <c r="B41" s="77"/>
      <c r="C41" s="80" t="s">
        <v>123</v>
      </c>
      <c r="D41" s="80"/>
      <c r="E41" s="401"/>
      <c r="F41" s="76"/>
      <c r="H41" s="76"/>
      <c r="I41" s="102" t="str">
        <f t="shared" ref="I41:I43" si="1">IF(OR($E$15="Cancelled",$E$15="Postponed, see Future Events for info",E41&lt;&gt;""), "", "Information needed")</f>
        <v>Information needed</v>
      </c>
      <c r="J41" s="81"/>
      <c r="L41" s="76"/>
      <c r="M41" s="476"/>
      <c r="N41" s="76"/>
      <c r="O41" s="92"/>
    </row>
    <row r="42" spans="2:15" ht="12" customHeight="1" thickBot="1" x14ac:dyDescent="0.25">
      <c r="B42" s="77"/>
      <c r="C42" s="82"/>
      <c r="D42" s="82"/>
      <c r="E42" s="402"/>
      <c r="F42" s="76"/>
      <c r="H42" s="76"/>
      <c r="I42" s="102"/>
      <c r="J42" s="81"/>
      <c r="L42" s="76"/>
      <c r="M42" s="476"/>
      <c r="N42" s="76"/>
      <c r="O42" s="92"/>
    </row>
    <row r="43" spans="2:15" x14ac:dyDescent="0.2">
      <c r="B43" s="77"/>
      <c r="C43" s="80" t="s">
        <v>126</v>
      </c>
      <c r="D43" s="80"/>
      <c r="E43" s="398"/>
      <c r="F43" s="76"/>
      <c r="H43" s="76"/>
      <c r="I43" s="102" t="str">
        <f t="shared" si="1"/>
        <v>Information needed</v>
      </c>
      <c r="J43" s="81"/>
      <c r="L43" s="76"/>
      <c r="M43" s="181"/>
      <c r="N43" s="76"/>
      <c r="O43" s="92"/>
    </row>
    <row r="44" spans="2:15" ht="26.25" customHeight="1" thickBot="1" x14ac:dyDescent="0.25">
      <c r="B44" s="77"/>
      <c r="C44" s="83" t="str">
        <f>IF(E43&lt;&gt;"Yes","","Please provide details.")</f>
        <v/>
      </c>
      <c r="D44" s="83"/>
      <c r="E44" s="243"/>
      <c r="F44" s="76"/>
      <c r="H44" s="76"/>
      <c r="I44" s="102" t="str">
        <f>IF(AND(C44&lt;&gt;"",E44=""),"Information needed","")</f>
        <v/>
      </c>
      <c r="J44" s="81"/>
      <c r="L44" s="76"/>
      <c r="M44" s="152" t="s">
        <v>141</v>
      </c>
      <c r="N44" s="76"/>
      <c r="O44" s="92"/>
    </row>
    <row r="45" spans="2:15" ht="18" customHeight="1" x14ac:dyDescent="0.2">
      <c r="B45" s="77"/>
      <c r="C45" s="78"/>
      <c r="D45" s="78"/>
      <c r="E45" s="397"/>
      <c r="F45" s="76"/>
      <c r="H45" s="76"/>
      <c r="I45" s="102"/>
      <c r="J45" s="81"/>
      <c r="L45" s="76"/>
      <c r="M45" s="76"/>
      <c r="N45" s="76"/>
      <c r="O45" s="92"/>
    </row>
    <row r="46" spans="2:15" ht="18" x14ac:dyDescent="0.2">
      <c r="B46" s="77"/>
      <c r="C46" s="240" t="s">
        <v>63</v>
      </c>
      <c r="D46" s="240"/>
      <c r="E46" s="240"/>
      <c r="F46" s="78"/>
      <c r="G46" s="70"/>
      <c r="H46" s="78"/>
      <c r="I46" s="102"/>
      <c r="J46" s="89"/>
      <c r="L46" s="87"/>
      <c r="M46" s="240" t="s">
        <v>63</v>
      </c>
      <c r="N46" s="87"/>
      <c r="O46" s="92"/>
    </row>
    <row r="47" spans="2:15" ht="13.5" customHeight="1" thickBot="1" x14ac:dyDescent="0.25">
      <c r="B47" s="77"/>
      <c r="C47" s="76"/>
      <c r="D47" s="76"/>
      <c r="E47" s="408"/>
      <c r="F47" s="76"/>
      <c r="H47" s="76"/>
      <c r="I47" s="102"/>
      <c r="J47" s="81"/>
      <c r="L47" s="76"/>
      <c r="M47" s="476" t="s">
        <v>467</v>
      </c>
      <c r="N47" s="76"/>
      <c r="O47" s="92"/>
    </row>
    <row r="48" spans="2:15" x14ac:dyDescent="0.2">
      <c r="B48" s="77"/>
      <c r="C48" s="78" t="s">
        <v>71</v>
      </c>
      <c r="D48" s="78"/>
      <c r="E48" s="409"/>
      <c r="F48" s="76"/>
      <c r="H48" s="76"/>
      <c r="I48" s="102" t="str">
        <f t="shared" ref="I48" si="2">IF(OR($E$15="Cancelled",$E$15="Postponed, see Future Events for info",E48&lt;&gt;""), "", "Information needed")</f>
        <v>Information needed</v>
      </c>
      <c r="J48" s="81"/>
      <c r="L48" s="76"/>
      <c r="M48" s="476"/>
      <c r="N48" s="76"/>
      <c r="O48" s="92"/>
    </row>
    <row r="49" spans="1:15" ht="13.5" thickBot="1" x14ac:dyDescent="0.25">
      <c r="A49" s="340"/>
      <c r="B49" s="77"/>
      <c r="C49" s="418" t="str">
        <f>IF(E48&lt;&gt;"Red","","Did you submit a declaration form for your red risk assessment?")</f>
        <v/>
      </c>
      <c r="D49" s="83"/>
      <c r="E49" s="243"/>
      <c r="F49" s="76"/>
      <c r="H49" s="76"/>
      <c r="I49" s="102" t="str">
        <f>IF(AND(C49&lt;&gt;"",E49=""), "Information needed","")</f>
        <v/>
      </c>
      <c r="J49" s="81"/>
      <c r="K49" s="340"/>
      <c r="L49" s="76"/>
      <c r="M49" s="476"/>
      <c r="N49" s="76"/>
      <c r="O49" s="92"/>
    </row>
    <row r="50" spans="1:15" s="86" customFormat="1" ht="13.5" thickBot="1" x14ac:dyDescent="0.25">
      <c r="A50" s="128"/>
      <c r="B50" s="77"/>
      <c r="C50" s="78"/>
      <c r="D50" s="78"/>
      <c r="E50" s="397"/>
      <c r="F50" s="76"/>
      <c r="G50" s="68"/>
      <c r="H50" s="76"/>
      <c r="I50" s="102"/>
      <c r="J50" s="81"/>
      <c r="K50" s="128"/>
      <c r="L50" s="76"/>
      <c r="M50" s="476"/>
      <c r="N50" s="76"/>
      <c r="O50" s="94"/>
    </row>
    <row r="51" spans="1:15" x14ac:dyDescent="0.2">
      <c r="B51" s="77"/>
      <c r="C51" s="78" t="s">
        <v>255</v>
      </c>
      <c r="D51" s="78"/>
      <c r="E51" s="410"/>
      <c r="F51" s="76"/>
      <c r="H51" s="76"/>
      <c r="I51" s="102" t="str">
        <f t="shared" ref="I51" si="3">IF(OR($E$15="Cancelled",$E$15="Postponed, see Future Events for info",E51&lt;&gt;""), "", "Information needed")</f>
        <v>Information needed</v>
      </c>
      <c r="J51" s="81"/>
      <c r="L51" s="76"/>
      <c r="M51" s="476"/>
      <c r="N51" s="88"/>
      <c r="O51" s="92"/>
    </row>
    <row r="52" spans="1:15" ht="13.5" customHeight="1" thickBot="1" x14ac:dyDescent="0.25">
      <c r="B52" s="77"/>
      <c r="C52" s="419" t="str">
        <f>IF(E51&lt;&gt;"Yes","","Did your event comply with Rule 8.3 of the member network rules?")</f>
        <v/>
      </c>
      <c r="D52" s="83"/>
      <c r="E52" s="243"/>
      <c r="F52" s="76"/>
      <c r="H52" s="76"/>
      <c r="I52" s="102" t="str">
        <f>IF(AND(C52&lt;&gt;"",E52=""), "Information needed","")</f>
        <v/>
      </c>
      <c r="J52" s="81"/>
      <c r="L52" s="76"/>
      <c r="M52" s="476"/>
      <c r="N52" s="88"/>
      <c r="O52" s="92"/>
    </row>
    <row r="53" spans="1:15" ht="14.25" customHeight="1" thickBot="1" x14ac:dyDescent="0.25">
      <c r="B53" s="77"/>
      <c r="C53" s="83"/>
      <c r="D53" s="83"/>
      <c r="E53" s="411"/>
      <c r="F53" s="76"/>
      <c r="H53" s="76"/>
      <c r="I53" s="102"/>
      <c r="J53" s="81"/>
      <c r="L53" s="76"/>
      <c r="M53" s="476"/>
      <c r="N53" s="88"/>
      <c r="O53" s="92"/>
    </row>
    <row r="54" spans="1:15" ht="40.5" customHeight="1" thickBot="1" x14ac:dyDescent="0.25">
      <c r="B54" s="77"/>
      <c r="C54" s="100" t="s">
        <v>197</v>
      </c>
      <c r="D54" s="100"/>
      <c r="E54" s="241"/>
      <c r="F54" s="76"/>
      <c r="H54" s="76"/>
      <c r="I54" s="106" t="str">
        <f>IF(OR($E$15="Cancelled",$E$15="Postponed, see Future Events for info",E54&lt;&gt;""), "", "Optional")</f>
        <v>Optional</v>
      </c>
      <c r="J54" s="81"/>
      <c r="L54" s="76"/>
      <c r="M54" s="152" t="s">
        <v>254</v>
      </c>
      <c r="N54" s="88"/>
      <c r="O54" s="92"/>
    </row>
    <row r="55" spans="1:15" ht="13.5" customHeight="1" x14ac:dyDescent="0.2">
      <c r="B55" s="77"/>
      <c r="C55" s="76"/>
      <c r="D55" s="76"/>
      <c r="E55" s="411"/>
      <c r="F55" s="76"/>
      <c r="H55" s="76"/>
      <c r="I55" s="102"/>
      <c r="J55" s="81"/>
      <c r="L55" s="76"/>
      <c r="M55" s="99"/>
      <c r="N55" s="76"/>
      <c r="O55" s="92"/>
    </row>
    <row r="56" spans="1:15" ht="18.75" customHeight="1" x14ac:dyDescent="0.25">
      <c r="B56" s="77"/>
      <c r="C56" s="238" t="s">
        <v>72</v>
      </c>
      <c r="D56" s="238"/>
      <c r="E56" s="238"/>
      <c r="F56" s="76"/>
      <c r="H56" s="76"/>
      <c r="I56" s="102"/>
      <c r="J56" s="81"/>
      <c r="L56" s="76"/>
      <c r="M56" s="240" t="s">
        <v>72</v>
      </c>
      <c r="N56" s="76"/>
      <c r="O56" s="92"/>
    </row>
    <row r="57" spans="1:15" ht="14.25" customHeight="1" x14ac:dyDescent="0.2">
      <c r="B57" s="77"/>
      <c r="C57" s="78"/>
      <c r="D57" s="78"/>
      <c r="E57" s="397"/>
      <c r="F57" s="76"/>
      <c r="H57" s="76"/>
      <c r="I57" s="102"/>
      <c r="J57" s="81"/>
      <c r="L57" s="76"/>
      <c r="M57" s="476" t="s">
        <v>243</v>
      </c>
      <c r="N57" s="76"/>
      <c r="O57" s="92"/>
    </row>
    <row r="58" spans="1:15" ht="14.25" customHeight="1" thickBot="1" x14ac:dyDescent="0.25">
      <c r="B58" s="77"/>
      <c r="C58" s="78" t="s">
        <v>388</v>
      </c>
      <c r="D58" s="78"/>
      <c r="E58" s="397"/>
      <c r="F58" s="76"/>
      <c r="H58" s="76"/>
      <c r="I58" s="102"/>
      <c r="J58" s="81"/>
      <c r="L58" s="76"/>
      <c r="M58" s="476"/>
      <c r="N58" s="76"/>
      <c r="O58" s="92"/>
    </row>
    <row r="59" spans="1:15" ht="14.25" customHeight="1" x14ac:dyDescent="0.2">
      <c r="B59" s="77"/>
      <c r="C59" s="153" t="s">
        <v>77</v>
      </c>
      <c r="D59" s="153"/>
      <c r="E59" s="398"/>
      <c r="F59" s="76"/>
      <c r="H59" s="76"/>
      <c r="I59" s="102" t="str">
        <f t="shared" ref="I59:I64" si="4">IF(OR($E$15="Cancelled",$E$15="Postponed, see Future Events for info",E59&lt;&gt;""), "", "Information needed")</f>
        <v>Information needed</v>
      </c>
      <c r="J59" s="81"/>
      <c r="L59" s="76"/>
      <c r="M59" s="476"/>
      <c r="N59" s="76"/>
      <c r="O59" s="92"/>
    </row>
    <row r="60" spans="1:15" ht="14.25" customHeight="1" x14ac:dyDescent="0.2">
      <c r="B60" s="77"/>
      <c r="C60" s="153" t="s">
        <v>78</v>
      </c>
      <c r="D60" s="153"/>
      <c r="E60" s="412"/>
      <c r="F60" s="76"/>
      <c r="H60" s="76"/>
      <c r="I60" s="102" t="str">
        <f t="shared" si="4"/>
        <v>Information needed</v>
      </c>
      <c r="J60" s="81"/>
      <c r="L60" s="76"/>
      <c r="M60" s="476"/>
      <c r="N60" s="76"/>
      <c r="O60" s="92"/>
    </row>
    <row r="61" spans="1:15" ht="14.25" customHeight="1" x14ac:dyDescent="0.2">
      <c r="B61" s="77"/>
      <c r="C61" s="153" t="s">
        <v>80</v>
      </c>
      <c r="D61" s="153"/>
      <c r="E61" s="399"/>
      <c r="F61" s="76"/>
      <c r="H61" s="76"/>
      <c r="I61" s="102" t="str">
        <f t="shared" si="4"/>
        <v>Information needed</v>
      </c>
      <c r="J61" s="81"/>
      <c r="L61" s="76"/>
      <c r="M61" s="476"/>
      <c r="N61" s="76"/>
      <c r="O61" s="92"/>
    </row>
    <row r="62" spans="1:15" ht="14.25" customHeight="1" thickBot="1" x14ac:dyDescent="0.25">
      <c r="B62" s="77"/>
      <c r="C62" s="153" t="s">
        <v>79</v>
      </c>
      <c r="D62" s="153"/>
      <c r="E62" s="400"/>
      <c r="F62" s="76"/>
      <c r="H62" s="76"/>
      <c r="I62" s="102" t="str">
        <f t="shared" si="4"/>
        <v>Information needed</v>
      </c>
      <c r="J62" s="81"/>
      <c r="L62" s="76"/>
      <c r="M62" s="476"/>
      <c r="N62" s="76"/>
      <c r="O62" s="92"/>
    </row>
    <row r="63" spans="1:15" ht="14.25" customHeight="1" thickBot="1" x14ac:dyDescent="0.25">
      <c r="B63" s="77"/>
      <c r="C63" s="79"/>
      <c r="D63" s="79"/>
      <c r="E63" s="397"/>
      <c r="F63" s="76"/>
      <c r="H63" s="76"/>
      <c r="I63" s="102"/>
      <c r="J63" s="81"/>
      <c r="L63" s="76"/>
      <c r="M63" s="476"/>
      <c r="N63" s="76"/>
      <c r="O63" s="92"/>
    </row>
    <row r="64" spans="1:15" ht="12.75" customHeight="1" x14ac:dyDescent="0.2">
      <c r="B64" s="77"/>
      <c r="C64" s="101" t="s">
        <v>73</v>
      </c>
      <c r="D64" s="101"/>
      <c r="E64" s="398"/>
      <c r="F64" s="76"/>
      <c r="H64" s="76"/>
      <c r="I64" s="102" t="str">
        <f t="shared" si="4"/>
        <v>Information needed</v>
      </c>
      <c r="J64" s="81"/>
      <c r="L64" s="76"/>
      <c r="M64" s="476"/>
      <c r="N64" s="76"/>
      <c r="O64" s="92"/>
    </row>
    <row r="65" spans="1:15" ht="63.75" customHeight="1" thickBot="1" x14ac:dyDescent="0.25">
      <c r="B65" s="77"/>
      <c r="C65" s="83" t="str">
        <f>IF(E64&lt;&gt;"Yes","","Please provide details here")</f>
        <v/>
      </c>
      <c r="D65" s="83"/>
      <c r="E65" s="242"/>
      <c r="F65" s="130"/>
      <c r="G65" s="127"/>
      <c r="H65" s="130"/>
      <c r="I65" s="102" t="str">
        <f>IF(AND(C65&lt;&gt;"",E65=""), "Information needed","")</f>
        <v/>
      </c>
      <c r="J65" s="150"/>
      <c r="L65" s="76"/>
      <c r="M65" s="476"/>
      <c r="N65" s="76"/>
      <c r="O65" s="151"/>
    </row>
    <row r="66" spans="1:15" ht="13.5" thickBot="1" x14ac:dyDescent="0.25">
      <c r="B66" s="77"/>
      <c r="C66" s="78"/>
      <c r="D66" s="78"/>
      <c r="E66" s="378"/>
      <c r="F66" s="76"/>
      <c r="H66" s="76"/>
      <c r="I66" s="102"/>
      <c r="J66" s="81"/>
      <c r="L66" s="76"/>
      <c r="M66" s="476"/>
      <c r="N66" s="76"/>
      <c r="O66" s="92"/>
    </row>
    <row r="67" spans="1:15" ht="57" customHeight="1" thickBot="1" x14ac:dyDescent="0.25">
      <c r="B67" s="77"/>
      <c r="C67" s="100" t="s">
        <v>83</v>
      </c>
      <c r="D67" s="100"/>
      <c r="E67" s="241"/>
      <c r="F67" s="76"/>
      <c r="H67" s="76"/>
      <c r="I67" s="106" t="str">
        <f>IF(OR($E$15="Cancelled",$E$15="Postponed, see Future Events for info",E67&lt;&gt;""), "", "Optional")</f>
        <v>Optional</v>
      </c>
      <c r="J67" s="81"/>
      <c r="L67" s="76"/>
      <c r="M67" s="152" t="s">
        <v>118</v>
      </c>
      <c r="N67" s="76"/>
      <c r="O67" s="92"/>
    </row>
    <row r="68" spans="1:15" x14ac:dyDescent="0.2">
      <c r="B68" s="77"/>
      <c r="C68" s="78"/>
      <c r="D68" s="78"/>
      <c r="E68" s="397"/>
      <c r="F68" s="76"/>
      <c r="H68" s="76"/>
      <c r="I68" s="102"/>
      <c r="J68" s="81"/>
      <c r="L68" s="76"/>
      <c r="M68" s="78"/>
      <c r="N68" s="76"/>
      <c r="O68" s="92"/>
    </row>
    <row r="69" spans="1:15" ht="13.5" thickBot="1" x14ac:dyDescent="0.25">
      <c r="C69" s="71"/>
      <c r="D69" s="95"/>
      <c r="I69" s="105"/>
      <c r="J69" s="92"/>
      <c r="M69" s="71"/>
      <c r="O69" s="92"/>
    </row>
    <row r="70" spans="1:15" s="172" customFormat="1" ht="21.75" customHeight="1" thickBot="1" x14ac:dyDescent="0.25">
      <c r="C70" s="166" t="s">
        <v>420</v>
      </c>
      <c r="D70" s="247"/>
      <c r="E70" s="414" t="s">
        <v>421</v>
      </c>
      <c r="I70" s="170"/>
      <c r="M70" s="166" t="s">
        <v>271</v>
      </c>
    </row>
    <row r="71" spans="1:15" x14ac:dyDescent="0.2">
      <c r="C71" s="96"/>
      <c r="D71" s="96"/>
      <c r="M71" s="96"/>
      <c r="O71" s="92"/>
    </row>
    <row r="72" spans="1:15" x14ac:dyDescent="0.2">
      <c r="C72" s="95"/>
      <c r="D72" s="95"/>
      <c r="E72" s="415"/>
      <c r="F72" s="71"/>
      <c r="G72" s="71"/>
      <c r="H72" s="71"/>
      <c r="I72" s="71"/>
      <c r="M72" s="104"/>
    </row>
    <row r="73" spans="1:15" x14ac:dyDescent="0.2">
      <c r="B73" s="77"/>
      <c r="C73" s="78"/>
      <c r="D73" s="78"/>
      <c r="E73" s="397"/>
      <c r="F73" s="76"/>
      <c r="H73" s="76"/>
      <c r="I73" s="103"/>
      <c r="J73" s="76"/>
      <c r="L73" s="76"/>
      <c r="M73" s="78"/>
      <c r="N73" s="76"/>
    </row>
    <row r="74" spans="1:15" ht="30.75" x14ac:dyDescent="0.2">
      <c r="A74" s="339">
        <v>2</v>
      </c>
      <c r="B74" s="74"/>
      <c r="C74" s="248" t="s">
        <v>346</v>
      </c>
      <c r="D74" s="248"/>
      <c r="E74" s="248"/>
      <c r="F74" s="249"/>
      <c r="G74" s="72"/>
      <c r="H74" s="73"/>
      <c r="I74" s="236" t="str">
        <f>IF(COUNTIF(I78:I134,"Information needed")&lt;1,"Complete","Incomplete")</f>
        <v>Incomplete</v>
      </c>
      <c r="J74" s="91"/>
      <c r="K74" s="339">
        <v>2</v>
      </c>
      <c r="L74" s="73"/>
      <c r="M74" s="175" t="s">
        <v>284</v>
      </c>
      <c r="N74" s="73"/>
    </row>
    <row r="75" spans="1:15" x14ac:dyDescent="0.2">
      <c r="B75" s="77"/>
      <c r="C75" s="78"/>
      <c r="D75" s="78"/>
      <c r="E75" s="397"/>
      <c r="F75" s="76"/>
      <c r="H75" s="76"/>
      <c r="I75" s="103"/>
      <c r="J75" s="76"/>
      <c r="L75" s="76"/>
      <c r="M75" s="78"/>
      <c r="N75" s="76"/>
    </row>
    <row r="76" spans="1:15" ht="18" x14ac:dyDescent="0.25">
      <c r="B76" s="77"/>
      <c r="C76" s="238" t="s">
        <v>70</v>
      </c>
      <c r="D76" s="238"/>
      <c r="E76" s="237"/>
      <c r="F76" s="76"/>
      <c r="H76" s="76"/>
      <c r="I76" s="103"/>
      <c r="J76" s="76"/>
      <c r="L76" s="76"/>
      <c r="M76" s="239" t="s">
        <v>340</v>
      </c>
      <c r="N76" s="76"/>
    </row>
    <row r="77" spans="1:15" ht="13.5" thickBot="1" x14ac:dyDescent="0.25">
      <c r="B77" s="77"/>
      <c r="C77" s="78"/>
      <c r="D77" s="78"/>
      <c r="E77" s="397"/>
      <c r="F77" s="76"/>
      <c r="H77" s="76"/>
      <c r="I77" s="103"/>
      <c r="J77" s="76"/>
      <c r="L77" s="76"/>
      <c r="M77" s="180"/>
      <c r="N77" s="76"/>
    </row>
    <row r="78" spans="1:15" x14ac:dyDescent="0.2">
      <c r="B78" s="77"/>
      <c r="C78" s="80" t="s">
        <v>15</v>
      </c>
      <c r="D78" s="80"/>
      <c r="E78" s="398"/>
      <c r="F78" s="76"/>
      <c r="H78" s="76"/>
      <c r="I78" s="102" t="str">
        <f>IF(OR($E$82="Cancelled",$E$82="Postponed, see Future Events for info",E78&lt;&gt;""), "", "Information needed")</f>
        <v>Information needed</v>
      </c>
      <c r="J78" s="81"/>
      <c r="L78" s="76"/>
      <c r="M78" s="476" t="s">
        <v>344</v>
      </c>
      <c r="N78" s="76"/>
    </row>
    <row r="79" spans="1:15" x14ac:dyDescent="0.2">
      <c r="B79" s="77"/>
      <c r="C79" s="80" t="s">
        <v>53</v>
      </c>
      <c r="D79" s="80"/>
      <c r="E79" s="399"/>
      <c r="F79" s="76"/>
      <c r="H79" s="76"/>
      <c r="I79" s="102" t="str">
        <f t="shared" ref="I79:I93" si="5">IF(OR($E$82="Cancelled",$E$82="Postponed, see Future Events for info",E79&lt;&gt;""), "", "Information needed")</f>
        <v>Information needed</v>
      </c>
      <c r="J79" s="81"/>
      <c r="L79" s="76"/>
      <c r="M79" s="476"/>
      <c r="N79" s="76"/>
    </row>
    <row r="80" spans="1:15" ht="13.5" thickBot="1" x14ac:dyDescent="0.25">
      <c r="B80" s="77"/>
      <c r="C80" s="80" t="s">
        <v>119</v>
      </c>
      <c r="D80" s="80"/>
      <c r="E80" s="400"/>
      <c r="F80" s="76"/>
      <c r="H80" s="76"/>
      <c r="I80" s="102" t="str">
        <f t="shared" si="5"/>
        <v>Information needed</v>
      </c>
      <c r="J80" s="81"/>
      <c r="L80" s="76"/>
      <c r="M80" s="476"/>
      <c r="N80" s="76"/>
    </row>
    <row r="81" spans="2:14" ht="13.5" thickBot="1" x14ac:dyDescent="0.25">
      <c r="B81" s="77"/>
      <c r="C81" s="80"/>
      <c r="D81" s="80"/>
      <c r="E81" s="397"/>
      <c r="F81" s="76"/>
      <c r="H81" s="76"/>
      <c r="I81" s="102"/>
      <c r="J81" s="81"/>
      <c r="L81" s="76"/>
      <c r="M81" s="476"/>
      <c r="N81" s="76"/>
    </row>
    <row r="82" spans="2:14" ht="13.5" thickBot="1" x14ac:dyDescent="0.25">
      <c r="B82" s="77"/>
      <c r="C82" s="80" t="s">
        <v>59</v>
      </c>
      <c r="D82" s="80"/>
      <c r="E82" s="401"/>
      <c r="F82" s="76"/>
      <c r="H82" s="76"/>
      <c r="I82" s="102" t="str">
        <f t="shared" si="5"/>
        <v>Information needed</v>
      </c>
      <c r="J82" s="81"/>
      <c r="L82" s="76"/>
      <c r="M82" s="476"/>
      <c r="N82" s="76"/>
    </row>
    <row r="83" spans="2:14" ht="13.5" thickBot="1" x14ac:dyDescent="0.25">
      <c r="B83" s="77"/>
      <c r="C83" s="80"/>
      <c r="D83" s="80"/>
      <c r="E83" s="397"/>
      <c r="F83" s="76"/>
      <c r="H83" s="76"/>
      <c r="I83" s="102"/>
      <c r="J83" s="81"/>
      <c r="L83" s="76"/>
      <c r="M83" s="476"/>
      <c r="N83" s="76"/>
    </row>
    <row r="84" spans="2:14" x14ac:dyDescent="0.2">
      <c r="B84" s="77"/>
      <c r="C84" s="80" t="s">
        <v>341</v>
      </c>
      <c r="D84" s="80"/>
      <c r="E84" s="398"/>
      <c r="F84" s="76"/>
      <c r="H84" s="76"/>
      <c r="I84" s="102" t="str">
        <f t="shared" si="5"/>
        <v>Information needed</v>
      </c>
      <c r="J84" s="81"/>
      <c r="L84" s="76"/>
      <c r="M84" s="476"/>
      <c r="N84" s="76"/>
    </row>
    <row r="85" spans="2:14" ht="13.5" thickBot="1" x14ac:dyDescent="0.25">
      <c r="B85" s="77"/>
      <c r="C85" s="343" t="str">
        <f>IF(E84&lt;&gt;"Yes","","If yes, how many times did you run this event/ how many events were in the series?")</f>
        <v/>
      </c>
      <c r="D85" s="80"/>
      <c r="E85" s="400"/>
      <c r="F85" s="84"/>
      <c r="G85" s="208"/>
      <c r="H85" s="84"/>
      <c r="I85" s="102" t="str">
        <f>IF(AND(C85&lt;&gt;"",E85=""), "Information needed","")</f>
        <v/>
      </c>
      <c r="J85" s="81"/>
      <c r="L85" s="76"/>
      <c r="M85" s="244"/>
      <c r="N85" s="76"/>
    </row>
    <row r="86" spans="2:14" ht="13.5" customHeight="1" thickBot="1" x14ac:dyDescent="0.25">
      <c r="B86" s="77"/>
      <c r="C86" s="80"/>
      <c r="D86" s="80"/>
      <c r="E86" s="402"/>
      <c r="F86" s="76"/>
      <c r="H86" s="76"/>
      <c r="I86" s="102"/>
      <c r="J86" s="81"/>
      <c r="L86" s="76"/>
      <c r="M86" s="449" t="s">
        <v>470</v>
      </c>
      <c r="N86" s="76"/>
    </row>
    <row r="87" spans="2:14" x14ac:dyDescent="0.2">
      <c r="B87" s="77"/>
      <c r="C87" s="80" t="str">
        <f>IF(E84&lt;&gt;"Yes","Start date","Date of first event")</f>
        <v>Start date</v>
      </c>
      <c r="D87" s="80"/>
      <c r="E87" s="403"/>
      <c r="F87" s="76"/>
      <c r="H87" s="76"/>
      <c r="I87" s="102" t="str">
        <f t="shared" si="5"/>
        <v>Information needed</v>
      </c>
      <c r="J87" s="81"/>
      <c r="L87" s="76"/>
      <c r="M87" s="449"/>
      <c r="N87" s="76"/>
    </row>
    <row r="88" spans="2:14" ht="13.5" thickBot="1" x14ac:dyDescent="0.25">
      <c r="B88" s="77"/>
      <c r="C88" s="80" t="str">
        <f>IF(E84&lt;&gt;"Yes","End date","Date of last event")</f>
        <v>End date</v>
      </c>
      <c r="D88" s="80"/>
      <c r="E88" s="404"/>
      <c r="F88" s="76"/>
      <c r="H88" s="76"/>
      <c r="I88" s="102" t="str">
        <f t="shared" si="5"/>
        <v>Information needed</v>
      </c>
      <c r="J88" s="81"/>
      <c r="L88" s="76"/>
      <c r="M88" s="449"/>
      <c r="N88" s="76"/>
    </row>
    <row r="89" spans="2:14" ht="13.5" thickBot="1" x14ac:dyDescent="0.25">
      <c r="B89" s="77"/>
      <c r="C89" s="80"/>
      <c r="D89" s="80"/>
      <c r="E89" s="397"/>
      <c r="F89" s="76"/>
      <c r="H89" s="76"/>
      <c r="I89" s="102"/>
      <c r="J89" s="81"/>
      <c r="L89" s="76"/>
      <c r="M89" s="449"/>
      <c r="N89" s="76"/>
    </row>
    <row r="90" spans="2:14" x14ac:dyDescent="0.2">
      <c r="B90" s="77"/>
      <c r="C90" s="80" t="s">
        <v>60</v>
      </c>
      <c r="D90" s="80"/>
      <c r="E90" s="398"/>
      <c r="F90" s="76"/>
      <c r="H90" s="76"/>
      <c r="I90" s="102" t="str">
        <f t="shared" si="5"/>
        <v>Information needed</v>
      </c>
      <c r="J90" s="81"/>
      <c r="L90" s="76"/>
      <c r="M90" s="449"/>
      <c r="N90" s="76"/>
    </row>
    <row r="91" spans="2:14" ht="13.5" thickBot="1" x14ac:dyDescent="0.25">
      <c r="B91" s="77"/>
      <c r="C91" s="80" t="s">
        <v>81</v>
      </c>
      <c r="D91" s="80"/>
      <c r="E91" s="400"/>
      <c r="F91" s="76"/>
      <c r="H91" s="76"/>
      <c r="I91" s="106" t="str">
        <f>IF(OR($E$82="Cancelled",$E$82="Postponed, see Future Events for info",E91&lt;&gt;""), "", "Optional")</f>
        <v>Optional</v>
      </c>
      <c r="J91" s="81"/>
      <c r="L91" s="76"/>
      <c r="M91" s="475" t="s">
        <v>417</v>
      </c>
      <c r="N91" s="76"/>
    </row>
    <row r="92" spans="2:14" ht="13.5" thickBot="1" x14ac:dyDescent="0.25">
      <c r="B92" s="77"/>
      <c r="C92" s="80"/>
      <c r="D92" s="80"/>
      <c r="E92" s="397"/>
      <c r="F92" s="76"/>
      <c r="H92" s="76"/>
      <c r="I92" s="102"/>
      <c r="J92" s="81"/>
      <c r="L92" s="76"/>
      <c r="M92" s="475"/>
      <c r="N92" s="76"/>
    </row>
    <row r="93" spans="2:14" ht="12.75" customHeight="1" x14ac:dyDescent="0.2">
      <c r="B93" s="77"/>
      <c r="C93" s="80" t="s">
        <v>61</v>
      </c>
      <c r="D93" s="80"/>
      <c r="E93" s="398"/>
      <c r="F93" s="76"/>
      <c r="H93" s="76"/>
      <c r="I93" s="102" t="str">
        <f t="shared" si="5"/>
        <v>Information needed</v>
      </c>
      <c r="J93" s="81"/>
      <c r="L93" s="76"/>
      <c r="M93" s="476" t="s">
        <v>485</v>
      </c>
      <c r="N93" s="76"/>
    </row>
    <row r="94" spans="2:14" ht="13.5" thickBot="1" x14ac:dyDescent="0.25">
      <c r="B94" s="77"/>
      <c r="C94" s="80" t="s">
        <v>82</v>
      </c>
      <c r="D94" s="80"/>
      <c r="E94" s="400"/>
      <c r="F94" s="76"/>
      <c r="H94" s="76"/>
      <c r="I94" s="106" t="str">
        <f>IF(OR($E$82="Cancelled",$E$82="Postponed, see Future Events for info",E94&lt;&gt;""), "", "Optional")</f>
        <v>Optional</v>
      </c>
      <c r="J94" s="81"/>
      <c r="L94" s="76"/>
      <c r="M94" s="476"/>
      <c r="N94" s="76"/>
    </row>
    <row r="95" spans="2:14" ht="13.5" thickBot="1" x14ac:dyDescent="0.25">
      <c r="B95" s="77"/>
      <c r="C95" s="80"/>
      <c r="D95" s="80"/>
      <c r="E95" s="397"/>
      <c r="F95" s="76"/>
      <c r="H95" s="76"/>
      <c r="I95" s="102"/>
      <c r="J95" s="81"/>
      <c r="L95" s="76"/>
      <c r="M95" s="476"/>
      <c r="N95" s="76"/>
    </row>
    <row r="96" spans="2:14" ht="13.5" thickBot="1" x14ac:dyDescent="0.25">
      <c r="B96" s="77"/>
      <c r="C96" s="80" t="str">
        <f>IF(E84&lt;&gt;"Yes","Number of attendees (approx.)","Number of attendees (average number per event)")</f>
        <v>Number of attendees (approx.)</v>
      </c>
      <c r="D96" s="80"/>
      <c r="E96" s="401"/>
      <c r="F96" s="76"/>
      <c r="H96" s="76"/>
      <c r="I96" s="102" t="str">
        <f t="shared" ref="I96" si="6">IF(OR($E$82="Cancelled",$E$82="Postponed, see Future Events for info",E96&lt;&gt;""), "", "Information needed")</f>
        <v>Information needed</v>
      </c>
      <c r="J96" s="81"/>
      <c r="L96" s="76"/>
      <c r="M96" s="476"/>
      <c r="N96" s="76"/>
    </row>
    <row r="97" spans="2:14" ht="13.5" thickBot="1" x14ac:dyDescent="0.25">
      <c r="B97" s="77"/>
      <c r="C97" s="80"/>
      <c r="D97" s="80"/>
      <c r="E97" s="405"/>
      <c r="F97" s="76"/>
      <c r="H97" s="76"/>
      <c r="I97" s="102"/>
      <c r="J97" s="81"/>
      <c r="L97" s="76"/>
      <c r="M97" s="476"/>
      <c r="N97" s="76"/>
    </row>
    <row r="98" spans="2:14" ht="39" thickBot="1" x14ac:dyDescent="0.25">
      <c r="B98" s="77"/>
      <c r="C98" s="344" t="s">
        <v>468</v>
      </c>
      <c r="D98" s="80"/>
      <c r="E98" s="241"/>
      <c r="F98" s="76"/>
      <c r="H98" s="76"/>
      <c r="I98" s="106" t="str">
        <f>IF(OR($E$82="Cancelled",$E$82="Postponed, see Future Events for info",E98&lt;&gt;""), "", "Optional")</f>
        <v>Optional</v>
      </c>
      <c r="J98" s="81"/>
      <c r="L98" s="76"/>
      <c r="M98" s="476"/>
      <c r="N98" s="76"/>
    </row>
    <row r="99" spans="2:14" x14ac:dyDescent="0.2">
      <c r="B99" s="77"/>
      <c r="C99" s="80"/>
      <c r="D99" s="80"/>
      <c r="E99" s="402"/>
      <c r="F99" s="76"/>
      <c r="H99" s="76"/>
      <c r="I99" s="102"/>
      <c r="J99" s="81"/>
      <c r="L99" s="76"/>
      <c r="M99" s="180"/>
      <c r="N99" s="76"/>
    </row>
    <row r="100" spans="2:14" ht="18" x14ac:dyDescent="0.25">
      <c r="B100" s="77"/>
      <c r="C100" s="238" t="s">
        <v>140</v>
      </c>
      <c r="D100" s="80"/>
      <c r="E100" s="237"/>
      <c r="F100" s="76"/>
      <c r="H100" s="76"/>
      <c r="I100" s="102"/>
      <c r="J100" s="81"/>
      <c r="L100" s="76"/>
      <c r="M100" s="240" t="s">
        <v>140</v>
      </c>
      <c r="N100" s="76"/>
    </row>
    <row r="101" spans="2:14" ht="13.5" thickBot="1" x14ac:dyDescent="0.25">
      <c r="B101" s="77"/>
      <c r="C101" s="83"/>
      <c r="D101" s="80"/>
      <c r="E101" s="406"/>
      <c r="F101" s="76"/>
      <c r="H101" s="76"/>
      <c r="I101" s="102"/>
      <c r="J101" s="81"/>
      <c r="L101" s="76"/>
      <c r="M101" s="78"/>
      <c r="N101" s="76"/>
    </row>
    <row r="102" spans="2:14" x14ac:dyDescent="0.2">
      <c r="B102" s="77"/>
      <c r="C102" s="416" t="s">
        <v>466</v>
      </c>
      <c r="D102" s="416"/>
      <c r="E102" s="398"/>
      <c r="F102" s="76"/>
      <c r="H102" s="76"/>
      <c r="I102" s="102" t="str">
        <f>IF(OR(E82="Postponed, see Future Events for info",E102&lt;&gt;""), "", "Information needed")</f>
        <v>Information needed</v>
      </c>
      <c r="J102" s="81"/>
      <c r="L102" s="76"/>
      <c r="M102" s="476" t="s">
        <v>342</v>
      </c>
      <c r="N102" s="76"/>
    </row>
    <row r="103" spans="2:14" ht="13.5" thickBot="1" x14ac:dyDescent="0.25">
      <c r="B103" s="77"/>
      <c r="C103" s="416" t="s">
        <v>345</v>
      </c>
      <c r="D103" s="416"/>
      <c r="E103" s="400"/>
      <c r="F103" s="76"/>
      <c r="H103" s="76"/>
      <c r="I103" s="102" t="str">
        <f>IF(OR(E82="Cancelled",E82="Postponed, see Future Events for info",E103&lt;&gt;""), "", "Information needed")</f>
        <v>Information needed</v>
      </c>
      <c r="J103" s="85"/>
      <c r="L103" s="76"/>
      <c r="M103" s="476"/>
      <c r="N103" s="76"/>
    </row>
    <row r="104" spans="2:14" ht="13.5" thickBot="1" x14ac:dyDescent="0.25">
      <c r="B104" s="77"/>
      <c r="C104" s="416"/>
      <c r="D104" s="416"/>
      <c r="E104" s="402"/>
      <c r="F104" s="84"/>
      <c r="G104" s="208"/>
      <c r="H104" s="84"/>
      <c r="I104" s="102"/>
      <c r="J104" s="81"/>
      <c r="L104" s="76"/>
      <c r="M104" s="476"/>
      <c r="N104" s="76"/>
    </row>
    <row r="105" spans="2:14" x14ac:dyDescent="0.2">
      <c r="B105" s="77"/>
      <c r="C105" s="416" t="s">
        <v>122</v>
      </c>
      <c r="D105" s="416"/>
      <c r="E105" s="407"/>
      <c r="F105" s="76"/>
      <c r="H105" s="76"/>
      <c r="I105" s="102" t="str">
        <f>IF(OR(E82="Postponed, see Future Events for info",E105&lt;&gt;""), "", "Information needed")</f>
        <v>Information needed</v>
      </c>
      <c r="J105" s="81"/>
      <c r="L105" s="76"/>
      <c r="M105" s="476"/>
      <c r="N105" s="76"/>
    </row>
    <row r="106" spans="2:14" ht="13.5" thickBot="1" x14ac:dyDescent="0.25">
      <c r="B106" s="77"/>
      <c r="C106" s="83" t="str">
        <f>IF(E105&lt;&gt;"Yes","","Was the contract reviewed by the RSC Legal team?")</f>
        <v/>
      </c>
      <c r="D106" s="83"/>
      <c r="E106" s="242"/>
      <c r="F106" s="76"/>
      <c r="H106" s="76"/>
      <c r="I106" s="102" t="str">
        <f>IF(AND(C106&lt;&gt;"",E106=""), "Information needed","")</f>
        <v/>
      </c>
      <c r="J106" s="81"/>
      <c r="L106" s="76"/>
      <c r="M106" s="476"/>
      <c r="N106" s="76"/>
    </row>
    <row r="107" spans="2:14" ht="13.5" thickBot="1" x14ac:dyDescent="0.25">
      <c r="B107" s="77"/>
      <c r="C107" s="76"/>
      <c r="D107" s="76"/>
      <c r="E107" s="402"/>
      <c r="F107" s="76"/>
      <c r="H107" s="76"/>
      <c r="I107" s="102"/>
      <c r="J107" s="81"/>
      <c r="L107" s="76"/>
      <c r="M107" s="476"/>
      <c r="N107" s="76"/>
    </row>
    <row r="108" spans="2:14" ht="13.5" thickBot="1" x14ac:dyDescent="0.25">
      <c r="B108" s="77"/>
      <c r="C108" s="416" t="s">
        <v>123</v>
      </c>
      <c r="D108" s="416"/>
      <c r="E108" s="401"/>
      <c r="F108" s="76"/>
      <c r="H108" s="76"/>
      <c r="I108" s="102" t="str">
        <f t="shared" ref="I108" si="7">IF(OR($E$82="Cancelled",$E$82="Postponed, see Future Events for info",E108&lt;&gt;""), "", "Information needed")</f>
        <v>Information needed</v>
      </c>
      <c r="J108" s="81"/>
      <c r="L108" s="76"/>
      <c r="M108" s="476"/>
      <c r="N108" s="76"/>
    </row>
    <row r="109" spans="2:14" ht="13.5" thickBot="1" x14ac:dyDescent="0.25">
      <c r="B109" s="77"/>
      <c r="C109" s="82"/>
      <c r="D109" s="82"/>
      <c r="E109" s="402"/>
      <c r="F109" s="76"/>
      <c r="H109" s="76"/>
      <c r="I109" s="102"/>
      <c r="J109" s="81"/>
      <c r="L109" s="76"/>
      <c r="M109" s="476"/>
      <c r="N109" s="76"/>
    </row>
    <row r="110" spans="2:14" x14ac:dyDescent="0.2">
      <c r="B110" s="77"/>
      <c r="C110" s="416" t="s">
        <v>126</v>
      </c>
      <c r="D110" s="416"/>
      <c r="E110" s="398"/>
      <c r="F110" s="76"/>
      <c r="H110" s="76"/>
      <c r="I110" s="102" t="str">
        <f t="shared" ref="I110" si="8">IF(OR($E$82="Cancelled",$E$82="Postponed, see Future Events for info",E110&lt;&gt;""), "", "Information needed")</f>
        <v>Information needed</v>
      </c>
      <c r="J110" s="81"/>
      <c r="L110" s="76"/>
      <c r="M110" s="181"/>
      <c r="N110" s="76"/>
    </row>
    <row r="111" spans="2:14" ht="25.5" customHeight="1" thickBot="1" x14ac:dyDescent="0.25">
      <c r="B111" s="77"/>
      <c r="C111" s="83" t="str">
        <f>IF(E110&lt;&gt;"Yes","","Please provide details.")</f>
        <v/>
      </c>
      <c r="D111" s="83"/>
      <c r="E111" s="243"/>
      <c r="F111" s="76"/>
      <c r="H111" s="76"/>
      <c r="I111" s="102" t="str">
        <f>IF(AND(C111&lt;&gt;"",E111=""),"Information needed","")</f>
        <v/>
      </c>
      <c r="J111" s="81"/>
      <c r="L111" s="76"/>
      <c r="M111" s="152" t="s">
        <v>141</v>
      </c>
      <c r="N111" s="76"/>
    </row>
    <row r="112" spans="2:14" x14ac:dyDescent="0.2">
      <c r="B112" s="77"/>
      <c r="C112" s="78"/>
      <c r="D112" s="78"/>
      <c r="E112" s="397"/>
      <c r="F112" s="76"/>
      <c r="H112" s="76"/>
      <c r="I112" s="102"/>
      <c r="J112" s="81"/>
      <c r="L112" s="76"/>
      <c r="M112" s="76"/>
      <c r="N112" s="76"/>
    </row>
    <row r="113" spans="1:14" ht="18" x14ac:dyDescent="0.2">
      <c r="B113" s="77"/>
      <c r="C113" s="240" t="s">
        <v>63</v>
      </c>
      <c r="D113" s="240"/>
      <c r="E113" s="240"/>
      <c r="F113" s="78"/>
      <c r="G113" s="70"/>
      <c r="H113" s="78"/>
      <c r="I113" s="102"/>
      <c r="J113" s="89"/>
      <c r="L113" s="87"/>
      <c r="M113" s="240" t="s">
        <v>63</v>
      </c>
      <c r="N113" s="87"/>
    </row>
    <row r="114" spans="1:14" ht="13.5" customHeight="1" thickBot="1" x14ac:dyDescent="0.25">
      <c r="B114" s="77"/>
      <c r="C114" s="76"/>
      <c r="D114" s="76"/>
      <c r="E114" s="408"/>
      <c r="F114" s="76"/>
      <c r="H114" s="76"/>
      <c r="I114" s="102"/>
      <c r="J114" s="81"/>
      <c r="L114" s="76"/>
      <c r="M114" s="476" t="s">
        <v>467</v>
      </c>
      <c r="N114" s="76"/>
    </row>
    <row r="115" spans="1:14" x14ac:dyDescent="0.2">
      <c r="B115" s="77"/>
      <c r="C115" s="78" t="s">
        <v>71</v>
      </c>
      <c r="D115" s="78"/>
      <c r="E115" s="409"/>
      <c r="F115" s="76"/>
      <c r="H115" s="76"/>
      <c r="I115" s="102" t="str">
        <f t="shared" ref="I115" si="9">IF(OR($E$82="Cancelled",$E$82="Postponed, see Future Events for info",E115&lt;&gt;""), "", "Information needed")</f>
        <v>Information needed</v>
      </c>
      <c r="J115" s="81"/>
      <c r="L115" s="76"/>
      <c r="M115" s="476"/>
      <c r="N115" s="76"/>
    </row>
    <row r="116" spans="1:14" ht="13.5" thickBot="1" x14ac:dyDescent="0.25">
      <c r="A116" s="340"/>
      <c r="B116" s="77"/>
      <c r="C116" s="418" t="str">
        <f>IF(E115&lt;&gt;"Red","","Did you submit a declaration form for your red risk assessment?")</f>
        <v/>
      </c>
      <c r="D116" s="83"/>
      <c r="E116" s="243"/>
      <c r="F116" s="76"/>
      <c r="H116" s="76"/>
      <c r="I116" s="102" t="str">
        <f>IF(AND(C116&lt;&gt;"",E116=""), "Information needed","")</f>
        <v/>
      </c>
      <c r="J116" s="81"/>
      <c r="K116" s="340"/>
      <c r="L116" s="76"/>
      <c r="M116" s="476"/>
      <c r="N116" s="76"/>
    </row>
    <row r="117" spans="1:14" ht="13.5" thickBot="1" x14ac:dyDescent="0.25">
      <c r="B117" s="77"/>
      <c r="C117" s="78"/>
      <c r="D117" s="78"/>
      <c r="E117" s="397"/>
      <c r="F117" s="76"/>
      <c r="H117" s="76"/>
      <c r="I117" s="102"/>
      <c r="J117" s="81"/>
      <c r="L117" s="76"/>
      <c r="M117" s="476"/>
      <c r="N117" s="76"/>
    </row>
    <row r="118" spans="1:14" x14ac:dyDescent="0.2">
      <c r="B118" s="77"/>
      <c r="C118" s="78" t="s">
        <v>255</v>
      </c>
      <c r="D118" s="78"/>
      <c r="E118" s="410"/>
      <c r="F118" s="76"/>
      <c r="H118" s="76"/>
      <c r="I118" s="102" t="str">
        <f t="shared" ref="I118" si="10">IF(OR($E$82="Cancelled",$E$82="Postponed, see Future Events for info",E118&lt;&gt;""), "", "Information needed")</f>
        <v>Information needed</v>
      </c>
      <c r="J118" s="81"/>
      <c r="L118" s="76"/>
      <c r="M118" s="476"/>
      <c r="N118" s="88"/>
    </row>
    <row r="119" spans="1:14" ht="13.5" thickBot="1" x14ac:dyDescent="0.25">
      <c r="B119" s="77"/>
      <c r="C119" s="419" t="str">
        <f>IF(E118&lt;&gt;"Yes","","Did your event comply with Rule 8.3 of the member network rules?")</f>
        <v/>
      </c>
      <c r="D119" s="83"/>
      <c r="E119" s="243"/>
      <c r="F119" s="76"/>
      <c r="H119" s="76"/>
      <c r="I119" s="102" t="str">
        <f>IF(AND(C119&lt;&gt;"",E119=""), "Information needed","")</f>
        <v/>
      </c>
      <c r="J119" s="81"/>
      <c r="L119" s="76"/>
      <c r="M119" s="476"/>
      <c r="N119" s="88"/>
    </row>
    <row r="120" spans="1:14" ht="13.5" thickBot="1" x14ac:dyDescent="0.25">
      <c r="B120" s="77"/>
      <c r="C120" s="83"/>
      <c r="D120" s="83"/>
      <c r="E120" s="411"/>
      <c r="F120" s="76"/>
      <c r="H120" s="76"/>
      <c r="I120" s="102"/>
      <c r="J120" s="81"/>
      <c r="L120" s="76"/>
      <c r="M120" s="476"/>
      <c r="N120" s="88"/>
    </row>
    <row r="121" spans="1:14" ht="31.5" customHeight="1" thickBot="1" x14ac:dyDescent="0.25">
      <c r="B121" s="77"/>
      <c r="C121" s="100" t="s">
        <v>197</v>
      </c>
      <c r="D121" s="100"/>
      <c r="E121" s="241"/>
      <c r="F121" s="76"/>
      <c r="H121" s="76"/>
      <c r="I121" s="106" t="str">
        <f>IF(OR($E$82="Cancelled",$E$82="Postponed, see Future Events for info",E121&lt;&gt;""), "", "Optional")</f>
        <v>Optional</v>
      </c>
      <c r="J121" s="81"/>
      <c r="L121" s="76"/>
      <c r="M121" s="152" t="s">
        <v>254</v>
      </c>
      <c r="N121" s="88"/>
    </row>
    <row r="122" spans="1:14" x14ac:dyDescent="0.2">
      <c r="B122" s="77"/>
      <c r="C122" s="76"/>
      <c r="D122" s="76"/>
      <c r="E122" s="411"/>
      <c r="F122" s="76"/>
      <c r="H122" s="76"/>
      <c r="I122" s="102"/>
      <c r="J122" s="81"/>
      <c r="L122" s="76"/>
      <c r="M122" s="99"/>
      <c r="N122" s="76"/>
    </row>
    <row r="123" spans="1:14" ht="18" x14ac:dyDescent="0.25">
      <c r="B123" s="77"/>
      <c r="C123" s="238" t="s">
        <v>72</v>
      </c>
      <c r="D123" s="238"/>
      <c r="E123" s="238"/>
      <c r="F123" s="76"/>
      <c r="H123" s="76"/>
      <c r="I123" s="102"/>
      <c r="J123" s="81"/>
      <c r="L123" s="76"/>
      <c r="M123" s="240" t="s">
        <v>72</v>
      </c>
      <c r="N123" s="76"/>
    </row>
    <row r="124" spans="1:14" ht="18" x14ac:dyDescent="0.25">
      <c r="B124" s="77"/>
      <c r="C124" s="238"/>
      <c r="D124" s="238"/>
      <c r="E124" s="238"/>
      <c r="F124" s="76"/>
      <c r="H124" s="76"/>
      <c r="I124" s="102"/>
      <c r="J124" s="81"/>
      <c r="L124" s="76"/>
      <c r="M124" s="240"/>
      <c r="N124" s="76"/>
    </row>
    <row r="125" spans="1:14" x14ac:dyDescent="0.2">
      <c r="B125" s="77"/>
      <c r="C125" s="78"/>
      <c r="D125" s="78"/>
      <c r="E125" s="397"/>
      <c r="F125" s="76"/>
      <c r="H125" s="76"/>
      <c r="I125" s="102"/>
      <c r="J125" s="81"/>
      <c r="L125" s="76"/>
      <c r="M125" s="476" t="s">
        <v>243</v>
      </c>
      <c r="N125" s="76"/>
    </row>
    <row r="126" spans="1:14" ht="13.5" thickBot="1" x14ac:dyDescent="0.25">
      <c r="B126" s="77"/>
      <c r="C126" s="78" t="s">
        <v>388</v>
      </c>
      <c r="D126" s="78"/>
      <c r="E126" s="397"/>
      <c r="F126" s="76"/>
      <c r="H126" s="76"/>
      <c r="I126" s="102"/>
      <c r="J126" s="81"/>
      <c r="L126" s="76"/>
      <c r="M126" s="476"/>
      <c r="N126" s="76"/>
    </row>
    <row r="127" spans="1:14" x14ac:dyDescent="0.2">
      <c r="B127" s="77"/>
      <c r="C127" s="153" t="s">
        <v>77</v>
      </c>
      <c r="D127" s="153"/>
      <c r="E127" s="398"/>
      <c r="F127" s="76"/>
      <c r="H127" s="76"/>
      <c r="I127" s="102" t="str">
        <f t="shared" ref="I127:I132" si="11">IF(OR($E$82="Cancelled",$E$82="Postponed, see Future Events for info",E127&lt;&gt;""), "", "Information needed")</f>
        <v>Information needed</v>
      </c>
      <c r="J127" s="81"/>
      <c r="L127" s="76"/>
      <c r="M127" s="476"/>
      <c r="N127" s="76"/>
    </row>
    <row r="128" spans="1:14" x14ac:dyDescent="0.2">
      <c r="B128" s="77"/>
      <c r="C128" s="153" t="s">
        <v>78</v>
      </c>
      <c r="D128" s="153"/>
      <c r="E128" s="412"/>
      <c r="F128" s="76"/>
      <c r="H128" s="76"/>
      <c r="I128" s="102" t="str">
        <f t="shared" si="11"/>
        <v>Information needed</v>
      </c>
      <c r="J128" s="81"/>
      <c r="L128" s="76"/>
      <c r="M128" s="476"/>
      <c r="N128" s="76"/>
    </row>
    <row r="129" spans="1:14" x14ac:dyDescent="0.2">
      <c r="B129" s="77"/>
      <c r="C129" s="153" t="s">
        <v>80</v>
      </c>
      <c r="D129" s="153"/>
      <c r="E129" s="399"/>
      <c r="F129" s="76"/>
      <c r="H129" s="76"/>
      <c r="I129" s="102" t="str">
        <f t="shared" si="11"/>
        <v>Information needed</v>
      </c>
      <c r="J129" s="81"/>
      <c r="L129" s="76"/>
      <c r="M129" s="476"/>
      <c r="N129" s="76"/>
    </row>
    <row r="130" spans="1:14" ht="13.5" thickBot="1" x14ac:dyDescent="0.25">
      <c r="B130" s="77"/>
      <c r="C130" s="153" t="s">
        <v>79</v>
      </c>
      <c r="D130" s="153"/>
      <c r="E130" s="400"/>
      <c r="F130" s="76"/>
      <c r="H130" s="76"/>
      <c r="I130" s="102" t="str">
        <f t="shared" si="11"/>
        <v>Information needed</v>
      </c>
      <c r="J130" s="81"/>
      <c r="L130" s="76"/>
      <c r="M130" s="476"/>
      <c r="N130" s="76"/>
    </row>
    <row r="131" spans="1:14" ht="13.5" thickBot="1" x14ac:dyDescent="0.25">
      <c r="B131" s="77"/>
      <c r="C131" s="79"/>
      <c r="D131" s="79"/>
      <c r="E131" s="397"/>
      <c r="F131" s="76"/>
      <c r="H131" s="76"/>
      <c r="I131" s="102"/>
      <c r="J131" s="81"/>
      <c r="L131" s="76"/>
      <c r="M131" s="476"/>
      <c r="N131" s="76"/>
    </row>
    <row r="132" spans="1:14" x14ac:dyDescent="0.2">
      <c r="B132" s="77"/>
      <c r="C132" s="101" t="s">
        <v>73</v>
      </c>
      <c r="D132" s="101"/>
      <c r="E132" s="398"/>
      <c r="F132" s="76"/>
      <c r="H132" s="76"/>
      <c r="I132" s="102" t="str">
        <f t="shared" si="11"/>
        <v>Information needed</v>
      </c>
      <c r="J132" s="81"/>
      <c r="L132" s="76"/>
      <c r="M132" s="476"/>
      <c r="N132" s="76"/>
    </row>
    <row r="133" spans="1:14" ht="63.75" customHeight="1" thickBot="1" x14ac:dyDescent="0.25">
      <c r="B133" s="77"/>
      <c r="C133" s="83" t="str">
        <f>IF(E132&lt;&gt;"Yes","","Please provide details here")</f>
        <v/>
      </c>
      <c r="D133" s="83"/>
      <c r="E133" s="242"/>
      <c r="F133" s="130"/>
      <c r="G133" s="127"/>
      <c r="H133" s="130"/>
      <c r="I133" s="102" t="str">
        <f>IF(AND(C133&lt;&gt;"",E133=""), "Information needed","")</f>
        <v/>
      </c>
      <c r="J133" s="150"/>
      <c r="L133" s="76"/>
      <c r="M133" s="476"/>
      <c r="N133" s="76"/>
    </row>
    <row r="134" spans="1:14" ht="13.5" thickBot="1" x14ac:dyDescent="0.25">
      <c r="B134" s="77"/>
      <c r="C134" s="78"/>
      <c r="D134" s="78"/>
      <c r="E134" s="378"/>
      <c r="F134" s="76"/>
      <c r="H134" s="76"/>
      <c r="I134" s="102"/>
      <c r="J134" s="81"/>
      <c r="L134" s="76"/>
      <c r="M134" s="476"/>
      <c r="N134" s="76"/>
    </row>
    <row r="135" spans="1:14" ht="57" customHeight="1" thickBot="1" x14ac:dyDescent="0.25">
      <c r="B135" s="77"/>
      <c r="C135" s="100" t="s">
        <v>83</v>
      </c>
      <c r="D135" s="100"/>
      <c r="E135" s="241"/>
      <c r="F135" s="76"/>
      <c r="H135" s="76"/>
      <c r="I135" s="106" t="str">
        <f>IF(OR($E$82="Cancelled",$E$82="Postponed, see Future Events for info",E135&lt;&gt;""), "", "Optional")</f>
        <v>Optional</v>
      </c>
      <c r="J135" s="81"/>
      <c r="L135" s="76"/>
      <c r="M135" s="152" t="s">
        <v>118</v>
      </c>
      <c r="N135" s="76"/>
    </row>
    <row r="136" spans="1:14" x14ac:dyDescent="0.2">
      <c r="B136" s="77"/>
      <c r="C136" s="78"/>
      <c r="D136" s="78"/>
      <c r="E136" s="397"/>
      <c r="F136" s="76"/>
      <c r="H136" s="76"/>
      <c r="I136" s="102"/>
      <c r="J136" s="81"/>
      <c r="L136" s="76"/>
      <c r="M136" s="78"/>
      <c r="N136" s="76"/>
    </row>
    <row r="137" spans="1:14" ht="13.5" thickBot="1" x14ac:dyDescent="0.25">
      <c r="C137" s="71"/>
      <c r="D137" s="95"/>
      <c r="I137" s="105"/>
      <c r="J137" s="92"/>
      <c r="M137" s="71"/>
    </row>
    <row r="138" spans="1:14" s="172" customFormat="1" ht="21.75" customHeight="1" thickBot="1" x14ac:dyDescent="0.25">
      <c r="C138" s="166" t="s">
        <v>420</v>
      </c>
      <c r="D138" s="247"/>
      <c r="E138" s="414" t="s">
        <v>422</v>
      </c>
      <c r="I138" s="170"/>
      <c r="M138" s="166" t="s">
        <v>271</v>
      </c>
    </row>
    <row r="139" spans="1:14" x14ac:dyDescent="0.2">
      <c r="C139" s="96"/>
      <c r="D139" s="96"/>
      <c r="M139" s="96"/>
    </row>
    <row r="140" spans="1:14" x14ac:dyDescent="0.2">
      <c r="B140" s="68"/>
      <c r="C140" s="95"/>
      <c r="D140" s="71"/>
      <c r="E140" s="373"/>
      <c r="F140" s="104"/>
      <c r="G140" s="92"/>
      <c r="H140" s="92"/>
    </row>
    <row r="141" spans="1:14" x14ac:dyDescent="0.2">
      <c r="B141" s="77"/>
      <c r="C141" s="78"/>
      <c r="D141" s="78"/>
      <c r="E141" s="397"/>
      <c r="F141" s="76"/>
      <c r="H141" s="76"/>
      <c r="I141" s="103"/>
      <c r="J141" s="76"/>
      <c r="L141" s="76"/>
      <c r="M141" s="78"/>
      <c r="N141" s="76"/>
    </row>
    <row r="142" spans="1:14" ht="30.75" x14ac:dyDescent="0.2">
      <c r="A142" s="339">
        <v>3</v>
      </c>
      <c r="B142" s="74"/>
      <c r="C142" s="248" t="s">
        <v>347</v>
      </c>
      <c r="D142" s="248"/>
      <c r="E142" s="248"/>
      <c r="F142" s="249"/>
      <c r="G142" s="72"/>
      <c r="H142" s="73"/>
      <c r="I142" s="236" t="str">
        <f>IF(COUNTIF(I146:I202,"Information needed")&lt;1,"Complete","Incomplete")</f>
        <v>Incomplete</v>
      </c>
      <c r="J142" s="91"/>
      <c r="K142" s="339">
        <v>3</v>
      </c>
      <c r="L142" s="73"/>
      <c r="M142" s="175" t="s">
        <v>284</v>
      </c>
      <c r="N142" s="73"/>
    </row>
    <row r="143" spans="1:14" x14ac:dyDescent="0.2">
      <c r="B143" s="77"/>
      <c r="C143" s="78"/>
      <c r="D143" s="78"/>
      <c r="E143" s="397"/>
      <c r="F143" s="76"/>
      <c r="H143" s="76"/>
      <c r="I143" s="103"/>
      <c r="J143" s="76"/>
      <c r="L143" s="76"/>
      <c r="M143" s="78"/>
      <c r="N143" s="76"/>
    </row>
    <row r="144" spans="1:14" ht="18" x14ac:dyDescent="0.25">
      <c r="B144" s="77"/>
      <c r="C144" s="238" t="s">
        <v>70</v>
      </c>
      <c r="D144" s="238"/>
      <c r="E144" s="237"/>
      <c r="F144" s="76"/>
      <c r="H144" s="76"/>
      <c r="I144" s="103"/>
      <c r="J144" s="76"/>
      <c r="L144" s="76"/>
      <c r="M144" s="239" t="s">
        <v>340</v>
      </c>
      <c r="N144" s="76"/>
    </row>
    <row r="145" spans="2:14" ht="13.5" thickBot="1" x14ac:dyDescent="0.25">
      <c r="B145" s="77"/>
      <c r="C145" s="78"/>
      <c r="D145" s="78"/>
      <c r="E145" s="397"/>
      <c r="F145" s="76"/>
      <c r="H145" s="76"/>
      <c r="I145" s="103"/>
      <c r="J145" s="76"/>
      <c r="L145" s="76"/>
      <c r="M145" s="180"/>
      <c r="N145" s="76"/>
    </row>
    <row r="146" spans="2:14" x14ac:dyDescent="0.2">
      <c r="B146" s="77"/>
      <c r="C146" s="80" t="s">
        <v>15</v>
      </c>
      <c r="D146" s="80"/>
      <c r="E146" s="398"/>
      <c r="F146" s="76"/>
      <c r="H146" s="76"/>
      <c r="I146" s="102" t="str">
        <f>IF(OR($E$150="Cancelled",$E$150="Postponed, see Future Events for info",E146&lt;&gt;""), "", "Information needed")</f>
        <v>Information needed</v>
      </c>
      <c r="J146" s="81"/>
      <c r="L146" s="76"/>
      <c r="M146" s="476" t="s">
        <v>344</v>
      </c>
      <c r="N146" s="76"/>
    </row>
    <row r="147" spans="2:14" x14ac:dyDescent="0.2">
      <c r="B147" s="77"/>
      <c r="C147" s="80" t="s">
        <v>53</v>
      </c>
      <c r="D147" s="80"/>
      <c r="E147" s="399"/>
      <c r="F147" s="76"/>
      <c r="H147" s="76"/>
      <c r="I147" s="102" t="str">
        <f t="shared" ref="I147:I152" si="12">IF(OR($E$150="Cancelled",$E$150="Postponed, see Future Events for info",E147&lt;&gt;""), "", "Information needed")</f>
        <v>Information needed</v>
      </c>
      <c r="J147" s="81"/>
      <c r="L147" s="76"/>
      <c r="M147" s="476"/>
      <c r="N147" s="76"/>
    </row>
    <row r="148" spans="2:14" ht="13.5" thickBot="1" x14ac:dyDescent="0.25">
      <c r="B148" s="77"/>
      <c r="C148" s="80" t="s">
        <v>119</v>
      </c>
      <c r="D148" s="80"/>
      <c r="E148" s="400"/>
      <c r="F148" s="76"/>
      <c r="H148" s="76"/>
      <c r="I148" s="102" t="str">
        <f t="shared" si="12"/>
        <v>Information needed</v>
      </c>
      <c r="J148" s="81"/>
      <c r="L148" s="76"/>
      <c r="M148" s="476"/>
      <c r="N148" s="76"/>
    </row>
    <row r="149" spans="2:14" ht="13.5" thickBot="1" x14ac:dyDescent="0.25">
      <c r="B149" s="77"/>
      <c r="C149" s="80"/>
      <c r="D149" s="80"/>
      <c r="E149" s="397"/>
      <c r="F149" s="76"/>
      <c r="H149" s="76"/>
      <c r="I149" s="102"/>
      <c r="J149" s="81"/>
      <c r="L149" s="76"/>
      <c r="M149" s="476"/>
      <c r="N149" s="76"/>
    </row>
    <row r="150" spans="2:14" ht="13.5" thickBot="1" x14ac:dyDescent="0.25">
      <c r="B150" s="77"/>
      <c r="C150" s="80" t="s">
        <v>59</v>
      </c>
      <c r="D150" s="80"/>
      <c r="E150" s="401"/>
      <c r="F150" s="76"/>
      <c r="H150" s="76"/>
      <c r="I150" s="102" t="str">
        <f t="shared" si="12"/>
        <v>Information needed</v>
      </c>
      <c r="J150" s="81"/>
      <c r="L150" s="76"/>
      <c r="M150" s="476"/>
      <c r="N150" s="76"/>
    </row>
    <row r="151" spans="2:14" ht="13.5" thickBot="1" x14ac:dyDescent="0.25">
      <c r="B151" s="77"/>
      <c r="C151" s="80"/>
      <c r="D151" s="80"/>
      <c r="E151" s="397"/>
      <c r="F151" s="76"/>
      <c r="H151" s="76"/>
      <c r="I151" s="102"/>
      <c r="J151" s="81"/>
      <c r="L151" s="76"/>
      <c r="M151" s="476"/>
      <c r="N151" s="76"/>
    </row>
    <row r="152" spans="2:14" x14ac:dyDescent="0.2">
      <c r="B152" s="77"/>
      <c r="C152" s="80" t="s">
        <v>341</v>
      </c>
      <c r="D152" s="80"/>
      <c r="E152" s="398"/>
      <c r="F152" s="76"/>
      <c r="H152" s="76"/>
      <c r="I152" s="102" t="str">
        <f t="shared" si="12"/>
        <v>Information needed</v>
      </c>
      <c r="J152" s="81"/>
      <c r="L152" s="76"/>
      <c r="M152" s="476"/>
      <c r="N152" s="76"/>
    </row>
    <row r="153" spans="2:14" ht="13.5" thickBot="1" x14ac:dyDescent="0.25">
      <c r="B153" s="77"/>
      <c r="C153" s="343" t="str">
        <f>IF(E152&lt;&gt;"Yes","","If yes, how many times did you run this event/ how many events were in the series?")</f>
        <v/>
      </c>
      <c r="D153" s="80"/>
      <c r="E153" s="400"/>
      <c r="F153" s="84"/>
      <c r="G153" s="208"/>
      <c r="H153" s="84"/>
      <c r="I153" s="102" t="str">
        <f>IF(AND(C153&lt;&gt;"",E153=""), "Information needed","")</f>
        <v/>
      </c>
      <c r="J153" s="81"/>
      <c r="L153" s="76"/>
      <c r="M153" s="244"/>
      <c r="N153" s="76"/>
    </row>
    <row r="154" spans="2:14" ht="13.5" customHeight="1" thickBot="1" x14ac:dyDescent="0.25">
      <c r="B154" s="77"/>
      <c r="C154" s="80"/>
      <c r="D154" s="80"/>
      <c r="E154" s="402"/>
      <c r="F154" s="76"/>
      <c r="H154" s="76"/>
      <c r="I154" s="102"/>
      <c r="J154" s="81"/>
      <c r="L154" s="76"/>
      <c r="M154" s="449" t="s">
        <v>470</v>
      </c>
      <c r="N154" s="76"/>
    </row>
    <row r="155" spans="2:14" x14ac:dyDescent="0.2">
      <c r="B155" s="77"/>
      <c r="C155" s="80" t="str">
        <f>IF(E152&lt;&gt;"Yes","Start date","Date of first event")</f>
        <v>Start date</v>
      </c>
      <c r="D155" s="80"/>
      <c r="E155" s="403"/>
      <c r="F155" s="76"/>
      <c r="H155" s="76"/>
      <c r="I155" s="102" t="str">
        <f t="shared" ref="I155:I164" si="13">IF(OR($E$150="Cancelled",$E$150="Postponed, see Future Events for info",E155&lt;&gt;""), "", "Information needed")</f>
        <v>Information needed</v>
      </c>
      <c r="J155" s="81"/>
      <c r="L155" s="76"/>
      <c r="M155" s="449"/>
      <c r="N155" s="76"/>
    </row>
    <row r="156" spans="2:14" ht="13.5" thickBot="1" x14ac:dyDescent="0.25">
      <c r="B156" s="77"/>
      <c r="C156" s="80" t="str">
        <f>IF(E152&lt;&gt;"Yes","End date","Date of last event")</f>
        <v>End date</v>
      </c>
      <c r="D156" s="80"/>
      <c r="E156" s="404"/>
      <c r="F156" s="76"/>
      <c r="H156" s="76"/>
      <c r="I156" s="102" t="str">
        <f t="shared" si="13"/>
        <v>Information needed</v>
      </c>
      <c r="J156" s="81"/>
      <c r="L156" s="76"/>
      <c r="M156" s="449"/>
      <c r="N156" s="76"/>
    </row>
    <row r="157" spans="2:14" ht="13.5" thickBot="1" x14ac:dyDescent="0.25">
      <c r="B157" s="77"/>
      <c r="C157" s="80"/>
      <c r="D157" s="80"/>
      <c r="E157" s="397"/>
      <c r="F157" s="76"/>
      <c r="H157" s="76"/>
      <c r="I157" s="102"/>
      <c r="J157" s="81"/>
      <c r="L157" s="76"/>
      <c r="M157" s="449"/>
      <c r="N157" s="76"/>
    </row>
    <row r="158" spans="2:14" x14ac:dyDescent="0.2">
      <c r="B158" s="77"/>
      <c r="C158" s="80" t="s">
        <v>60</v>
      </c>
      <c r="D158" s="80"/>
      <c r="E158" s="398"/>
      <c r="F158" s="76"/>
      <c r="H158" s="76"/>
      <c r="I158" s="102" t="str">
        <f t="shared" si="13"/>
        <v>Information needed</v>
      </c>
      <c r="J158" s="81"/>
      <c r="L158" s="76"/>
      <c r="M158" s="449"/>
      <c r="N158" s="76"/>
    </row>
    <row r="159" spans="2:14" ht="13.5" thickBot="1" x14ac:dyDescent="0.25">
      <c r="B159" s="77"/>
      <c r="C159" s="80" t="s">
        <v>81</v>
      </c>
      <c r="D159" s="80"/>
      <c r="E159" s="400"/>
      <c r="F159" s="76"/>
      <c r="H159" s="76"/>
      <c r="I159" s="106" t="str">
        <f>IF(OR($E$150="Cancelled",$E$150="Postponed, see Future Events for info",E159&lt;&gt;""), "", "Optional")</f>
        <v>Optional</v>
      </c>
      <c r="J159" s="81"/>
      <c r="L159" s="76"/>
      <c r="M159" s="475" t="s">
        <v>417</v>
      </c>
      <c r="N159" s="76"/>
    </row>
    <row r="160" spans="2:14" ht="13.5" thickBot="1" x14ac:dyDescent="0.25">
      <c r="B160" s="77"/>
      <c r="C160" s="80"/>
      <c r="D160" s="80"/>
      <c r="E160" s="397"/>
      <c r="F160" s="76"/>
      <c r="H160" s="76"/>
      <c r="I160" s="102"/>
      <c r="J160" s="81"/>
      <c r="L160" s="76"/>
      <c r="M160" s="475"/>
      <c r="N160" s="76"/>
    </row>
    <row r="161" spans="2:14" ht="12.75" customHeight="1" x14ac:dyDescent="0.2">
      <c r="B161" s="77"/>
      <c r="C161" s="80" t="s">
        <v>61</v>
      </c>
      <c r="D161" s="80"/>
      <c r="E161" s="398"/>
      <c r="F161" s="76"/>
      <c r="H161" s="76"/>
      <c r="I161" s="102" t="str">
        <f t="shared" si="13"/>
        <v>Information needed</v>
      </c>
      <c r="J161" s="81"/>
      <c r="L161" s="76"/>
      <c r="M161" s="476" t="s">
        <v>485</v>
      </c>
      <c r="N161" s="76"/>
    </row>
    <row r="162" spans="2:14" ht="13.5" thickBot="1" x14ac:dyDescent="0.25">
      <c r="B162" s="77"/>
      <c r="C162" s="80" t="s">
        <v>82</v>
      </c>
      <c r="D162" s="80"/>
      <c r="E162" s="400"/>
      <c r="F162" s="76"/>
      <c r="H162" s="76"/>
      <c r="I162" s="106" t="str">
        <f>IF(OR($E$150="Cancelled",$E$150="Postponed, see Future Events for info",E162&lt;&gt;""), "", "Optional")</f>
        <v>Optional</v>
      </c>
      <c r="J162" s="81"/>
      <c r="L162" s="76"/>
      <c r="M162" s="476"/>
      <c r="N162" s="76"/>
    </row>
    <row r="163" spans="2:14" ht="13.5" thickBot="1" x14ac:dyDescent="0.25">
      <c r="B163" s="77"/>
      <c r="C163" s="80"/>
      <c r="D163" s="80"/>
      <c r="E163" s="397"/>
      <c r="F163" s="76"/>
      <c r="H163" s="76"/>
      <c r="I163" s="102"/>
      <c r="J163" s="81"/>
      <c r="L163" s="76"/>
      <c r="M163" s="476"/>
      <c r="N163" s="76"/>
    </row>
    <row r="164" spans="2:14" ht="13.5" thickBot="1" x14ac:dyDescent="0.25">
      <c r="B164" s="77"/>
      <c r="C164" s="80" t="str">
        <f>IF(E152&lt;&gt;"Yes","Number of attendees (approx.)","Number of attendees (average number per event)")</f>
        <v>Number of attendees (approx.)</v>
      </c>
      <c r="D164" s="80"/>
      <c r="E164" s="401"/>
      <c r="F164" s="76"/>
      <c r="H164" s="76"/>
      <c r="I164" s="102" t="str">
        <f t="shared" si="13"/>
        <v>Information needed</v>
      </c>
      <c r="J164" s="81"/>
      <c r="L164" s="76"/>
      <c r="M164" s="476"/>
      <c r="N164" s="76"/>
    </row>
    <row r="165" spans="2:14" ht="13.5" thickBot="1" x14ac:dyDescent="0.25">
      <c r="B165" s="77"/>
      <c r="C165" s="80"/>
      <c r="D165" s="80"/>
      <c r="E165" s="405"/>
      <c r="F165" s="76"/>
      <c r="H165" s="76"/>
      <c r="I165" s="102"/>
      <c r="J165" s="81"/>
      <c r="L165" s="76"/>
      <c r="M165" s="476"/>
      <c r="N165" s="76"/>
    </row>
    <row r="166" spans="2:14" ht="39" thickBot="1" x14ac:dyDescent="0.25">
      <c r="B166" s="77"/>
      <c r="C166" s="344" t="s">
        <v>468</v>
      </c>
      <c r="D166" s="80"/>
      <c r="E166" s="241"/>
      <c r="F166" s="76"/>
      <c r="H166" s="76"/>
      <c r="I166" s="106" t="str">
        <f>IF(OR($E$150="Cancelled",$E$150="Postponed, see Future Events for info",E166&lt;&gt;""), "", "Optional")</f>
        <v>Optional</v>
      </c>
      <c r="J166" s="81"/>
      <c r="L166" s="76"/>
      <c r="M166" s="476"/>
      <c r="N166" s="76"/>
    </row>
    <row r="167" spans="2:14" x14ac:dyDescent="0.2">
      <c r="B167" s="77"/>
      <c r="C167" s="80"/>
      <c r="D167" s="80"/>
      <c r="E167" s="402"/>
      <c r="F167" s="76"/>
      <c r="H167" s="76"/>
      <c r="I167" s="102"/>
      <c r="J167" s="81"/>
      <c r="L167" s="76"/>
      <c r="M167" s="180"/>
      <c r="N167" s="76"/>
    </row>
    <row r="168" spans="2:14" ht="18" x14ac:dyDescent="0.25">
      <c r="B168" s="77"/>
      <c r="C168" s="238" t="s">
        <v>140</v>
      </c>
      <c r="D168" s="80"/>
      <c r="E168" s="237"/>
      <c r="F168" s="76"/>
      <c r="H168" s="76"/>
      <c r="I168" s="102"/>
      <c r="J168" s="81"/>
      <c r="L168" s="76"/>
      <c r="M168" s="240" t="s">
        <v>140</v>
      </c>
      <c r="N168" s="76"/>
    </row>
    <row r="169" spans="2:14" ht="13.5" thickBot="1" x14ac:dyDescent="0.25">
      <c r="B169" s="77"/>
      <c r="C169" s="83"/>
      <c r="D169" s="80"/>
      <c r="E169" s="406"/>
      <c r="F169" s="76"/>
      <c r="H169" s="76"/>
      <c r="I169" s="102"/>
      <c r="J169" s="81"/>
      <c r="L169" s="76"/>
      <c r="M169" s="78"/>
      <c r="N169" s="76"/>
    </row>
    <row r="170" spans="2:14" x14ac:dyDescent="0.2">
      <c r="B170" s="77"/>
      <c r="C170" s="416" t="s">
        <v>466</v>
      </c>
      <c r="D170" s="416"/>
      <c r="E170" s="398"/>
      <c r="F170" s="76"/>
      <c r="H170" s="76"/>
      <c r="I170" s="102" t="str">
        <f>IF(OR(E150="Postponed, see Future Events for info",E170&lt;&gt;""), "", "Information needed")</f>
        <v>Information needed</v>
      </c>
      <c r="J170" s="81"/>
      <c r="L170" s="76"/>
      <c r="M170" s="476" t="s">
        <v>342</v>
      </c>
      <c r="N170" s="76"/>
    </row>
    <row r="171" spans="2:14" ht="13.5" thickBot="1" x14ac:dyDescent="0.25">
      <c r="B171" s="77"/>
      <c r="C171" s="416" t="s">
        <v>345</v>
      </c>
      <c r="D171" s="416"/>
      <c r="E171" s="400"/>
      <c r="F171" s="76"/>
      <c r="H171" s="76"/>
      <c r="I171" s="102" t="str">
        <f>IF(OR(E150="Cancelled",E150="Postponed, see Future Events for info",E171&lt;&gt;""), "", "Information needed")</f>
        <v>Information needed</v>
      </c>
      <c r="J171" s="85"/>
      <c r="L171" s="76"/>
      <c r="M171" s="476"/>
      <c r="N171" s="76"/>
    </row>
    <row r="172" spans="2:14" ht="13.5" thickBot="1" x14ac:dyDescent="0.25">
      <c r="B172" s="77"/>
      <c r="C172" s="416"/>
      <c r="D172" s="416"/>
      <c r="E172" s="402"/>
      <c r="F172" s="84"/>
      <c r="G172" s="208"/>
      <c r="H172" s="84"/>
      <c r="I172" s="102"/>
      <c r="J172" s="81"/>
      <c r="L172" s="76"/>
      <c r="M172" s="476"/>
      <c r="N172" s="76"/>
    </row>
    <row r="173" spans="2:14" x14ac:dyDescent="0.2">
      <c r="B173" s="77"/>
      <c r="C173" s="416" t="s">
        <v>122</v>
      </c>
      <c r="D173" s="416"/>
      <c r="E173" s="407"/>
      <c r="F173" s="76"/>
      <c r="H173" s="76"/>
      <c r="I173" s="102" t="str">
        <f>IF(OR(E150="Postponed, see Future Events for info",E173&lt;&gt;""), "", "Information needed")</f>
        <v>Information needed</v>
      </c>
      <c r="J173" s="81"/>
      <c r="L173" s="76"/>
      <c r="M173" s="476"/>
      <c r="N173" s="76"/>
    </row>
    <row r="174" spans="2:14" ht="13.5" thickBot="1" x14ac:dyDescent="0.25">
      <c r="B174" s="77"/>
      <c r="C174" s="83" t="str">
        <f>IF(E173&lt;&gt;"Yes","","Was the contract reviewed by the RSC Legal team?")</f>
        <v/>
      </c>
      <c r="D174" s="83"/>
      <c r="E174" s="242"/>
      <c r="F174" s="76"/>
      <c r="H174" s="76"/>
      <c r="I174" s="102" t="str">
        <f>IF(AND(C174&lt;&gt;"",E174=""), "Information needed","")</f>
        <v/>
      </c>
      <c r="J174" s="81"/>
      <c r="L174" s="76"/>
      <c r="M174" s="476"/>
      <c r="N174" s="76"/>
    </row>
    <row r="175" spans="2:14" ht="13.5" thickBot="1" x14ac:dyDescent="0.25">
      <c r="B175" s="77"/>
      <c r="C175" s="76"/>
      <c r="D175" s="76"/>
      <c r="E175" s="402"/>
      <c r="F175" s="76"/>
      <c r="H175" s="76"/>
      <c r="I175" s="102"/>
      <c r="J175" s="81"/>
      <c r="L175" s="76"/>
      <c r="M175" s="476"/>
      <c r="N175" s="76"/>
    </row>
    <row r="176" spans="2:14" ht="13.5" thickBot="1" x14ac:dyDescent="0.25">
      <c r="B176" s="77"/>
      <c r="C176" s="416" t="s">
        <v>123</v>
      </c>
      <c r="D176" s="416"/>
      <c r="E176" s="401"/>
      <c r="F176" s="76"/>
      <c r="H176" s="76"/>
      <c r="I176" s="102" t="str">
        <f t="shared" ref="I176" si="14">IF(OR($E$150="Cancelled",$E$150="Postponed, see Future Events for info",E176&lt;&gt;""), "", "Information needed")</f>
        <v>Information needed</v>
      </c>
      <c r="J176" s="81"/>
      <c r="L176" s="76"/>
      <c r="M176" s="476"/>
      <c r="N176" s="76"/>
    </row>
    <row r="177" spans="1:14" ht="13.5" thickBot="1" x14ac:dyDescent="0.25">
      <c r="B177" s="77"/>
      <c r="C177" s="82"/>
      <c r="D177" s="82"/>
      <c r="E177" s="402"/>
      <c r="F177" s="76"/>
      <c r="H177" s="76"/>
      <c r="I177" s="102"/>
      <c r="J177" s="81"/>
      <c r="L177" s="76"/>
      <c r="M177" s="476"/>
      <c r="N177" s="76"/>
    </row>
    <row r="178" spans="1:14" x14ac:dyDescent="0.2">
      <c r="B178" s="77"/>
      <c r="C178" s="416" t="s">
        <v>126</v>
      </c>
      <c r="D178" s="416"/>
      <c r="E178" s="398"/>
      <c r="F178" s="76"/>
      <c r="H178" s="76"/>
      <c r="I178" s="102" t="str">
        <f t="shared" ref="I178" si="15">IF(OR($E$150="Cancelled",$E$150="Postponed, see Future Events for info",E178&lt;&gt;""), "", "Information needed")</f>
        <v>Information needed</v>
      </c>
      <c r="J178" s="81"/>
      <c r="L178" s="76"/>
      <c r="M178" s="181"/>
      <c r="N178" s="76"/>
    </row>
    <row r="179" spans="1:14" ht="25.5" customHeight="1" thickBot="1" x14ac:dyDescent="0.25">
      <c r="B179" s="77"/>
      <c r="C179" s="83" t="str">
        <f>IF(E178&lt;&gt;"Yes","","Please provide details.")</f>
        <v/>
      </c>
      <c r="D179" s="83"/>
      <c r="E179" s="243"/>
      <c r="F179" s="76"/>
      <c r="H179" s="76"/>
      <c r="I179" s="102" t="str">
        <f>IF(AND(C179&lt;&gt;"",E179=""),"Information needed","")</f>
        <v/>
      </c>
      <c r="J179" s="81"/>
      <c r="L179" s="76"/>
      <c r="M179" s="152" t="s">
        <v>141</v>
      </c>
      <c r="N179" s="76"/>
    </row>
    <row r="180" spans="1:14" x14ac:dyDescent="0.2">
      <c r="B180" s="77"/>
      <c r="C180" s="78"/>
      <c r="D180" s="78"/>
      <c r="E180" s="397"/>
      <c r="F180" s="76"/>
      <c r="H180" s="76"/>
      <c r="I180" s="102"/>
      <c r="J180" s="81"/>
      <c r="L180" s="76"/>
      <c r="M180" s="76"/>
      <c r="N180" s="76"/>
    </row>
    <row r="181" spans="1:14" ht="18" x14ac:dyDescent="0.2">
      <c r="B181" s="77"/>
      <c r="C181" s="240" t="s">
        <v>63</v>
      </c>
      <c r="D181" s="240"/>
      <c r="E181" s="240"/>
      <c r="F181" s="78"/>
      <c r="G181" s="70"/>
      <c r="H181" s="78"/>
      <c r="I181" s="102"/>
      <c r="J181" s="89"/>
      <c r="L181" s="87"/>
      <c r="M181" s="240" t="s">
        <v>63</v>
      </c>
      <c r="N181" s="87"/>
    </row>
    <row r="182" spans="1:14" ht="13.5" customHeight="1" thickBot="1" x14ac:dyDescent="0.25">
      <c r="B182" s="77"/>
      <c r="C182" s="76"/>
      <c r="D182" s="76"/>
      <c r="E182" s="408"/>
      <c r="F182" s="76"/>
      <c r="H182" s="76"/>
      <c r="I182" s="102"/>
      <c r="J182" s="81"/>
      <c r="L182" s="76"/>
      <c r="M182" s="476" t="s">
        <v>467</v>
      </c>
      <c r="N182" s="76"/>
    </row>
    <row r="183" spans="1:14" x14ac:dyDescent="0.2">
      <c r="B183" s="77"/>
      <c r="C183" s="78" t="s">
        <v>71</v>
      </c>
      <c r="D183" s="78"/>
      <c r="E183" s="409"/>
      <c r="F183" s="76"/>
      <c r="H183" s="76"/>
      <c r="I183" s="102" t="str">
        <f t="shared" ref="I183" si="16">IF(OR($E$150="Cancelled",$E$150="Postponed, see Future Events for info",E183&lt;&gt;""), "", "Information needed")</f>
        <v>Information needed</v>
      </c>
      <c r="J183" s="81"/>
      <c r="L183" s="76"/>
      <c r="M183" s="476"/>
      <c r="N183" s="76"/>
    </row>
    <row r="184" spans="1:14" ht="13.5" thickBot="1" x14ac:dyDescent="0.25">
      <c r="A184" s="340"/>
      <c r="B184" s="77"/>
      <c r="C184" s="418" t="str">
        <f>IF(E183&lt;&gt;"Red","","Did you submit a declaration form for your red risk assessment?")</f>
        <v/>
      </c>
      <c r="D184" s="83"/>
      <c r="E184" s="243"/>
      <c r="F184" s="76"/>
      <c r="H184" s="76"/>
      <c r="I184" s="102" t="str">
        <f>IF(AND(C184&lt;&gt;"",E184=""), "Information needed","")</f>
        <v/>
      </c>
      <c r="J184" s="81"/>
      <c r="K184" s="340"/>
      <c r="L184" s="76"/>
      <c r="M184" s="476"/>
      <c r="N184" s="76"/>
    </row>
    <row r="185" spans="1:14" ht="13.5" thickBot="1" x14ac:dyDescent="0.25">
      <c r="B185" s="77"/>
      <c r="C185" s="78"/>
      <c r="D185" s="78"/>
      <c r="E185" s="397"/>
      <c r="F185" s="76"/>
      <c r="H185" s="76"/>
      <c r="I185" s="102"/>
      <c r="J185" s="81"/>
      <c r="L185" s="76"/>
      <c r="M185" s="476"/>
      <c r="N185" s="76"/>
    </row>
    <row r="186" spans="1:14" x14ac:dyDescent="0.2">
      <c r="B186" s="77"/>
      <c r="C186" s="78" t="s">
        <v>255</v>
      </c>
      <c r="D186" s="78"/>
      <c r="E186" s="410"/>
      <c r="F186" s="76"/>
      <c r="H186" s="76"/>
      <c r="I186" s="102" t="str">
        <f t="shared" ref="I186" si="17">IF(OR($E$150="Cancelled",$E$150="Postponed, see Future Events for info",E186&lt;&gt;""), "", "Information needed")</f>
        <v>Information needed</v>
      </c>
      <c r="J186" s="81"/>
      <c r="L186" s="76"/>
      <c r="M186" s="476"/>
      <c r="N186" s="88"/>
    </row>
    <row r="187" spans="1:14" ht="13.5" thickBot="1" x14ac:dyDescent="0.25">
      <c r="B187" s="77"/>
      <c r="C187" s="419" t="str">
        <f>IF(E186&lt;&gt;"Yes","","Did your event comply with Rule 8.3 of the member network rules?")</f>
        <v/>
      </c>
      <c r="D187" s="83"/>
      <c r="E187" s="243"/>
      <c r="F187" s="76"/>
      <c r="H187" s="76"/>
      <c r="I187" s="102" t="str">
        <f>IF(AND(C187&lt;&gt;"",E187=""), "Information needed","")</f>
        <v/>
      </c>
      <c r="J187" s="81"/>
      <c r="L187" s="76"/>
      <c r="M187" s="476"/>
      <c r="N187" s="88"/>
    </row>
    <row r="188" spans="1:14" ht="13.5" thickBot="1" x14ac:dyDescent="0.25">
      <c r="B188" s="77"/>
      <c r="C188" s="83"/>
      <c r="D188" s="83"/>
      <c r="E188" s="411"/>
      <c r="F188" s="76"/>
      <c r="H188" s="76"/>
      <c r="I188" s="102"/>
      <c r="J188" s="81"/>
      <c r="L188" s="76"/>
      <c r="M188" s="476"/>
      <c r="N188" s="88"/>
    </row>
    <row r="189" spans="1:14" ht="31.5" customHeight="1" thickBot="1" x14ac:dyDescent="0.25">
      <c r="B189" s="77"/>
      <c r="C189" s="100" t="s">
        <v>197</v>
      </c>
      <c r="D189" s="100"/>
      <c r="E189" s="241"/>
      <c r="F189" s="76"/>
      <c r="H189" s="76"/>
      <c r="I189" s="106" t="str">
        <f>IF(OR($E$150="Cancelled",$E$150="Postponed, see Future Events for info",E189&lt;&gt;""), "", "Optional")</f>
        <v>Optional</v>
      </c>
      <c r="J189" s="81"/>
      <c r="L189" s="76"/>
      <c r="M189" s="152" t="s">
        <v>254</v>
      </c>
      <c r="N189" s="88"/>
    </row>
    <row r="190" spans="1:14" x14ac:dyDescent="0.2">
      <c r="B190" s="77"/>
      <c r="C190" s="76"/>
      <c r="D190" s="76"/>
      <c r="E190" s="411"/>
      <c r="F190" s="76"/>
      <c r="H190" s="76"/>
      <c r="I190" s="102"/>
      <c r="J190" s="81"/>
      <c r="L190" s="76"/>
      <c r="M190" s="99"/>
      <c r="N190" s="76"/>
    </row>
    <row r="191" spans="1:14" ht="18" x14ac:dyDescent="0.25">
      <c r="B191" s="77"/>
      <c r="C191" s="238" t="s">
        <v>72</v>
      </c>
      <c r="D191" s="238"/>
      <c r="E191" s="238"/>
      <c r="F191" s="76"/>
      <c r="H191" s="76"/>
      <c r="I191" s="102"/>
      <c r="J191" s="81"/>
      <c r="L191" s="76"/>
      <c r="M191" s="240" t="s">
        <v>72</v>
      </c>
      <c r="N191" s="76"/>
    </row>
    <row r="192" spans="1:14" x14ac:dyDescent="0.2">
      <c r="B192" s="77"/>
      <c r="C192" s="78"/>
      <c r="D192" s="78"/>
      <c r="E192" s="397"/>
      <c r="F192" s="76"/>
      <c r="H192" s="76"/>
      <c r="I192" s="102"/>
      <c r="J192" s="81"/>
      <c r="L192" s="76"/>
      <c r="M192" s="476" t="s">
        <v>243</v>
      </c>
      <c r="N192" s="76"/>
    </row>
    <row r="193" spans="2:14" ht="13.5" thickBot="1" x14ac:dyDescent="0.25">
      <c r="B193" s="77"/>
      <c r="C193" s="78" t="s">
        <v>388</v>
      </c>
      <c r="D193" s="78"/>
      <c r="E193" s="397"/>
      <c r="F193" s="76"/>
      <c r="H193" s="76"/>
      <c r="I193" s="102"/>
      <c r="J193" s="81"/>
      <c r="L193" s="76"/>
      <c r="M193" s="476"/>
      <c r="N193" s="76"/>
    </row>
    <row r="194" spans="2:14" x14ac:dyDescent="0.2">
      <c r="B194" s="77"/>
      <c r="C194" s="153" t="s">
        <v>77</v>
      </c>
      <c r="D194" s="153"/>
      <c r="E194" s="398"/>
      <c r="F194" s="76"/>
      <c r="H194" s="76"/>
      <c r="I194" s="102" t="str">
        <f t="shared" ref="I194:I199" si="18">IF(OR($E$150="Cancelled",$E$150="Postponed, see Future Events for info",E194&lt;&gt;""), "", "Information needed")</f>
        <v>Information needed</v>
      </c>
      <c r="J194" s="81"/>
      <c r="L194" s="76"/>
      <c r="M194" s="476"/>
      <c r="N194" s="76"/>
    </row>
    <row r="195" spans="2:14" x14ac:dyDescent="0.2">
      <c r="B195" s="77"/>
      <c r="C195" s="153" t="s">
        <v>78</v>
      </c>
      <c r="D195" s="153"/>
      <c r="E195" s="412"/>
      <c r="F195" s="76"/>
      <c r="H195" s="76"/>
      <c r="I195" s="102" t="str">
        <f t="shared" si="18"/>
        <v>Information needed</v>
      </c>
      <c r="J195" s="81"/>
      <c r="L195" s="76"/>
      <c r="M195" s="476"/>
      <c r="N195" s="76"/>
    </row>
    <row r="196" spans="2:14" x14ac:dyDescent="0.2">
      <c r="B196" s="77"/>
      <c r="C196" s="153" t="s">
        <v>80</v>
      </c>
      <c r="D196" s="153"/>
      <c r="E196" s="399"/>
      <c r="F196" s="76"/>
      <c r="H196" s="76"/>
      <c r="I196" s="102" t="str">
        <f t="shared" si="18"/>
        <v>Information needed</v>
      </c>
      <c r="J196" s="81"/>
      <c r="L196" s="76"/>
      <c r="M196" s="476"/>
      <c r="N196" s="76"/>
    </row>
    <row r="197" spans="2:14" ht="13.5" thickBot="1" x14ac:dyDescent="0.25">
      <c r="B197" s="77"/>
      <c r="C197" s="153" t="s">
        <v>79</v>
      </c>
      <c r="D197" s="153"/>
      <c r="E197" s="400"/>
      <c r="F197" s="76"/>
      <c r="H197" s="76"/>
      <c r="I197" s="102" t="str">
        <f t="shared" si="18"/>
        <v>Information needed</v>
      </c>
      <c r="J197" s="81"/>
      <c r="L197" s="76"/>
      <c r="M197" s="476"/>
      <c r="N197" s="76"/>
    </row>
    <row r="198" spans="2:14" ht="13.5" thickBot="1" x14ac:dyDescent="0.25">
      <c r="B198" s="77"/>
      <c r="C198" s="79"/>
      <c r="D198" s="79"/>
      <c r="E198" s="397"/>
      <c r="F198" s="76"/>
      <c r="H198" s="76"/>
      <c r="I198" s="102"/>
      <c r="J198" s="81"/>
      <c r="L198" s="76"/>
      <c r="M198" s="476"/>
      <c r="N198" s="76"/>
    </row>
    <row r="199" spans="2:14" x14ac:dyDescent="0.2">
      <c r="B199" s="77"/>
      <c r="C199" s="101" t="s">
        <v>73</v>
      </c>
      <c r="D199" s="101"/>
      <c r="E199" s="398"/>
      <c r="F199" s="76"/>
      <c r="H199" s="76"/>
      <c r="I199" s="102" t="str">
        <f t="shared" si="18"/>
        <v>Information needed</v>
      </c>
      <c r="J199" s="81"/>
      <c r="L199" s="76"/>
      <c r="M199" s="476"/>
      <c r="N199" s="76"/>
    </row>
    <row r="200" spans="2:14" ht="63.75" customHeight="1" thickBot="1" x14ac:dyDescent="0.25">
      <c r="B200" s="77"/>
      <c r="C200" s="83" t="str">
        <f>IF(E199&lt;&gt;"Yes","","Please provide details here")</f>
        <v/>
      </c>
      <c r="D200" s="83"/>
      <c r="E200" s="242"/>
      <c r="F200" s="130"/>
      <c r="G200" s="127"/>
      <c r="H200" s="130"/>
      <c r="I200" s="102" t="str">
        <f>IF(AND(C200&lt;&gt;"",E200=""), "Information needed","")</f>
        <v/>
      </c>
      <c r="J200" s="150"/>
      <c r="L200" s="76"/>
      <c r="M200" s="476"/>
      <c r="N200" s="76"/>
    </row>
    <row r="201" spans="2:14" ht="13.5" thickBot="1" x14ac:dyDescent="0.25">
      <c r="B201" s="77"/>
      <c r="C201" s="78"/>
      <c r="D201" s="78"/>
      <c r="E201" s="378"/>
      <c r="F201" s="76"/>
      <c r="H201" s="76"/>
      <c r="I201" s="102"/>
      <c r="J201" s="81"/>
      <c r="L201" s="76"/>
      <c r="M201" s="476"/>
      <c r="N201" s="76"/>
    </row>
    <row r="202" spans="2:14" ht="57" customHeight="1" thickBot="1" x14ac:dyDescent="0.25">
      <c r="B202" s="77"/>
      <c r="C202" s="100" t="s">
        <v>83</v>
      </c>
      <c r="D202" s="100"/>
      <c r="E202" s="241"/>
      <c r="F202" s="76"/>
      <c r="H202" s="76"/>
      <c r="I202" s="106" t="str">
        <f>IF(OR($E$150="Cancelled",$E$150="Postponed, see Future Events for info",E202&lt;&gt;""), "", "Optional")</f>
        <v>Optional</v>
      </c>
      <c r="J202" s="81"/>
      <c r="L202" s="76"/>
      <c r="M202" s="152" t="s">
        <v>118</v>
      </c>
      <c r="N202" s="76"/>
    </row>
    <row r="203" spans="2:14" x14ac:dyDescent="0.2">
      <c r="B203" s="77"/>
      <c r="C203" s="78"/>
      <c r="D203" s="78"/>
      <c r="E203" s="397"/>
      <c r="F203" s="76"/>
      <c r="H203" s="76"/>
      <c r="I203" s="102"/>
      <c r="J203" s="81"/>
      <c r="L203" s="76"/>
      <c r="M203" s="78"/>
      <c r="N203" s="76"/>
    </row>
    <row r="204" spans="2:14" ht="13.5" thickBot="1" x14ac:dyDescent="0.25">
      <c r="C204" s="71"/>
      <c r="D204" s="95"/>
      <c r="I204" s="105"/>
      <c r="J204" s="92"/>
      <c r="M204" s="71"/>
    </row>
    <row r="205" spans="2:14" s="172" customFormat="1" ht="21.75" customHeight="1" thickBot="1" x14ac:dyDescent="0.25">
      <c r="C205" s="166" t="s">
        <v>420</v>
      </c>
      <c r="D205" s="247"/>
      <c r="E205" s="414" t="s">
        <v>423</v>
      </c>
      <c r="I205" s="170"/>
      <c r="M205" s="166" t="s">
        <v>271</v>
      </c>
    </row>
    <row r="206" spans="2:14" x14ac:dyDescent="0.2">
      <c r="C206" s="96"/>
      <c r="D206" s="96"/>
      <c r="M206" s="96"/>
    </row>
    <row r="208" spans="2:14" x14ac:dyDescent="0.2">
      <c r="B208" s="77"/>
      <c r="C208" s="78"/>
      <c r="D208" s="78"/>
      <c r="E208" s="397"/>
      <c r="F208" s="76"/>
      <c r="H208" s="76"/>
      <c r="I208" s="103"/>
      <c r="J208" s="76"/>
      <c r="L208" s="76"/>
      <c r="M208" s="78"/>
      <c r="N208" s="76"/>
    </row>
    <row r="209" spans="1:14" ht="30.75" x14ac:dyDescent="0.2">
      <c r="A209" s="339">
        <v>4</v>
      </c>
      <c r="B209" s="74"/>
      <c r="C209" s="248" t="s">
        <v>348</v>
      </c>
      <c r="D209" s="248"/>
      <c r="E209" s="248"/>
      <c r="F209" s="249"/>
      <c r="G209" s="72"/>
      <c r="H209" s="73"/>
      <c r="I209" s="236" t="str">
        <f>IF(COUNTIF(I213:I269,"Information needed")&lt;1,"Complete","Incomplete")</f>
        <v>Incomplete</v>
      </c>
      <c r="J209" s="91"/>
      <c r="K209" s="339">
        <v>4</v>
      </c>
      <c r="L209" s="73"/>
      <c r="M209" s="175" t="s">
        <v>284</v>
      </c>
      <c r="N209" s="73"/>
    </row>
    <row r="210" spans="1:14" x14ac:dyDescent="0.2">
      <c r="B210" s="77"/>
      <c r="C210" s="78"/>
      <c r="D210" s="78"/>
      <c r="E210" s="397"/>
      <c r="F210" s="76"/>
      <c r="H210" s="76"/>
      <c r="I210" s="103"/>
      <c r="J210" s="76"/>
      <c r="L210" s="76"/>
      <c r="M210" s="78"/>
      <c r="N210" s="76"/>
    </row>
    <row r="211" spans="1:14" ht="18" x14ac:dyDescent="0.25">
      <c r="B211" s="77"/>
      <c r="C211" s="238" t="s">
        <v>70</v>
      </c>
      <c r="D211" s="238"/>
      <c r="E211" s="237"/>
      <c r="F211" s="76"/>
      <c r="H211" s="76"/>
      <c r="I211" s="103"/>
      <c r="J211" s="76"/>
      <c r="L211" s="76"/>
      <c r="M211" s="239" t="s">
        <v>340</v>
      </c>
      <c r="N211" s="76"/>
    </row>
    <row r="212" spans="1:14" ht="13.5" thickBot="1" x14ac:dyDescent="0.25">
      <c r="B212" s="77"/>
      <c r="C212" s="78"/>
      <c r="D212" s="78"/>
      <c r="E212" s="397"/>
      <c r="F212" s="76"/>
      <c r="H212" s="76"/>
      <c r="I212" s="103"/>
      <c r="J212" s="76"/>
      <c r="L212" s="76"/>
      <c r="M212" s="180"/>
      <c r="N212" s="76"/>
    </row>
    <row r="213" spans="1:14" x14ac:dyDescent="0.2">
      <c r="B213" s="77"/>
      <c r="C213" s="80" t="s">
        <v>15</v>
      </c>
      <c r="D213" s="80"/>
      <c r="E213" s="398"/>
      <c r="F213" s="76"/>
      <c r="H213" s="76"/>
      <c r="I213" s="102" t="str">
        <f>IF(OR($E$217="Cancelled",$E$217="Postponed, see Future Events for info",E213&lt;&gt;""), "", "Information needed")</f>
        <v>Information needed</v>
      </c>
      <c r="J213" s="81"/>
      <c r="L213" s="76"/>
      <c r="M213" s="476" t="s">
        <v>344</v>
      </c>
      <c r="N213" s="76"/>
    </row>
    <row r="214" spans="1:14" x14ac:dyDescent="0.2">
      <c r="B214" s="77"/>
      <c r="C214" s="80" t="s">
        <v>53</v>
      </c>
      <c r="D214" s="80"/>
      <c r="E214" s="399"/>
      <c r="F214" s="76"/>
      <c r="H214" s="76"/>
      <c r="I214" s="102" t="str">
        <f t="shared" ref="I214:I219" si="19">IF(OR($E$217="Cancelled",$E$217="Postponed, see Future Events for info",E214&lt;&gt;""), "", "Information needed")</f>
        <v>Information needed</v>
      </c>
      <c r="J214" s="81"/>
      <c r="L214" s="76"/>
      <c r="M214" s="476"/>
      <c r="N214" s="76"/>
    </row>
    <row r="215" spans="1:14" ht="13.5" thickBot="1" x14ac:dyDescent="0.25">
      <c r="B215" s="77"/>
      <c r="C215" s="80" t="s">
        <v>119</v>
      </c>
      <c r="D215" s="80"/>
      <c r="E215" s="400"/>
      <c r="F215" s="76"/>
      <c r="H215" s="76"/>
      <c r="I215" s="102" t="str">
        <f t="shared" si="19"/>
        <v>Information needed</v>
      </c>
      <c r="J215" s="81"/>
      <c r="L215" s="76"/>
      <c r="M215" s="476"/>
      <c r="N215" s="76"/>
    </row>
    <row r="216" spans="1:14" ht="13.5" thickBot="1" x14ac:dyDescent="0.25">
      <c r="B216" s="77"/>
      <c r="C216" s="80"/>
      <c r="D216" s="80"/>
      <c r="E216" s="397"/>
      <c r="F216" s="76"/>
      <c r="H216" s="76"/>
      <c r="I216" s="102"/>
      <c r="J216" s="81"/>
      <c r="L216" s="76"/>
      <c r="M216" s="476"/>
      <c r="N216" s="76"/>
    </row>
    <row r="217" spans="1:14" ht="13.5" thickBot="1" x14ac:dyDescent="0.25">
      <c r="B217" s="77"/>
      <c r="C217" s="80" t="s">
        <v>59</v>
      </c>
      <c r="D217" s="80"/>
      <c r="E217" s="401"/>
      <c r="F217" s="76"/>
      <c r="H217" s="76"/>
      <c r="I217" s="102" t="str">
        <f t="shared" si="19"/>
        <v>Information needed</v>
      </c>
      <c r="J217" s="81"/>
      <c r="L217" s="76"/>
      <c r="M217" s="476"/>
      <c r="N217" s="76"/>
    </row>
    <row r="218" spans="1:14" ht="13.5" thickBot="1" x14ac:dyDescent="0.25">
      <c r="B218" s="77"/>
      <c r="C218" s="80"/>
      <c r="D218" s="80"/>
      <c r="E218" s="397"/>
      <c r="F218" s="76"/>
      <c r="H218" s="76"/>
      <c r="I218" s="102"/>
      <c r="J218" s="81"/>
      <c r="L218" s="76"/>
      <c r="M218" s="476"/>
      <c r="N218" s="76"/>
    </row>
    <row r="219" spans="1:14" x14ac:dyDescent="0.2">
      <c r="B219" s="77"/>
      <c r="C219" s="80" t="s">
        <v>341</v>
      </c>
      <c r="D219" s="80"/>
      <c r="E219" s="398"/>
      <c r="F219" s="76"/>
      <c r="H219" s="76"/>
      <c r="I219" s="102" t="str">
        <f t="shared" si="19"/>
        <v>Information needed</v>
      </c>
      <c r="J219" s="81"/>
      <c r="L219" s="76"/>
      <c r="M219" s="476"/>
      <c r="N219" s="76"/>
    </row>
    <row r="220" spans="1:14" ht="13.5" thickBot="1" x14ac:dyDescent="0.25">
      <c r="B220" s="77"/>
      <c r="C220" s="343" t="str">
        <f>IF(E219&lt;&gt;"Yes","","If yes, how many times did you run this event/ how many events were in the series?")</f>
        <v/>
      </c>
      <c r="D220" s="80"/>
      <c r="E220" s="400"/>
      <c r="F220" s="84"/>
      <c r="G220" s="208"/>
      <c r="H220" s="84"/>
      <c r="I220" s="102" t="str">
        <f>IF(AND(C220&lt;&gt;"",E220=""), "Information needed","")</f>
        <v/>
      </c>
      <c r="J220" s="81"/>
      <c r="L220" s="76"/>
      <c r="M220" s="244"/>
      <c r="N220" s="76"/>
    </row>
    <row r="221" spans="1:14" ht="13.5" customHeight="1" thickBot="1" x14ac:dyDescent="0.25">
      <c r="B221" s="77"/>
      <c r="C221" s="80"/>
      <c r="D221" s="80"/>
      <c r="E221" s="402"/>
      <c r="F221" s="76"/>
      <c r="H221" s="76"/>
      <c r="I221" s="102"/>
      <c r="J221" s="81"/>
      <c r="L221" s="76"/>
      <c r="M221" s="449" t="s">
        <v>470</v>
      </c>
      <c r="N221" s="76"/>
    </row>
    <row r="222" spans="1:14" x14ac:dyDescent="0.2">
      <c r="B222" s="77"/>
      <c r="C222" s="80" t="str">
        <f>IF(E219&lt;&gt;"Yes","Start date","Date of first event")</f>
        <v>Start date</v>
      </c>
      <c r="D222" s="80"/>
      <c r="E222" s="403"/>
      <c r="F222" s="76"/>
      <c r="H222" s="76"/>
      <c r="I222" s="102" t="str">
        <f t="shared" ref="I222:I223" si="20">IF(OR($E$217="Cancelled",$E$217="Postponed, see Future Events for info",E222&lt;&gt;""), "", "Information needed")</f>
        <v>Information needed</v>
      </c>
      <c r="J222" s="81"/>
      <c r="L222" s="76"/>
      <c r="M222" s="449"/>
      <c r="N222" s="76"/>
    </row>
    <row r="223" spans="1:14" ht="13.5" thickBot="1" x14ac:dyDescent="0.25">
      <c r="B223" s="77"/>
      <c r="C223" s="80" t="str">
        <f>IF(E219&lt;&gt;"Yes","End date","Date of last event")</f>
        <v>End date</v>
      </c>
      <c r="D223" s="80"/>
      <c r="E223" s="404"/>
      <c r="F223" s="76"/>
      <c r="H223" s="76"/>
      <c r="I223" s="102" t="str">
        <f t="shared" si="20"/>
        <v>Information needed</v>
      </c>
      <c r="J223" s="81"/>
      <c r="L223" s="76"/>
      <c r="M223" s="449"/>
      <c r="N223" s="76"/>
    </row>
    <row r="224" spans="1:14" ht="13.5" thickBot="1" x14ac:dyDescent="0.25">
      <c r="B224" s="77"/>
      <c r="C224" s="80"/>
      <c r="D224" s="80"/>
      <c r="E224" s="397"/>
      <c r="F224" s="76"/>
      <c r="H224" s="76"/>
      <c r="I224" s="102"/>
      <c r="J224" s="81"/>
      <c r="L224" s="76"/>
      <c r="M224" s="449"/>
      <c r="N224" s="76"/>
    </row>
    <row r="225" spans="2:14" x14ac:dyDescent="0.2">
      <c r="B225" s="77"/>
      <c r="C225" s="80" t="s">
        <v>60</v>
      </c>
      <c r="D225" s="80"/>
      <c r="E225" s="398"/>
      <c r="F225" s="76"/>
      <c r="H225" s="76"/>
      <c r="I225" s="102" t="str">
        <f t="shared" ref="I225:I228" si="21">IF(OR($E$217="Cancelled",$E$217="Postponed, see Future Events for info",E225&lt;&gt;""), "", "Information needed")</f>
        <v>Information needed</v>
      </c>
      <c r="J225" s="81"/>
      <c r="L225" s="76"/>
      <c r="M225" s="449"/>
      <c r="N225" s="76"/>
    </row>
    <row r="226" spans="2:14" ht="13.5" thickBot="1" x14ac:dyDescent="0.25">
      <c r="B226" s="77"/>
      <c r="C226" s="80" t="s">
        <v>81</v>
      </c>
      <c r="D226" s="80"/>
      <c r="E226" s="400"/>
      <c r="F226" s="76"/>
      <c r="H226" s="76"/>
      <c r="I226" s="106" t="str">
        <f>IF(OR($E$217="Cancelled",$E$217="Postponed, see Future Events for info",E226&lt;&gt;""), "", "Optional")</f>
        <v>Optional</v>
      </c>
      <c r="J226" s="81"/>
      <c r="L226" s="76"/>
      <c r="M226" s="475" t="s">
        <v>417</v>
      </c>
      <c r="N226" s="76"/>
    </row>
    <row r="227" spans="2:14" ht="13.5" thickBot="1" x14ac:dyDescent="0.25">
      <c r="B227" s="77"/>
      <c r="C227" s="80"/>
      <c r="D227" s="80"/>
      <c r="E227" s="397"/>
      <c r="F227" s="76"/>
      <c r="H227" s="76"/>
      <c r="I227" s="102"/>
      <c r="J227" s="81"/>
      <c r="L227" s="76"/>
      <c r="M227" s="475"/>
      <c r="N227" s="76"/>
    </row>
    <row r="228" spans="2:14" ht="12.75" customHeight="1" x14ac:dyDescent="0.2">
      <c r="B228" s="77"/>
      <c r="C228" s="80" t="s">
        <v>61</v>
      </c>
      <c r="D228" s="80"/>
      <c r="E228" s="398"/>
      <c r="F228" s="76"/>
      <c r="H228" s="76"/>
      <c r="I228" s="102" t="str">
        <f t="shared" si="21"/>
        <v>Information needed</v>
      </c>
      <c r="J228" s="81"/>
      <c r="L228" s="76"/>
      <c r="M228" s="476" t="s">
        <v>485</v>
      </c>
      <c r="N228" s="76"/>
    </row>
    <row r="229" spans="2:14" ht="13.5" thickBot="1" x14ac:dyDescent="0.25">
      <c r="B229" s="77"/>
      <c r="C229" s="80" t="s">
        <v>82</v>
      </c>
      <c r="D229" s="80"/>
      <c r="E229" s="400"/>
      <c r="F229" s="76"/>
      <c r="H229" s="76"/>
      <c r="I229" s="106" t="str">
        <f>IF(OR($E$217="Cancelled",$E$217="Postponed, see Future Events for info",E229&lt;&gt;""), "", "Optional")</f>
        <v>Optional</v>
      </c>
      <c r="J229" s="81"/>
      <c r="L229" s="76"/>
      <c r="M229" s="476"/>
      <c r="N229" s="76"/>
    </row>
    <row r="230" spans="2:14" ht="13.5" thickBot="1" x14ac:dyDescent="0.25">
      <c r="B230" s="77"/>
      <c r="C230" s="80"/>
      <c r="D230" s="80"/>
      <c r="E230" s="397"/>
      <c r="F230" s="76"/>
      <c r="H230" s="76"/>
      <c r="I230" s="102"/>
      <c r="J230" s="81"/>
      <c r="L230" s="76"/>
      <c r="M230" s="476"/>
      <c r="N230" s="76"/>
    </row>
    <row r="231" spans="2:14" ht="13.5" thickBot="1" x14ac:dyDescent="0.25">
      <c r="B231" s="77"/>
      <c r="C231" s="80" t="str">
        <f>IF(E219&lt;&gt;"Yes","Number of attendees (approx.)","Number of attendees (average number per event)")</f>
        <v>Number of attendees (approx.)</v>
      </c>
      <c r="D231" s="80"/>
      <c r="E231" s="401"/>
      <c r="F231" s="76"/>
      <c r="H231" s="76"/>
      <c r="I231" s="102" t="str">
        <f t="shared" ref="I231" si="22">IF(OR($E$217="Cancelled",$E$217="Postponed, see Future Events for info",E231&lt;&gt;""), "", "Information needed")</f>
        <v>Information needed</v>
      </c>
      <c r="J231" s="81"/>
      <c r="L231" s="76"/>
      <c r="M231" s="476"/>
      <c r="N231" s="76"/>
    </row>
    <row r="232" spans="2:14" ht="13.5" thickBot="1" x14ac:dyDescent="0.25">
      <c r="B232" s="77"/>
      <c r="C232" s="80"/>
      <c r="D232" s="80"/>
      <c r="E232" s="405"/>
      <c r="F232" s="76"/>
      <c r="H232" s="76"/>
      <c r="I232" s="102"/>
      <c r="J232" s="81"/>
      <c r="L232" s="76"/>
      <c r="M232" s="476"/>
      <c r="N232" s="76"/>
    </row>
    <row r="233" spans="2:14" ht="39" thickBot="1" x14ac:dyDescent="0.25">
      <c r="B233" s="77"/>
      <c r="C233" s="344" t="s">
        <v>468</v>
      </c>
      <c r="D233" s="80"/>
      <c r="E233" s="241"/>
      <c r="F233" s="76"/>
      <c r="H233" s="76"/>
      <c r="I233" s="106" t="str">
        <f>IF(OR($E$217="Cancelled",$E$217="Postponed, see Future Events for info",E233&lt;&gt;""), "", "Optional")</f>
        <v>Optional</v>
      </c>
      <c r="J233" s="81"/>
      <c r="L233" s="76"/>
      <c r="M233" s="476"/>
      <c r="N233" s="76"/>
    </row>
    <row r="234" spans="2:14" x14ac:dyDescent="0.2">
      <c r="B234" s="77"/>
      <c r="C234" s="80"/>
      <c r="D234" s="80"/>
      <c r="E234" s="402"/>
      <c r="F234" s="76"/>
      <c r="H234" s="76"/>
      <c r="I234" s="102"/>
      <c r="J234" s="81"/>
      <c r="L234" s="76"/>
      <c r="M234" s="180"/>
      <c r="N234" s="76"/>
    </row>
    <row r="235" spans="2:14" ht="18" x14ac:dyDescent="0.25">
      <c r="B235" s="77"/>
      <c r="C235" s="238" t="s">
        <v>140</v>
      </c>
      <c r="D235" s="80"/>
      <c r="E235" s="237"/>
      <c r="F235" s="76"/>
      <c r="H235" s="76"/>
      <c r="I235" s="102"/>
      <c r="J235" s="81"/>
      <c r="L235" s="76"/>
      <c r="M235" s="240" t="s">
        <v>140</v>
      </c>
      <c r="N235" s="76"/>
    </row>
    <row r="236" spans="2:14" ht="13.5" thickBot="1" x14ac:dyDescent="0.25">
      <c r="B236" s="77"/>
      <c r="C236" s="83"/>
      <c r="D236" s="80"/>
      <c r="E236" s="406"/>
      <c r="F236" s="76"/>
      <c r="H236" s="76"/>
      <c r="I236" s="102"/>
      <c r="J236" s="81"/>
      <c r="L236" s="76"/>
      <c r="M236" s="78"/>
      <c r="N236" s="76"/>
    </row>
    <row r="237" spans="2:14" x14ac:dyDescent="0.2">
      <c r="B237" s="77"/>
      <c r="C237" s="416" t="s">
        <v>466</v>
      </c>
      <c r="D237" s="416"/>
      <c r="E237" s="398"/>
      <c r="F237" s="76"/>
      <c r="H237" s="76"/>
      <c r="I237" s="102" t="str">
        <f>IF(OR(E217="Postponed, see Future Events for info",E237&lt;&gt;""), "", "Information needed")</f>
        <v>Information needed</v>
      </c>
      <c r="J237" s="81"/>
      <c r="L237" s="76"/>
      <c r="M237" s="476" t="s">
        <v>342</v>
      </c>
      <c r="N237" s="76"/>
    </row>
    <row r="238" spans="2:14" ht="13.5" thickBot="1" x14ac:dyDescent="0.25">
      <c r="B238" s="77"/>
      <c r="C238" s="416" t="s">
        <v>345</v>
      </c>
      <c r="D238" s="416"/>
      <c r="E238" s="400"/>
      <c r="F238" s="76"/>
      <c r="H238" s="76"/>
      <c r="I238" s="102" t="str">
        <f>IF(OR(E217="Cancelled",E217="Postponed, see Future Events for info",E238&lt;&gt;""), "", "Information needed")</f>
        <v>Information needed</v>
      </c>
      <c r="J238" s="85"/>
      <c r="L238" s="76"/>
      <c r="M238" s="476"/>
      <c r="N238" s="76"/>
    </row>
    <row r="239" spans="2:14" ht="13.5" thickBot="1" x14ac:dyDescent="0.25">
      <c r="B239" s="77"/>
      <c r="C239" s="416"/>
      <c r="D239" s="416"/>
      <c r="E239" s="402"/>
      <c r="F239" s="84"/>
      <c r="G239" s="208"/>
      <c r="H239" s="84"/>
      <c r="I239" s="102"/>
      <c r="J239" s="81"/>
      <c r="L239" s="76"/>
      <c r="M239" s="476"/>
      <c r="N239" s="76"/>
    </row>
    <row r="240" spans="2:14" x14ac:dyDescent="0.2">
      <c r="B240" s="77"/>
      <c r="C240" s="416" t="s">
        <v>122</v>
      </c>
      <c r="D240" s="416"/>
      <c r="E240" s="407"/>
      <c r="F240" s="76"/>
      <c r="H240" s="76"/>
      <c r="I240" s="102" t="str">
        <f>IF(OR(E217="Postponed, see Future Events for info",E240&lt;&gt;""), "", "Information needed")</f>
        <v>Information needed</v>
      </c>
      <c r="J240" s="81"/>
      <c r="L240" s="76"/>
      <c r="M240" s="476"/>
      <c r="N240" s="76"/>
    </row>
    <row r="241" spans="1:14" ht="13.5" thickBot="1" x14ac:dyDescent="0.25">
      <c r="B241" s="77"/>
      <c r="C241" s="83" t="str">
        <f>IF(E240&lt;&gt;"Yes","","Was the contract reviewed by the RSC Legal team?")</f>
        <v/>
      </c>
      <c r="D241" s="83"/>
      <c r="E241" s="242"/>
      <c r="F241" s="76"/>
      <c r="H241" s="76"/>
      <c r="I241" s="102" t="str">
        <f>IF(AND(C241&lt;&gt;"",E241=""), "Information needed","")</f>
        <v/>
      </c>
      <c r="J241" s="81"/>
      <c r="L241" s="76"/>
      <c r="M241" s="476"/>
      <c r="N241" s="76"/>
    </row>
    <row r="242" spans="1:14" ht="13.5" thickBot="1" x14ac:dyDescent="0.25">
      <c r="B242" s="77"/>
      <c r="C242" s="76"/>
      <c r="D242" s="76"/>
      <c r="E242" s="402"/>
      <c r="F242" s="76"/>
      <c r="H242" s="76"/>
      <c r="I242" s="102"/>
      <c r="J242" s="81"/>
      <c r="L242" s="76"/>
      <c r="M242" s="476"/>
      <c r="N242" s="76"/>
    </row>
    <row r="243" spans="1:14" ht="13.5" thickBot="1" x14ac:dyDescent="0.25">
      <c r="B243" s="77"/>
      <c r="C243" s="416" t="s">
        <v>123</v>
      </c>
      <c r="D243" s="416"/>
      <c r="E243" s="401"/>
      <c r="F243" s="76"/>
      <c r="H243" s="76"/>
      <c r="I243" s="102" t="str">
        <f t="shared" ref="I243" si="23">IF(OR($E$217="Cancelled",$E$217="Postponed, see Future Events for info",E243&lt;&gt;""), "", "Information needed")</f>
        <v>Information needed</v>
      </c>
      <c r="J243" s="81"/>
      <c r="L243" s="76"/>
      <c r="M243" s="476"/>
      <c r="N243" s="76"/>
    </row>
    <row r="244" spans="1:14" ht="13.5" thickBot="1" x14ac:dyDescent="0.25">
      <c r="B244" s="77"/>
      <c r="C244" s="82"/>
      <c r="D244" s="82"/>
      <c r="E244" s="402"/>
      <c r="F244" s="76"/>
      <c r="H244" s="76"/>
      <c r="I244" s="102"/>
      <c r="J244" s="81"/>
      <c r="L244" s="76"/>
      <c r="M244" s="476"/>
      <c r="N244" s="76"/>
    </row>
    <row r="245" spans="1:14" x14ac:dyDescent="0.2">
      <c r="B245" s="77"/>
      <c r="C245" s="416" t="s">
        <v>126</v>
      </c>
      <c r="D245" s="416"/>
      <c r="E245" s="398"/>
      <c r="F245" s="76"/>
      <c r="H245" s="76"/>
      <c r="I245" s="102" t="str">
        <f t="shared" ref="I245" si="24">IF(OR($E$217="Cancelled",$E$217="Postponed, see Future Events for info",E245&lt;&gt;""), "", "Information needed")</f>
        <v>Information needed</v>
      </c>
      <c r="J245" s="81"/>
      <c r="L245" s="76"/>
      <c r="M245" s="181"/>
      <c r="N245" s="76"/>
    </row>
    <row r="246" spans="1:14" ht="25.5" customHeight="1" thickBot="1" x14ac:dyDescent="0.25">
      <c r="B246" s="77"/>
      <c r="C246" s="83" t="str">
        <f>IF(E245&lt;&gt;"Yes","","Please provide details.")</f>
        <v/>
      </c>
      <c r="D246" s="83"/>
      <c r="E246" s="243"/>
      <c r="F246" s="76"/>
      <c r="H246" s="76"/>
      <c r="I246" s="102" t="str">
        <f>IF(AND(C246&lt;&gt;"",E246=""),"Information needed","")</f>
        <v/>
      </c>
      <c r="J246" s="81"/>
      <c r="L246" s="76"/>
      <c r="M246" s="152" t="s">
        <v>141</v>
      </c>
      <c r="N246" s="76"/>
    </row>
    <row r="247" spans="1:14" x14ac:dyDescent="0.2">
      <c r="B247" s="77"/>
      <c r="C247" s="78"/>
      <c r="D247" s="78"/>
      <c r="E247" s="397"/>
      <c r="F247" s="76"/>
      <c r="H247" s="76"/>
      <c r="I247" s="102"/>
      <c r="J247" s="81"/>
      <c r="L247" s="76"/>
      <c r="M247" s="76"/>
      <c r="N247" s="76"/>
    </row>
    <row r="248" spans="1:14" ht="18" x14ac:dyDescent="0.2">
      <c r="B248" s="77"/>
      <c r="C248" s="240" t="s">
        <v>63</v>
      </c>
      <c r="D248" s="240"/>
      <c r="E248" s="240"/>
      <c r="F248" s="78"/>
      <c r="G248" s="70"/>
      <c r="H248" s="78"/>
      <c r="I248" s="102"/>
      <c r="J248" s="89"/>
      <c r="L248" s="87"/>
      <c r="M248" s="240" t="s">
        <v>63</v>
      </c>
      <c r="N248" s="87"/>
    </row>
    <row r="249" spans="1:14" ht="13.5" customHeight="1" thickBot="1" x14ac:dyDescent="0.25">
      <c r="B249" s="77"/>
      <c r="C249" s="76"/>
      <c r="D249" s="76"/>
      <c r="E249" s="408"/>
      <c r="F249" s="76"/>
      <c r="H249" s="76"/>
      <c r="I249" s="102"/>
      <c r="J249" s="81"/>
      <c r="L249" s="76"/>
      <c r="M249" s="476" t="s">
        <v>467</v>
      </c>
      <c r="N249" s="76"/>
    </row>
    <row r="250" spans="1:14" x14ac:dyDescent="0.2">
      <c r="B250" s="77"/>
      <c r="C250" s="78" t="s">
        <v>71</v>
      </c>
      <c r="D250" s="78"/>
      <c r="E250" s="409"/>
      <c r="F250" s="76"/>
      <c r="H250" s="76"/>
      <c r="I250" s="102" t="str">
        <f t="shared" ref="I250" si="25">IF(OR($E$217="Cancelled",$E$217="Postponed, see Future Events for info",E250&lt;&gt;""), "", "Information needed")</f>
        <v>Information needed</v>
      </c>
      <c r="J250" s="81"/>
      <c r="L250" s="76"/>
      <c r="M250" s="476"/>
      <c r="N250" s="76"/>
    </row>
    <row r="251" spans="1:14" ht="13.5" thickBot="1" x14ac:dyDescent="0.25">
      <c r="A251" s="340"/>
      <c r="B251" s="77"/>
      <c r="C251" s="418" t="str">
        <f>IF(E250&lt;&gt;"Red","","Did you submit a declaration form for your red risk assessment?")</f>
        <v/>
      </c>
      <c r="D251" s="83"/>
      <c r="E251" s="243"/>
      <c r="F251" s="76"/>
      <c r="H251" s="76"/>
      <c r="I251" s="102" t="str">
        <f>IF(AND(C251&lt;&gt;"",E251=""), "Information needed","")</f>
        <v/>
      </c>
      <c r="J251" s="81"/>
      <c r="K251" s="340"/>
      <c r="L251" s="76"/>
      <c r="M251" s="476"/>
      <c r="N251" s="76"/>
    </row>
    <row r="252" spans="1:14" ht="13.5" thickBot="1" x14ac:dyDescent="0.25">
      <c r="B252" s="77"/>
      <c r="C252" s="78"/>
      <c r="D252" s="78"/>
      <c r="E252" s="397"/>
      <c r="F252" s="76"/>
      <c r="H252" s="76"/>
      <c r="I252" s="102"/>
      <c r="J252" s="81"/>
      <c r="L252" s="76"/>
      <c r="M252" s="476"/>
      <c r="N252" s="76"/>
    </row>
    <row r="253" spans="1:14" x14ac:dyDescent="0.2">
      <c r="B253" s="77"/>
      <c r="C253" s="78" t="s">
        <v>255</v>
      </c>
      <c r="D253" s="78"/>
      <c r="E253" s="410"/>
      <c r="F253" s="76"/>
      <c r="H253" s="76"/>
      <c r="I253" s="102" t="str">
        <f t="shared" ref="I253" si="26">IF(OR($E$217="Cancelled",$E$217="Postponed, see Future Events for info",E253&lt;&gt;""), "", "Information needed")</f>
        <v>Information needed</v>
      </c>
      <c r="J253" s="81"/>
      <c r="L253" s="76"/>
      <c r="M253" s="476"/>
      <c r="N253" s="88"/>
    </row>
    <row r="254" spans="1:14" ht="13.5" thickBot="1" x14ac:dyDescent="0.25">
      <c r="B254" s="77"/>
      <c r="C254" s="419" t="str">
        <f>IF(E253&lt;&gt;"Yes","","Did your event comply with Rule 8.3 of the member network rules?")</f>
        <v/>
      </c>
      <c r="D254" s="83"/>
      <c r="E254" s="243"/>
      <c r="F254" s="76"/>
      <c r="H254" s="76"/>
      <c r="I254" s="102" t="str">
        <f>IF(AND(C254&lt;&gt;"",E254=""), "Information needed","")</f>
        <v/>
      </c>
      <c r="J254" s="81"/>
      <c r="L254" s="76"/>
      <c r="M254" s="476"/>
      <c r="N254" s="88"/>
    </row>
    <row r="255" spans="1:14" ht="13.5" thickBot="1" x14ac:dyDescent="0.25">
      <c r="B255" s="77"/>
      <c r="C255" s="83"/>
      <c r="D255" s="83"/>
      <c r="E255" s="411"/>
      <c r="F255" s="76"/>
      <c r="H255" s="76"/>
      <c r="I255" s="102"/>
      <c r="J255" s="81"/>
      <c r="L255" s="76"/>
      <c r="M255" s="476"/>
      <c r="N255" s="88"/>
    </row>
    <row r="256" spans="1:14" ht="33" customHeight="1" thickBot="1" x14ac:dyDescent="0.25">
      <c r="B256" s="77"/>
      <c r="C256" s="100" t="s">
        <v>197</v>
      </c>
      <c r="D256" s="100"/>
      <c r="E256" s="241"/>
      <c r="F256" s="76"/>
      <c r="H256" s="76"/>
      <c r="I256" s="106" t="str">
        <f>IF(OR($E$217="Cancelled",$E$217="Postponed, see Future Events for info",E256&lt;&gt;""), "", "Optional")</f>
        <v>Optional</v>
      </c>
      <c r="J256" s="81"/>
      <c r="L256" s="76"/>
      <c r="M256" s="152" t="s">
        <v>254</v>
      </c>
      <c r="N256" s="88"/>
    </row>
    <row r="257" spans="2:14" x14ac:dyDescent="0.2">
      <c r="B257" s="77"/>
      <c r="C257" s="76"/>
      <c r="D257" s="76"/>
      <c r="E257" s="411"/>
      <c r="F257" s="76"/>
      <c r="H257" s="76"/>
      <c r="I257" s="102"/>
      <c r="J257" s="81"/>
      <c r="L257" s="76"/>
      <c r="M257" s="99"/>
      <c r="N257" s="76"/>
    </row>
    <row r="258" spans="2:14" ht="18" x14ac:dyDescent="0.25">
      <c r="B258" s="77"/>
      <c r="C258" s="238" t="s">
        <v>72</v>
      </c>
      <c r="D258" s="238"/>
      <c r="E258" s="238"/>
      <c r="F258" s="76"/>
      <c r="H258" s="76"/>
      <c r="I258" s="102"/>
      <c r="J258" s="81"/>
      <c r="L258" s="76"/>
      <c r="M258" s="240" t="s">
        <v>72</v>
      </c>
      <c r="N258" s="76"/>
    </row>
    <row r="259" spans="2:14" x14ac:dyDescent="0.2">
      <c r="B259" s="77"/>
      <c r="C259" s="78"/>
      <c r="D259" s="78"/>
      <c r="E259" s="397"/>
      <c r="F259" s="76"/>
      <c r="H259" s="76"/>
      <c r="I259" s="102"/>
      <c r="J259" s="81"/>
      <c r="L259" s="76"/>
      <c r="M259" s="476" t="s">
        <v>243</v>
      </c>
      <c r="N259" s="76"/>
    </row>
    <row r="260" spans="2:14" ht="13.5" thickBot="1" x14ac:dyDescent="0.25">
      <c r="B260" s="77"/>
      <c r="C260" s="78" t="s">
        <v>388</v>
      </c>
      <c r="D260" s="78"/>
      <c r="E260" s="397"/>
      <c r="F260" s="76"/>
      <c r="H260" s="76"/>
      <c r="I260" s="102"/>
      <c r="J260" s="81"/>
      <c r="L260" s="76"/>
      <c r="M260" s="476"/>
      <c r="N260" s="76"/>
    </row>
    <row r="261" spans="2:14" x14ac:dyDescent="0.2">
      <c r="B261" s="77"/>
      <c r="C261" s="153" t="s">
        <v>77</v>
      </c>
      <c r="D261" s="153"/>
      <c r="E261" s="398"/>
      <c r="F261" s="76"/>
      <c r="H261" s="76"/>
      <c r="I261" s="102" t="str">
        <f t="shared" ref="I261:I266" si="27">IF(OR($E$217="Cancelled",$E$217="Postponed, see Future Events for info",E261&lt;&gt;""), "", "Information needed")</f>
        <v>Information needed</v>
      </c>
      <c r="J261" s="81"/>
      <c r="L261" s="76"/>
      <c r="M261" s="476"/>
      <c r="N261" s="76"/>
    </row>
    <row r="262" spans="2:14" x14ac:dyDescent="0.2">
      <c r="B262" s="77"/>
      <c r="C262" s="153" t="s">
        <v>78</v>
      </c>
      <c r="D262" s="153"/>
      <c r="E262" s="412"/>
      <c r="F262" s="76"/>
      <c r="H262" s="76"/>
      <c r="I262" s="102" t="str">
        <f t="shared" si="27"/>
        <v>Information needed</v>
      </c>
      <c r="J262" s="81"/>
      <c r="L262" s="76"/>
      <c r="M262" s="476"/>
      <c r="N262" s="76"/>
    </row>
    <row r="263" spans="2:14" x14ac:dyDescent="0.2">
      <c r="B263" s="77"/>
      <c r="C263" s="153" t="s">
        <v>80</v>
      </c>
      <c r="D263" s="153"/>
      <c r="E263" s="399"/>
      <c r="F263" s="76"/>
      <c r="H263" s="76"/>
      <c r="I263" s="102" t="str">
        <f t="shared" si="27"/>
        <v>Information needed</v>
      </c>
      <c r="J263" s="81"/>
      <c r="L263" s="76"/>
      <c r="M263" s="476"/>
      <c r="N263" s="76"/>
    </row>
    <row r="264" spans="2:14" ht="13.5" thickBot="1" x14ac:dyDescent="0.25">
      <c r="B264" s="77"/>
      <c r="C264" s="153" t="s">
        <v>79</v>
      </c>
      <c r="D264" s="153"/>
      <c r="E264" s="400"/>
      <c r="F264" s="76"/>
      <c r="H264" s="76"/>
      <c r="I264" s="102" t="str">
        <f t="shared" si="27"/>
        <v>Information needed</v>
      </c>
      <c r="J264" s="81"/>
      <c r="L264" s="76"/>
      <c r="M264" s="476"/>
      <c r="N264" s="76"/>
    </row>
    <row r="265" spans="2:14" ht="13.5" thickBot="1" x14ac:dyDescent="0.25">
      <c r="B265" s="77"/>
      <c r="C265" s="79"/>
      <c r="D265" s="79"/>
      <c r="E265" s="397"/>
      <c r="F265" s="76"/>
      <c r="H265" s="76"/>
      <c r="I265" s="102"/>
      <c r="J265" s="81"/>
      <c r="L265" s="76"/>
      <c r="M265" s="476"/>
      <c r="N265" s="76"/>
    </row>
    <row r="266" spans="2:14" x14ac:dyDescent="0.2">
      <c r="B266" s="77"/>
      <c r="C266" s="101" t="s">
        <v>73</v>
      </c>
      <c r="D266" s="101"/>
      <c r="E266" s="398"/>
      <c r="F266" s="76"/>
      <c r="H266" s="76"/>
      <c r="I266" s="102" t="str">
        <f t="shared" si="27"/>
        <v>Information needed</v>
      </c>
      <c r="J266" s="81"/>
      <c r="L266" s="76"/>
      <c r="M266" s="476"/>
      <c r="N266" s="76"/>
    </row>
    <row r="267" spans="2:14" ht="63.75" customHeight="1" thickBot="1" x14ac:dyDescent="0.25">
      <c r="B267" s="77"/>
      <c r="C267" s="83" t="str">
        <f>IF(E266&lt;&gt;"Yes","","Please provide details here")</f>
        <v/>
      </c>
      <c r="D267" s="83"/>
      <c r="E267" s="242"/>
      <c r="F267" s="130"/>
      <c r="G267" s="127"/>
      <c r="H267" s="130"/>
      <c r="I267" s="102" t="str">
        <f>IF(AND(C267&lt;&gt;"",E267=""), "Information needed","")</f>
        <v/>
      </c>
      <c r="J267" s="150"/>
      <c r="L267" s="76"/>
      <c r="M267" s="476"/>
      <c r="N267" s="76"/>
    </row>
    <row r="268" spans="2:14" ht="13.5" thickBot="1" x14ac:dyDescent="0.25">
      <c r="B268" s="77"/>
      <c r="C268" s="78"/>
      <c r="D268" s="78"/>
      <c r="E268" s="378"/>
      <c r="F268" s="76"/>
      <c r="H268" s="76"/>
      <c r="I268" s="102"/>
      <c r="J268" s="81"/>
      <c r="L268" s="76"/>
      <c r="M268" s="476"/>
      <c r="N268" s="76"/>
    </row>
    <row r="269" spans="2:14" ht="57" customHeight="1" thickBot="1" x14ac:dyDescent="0.25">
      <c r="B269" s="77"/>
      <c r="C269" s="100" t="s">
        <v>83</v>
      </c>
      <c r="D269" s="100"/>
      <c r="E269" s="241"/>
      <c r="F269" s="76"/>
      <c r="H269" s="76"/>
      <c r="I269" s="106" t="str">
        <f>IF(OR($E$217="Cancelled",$E$217="Postponed, see Future Events for info",E269&lt;&gt;""), "", "Optional")</f>
        <v>Optional</v>
      </c>
      <c r="J269" s="81"/>
      <c r="L269" s="76"/>
      <c r="M269" s="152" t="s">
        <v>118</v>
      </c>
      <c r="N269" s="76"/>
    </row>
    <row r="270" spans="2:14" x14ac:dyDescent="0.2">
      <c r="B270" s="77"/>
      <c r="C270" s="78"/>
      <c r="D270" s="78"/>
      <c r="E270" s="397"/>
      <c r="F270" s="76"/>
      <c r="H270" s="76"/>
      <c r="I270" s="102"/>
      <c r="J270" s="81"/>
      <c r="L270" s="76"/>
      <c r="M270" s="78"/>
      <c r="N270" s="76"/>
    </row>
    <row r="271" spans="2:14" ht="13.5" thickBot="1" x14ac:dyDescent="0.25">
      <c r="C271" s="71"/>
      <c r="D271" s="95"/>
      <c r="I271" s="105"/>
      <c r="J271" s="92"/>
      <c r="M271" s="71"/>
    </row>
    <row r="272" spans="2:14" s="172" customFormat="1" ht="21.75" customHeight="1" thickBot="1" x14ac:dyDescent="0.25">
      <c r="C272" s="166" t="s">
        <v>420</v>
      </c>
      <c r="D272" s="247"/>
      <c r="E272" s="414" t="s">
        <v>424</v>
      </c>
      <c r="I272" s="170"/>
      <c r="M272" s="166" t="s">
        <v>271</v>
      </c>
    </row>
    <row r="273" spans="1:14" x14ac:dyDescent="0.2">
      <c r="C273" s="96"/>
      <c r="D273" s="96"/>
      <c r="M273" s="96"/>
    </row>
    <row r="275" spans="1:14" x14ac:dyDescent="0.2">
      <c r="B275" s="77"/>
      <c r="C275" s="78"/>
      <c r="D275" s="78"/>
      <c r="E275" s="397"/>
      <c r="F275" s="76"/>
      <c r="H275" s="76"/>
      <c r="I275" s="103"/>
      <c r="J275" s="76"/>
      <c r="L275" s="76"/>
      <c r="M275" s="78"/>
      <c r="N275" s="76"/>
    </row>
    <row r="276" spans="1:14" ht="30.75" x14ac:dyDescent="0.2">
      <c r="A276" s="339">
        <v>5</v>
      </c>
      <c r="B276" s="74"/>
      <c r="C276" s="248" t="s">
        <v>349</v>
      </c>
      <c r="D276" s="248"/>
      <c r="E276" s="248"/>
      <c r="F276" s="249"/>
      <c r="G276" s="72"/>
      <c r="H276" s="73"/>
      <c r="I276" s="236" t="str">
        <f>IF(COUNTIF(I280:I336,"Information needed")&lt;1,"Complete","Incomplete")</f>
        <v>Incomplete</v>
      </c>
      <c r="J276" s="91"/>
      <c r="K276" s="339">
        <v>5</v>
      </c>
      <c r="L276" s="73"/>
      <c r="M276" s="175" t="s">
        <v>284</v>
      </c>
      <c r="N276" s="73"/>
    </row>
    <row r="277" spans="1:14" x14ac:dyDescent="0.2">
      <c r="B277" s="77"/>
      <c r="C277" s="78"/>
      <c r="D277" s="78"/>
      <c r="E277" s="397"/>
      <c r="F277" s="76"/>
      <c r="H277" s="76"/>
      <c r="I277" s="103"/>
      <c r="J277" s="76"/>
      <c r="L277" s="76"/>
      <c r="M277" s="78"/>
      <c r="N277" s="76"/>
    </row>
    <row r="278" spans="1:14" ht="18" x14ac:dyDescent="0.25">
      <c r="B278" s="77"/>
      <c r="C278" s="238" t="s">
        <v>70</v>
      </c>
      <c r="D278" s="238"/>
      <c r="E278" s="237"/>
      <c r="F278" s="76"/>
      <c r="H278" s="76"/>
      <c r="I278" s="103"/>
      <c r="J278" s="76"/>
      <c r="L278" s="76"/>
      <c r="M278" s="239" t="s">
        <v>340</v>
      </c>
      <c r="N278" s="76"/>
    </row>
    <row r="279" spans="1:14" ht="13.5" thickBot="1" x14ac:dyDescent="0.25">
      <c r="B279" s="77"/>
      <c r="C279" s="78"/>
      <c r="D279" s="78"/>
      <c r="E279" s="397"/>
      <c r="F279" s="76"/>
      <c r="H279" s="76"/>
      <c r="I279" s="103"/>
      <c r="J279" s="76"/>
      <c r="L279" s="76"/>
      <c r="M279" s="180"/>
      <c r="N279" s="76"/>
    </row>
    <row r="280" spans="1:14" x14ac:dyDescent="0.2">
      <c r="B280" s="77"/>
      <c r="C280" s="80" t="s">
        <v>15</v>
      </c>
      <c r="D280" s="80"/>
      <c r="E280" s="398"/>
      <c r="F280" s="76"/>
      <c r="H280" s="76"/>
      <c r="I280" s="102" t="str">
        <f>IF(OR($E$284="Cancelled",$E$284="Postponed, see Future Events for info",E280&lt;&gt;""), "", "Information needed")</f>
        <v>Information needed</v>
      </c>
      <c r="J280" s="81"/>
      <c r="L280" s="76"/>
      <c r="M280" s="476" t="s">
        <v>344</v>
      </c>
      <c r="N280" s="76"/>
    </row>
    <row r="281" spans="1:14" x14ac:dyDescent="0.2">
      <c r="B281" s="77"/>
      <c r="C281" s="80" t="s">
        <v>53</v>
      </c>
      <c r="D281" s="80"/>
      <c r="E281" s="399"/>
      <c r="F281" s="76"/>
      <c r="H281" s="76"/>
      <c r="I281" s="102" t="str">
        <f t="shared" ref="I281:I286" si="28">IF(OR($E$284="Cancelled",$E$284="Postponed, see Future Events for info",E281&lt;&gt;""), "", "Information needed")</f>
        <v>Information needed</v>
      </c>
      <c r="J281" s="81"/>
      <c r="L281" s="76"/>
      <c r="M281" s="476"/>
      <c r="N281" s="76"/>
    </row>
    <row r="282" spans="1:14" ht="13.5" thickBot="1" x14ac:dyDescent="0.25">
      <c r="B282" s="77"/>
      <c r="C282" s="80" t="s">
        <v>119</v>
      </c>
      <c r="D282" s="80"/>
      <c r="E282" s="400"/>
      <c r="F282" s="76"/>
      <c r="H282" s="76"/>
      <c r="I282" s="102" t="str">
        <f t="shared" si="28"/>
        <v>Information needed</v>
      </c>
      <c r="J282" s="81"/>
      <c r="L282" s="76"/>
      <c r="M282" s="476"/>
      <c r="N282" s="76"/>
    </row>
    <row r="283" spans="1:14" ht="13.5" thickBot="1" x14ac:dyDescent="0.25">
      <c r="B283" s="77"/>
      <c r="C283" s="80"/>
      <c r="D283" s="80"/>
      <c r="E283" s="397"/>
      <c r="F283" s="76"/>
      <c r="H283" s="76"/>
      <c r="I283" s="102"/>
      <c r="J283" s="81"/>
      <c r="L283" s="76"/>
      <c r="M283" s="476"/>
      <c r="N283" s="76"/>
    </row>
    <row r="284" spans="1:14" ht="13.5" thickBot="1" x14ac:dyDescent="0.25">
      <c r="B284" s="77"/>
      <c r="C284" s="244" t="s">
        <v>59</v>
      </c>
      <c r="D284" s="80"/>
      <c r="E284" s="401"/>
      <c r="F284" s="76"/>
      <c r="H284" s="76"/>
      <c r="I284" s="102" t="str">
        <f t="shared" si="28"/>
        <v>Information needed</v>
      </c>
      <c r="J284" s="81"/>
      <c r="L284" s="76"/>
      <c r="M284" s="476"/>
      <c r="N284" s="76"/>
    </row>
    <row r="285" spans="1:14" ht="13.5" thickBot="1" x14ac:dyDescent="0.25">
      <c r="B285" s="77"/>
      <c r="C285" s="244"/>
      <c r="D285" s="80"/>
      <c r="E285" s="397"/>
      <c r="F285" s="76"/>
      <c r="H285" s="76"/>
      <c r="I285" s="102"/>
      <c r="J285" s="81"/>
      <c r="L285" s="76"/>
      <c r="M285" s="476"/>
      <c r="N285" s="76"/>
    </row>
    <row r="286" spans="1:14" x14ac:dyDescent="0.2">
      <c r="B286" s="77"/>
      <c r="C286" s="244" t="s">
        <v>341</v>
      </c>
      <c r="D286" s="80"/>
      <c r="E286" s="398"/>
      <c r="F286" s="76"/>
      <c r="H286" s="76"/>
      <c r="I286" s="102" t="str">
        <f t="shared" si="28"/>
        <v>Information needed</v>
      </c>
      <c r="J286" s="81"/>
      <c r="L286" s="76"/>
      <c r="M286" s="476"/>
      <c r="N286" s="76"/>
    </row>
    <row r="287" spans="1:14" ht="13.5" thickBot="1" x14ac:dyDescent="0.25">
      <c r="B287" s="77"/>
      <c r="C287" s="345" t="str">
        <f>IF(E286&lt;&gt;"Yes","","If yes, how many times did you run this event/ how many events were in the series?")</f>
        <v/>
      </c>
      <c r="D287" s="80"/>
      <c r="E287" s="400"/>
      <c r="F287" s="84"/>
      <c r="G287" s="208"/>
      <c r="H287" s="84"/>
      <c r="I287" s="102" t="str">
        <f>IF(AND(C287&lt;&gt;"",E287=""), "Information needed","")</f>
        <v/>
      </c>
      <c r="J287" s="81"/>
      <c r="L287" s="76"/>
      <c r="M287" s="244"/>
      <c r="N287" s="76"/>
    </row>
    <row r="288" spans="1:14" ht="13.5" customHeight="1" thickBot="1" x14ac:dyDescent="0.25">
      <c r="B288" s="77"/>
      <c r="C288" s="244"/>
      <c r="D288" s="80"/>
      <c r="E288" s="402"/>
      <c r="F288" s="76"/>
      <c r="H288" s="76"/>
      <c r="I288" s="102"/>
      <c r="J288" s="81"/>
      <c r="L288" s="76"/>
      <c r="M288" s="449" t="s">
        <v>470</v>
      </c>
      <c r="N288" s="76"/>
    </row>
    <row r="289" spans="2:14" x14ac:dyDescent="0.2">
      <c r="B289" s="77"/>
      <c r="C289" s="244" t="str">
        <f>IF(E286&lt;&gt;"Yes","Start date","Date of first event")</f>
        <v>Start date</v>
      </c>
      <c r="D289" s="80"/>
      <c r="E289" s="403"/>
      <c r="F289" s="76"/>
      <c r="H289" s="76"/>
      <c r="I289" s="102" t="str">
        <f t="shared" ref="I289:I292" si="29">IF(OR($E$284="Cancelled",$E$284="Postponed, see Future Events for info",E289&lt;&gt;""), "", "Information needed")</f>
        <v>Information needed</v>
      </c>
      <c r="J289" s="81"/>
      <c r="L289" s="76"/>
      <c r="M289" s="449"/>
      <c r="N289" s="76"/>
    </row>
    <row r="290" spans="2:14" ht="13.5" thickBot="1" x14ac:dyDescent="0.25">
      <c r="B290" s="77"/>
      <c r="C290" s="244" t="str">
        <f>IF(E286&lt;&gt;"Yes","End date","Date of last event")</f>
        <v>End date</v>
      </c>
      <c r="D290" s="80"/>
      <c r="E290" s="404"/>
      <c r="F290" s="76"/>
      <c r="H290" s="76"/>
      <c r="I290" s="102" t="str">
        <f t="shared" si="29"/>
        <v>Information needed</v>
      </c>
      <c r="J290" s="81"/>
      <c r="L290" s="76"/>
      <c r="M290" s="449"/>
      <c r="N290" s="76"/>
    </row>
    <row r="291" spans="2:14" ht="13.5" thickBot="1" x14ac:dyDescent="0.25">
      <c r="B291" s="77"/>
      <c r="C291" s="244"/>
      <c r="D291" s="80"/>
      <c r="E291" s="397"/>
      <c r="F291" s="76"/>
      <c r="H291" s="76"/>
      <c r="I291" s="102"/>
      <c r="J291" s="81"/>
      <c r="L291" s="76"/>
      <c r="M291" s="449"/>
      <c r="N291" s="76"/>
    </row>
    <row r="292" spans="2:14" x14ac:dyDescent="0.2">
      <c r="B292" s="77"/>
      <c r="C292" s="244" t="s">
        <v>60</v>
      </c>
      <c r="D292" s="80"/>
      <c r="E292" s="398"/>
      <c r="F292" s="76"/>
      <c r="H292" s="76"/>
      <c r="I292" s="102" t="str">
        <f t="shared" si="29"/>
        <v>Information needed</v>
      </c>
      <c r="J292" s="81"/>
      <c r="L292" s="76"/>
      <c r="M292" s="449"/>
      <c r="N292" s="76"/>
    </row>
    <row r="293" spans="2:14" ht="13.5" thickBot="1" x14ac:dyDescent="0.25">
      <c r="B293" s="77"/>
      <c r="C293" s="244" t="s">
        <v>81</v>
      </c>
      <c r="D293" s="80"/>
      <c r="E293" s="400"/>
      <c r="F293" s="76"/>
      <c r="H293" s="76"/>
      <c r="I293" s="106" t="str">
        <f>IF(OR($E$284="Cancelled",$E$284="Postponed, see Future Events for info",E293&lt;&gt;""), "", "Optional")</f>
        <v>Optional</v>
      </c>
      <c r="J293" s="81"/>
      <c r="L293" s="76"/>
      <c r="M293" s="475" t="s">
        <v>417</v>
      </c>
      <c r="N293" s="76"/>
    </row>
    <row r="294" spans="2:14" ht="13.5" thickBot="1" x14ac:dyDescent="0.25">
      <c r="B294" s="77"/>
      <c r="C294" s="244"/>
      <c r="D294" s="80"/>
      <c r="E294" s="397"/>
      <c r="F294" s="76"/>
      <c r="H294" s="76"/>
      <c r="I294" s="102"/>
      <c r="J294" s="81"/>
      <c r="L294" s="76"/>
      <c r="M294" s="475"/>
      <c r="N294" s="76"/>
    </row>
    <row r="295" spans="2:14" ht="12.75" customHeight="1" x14ac:dyDescent="0.2">
      <c r="B295" s="77"/>
      <c r="C295" s="244" t="s">
        <v>61</v>
      </c>
      <c r="D295" s="80"/>
      <c r="E295" s="398"/>
      <c r="F295" s="76"/>
      <c r="H295" s="76"/>
      <c r="I295" s="102" t="str">
        <f t="shared" ref="I295:I298" si="30">IF(OR($E$284="Cancelled",$E$284="Postponed, see Future Events for info",E295&lt;&gt;""), "", "Information needed")</f>
        <v>Information needed</v>
      </c>
      <c r="J295" s="81"/>
      <c r="L295" s="76"/>
      <c r="M295" s="476" t="s">
        <v>485</v>
      </c>
      <c r="N295" s="76"/>
    </row>
    <row r="296" spans="2:14" ht="13.5" thickBot="1" x14ac:dyDescent="0.25">
      <c r="B296" s="77"/>
      <c r="C296" s="244" t="s">
        <v>82</v>
      </c>
      <c r="D296" s="80"/>
      <c r="E296" s="400"/>
      <c r="F296" s="76"/>
      <c r="H296" s="76"/>
      <c r="I296" s="106" t="str">
        <f>IF(OR($E$284="Cancelled",$E$284="Postponed, see Future Events for info",E296&lt;&gt;""), "", "Optional")</f>
        <v>Optional</v>
      </c>
      <c r="J296" s="81"/>
      <c r="L296" s="76"/>
      <c r="M296" s="476"/>
      <c r="N296" s="76"/>
    </row>
    <row r="297" spans="2:14" ht="13.5" thickBot="1" x14ac:dyDescent="0.25">
      <c r="B297" s="77"/>
      <c r="C297" s="244"/>
      <c r="D297" s="80"/>
      <c r="E297" s="397"/>
      <c r="F297" s="76"/>
      <c r="H297" s="76"/>
      <c r="I297" s="102"/>
      <c r="J297" s="81"/>
      <c r="L297" s="76"/>
      <c r="M297" s="476"/>
      <c r="N297" s="76"/>
    </row>
    <row r="298" spans="2:14" ht="13.5" thickBot="1" x14ac:dyDescent="0.25">
      <c r="B298" s="77"/>
      <c r="C298" s="244" t="str">
        <f>IF(E286&lt;&gt;"Yes","Number of attendees (approx.)","Number of attendees (average number per event)")</f>
        <v>Number of attendees (approx.)</v>
      </c>
      <c r="D298" s="80"/>
      <c r="E298" s="401"/>
      <c r="F298" s="76"/>
      <c r="H298" s="76"/>
      <c r="I298" s="102" t="str">
        <f t="shared" si="30"/>
        <v>Information needed</v>
      </c>
      <c r="J298" s="81"/>
      <c r="L298" s="76"/>
      <c r="M298" s="476"/>
      <c r="N298" s="76"/>
    </row>
    <row r="299" spans="2:14" ht="13.5" thickBot="1" x14ac:dyDescent="0.25">
      <c r="B299" s="77"/>
      <c r="C299" s="244"/>
      <c r="D299" s="80"/>
      <c r="E299" s="405"/>
      <c r="F299" s="76"/>
      <c r="H299" s="76"/>
      <c r="I299" s="102"/>
      <c r="J299" s="81"/>
      <c r="L299" s="76"/>
      <c r="M299" s="476"/>
      <c r="N299" s="76"/>
    </row>
    <row r="300" spans="2:14" ht="39" thickBot="1" x14ac:dyDescent="0.25">
      <c r="B300" s="77"/>
      <c r="C300" s="344" t="s">
        <v>468</v>
      </c>
      <c r="D300" s="80"/>
      <c r="E300" s="241"/>
      <c r="F300" s="76"/>
      <c r="H300" s="76"/>
      <c r="I300" s="106" t="str">
        <f>IF(OR($E$284="Cancelled",$E$284="Postponed, see Future Events for info",E300&lt;&gt;""), "", "Optional")</f>
        <v>Optional</v>
      </c>
      <c r="J300" s="81"/>
      <c r="L300" s="76"/>
      <c r="M300" s="476"/>
      <c r="N300" s="76"/>
    </row>
    <row r="301" spans="2:14" x14ac:dyDescent="0.2">
      <c r="B301" s="77"/>
      <c r="C301" s="244"/>
      <c r="D301" s="80"/>
      <c r="E301" s="402"/>
      <c r="F301" s="76"/>
      <c r="H301" s="76"/>
      <c r="I301" s="102"/>
      <c r="J301" s="81"/>
      <c r="L301" s="76"/>
      <c r="M301" s="180"/>
      <c r="N301" s="76"/>
    </row>
    <row r="302" spans="2:14" ht="18" x14ac:dyDescent="0.25">
      <c r="B302" s="77"/>
      <c r="C302" s="238" t="s">
        <v>140</v>
      </c>
      <c r="D302" s="80"/>
      <c r="E302" s="237"/>
      <c r="F302" s="76"/>
      <c r="H302" s="76"/>
      <c r="I302" s="102"/>
      <c r="J302" s="81"/>
      <c r="L302" s="76"/>
      <c r="M302" s="240" t="s">
        <v>140</v>
      </c>
      <c r="N302" s="76"/>
    </row>
    <row r="303" spans="2:14" ht="13.5" thickBot="1" x14ac:dyDescent="0.25">
      <c r="B303" s="77"/>
      <c r="C303" s="83"/>
      <c r="D303" s="80"/>
      <c r="E303" s="406"/>
      <c r="F303" s="76"/>
      <c r="H303" s="76"/>
      <c r="I303" s="102"/>
      <c r="J303" s="81"/>
      <c r="L303" s="76"/>
      <c r="M303" s="78"/>
      <c r="N303" s="76"/>
    </row>
    <row r="304" spans="2:14" x14ac:dyDescent="0.2">
      <c r="B304" s="77"/>
      <c r="C304" s="416" t="s">
        <v>466</v>
      </c>
      <c r="D304" s="416"/>
      <c r="E304" s="398"/>
      <c r="F304" s="76"/>
      <c r="H304" s="76"/>
      <c r="I304" s="102" t="str">
        <f>IF(OR(E284="Postponed, see Future Events for info",E304&lt;&gt;""), "", "Information needed")</f>
        <v>Information needed</v>
      </c>
      <c r="J304" s="81"/>
      <c r="L304" s="76"/>
      <c r="M304" s="476" t="s">
        <v>342</v>
      </c>
      <c r="N304" s="76"/>
    </row>
    <row r="305" spans="1:14" ht="13.5" thickBot="1" x14ac:dyDescent="0.25">
      <c r="B305" s="77"/>
      <c r="C305" s="416" t="s">
        <v>345</v>
      </c>
      <c r="D305" s="416"/>
      <c r="E305" s="400"/>
      <c r="F305" s="76"/>
      <c r="H305" s="76"/>
      <c r="I305" s="102" t="str">
        <f>IF(OR(E284="Cancelled",E284="Postponed, see Future Events for info",E305&lt;&gt;""), "", "Information needed")</f>
        <v>Information needed</v>
      </c>
      <c r="J305" s="85"/>
      <c r="L305" s="76"/>
      <c r="M305" s="476"/>
      <c r="N305" s="76"/>
    </row>
    <row r="306" spans="1:14" ht="13.5" thickBot="1" x14ac:dyDescent="0.25">
      <c r="B306" s="77"/>
      <c r="C306" s="416"/>
      <c r="D306" s="416"/>
      <c r="E306" s="402"/>
      <c r="F306" s="84"/>
      <c r="G306" s="208"/>
      <c r="H306" s="84"/>
      <c r="I306" s="102"/>
      <c r="J306" s="81"/>
      <c r="L306" s="76"/>
      <c r="M306" s="476"/>
      <c r="N306" s="76"/>
    </row>
    <row r="307" spans="1:14" x14ac:dyDescent="0.2">
      <c r="B307" s="77"/>
      <c r="C307" s="416" t="s">
        <v>122</v>
      </c>
      <c r="D307" s="416"/>
      <c r="E307" s="407"/>
      <c r="F307" s="76"/>
      <c r="H307" s="76"/>
      <c r="I307" s="102" t="str">
        <f>IF(OR(E284="Postponed, see Future Events for info",E307&lt;&gt;""), "", "Information needed")</f>
        <v>Information needed</v>
      </c>
      <c r="J307" s="81"/>
      <c r="L307" s="76"/>
      <c r="M307" s="476"/>
      <c r="N307" s="76"/>
    </row>
    <row r="308" spans="1:14" ht="13.5" thickBot="1" x14ac:dyDescent="0.25">
      <c r="B308" s="77"/>
      <c r="C308" s="83" t="str">
        <f>IF(E307&lt;&gt;"Yes","","Was the contract reviewed by the RSC Legal team?")</f>
        <v/>
      </c>
      <c r="D308" s="83"/>
      <c r="E308" s="242"/>
      <c r="F308" s="76"/>
      <c r="H308" s="76"/>
      <c r="I308" s="102" t="str">
        <f>IF(AND(C308&lt;&gt;"",E308=""), "Information needed","")</f>
        <v/>
      </c>
      <c r="J308" s="81"/>
      <c r="L308" s="76"/>
      <c r="M308" s="476"/>
      <c r="N308" s="76"/>
    </row>
    <row r="309" spans="1:14" ht="13.5" thickBot="1" x14ac:dyDescent="0.25">
      <c r="B309" s="77"/>
      <c r="C309" s="76"/>
      <c r="D309" s="76"/>
      <c r="E309" s="402"/>
      <c r="F309" s="76"/>
      <c r="H309" s="76"/>
      <c r="I309" s="102"/>
      <c r="J309" s="81"/>
      <c r="L309" s="76"/>
      <c r="M309" s="476"/>
      <c r="N309" s="76"/>
    </row>
    <row r="310" spans="1:14" ht="13.5" thickBot="1" x14ac:dyDescent="0.25">
      <c r="B310" s="77"/>
      <c r="C310" s="416" t="s">
        <v>123</v>
      </c>
      <c r="D310" s="416"/>
      <c r="E310" s="401"/>
      <c r="F310" s="76"/>
      <c r="H310" s="76"/>
      <c r="I310" s="102" t="str">
        <f t="shared" ref="I310" si="31">IF(OR($E$284="Cancelled",$E$284="Postponed, see Future Events for info",E310&lt;&gt;""), "", "Information needed")</f>
        <v>Information needed</v>
      </c>
      <c r="J310" s="81"/>
      <c r="L310" s="76"/>
      <c r="M310" s="476"/>
      <c r="N310" s="76"/>
    </row>
    <row r="311" spans="1:14" ht="13.5" thickBot="1" x14ac:dyDescent="0.25">
      <c r="B311" s="77"/>
      <c r="C311" s="82"/>
      <c r="D311" s="82"/>
      <c r="E311" s="402"/>
      <c r="F311" s="76"/>
      <c r="H311" s="76"/>
      <c r="I311" s="102"/>
      <c r="J311" s="81"/>
      <c r="L311" s="76"/>
      <c r="M311" s="476"/>
      <c r="N311" s="76"/>
    </row>
    <row r="312" spans="1:14" x14ac:dyDescent="0.2">
      <c r="B312" s="77"/>
      <c r="C312" s="416" t="s">
        <v>126</v>
      </c>
      <c r="D312" s="416"/>
      <c r="E312" s="398"/>
      <c r="F312" s="76"/>
      <c r="H312" s="76"/>
      <c r="I312" s="102" t="str">
        <f t="shared" ref="I312" si="32">IF(OR($E$284="Cancelled",$E$284="Postponed, see Future Events for info",E312&lt;&gt;""), "", "Information needed")</f>
        <v>Information needed</v>
      </c>
      <c r="J312" s="81"/>
      <c r="L312" s="76"/>
      <c r="M312" s="181"/>
      <c r="N312" s="76"/>
    </row>
    <row r="313" spans="1:14" ht="25.5" customHeight="1" thickBot="1" x14ac:dyDescent="0.25">
      <c r="B313" s="77"/>
      <c r="C313" s="83" t="str">
        <f>IF(E312&lt;&gt;"Yes","","Please provide details.")</f>
        <v/>
      </c>
      <c r="D313" s="83"/>
      <c r="E313" s="243"/>
      <c r="F313" s="76"/>
      <c r="H313" s="76"/>
      <c r="I313" s="102" t="str">
        <f>IF(AND(C313&lt;&gt;"",E313=""),"Information needed","")</f>
        <v/>
      </c>
      <c r="J313" s="81"/>
      <c r="L313" s="76"/>
      <c r="M313" s="152" t="s">
        <v>141</v>
      </c>
      <c r="N313" s="76"/>
    </row>
    <row r="314" spans="1:14" x14ac:dyDescent="0.2">
      <c r="B314" s="77"/>
      <c r="C314" s="78"/>
      <c r="D314" s="78"/>
      <c r="E314" s="397"/>
      <c r="F314" s="76"/>
      <c r="H314" s="76"/>
      <c r="I314" s="102"/>
      <c r="J314" s="81"/>
      <c r="L314" s="76"/>
      <c r="M314" s="76"/>
      <c r="N314" s="76"/>
    </row>
    <row r="315" spans="1:14" ht="18" x14ac:dyDescent="0.2">
      <c r="B315" s="77"/>
      <c r="C315" s="240" t="s">
        <v>63</v>
      </c>
      <c r="D315" s="240"/>
      <c r="E315" s="240"/>
      <c r="F315" s="78"/>
      <c r="G315" s="70"/>
      <c r="H315" s="78"/>
      <c r="I315" s="102"/>
      <c r="J315" s="89"/>
      <c r="L315" s="87"/>
      <c r="M315" s="240" t="s">
        <v>63</v>
      </c>
      <c r="N315" s="87"/>
    </row>
    <row r="316" spans="1:14" ht="13.5" customHeight="1" thickBot="1" x14ac:dyDescent="0.25">
      <c r="B316" s="77"/>
      <c r="C316" s="76"/>
      <c r="D316" s="76"/>
      <c r="E316" s="408"/>
      <c r="F316" s="76"/>
      <c r="H316" s="76"/>
      <c r="I316" s="102"/>
      <c r="J316" s="81"/>
      <c r="L316" s="76"/>
      <c r="M316" s="476" t="s">
        <v>467</v>
      </c>
      <c r="N316" s="76"/>
    </row>
    <row r="317" spans="1:14" x14ac:dyDescent="0.2">
      <c r="B317" s="77"/>
      <c r="C317" s="78" t="s">
        <v>71</v>
      </c>
      <c r="D317" s="78"/>
      <c r="E317" s="409"/>
      <c r="F317" s="76"/>
      <c r="H317" s="76"/>
      <c r="I317" s="102" t="str">
        <f t="shared" ref="I317" si="33">IF(OR($E$284="Cancelled",$E$284="Postponed, see Future Events for info",E317&lt;&gt;""), "", "Information needed")</f>
        <v>Information needed</v>
      </c>
      <c r="J317" s="81"/>
      <c r="L317" s="76"/>
      <c r="M317" s="476"/>
      <c r="N317" s="76"/>
    </row>
    <row r="318" spans="1:14" ht="13.5" thickBot="1" x14ac:dyDescent="0.25">
      <c r="A318" s="340"/>
      <c r="B318" s="77"/>
      <c r="C318" s="418" t="str">
        <f>IF(E317&lt;&gt;"Red","","Did you submit a declaration form for your red risk assessment?")</f>
        <v/>
      </c>
      <c r="D318" s="83"/>
      <c r="E318" s="243"/>
      <c r="F318" s="76"/>
      <c r="H318" s="76"/>
      <c r="I318" s="102" t="str">
        <f>IF(AND(C318&lt;&gt;"",E318=""), "Information needed","")</f>
        <v/>
      </c>
      <c r="J318" s="81"/>
      <c r="K318" s="340"/>
      <c r="L318" s="76"/>
      <c r="M318" s="476"/>
      <c r="N318" s="76"/>
    </row>
    <row r="319" spans="1:14" ht="13.5" thickBot="1" x14ac:dyDescent="0.25">
      <c r="B319" s="77"/>
      <c r="C319" s="78"/>
      <c r="D319" s="78"/>
      <c r="E319" s="397"/>
      <c r="F319" s="76"/>
      <c r="H319" s="76"/>
      <c r="I319" s="102"/>
      <c r="J319" s="81"/>
      <c r="L319" s="76"/>
      <c r="M319" s="476"/>
      <c r="N319" s="76"/>
    </row>
    <row r="320" spans="1:14" x14ac:dyDescent="0.2">
      <c r="B320" s="77"/>
      <c r="C320" s="78" t="s">
        <v>255</v>
      </c>
      <c r="D320" s="78"/>
      <c r="E320" s="410"/>
      <c r="F320" s="76"/>
      <c r="H320" s="76"/>
      <c r="I320" s="102" t="str">
        <f t="shared" ref="I320" si="34">IF(OR($E$284="Cancelled",$E$284="Postponed, see Future Events for info",E320&lt;&gt;""), "", "Information needed")</f>
        <v>Information needed</v>
      </c>
      <c r="J320" s="81"/>
      <c r="L320" s="76"/>
      <c r="M320" s="476"/>
      <c r="N320" s="88"/>
    </row>
    <row r="321" spans="2:14" ht="13.5" thickBot="1" x14ac:dyDescent="0.25">
      <c r="B321" s="77"/>
      <c r="C321" s="419" t="str">
        <f>IF(E320&lt;&gt;"Yes","","Did your event comply with Rule 8.3 of the member network rules?")</f>
        <v/>
      </c>
      <c r="D321" s="83"/>
      <c r="E321" s="243"/>
      <c r="F321" s="76"/>
      <c r="H321" s="76"/>
      <c r="I321" s="102" t="str">
        <f>IF(AND(C321&lt;&gt;"",E321=""), "Information needed","")</f>
        <v/>
      </c>
      <c r="J321" s="81"/>
      <c r="L321" s="76"/>
      <c r="M321" s="476"/>
      <c r="N321" s="88"/>
    </row>
    <row r="322" spans="2:14" ht="13.5" thickBot="1" x14ac:dyDescent="0.25">
      <c r="B322" s="77"/>
      <c r="C322" s="83"/>
      <c r="D322" s="83"/>
      <c r="E322" s="411"/>
      <c r="F322" s="76"/>
      <c r="H322" s="76"/>
      <c r="I322" s="102"/>
      <c r="J322" s="81"/>
      <c r="L322" s="76"/>
      <c r="M322" s="476"/>
      <c r="N322" s="88"/>
    </row>
    <row r="323" spans="2:14" ht="33" customHeight="1" thickBot="1" x14ac:dyDescent="0.25">
      <c r="B323" s="77"/>
      <c r="C323" s="100" t="s">
        <v>197</v>
      </c>
      <c r="D323" s="100"/>
      <c r="E323" s="241"/>
      <c r="F323" s="76"/>
      <c r="H323" s="76"/>
      <c r="I323" s="106" t="str">
        <f>IF(OR($E$284="Cancelled",$E$284="Postponed, see Future Events for info",E323&lt;&gt;""), "", "Optional")</f>
        <v>Optional</v>
      </c>
      <c r="J323" s="81"/>
      <c r="L323" s="76"/>
      <c r="M323" s="152" t="s">
        <v>254</v>
      </c>
      <c r="N323" s="88"/>
    </row>
    <row r="324" spans="2:14" x14ac:dyDescent="0.2">
      <c r="B324" s="77"/>
      <c r="C324" s="76"/>
      <c r="D324" s="76"/>
      <c r="E324" s="411"/>
      <c r="F324" s="76"/>
      <c r="H324" s="76"/>
      <c r="I324" s="102"/>
      <c r="J324" s="81"/>
      <c r="L324" s="76"/>
      <c r="M324" s="99"/>
      <c r="N324" s="76"/>
    </row>
    <row r="325" spans="2:14" ht="18" x14ac:dyDescent="0.25">
      <c r="B325" s="77"/>
      <c r="C325" s="238" t="s">
        <v>72</v>
      </c>
      <c r="D325" s="238"/>
      <c r="E325" s="238"/>
      <c r="F325" s="76"/>
      <c r="H325" s="76"/>
      <c r="I325" s="102"/>
      <c r="J325" s="81"/>
      <c r="L325" s="76"/>
      <c r="M325" s="240" t="s">
        <v>72</v>
      </c>
      <c r="N325" s="76"/>
    </row>
    <row r="326" spans="2:14" x14ac:dyDescent="0.2">
      <c r="B326" s="77"/>
      <c r="C326" s="78"/>
      <c r="D326" s="78"/>
      <c r="E326" s="397"/>
      <c r="F326" s="76"/>
      <c r="H326" s="76"/>
      <c r="I326" s="102"/>
      <c r="J326" s="81"/>
      <c r="L326" s="76"/>
      <c r="M326" s="476" t="s">
        <v>243</v>
      </c>
      <c r="N326" s="76"/>
    </row>
    <row r="327" spans="2:14" ht="13.5" thickBot="1" x14ac:dyDescent="0.25">
      <c r="B327" s="77"/>
      <c r="C327" s="78" t="s">
        <v>388</v>
      </c>
      <c r="D327" s="78"/>
      <c r="E327" s="397"/>
      <c r="F327" s="76"/>
      <c r="H327" s="76"/>
      <c r="I327" s="102"/>
      <c r="J327" s="81"/>
      <c r="L327" s="76"/>
      <c r="M327" s="476"/>
      <c r="N327" s="76"/>
    </row>
    <row r="328" spans="2:14" x14ac:dyDescent="0.2">
      <c r="B328" s="77"/>
      <c r="C328" s="153" t="s">
        <v>77</v>
      </c>
      <c r="D328" s="153"/>
      <c r="E328" s="398"/>
      <c r="F328" s="76"/>
      <c r="H328" s="76"/>
      <c r="I328" s="102" t="str">
        <f t="shared" ref="I328:I333" si="35">IF(OR($E$284="Cancelled",$E$284="Postponed, see Future Events for info",E328&lt;&gt;""), "", "Information needed")</f>
        <v>Information needed</v>
      </c>
      <c r="J328" s="81"/>
      <c r="L328" s="76"/>
      <c r="M328" s="476"/>
      <c r="N328" s="76"/>
    </row>
    <row r="329" spans="2:14" x14ac:dyDescent="0.2">
      <c r="B329" s="77"/>
      <c r="C329" s="153" t="s">
        <v>78</v>
      </c>
      <c r="D329" s="153"/>
      <c r="E329" s="412"/>
      <c r="F329" s="76"/>
      <c r="H329" s="76"/>
      <c r="I329" s="102" t="str">
        <f t="shared" si="35"/>
        <v>Information needed</v>
      </c>
      <c r="J329" s="81"/>
      <c r="L329" s="76"/>
      <c r="M329" s="476"/>
      <c r="N329" s="76"/>
    </row>
    <row r="330" spans="2:14" x14ac:dyDescent="0.2">
      <c r="B330" s="77"/>
      <c r="C330" s="153" t="s">
        <v>80</v>
      </c>
      <c r="D330" s="153"/>
      <c r="E330" s="399"/>
      <c r="F330" s="76"/>
      <c r="H330" s="76"/>
      <c r="I330" s="102" t="str">
        <f t="shared" si="35"/>
        <v>Information needed</v>
      </c>
      <c r="J330" s="81"/>
      <c r="L330" s="76"/>
      <c r="M330" s="476"/>
      <c r="N330" s="76"/>
    </row>
    <row r="331" spans="2:14" ht="13.5" thickBot="1" x14ac:dyDescent="0.25">
      <c r="B331" s="77"/>
      <c r="C331" s="153" t="s">
        <v>79</v>
      </c>
      <c r="D331" s="153"/>
      <c r="E331" s="400"/>
      <c r="F331" s="76"/>
      <c r="H331" s="76"/>
      <c r="I331" s="102" t="str">
        <f t="shared" si="35"/>
        <v>Information needed</v>
      </c>
      <c r="J331" s="81"/>
      <c r="L331" s="76"/>
      <c r="M331" s="476"/>
      <c r="N331" s="76"/>
    </row>
    <row r="332" spans="2:14" ht="13.5" thickBot="1" x14ac:dyDescent="0.25">
      <c r="B332" s="77"/>
      <c r="C332" s="79"/>
      <c r="D332" s="79"/>
      <c r="E332" s="397"/>
      <c r="F332" s="76"/>
      <c r="H332" s="76"/>
      <c r="I332" s="102"/>
      <c r="J332" s="81"/>
      <c r="L332" s="76"/>
      <c r="M332" s="476"/>
      <c r="N332" s="76"/>
    </row>
    <row r="333" spans="2:14" x14ac:dyDescent="0.2">
      <c r="B333" s="77"/>
      <c r="C333" s="101" t="s">
        <v>73</v>
      </c>
      <c r="D333" s="101"/>
      <c r="E333" s="398"/>
      <c r="F333" s="76"/>
      <c r="H333" s="76"/>
      <c r="I333" s="102" t="str">
        <f t="shared" si="35"/>
        <v>Information needed</v>
      </c>
      <c r="J333" s="81"/>
      <c r="L333" s="76"/>
      <c r="M333" s="476"/>
      <c r="N333" s="76"/>
    </row>
    <row r="334" spans="2:14" ht="63.75" customHeight="1" thickBot="1" x14ac:dyDescent="0.25">
      <c r="B334" s="77"/>
      <c r="C334" s="83" t="str">
        <f>IF(E333&lt;&gt;"Yes","","Please provide details here")</f>
        <v/>
      </c>
      <c r="D334" s="83"/>
      <c r="E334" s="242"/>
      <c r="F334" s="130"/>
      <c r="G334" s="127"/>
      <c r="H334" s="130"/>
      <c r="I334" s="102" t="str">
        <f>IF(AND(C334&lt;&gt;"",E334=""), "Information needed","")</f>
        <v/>
      </c>
      <c r="J334" s="150"/>
      <c r="L334" s="76"/>
      <c r="M334" s="476"/>
      <c r="N334" s="76"/>
    </row>
    <row r="335" spans="2:14" ht="13.5" thickBot="1" x14ac:dyDescent="0.25">
      <c r="B335" s="77"/>
      <c r="C335" s="78"/>
      <c r="D335" s="78"/>
      <c r="E335" s="378"/>
      <c r="F335" s="76"/>
      <c r="H335" s="76"/>
      <c r="I335" s="102"/>
      <c r="J335" s="81"/>
      <c r="L335" s="76"/>
      <c r="M335" s="476"/>
      <c r="N335" s="76"/>
    </row>
    <row r="336" spans="2:14" ht="57.75" customHeight="1" thickBot="1" x14ac:dyDescent="0.25">
      <c r="B336" s="77"/>
      <c r="C336" s="100" t="s">
        <v>83</v>
      </c>
      <c r="D336" s="100"/>
      <c r="E336" s="241"/>
      <c r="F336" s="76"/>
      <c r="H336" s="76"/>
      <c r="I336" s="106" t="str">
        <f>IF(OR($E$284="Cancelled",$E$284="Postponed, see Future Events for info",E336&lt;&gt;""), "", "Optional")</f>
        <v>Optional</v>
      </c>
      <c r="J336" s="81"/>
      <c r="L336" s="76"/>
      <c r="M336" s="152" t="s">
        <v>118</v>
      </c>
      <c r="N336" s="76"/>
    </row>
    <row r="337" spans="1:14" x14ac:dyDescent="0.2">
      <c r="B337" s="77"/>
      <c r="C337" s="78"/>
      <c r="D337" s="78"/>
      <c r="E337" s="397"/>
      <c r="F337" s="76"/>
      <c r="H337" s="76"/>
      <c r="I337" s="102"/>
      <c r="J337" s="81"/>
      <c r="L337" s="76"/>
      <c r="M337" s="78"/>
      <c r="N337" s="76"/>
    </row>
    <row r="338" spans="1:14" ht="13.5" thickBot="1" x14ac:dyDescent="0.25">
      <c r="C338" s="71"/>
      <c r="D338" s="95"/>
      <c r="I338" s="105"/>
      <c r="J338" s="92"/>
      <c r="M338" s="71"/>
    </row>
    <row r="339" spans="1:14" s="172" customFormat="1" ht="21.75" customHeight="1" thickBot="1" x14ac:dyDescent="0.25">
      <c r="C339" s="166" t="s">
        <v>420</v>
      </c>
      <c r="D339" s="247"/>
      <c r="E339" s="414" t="s">
        <v>425</v>
      </c>
      <c r="I339" s="170"/>
      <c r="M339" s="166" t="s">
        <v>271</v>
      </c>
    </row>
    <row r="340" spans="1:14" x14ac:dyDescent="0.2">
      <c r="C340" s="96"/>
      <c r="D340" s="96"/>
      <c r="M340" s="96"/>
    </row>
    <row r="342" spans="1:14" x14ac:dyDescent="0.2">
      <c r="B342" s="77"/>
      <c r="C342" s="78"/>
      <c r="D342" s="78"/>
      <c r="E342" s="397"/>
      <c r="F342" s="76"/>
      <c r="H342" s="76"/>
      <c r="I342" s="103"/>
      <c r="J342" s="76"/>
      <c r="L342" s="76"/>
      <c r="M342" s="78"/>
      <c r="N342" s="76"/>
    </row>
    <row r="343" spans="1:14" ht="30.75" x14ac:dyDescent="0.2">
      <c r="A343" s="339">
        <v>6</v>
      </c>
      <c r="B343" s="74"/>
      <c r="C343" s="248" t="s">
        <v>350</v>
      </c>
      <c r="D343" s="248"/>
      <c r="E343" s="248"/>
      <c r="F343" s="249"/>
      <c r="G343" s="72"/>
      <c r="H343" s="73"/>
      <c r="I343" s="236" t="str">
        <f>IF(COUNTIF(I347:I403,"Information needed")&lt;1,"Complete","Incomplete")</f>
        <v>Incomplete</v>
      </c>
      <c r="J343" s="91"/>
      <c r="K343" s="339">
        <v>6</v>
      </c>
      <c r="L343" s="73"/>
      <c r="M343" s="175" t="s">
        <v>284</v>
      </c>
      <c r="N343" s="73"/>
    </row>
    <row r="344" spans="1:14" x14ac:dyDescent="0.2">
      <c r="B344" s="77"/>
      <c r="C344" s="78"/>
      <c r="D344" s="78"/>
      <c r="E344" s="397"/>
      <c r="F344" s="76"/>
      <c r="H344" s="76"/>
      <c r="I344" s="103"/>
      <c r="J344" s="76"/>
      <c r="L344" s="76"/>
      <c r="M344" s="78"/>
      <c r="N344" s="76"/>
    </row>
    <row r="345" spans="1:14" ht="18" x14ac:dyDescent="0.25">
      <c r="B345" s="77"/>
      <c r="C345" s="238" t="s">
        <v>70</v>
      </c>
      <c r="D345" s="238"/>
      <c r="E345" s="237"/>
      <c r="F345" s="76"/>
      <c r="H345" s="76"/>
      <c r="I345" s="103"/>
      <c r="J345" s="76"/>
      <c r="L345" s="76"/>
      <c r="M345" s="239" t="s">
        <v>340</v>
      </c>
      <c r="N345" s="76"/>
    </row>
    <row r="346" spans="1:14" ht="13.5" thickBot="1" x14ac:dyDescent="0.25">
      <c r="B346" s="77"/>
      <c r="C346" s="78"/>
      <c r="D346" s="78"/>
      <c r="E346" s="397"/>
      <c r="F346" s="76"/>
      <c r="H346" s="76"/>
      <c r="I346" s="103"/>
      <c r="J346" s="76"/>
      <c r="L346" s="76"/>
      <c r="M346" s="180"/>
      <c r="N346" s="76"/>
    </row>
    <row r="347" spans="1:14" x14ac:dyDescent="0.2">
      <c r="B347" s="77"/>
      <c r="C347" s="80" t="s">
        <v>15</v>
      </c>
      <c r="D347" s="80"/>
      <c r="E347" s="398"/>
      <c r="F347" s="76"/>
      <c r="H347" s="76"/>
      <c r="I347" s="102" t="str">
        <f>IF(OR($E$351="Cancelled",$E$351="Postponed, see Future Events for info",E347&lt;&gt;""), "", "Information needed")</f>
        <v>Information needed</v>
      </c>
      <c r="J347" s="81"/>
      <c r="L347" s="76"/>
      <c r="M347" s="476" t="s">
        <v>344</v>
      </c>
      <c r="N347" s="76"/>
    </row>
    <row r="348" spans="1:14" x14ac:dyDescent="0.2">
      <c r="B348" s="77"/>
      <c r="C348" s="80" t="s">
        <v>53</v>
      </c>
      <c r="D348" s="80"/>
      <c r="E348" s="399"/>
      <c r="F348" s="76"/>
      <c r="H348" s="76"/>
      <c r="I348" s="102" t="str">
        <f t="shared" ref="I348:I353" si="36">IF(OR($E$351="Cancelled",$E$351="Postponed, see Future Events for info",E348&lt;&gt;""), "", "Information needed")</f>
        <v>Information needed</v>
      </c>
      <c r="J348" s="81"/>
      <c r="L348" s="76"/>
      <c r="M348" s="476"/>
      <c r="N348" s="76"/>
    </row>
    <row r="349" spans="1:14" ht="13.5" thickBot="1" x14ac:dyDescent="0.25">
      <c r="B349" s="77"/>
      <c r="C349" s="80" t="s">
        <v>119</v>
      </c>
      <c r="D349" s="80"/>
      <c r="E349" s="400"/>
      <c r="F349" s="76"/>
      <c r="H349" s="76"/>
      <c r="I349" s="102" t="str">
        <f t="shared" si="36"/>
        <v>Information needed</v>
      </c>
      <c r="J349" s="81"/>
      <c r="L349" s="76"/>
      <c r="M349" s="476"/>
      <c r="N349" s="76"/>
    </row>
    <row r="350" spans="1:14" ht="13.5" thickBot="1" x14ac:dyDescent="0.25">
      <c r="B350" s="77"/>
      <c r="C350" s="80"/>
      <c r="D350" s="80"/>
      <c r="E350" s="397"/>
      <c r="F350" s="76"/>
      <c r="H350" s="76"/>
      <c r="I350" s="102"/>
      <c r="J350" s="81"/>
      <c r="L350" s="76"/>
      <c r="M350" s="476"/>
      <c r="N350" s="76"/>
    </row>
    <row r="351" spans="1:14" ht="13.5" thickBot="1" x14ac:dyDescent="0.25">
      <c r="B351" s="77"/>
      <c r="C351" s="80" t="s">
        <v>59</v>
      </c>
      <c r="D351" s="80"/>
      <c r="E351" s="401"/>
      <c r="F351" s="76"/>
      <c r="H351" s="76"/>
      <c r="I351" s="102" t="str">
        <f t="shared" si="36"/>
        <v>Information needed</v>
      </c>
      <c r="J351" s="81"/>
      <c r="L351" s="76"/>
      <c r="M351" s="476"/>
      <c r="N351" s="76"/>
    </row>
    <row r="352" spans="1:14" ht="13.5" thickBot="1" x14ac:dyDescent="0.25">
      <c r="B352" s="77"/>
      <c r="C352" s="80"/>
      <c r="D352" s="80"/>
      <c r="E352" s="397"/>
      <c r="F352" s="76"/>
      <c r="H352" s="76"/>
      <c r="I352" s="102"/>
      <c r="J352" s="81"/>
      <c r="L352" s="76"/>
      <c r="M352" s="476"/>
      <c r="N352" s="76"/>
    </row>
    <row r="353" spans="2:14" x14ac:dyDescent="0.2">
      <c r="B353" s="77"/>
      <c r="C353" s="80" t="s">
        <v>341</v>
      </c>
      <c r="D353" s="80"/>
      <c r="E353" s="398"/>
      <c r="F353" s="76"/>
      <c r="H353" s="76"/>
      <c r="I353" s="102" t="str">
        <f t="shared" si="36"/>
        <v>Information needed</v>
      </c>
      <c r="J353" s="81"/>
      <c r="L353" s="76"/>
      <c r="M353" s="476"/>
      <c r="N353" s="76"/>
    </row>
    <row r="354" spans="2:14" ht="13.5" thickBot="1" x14ac:dyDescent="0.25">
      <c r="B354" s="77"/>
      <c r="C354" s="343" t="str">
        <f>IF(E353&lt;&gt;"Yes","","If yes, how many times did you run this event/ how many events were in the series?")</f>
        <v/>
      </c>
      <c r="D354" s="80"/>
      <c r="E354" s="400"/>
      <c r="F354" s="84"/>
      <c r="G354" s="208"/>
      <c r="H354" s="84"/>
      <c r="I354" s="102" t="str">
        <f>IF(AND(C354&lt;&gt;"",E354=""), "Information needed","")</f>
        <v/>
      </c>
      <c r="J354" s="81"/>
      <c r="L354" s="76"/>
      <c r="M354" s="244"/>
      <c r="N354" s="76"/>
    </row>
    <row r="355" spans="2:14" ht="13.5" customHeight="1" thickBot="1" x14ac:dyDescent="0.25">
      <c r="B355" s="77"/>
      <c r="C355" s="80"/>
      <c r="D355" s="80"/>
      <c r="E355" s="402"/>
      <c r="F355" s="76"/>
      <c r="H355" s="76"/>
      <c r="I355" s="102"/>
      <c r="J355" s="81"/>
      <c r="L355" s="76"/>
      <c r="M355" s="449" t="s">
        <v>470</v>
      </c>
      <c r="N355" s="76"/>
    </row>
    <row r="356" spans="2:14" x14ac:dyDescent="0.2">
      <c r="B356" s="77"/>
      <c r="C356" s="80" t="str">
        <f>IF(E353&lt;&gt;"Yes","Start date","Date of first event")</f>
        <v>Start date</v>
      </c>
      <c r="D356" s="80"/>
      <c r="E356" s="403"/>
      <c r="F356" s="76"/>
      <c r="H356" s="76"/>
      <c r="I356" s="102" t="str">
        <f t="shared" ref="I356:I357" si="37">IF(OR($E$351="Cancelled",$E$351="Postponed, see Future Events for info",E356&lt;&gt;""), "", "Information needed")</f>
        <v>Information needed</v>
      </c>
      <c r="J356" s="81"/>
      <c r="L356" s="76"/>
      <c r="M356" s="449"/>
      <c r="N356" s="76"/>
    </row>
    <row r="357" spans="2:14" ht="13.5" thickBot="1" x14ac:dyDescent="0.25">
      <c r="B357" s="77"/>
      <c r="C357" s="80" t="str">
        <f>IF(E353&lt;&gt;"Yes","End date","Date of last event")</f>
        <v>End date</v>
      </c>
      <c r="D357" s="80"/>
      <c r="E357" s="404"/>
      <c r="F357" s="76"/>
      <c r="H357" s="76"/>
      <c r="I357" s="102" t="str">
        <f t="shared" si="37"/>
        <v>Information needed</v>
      </c>
      <c r="J357" s="81"/>
      <c r="L357" s="76"/>
      <c r="M357" s="449"/>
      <c r="N357" s="76"/>
    </row>
    <row r="358" spans="2:14" ht="13.5" thickBot="1" x14ac:dyDescent="0.25">
      <c r="B358" s="77"/>
      <c r="C358" s="80"/>
      <c r="D358" s="80"/>
      <c r="E358" s="397"/>
      <c r="F358" s="76"/>
      <c r="H358" s="76"/>
      <c r="I358" s="102"/>
      <c r="J358" s="81"/>
      <c r="L358" s="76"/>
      <c r="M358" s="449"/>
      <c r="N358" s="76"/>
    </row>
    <row r="359" spans="2:14" x14ac:dyDescent="0.2">
      <c r="B359" s="77"/>
      <c r="C359" s="80" t="s">
        <v>60</v>
      </c>
      <c r="D359" s="80"/>
      <c r="E359" s="398"/>
      <c r="F359" s="76"/>
      <c r="H359" s="76"/>
      <c r="I359" s="102" t="str">
        <f t="shared" ref="I359" si="38">IF(OR($E$351="Cancelled",$E$351="Postponed, see Future Events for info",E359&lt;&gt;""), "", "Information needed")</f>
        <v>Information needed</v>
      </c>
      <c r="J359" s="81"/>
      <c r="L359" s="76"/>
      <c r="M359" s="449"/>
      <c r="N359" s="76"/>
    </row>
    <row r="360" spans="2:14" ht="13.5" thickBot="1" x14ac:dyDescent="0.25">
      <c r="B360" s="77"/>
      <c r="C360" s="80" t="s">
        <v>81</v>
      </c>
      <c r="D360" s="80"/>
      <c r="E360" s="400"/>
      <c r="F360" s="76"/>
      <c r="H360" s="76"/>
      <c r="I360" s="106" t="str">
        <f>IF(OR($E$351="Cancelled",$E$351="Postponed, see Future Events for info",E360&lt;&gt;""), "", "Optional")</f>
        <v>Optional</v>
      </c>
      <c r="J360" s="81"/>
      <c r="L360" s="76"/>
      <c r="M360" s="475" t="s">
        <v>417</v>
      </c>
      <c r="N360" s="76"/>
    </row>
    <row r="361" spans="2:14" ht="13.5" thickBot="1" x14ac:dyDescent="0.25">
      <c r="B361" s="77"/>
      <c r="C361" s="80"/>
      <c r="D361" s="80"/>
      <c r="E361" s="397"/>
      <c r="F361" s="76"/>
      <c r="H361" s="76"/>
      <c r="I361" s="102"/>
      <c r="J361" s="81"/>
      <c r="L361" s="76"/>
      <c r="M361" s="475"/>
      <c r="N361" s="76"/>
    </row>
    <row r="362" spans="2:14" ht="12.75" customHeight="1" x14ac:dyDescent="0.2">
      <c r="B362" s="77"/>
      <c r="C362" s="80" t="s">
        <v>61</v>
      </c>
      <c r="D362" s="80"/>
      <c r="E362" s="398"/>
      <c r="F362" s="76"/>
      <c r="H362" s="76"/>
      <c r="I362" s="102" t="str">
        <f t="shared" ref="I362" si="39">IF(OR($E$351="Cancelled",$E$351="Postponed, see Future Events for info",E362&lt;&gt;""), "", "Information needed")</f>
        <v>Information needed</v>
      </c>
      <c r="J362" s="81"/>
      <c r="L362" s="76"/>
      <c r="M362" s="476" t="s">
        <v>485</v>
      </c>
      <c r="N362" s="76"/>
    </row>
    <row r="363" spans="2:14" ht="13.5" thickBot="1" x14ac:dyDescent="0.25">
      <c r="B363" s="77"/>
      <c r="C363" s="80" t="s">
        <v>82</v>
      </c>
      <c r="D363" s="80"/>
      <c r="E363" s="400"/>
      <c r="F363" s="76"/>
      <c r="H363" s="76"/>
      <c r="I363" s="106" t="str">
        <f>IF(OR($E$351="Cancelled",$E$351="Postponed, see Future Events for info",E363&lt;&gt;""), "", "Optional")</f>
        <v>Optional</v>
      </c>
      <c r="J363" s="81"/>
      <c r="L363" s="76"/>
      <c r="M363" s="476"/>
      <c r="N363" s="76"/>
    </row>
    <row r="364" spans="2:14" ht="13.5" thickBot="1" x14ac:dyDescent="0.25">
      <c r="B364" s="77"/>
      <c r="C364" s="80"/>
      <c r="D364" s="80"/>
      <c r="E364" s="397"/>
      <c r="F364" s="76"/>
      <c r="H364" s="76"/>
      <c r="I364" s="102"/>
      <c r="J364" s="81"/>
      <c r="L364" s="76"/>
      <c r="M364" s="476"/>
      <c r="N364" s="76"/>
    </row>
    <row r="365" spans="2:14" ht="13.5" thickBot="1" x14ac:dyDescent="0.25">
      <c r="B365" s="77"/>
      <c r="C365" s="80" t="str">
        <f>IF(E353&lt;&gt;"Yes","Number of attendees (approx.)","Number of attendees (average number per event)")</f>
        <v>Number of attendees (approx.)</v>
      </c>
      <c r="D365" s="80"/>
      <c r="E365" s="401"/>
      <c r="F365" s="76"/>
      <c r="H365" s="76"/>
      <c r="I365" s="102" t="str">
        <f t="shared" ref="I365" si="40">IF(OR($E$351="Cancelled",$E$351="Postponed, see Future Events for info",E365&lt;&gt;""), "", "Information needed")</f>
        <v>Information needed</v>
      </c>
      <c r="J365" s="81"/>
      <c r="L365" s="76"/>
      <c r="M365" s="476"/>
      <c r="N365" s="76"/>
    </row>
    <row r="366" spans="2:14" ht="13.5" thickBot="1" x14ac:dyDescent="0.25">
      <c r="B366" s="77"/>
      <c r="C366" s="80"/>
      <c r="D366" s="80"/>
      <c r="E366" s="405"/>
      <c r="F366" s="76"/>
      <c r="H366" s="76"/>
      <c r="I366" s="102"/>
      <c r="J366" s="81"/>
      <c r="L366" s="76"/>
      <c r="M366" s="476"/>
      <c r="N366" s="76"/>
    </row>
    <row r="367" spans="2:14" ht="39" thickBot="1" x14ac:dyDescent="0.25">
      <c r="B367" s="77"/>
      <c r="C367" s="344" t="s">
        <v>468</v>
      </c>
      <c r="D367" s="80"/>
      <c r="E367" s="241"/>
      <c r="F367" s="76"/>
      <c r="H367" s="76"/>
      <c r="I367" s="106" t="str">
        <f>IF(OR($E$351="Cancelled",$E$351="Postponed, see Future Events for info",E367&lt;&gt;""), "", "Optional")</f>
        <v>Optional</v>
      </c>
      <c r="J367" s="81"/>
      <c r="L367" s="76"/>
      <c r="M367" s="476"/>
      <c r="N367" s="76"/>
    </row>
    <row r="368" spans="2:14" x14ac:dyDescent="0.2">
      <c r="B368" s="77"/>
      <c r="C368" s="80"/>
      <c r="D368" s="80"/>
      <c r="E368" s="402"/>
      <c r="F368" s="76"/>
      <c r="H368" s="76"/>
      <c r="I368" s="102"/>
      <c r="J368" s="81"/>
      <c r="L368" s="76"/>
      <c r="M368" s="180"/>
      <c r="N368" s="76"/>
    </row>
    <row r="369" spans="2:14" ht="18" x14ac:dyDescent="0.25">
      <c r="B369" s="77"/>
      <c r="C369" s="238" t="s">
        <v>140</v>
      </c>
      <c r="D369" s="80"/>
      <c r="E369" s="237"/>
      <c r="F369" s="76"/>
      <c r="H369" s="76"/>
      <c r="I369" s="102"/>
      <c r="J369" s="81"/>
      <c r="L369" s="76"/>
      <c r="M369" s="240" t="s">
        <v>140</v>
      </c>
      <c r="N369" s="76"/>
    </row>
    <row r="370" spans="2:14" ht="13.5" thickBot="1" x14ac:dyDescent="0.25">
      <c r="B370" s="77"/>
      <c r="C370" s="83"/>
      <c r="D370" s="80"/>
      <c r="E370" s="406"/>
      <c r="F370" s="76"/>
      <c r="H370" s="76"/>
      <c r="I370" s="102"/>
      <c r="J370" s="81"/>
      <c r="L370" s="76"/>
      <c r="M370" s="78"/>
      <c r="N370" s="76"/>
    </row>
    <row r="371" spans="2:14" x14ac:dyDescent="0.2">
      <c r="B371" s="77"/>
      <c r="C371" s="416" t="s">
        <v>466</v>
      </c>
      <c r="D371" s="416"/>
      <c r="E371" s="398"/>
      <c r="F371" s="76"/>
      <c r="H371" s="76"/>
      <c r="I371" s="102" t="str">
        <f>IF(OR(E351="Postponed, see Future Events for info",E371&lt;&gt;""), "", "Information needed")</f>
        <v>Information needed</v>
      </c>
      <c r="J371" s="81"/>
      <c r="L371" s="76"/>
      <c r="M371" s="476" t="s">
        <v>342</v>
      </c>
      <c r="N371" s="76"/>
    </row>
    <row r="372" spans="2:14" ht="13.5" thickBot="1" x14ac:dyDescent="0.25">
      <c r="B372" s="77"/>
      <c r="C372" s="416" t="s">
        <v>345</v>
      </c>
      <c r="D372" s="416"/>
      <c r="E372" s="400"/>
      <c r="F372" s="76"/>
      <c r="H372" s="76"/>
      <c r="I372" s="102" t="str">
        <f>IF(OR(E351="Cancelled",E351="Postponed, see Future Events for info",E372&lt;&gt;""), "", "Information needed")</f>
        <v>Information needed</v>
      </c>
      <c r="J372" s="85"/>
      <c r="L372" s="76"/>
      <c r="M372" s="476"/>
      <c r="N372" s="76"/>
    </row>
    <row r="373" spans="2:14" ht="13.5" thickBot="1" x14ac:dyDescent="0.25">
      <c r="B373" s="77"/>
      <c r="C373" s="416"/>
      <c r="D373" s="416"/>
      <c r="E373" s="402"/>
      <c r="F373" s="84"/>
      <c r="G373" s="208"/>
      <c r="H373" s="84"/>
      <c r="I373" s="102"/>
      <c r="J373" s="81"/>
      <c r="L373" s="76"/>
      <c r="M373" s="476"/>
      <c r="N373" s="76"/>
    </row>
    <row r="374" spans="2:14" x14ac:dyDescent="0.2">
      <c r="B374" s="77"/>
      <c r="C374" s="416" t="s">
        <v>122</v>
      </c>
      <c r="D374" s="416"/>
      <c r="E374" s="407"/>
      <c r="F374" s="76"/>
      <c r="H374" s="76"/>
      <c r="I374" s="102" t="str">
        <f>IF(OR(E351="Postponed, see Future Events for info",E374&lt;&gt;""), "", "Information needed")</f>
        <v>Information needed</v>
      </c>
      <c r="J374" s="81"/>
      <c r="L374" s="76"/>
      <c r="M374" s="476"/>
      <c r="N374" s="76"/>
    </row>
    <row r="375" spans="2:14" ht="13.5" thickBot="1" x14ac:dyDescent="0.25">
      <c r="B375" s="77"/>
      <c r="C375" s="83" t="str">
        <f>IF(E374&lt;&gt;"Yes","","Was the contract reviewed by the RSC Legal team?")</f>
        <v/>
      </c>
      <c r="D375" s="83"/>
      <c r="E375" s="242"/>
      <c r="F375" s="76"/>
      <c r="H375" s="76"/>
      <c r="I375" s="102" t="str">
        <f>IF(AND(C375&lt;&gt;"",E375=""), "Information needed","")</f>
        <v/>
      </c>
      <c r="J375" s="81"/>
      <c r="L375" s="76"/>
      <c r="M375" s="476"/>
      <c r="N375" s="76"/>
    </row>
    <row r="376" spans="2:14" ht="13.5" thickBot="1" x14ac:dyDescent="0.25">
      <c r="B376" s="77"/>
      <c r="C376" s="76"/>
      <c r="D376" s="76"/>
      <c r="E376" s="402"/>
      <c r="F376" s="76"/>
      <c r="H376" s="76"/>
      <c r="I376" s="102"/>
      <c r="J376" s="81"/>
      <c r="L376" s="76"/>
      <c r="M376" s="476"/>
      <c r="N376" s="76"/>
    </row>
    <row r="377" spans="2:14" ht="13.5" thickBot="1" x14ac:dyDescent="0.25">
      <c r="B377" s="77"/>
      <c r="C377" s="416" t="s">
        <v>123</v>
      </c>
      <c r="D377" s="416"/>
      <c r="E377" s="401"/>
      <c r="F377" s="76"/>
      <c r="H377" s="76"/>
      <c r="I377" s="102" t="str">
        <f t="shared" ref="I377" si="41">IF(OR($E$351="Cancelled",$E$351="Postponed, see Future Events for info",E377&lt;&gt;""), "", "Information needed")</f>
        <v>Information needed</v>
      </c>
      <c r="J377" s="81"/>
      <c r="L377" s="76"/>
      <c r="M377" s="476"/>
      <c r="N377" s="76"/>
    </row>
    <row r="378" spans="2:14" ht="13.5" thickBot="1" x14ac:dyDescent="0.25">
      <c r="B378" s="77"/>
      <c r="C378" s="82"/>
      <c r="D378" s="82"/>
      <c r="E378" s="402"/>
      <c r="F378" s="76"/>
      <c r="H378" s="76"/>
      <c r="I378" s="102"/>
      <c r="J378" s="81"/>
      <c r="L378" s="76"/>
      <c r="M378" s="476"/>
      <c r="N378" s="76"/>
    </row>
    <row r="379" spans="2:14" x14ac:dyDescent="0.2">
      <c r="B379" s="77"/>
      <c r="C379" s="416" t="s">
        <v>126</v>
      </c>
      <c r="D379" s="416"/>
      <c r="E379" s="398"/>
      <c r="F379" s="76"/>
      <c r="H379" s="76"/>
      <c r="I379" s="102" t="str">
        <f t="shared" ref="I379" si="42">IF(OR($E$351="Cancelled",$E$351="Postponed, see Future Events for info",E379&lt;&gt;""), "", "Information needed")</f>
        <v>Information needed</v>
      </c>
      <c r="J379" s="81"/>
      <c r="L379" s="76"/>
      <c r="M379" s="181"/>
      <c r="N379" s="76"/>
    </row>
    <row r="380" spans="2:14" ht="25.5" customHeight="1" thickBot="1" x14ac:dyDescent="0.25">
      <c r="B380" s="77"/>
      <c r="C380" s="83" t="str">
        <f>IF(E379&lt;&gt;"Yes","","Please provide details.")</f>
        <v/>
      </c>
      <c r="D380" s="83"/>
      <c r="E380" s="243"/>
      <c r="F380" s="76"/>
      <c r="H380" s="76"/>
      <c r="I380" s="102" t="str">
        <f>IF(AND(C380&lt;&gt;"",E380=""),"Information needed","")</f>
        <v/>
      </c>
      <c r="J380" s="81"/>
      <c r="L380" s="76"/>
      <c r="M380" s="152" t="s">
        <v>141</v>
      </c>
      <c r="N380" s="76"/>
    </row>
    <row r="381" spans="2:14" x14ac:dyDescent="0.2">
      <c r="B381" s="77"/>
      <c r="C381" s="78"/>
      <c r="D381" s="78"/>
      <c r="E381" s="397"/>
      <c r="F381" s="76"/>
      <c r="H381" s="76"/>
      <c r="I381" s="102"/>
      <c r="J381" s="81"/>
      <c r="L381" s="76"/>
      <c r="M381" s="76"/>
      <c r="N381" s="76"/>
    </row>
    <row r="382" spans="2:14" ht="18" x14ac:dyDescent="0.2">
      <c r="B382" s="77"/>
      <c r="C382" s="240" t="s">
        <v>63</v>
      </c>
      <c r="D382" s="240"/>
      <c r="E382" s="240"/>
      <c r="F382" s="78"/>
      <c r="G382" s="70"/>
      <c r="H382" s="78"/>
      <c r="I382" s="102"/>
      <c r="J382" s="89"/>
      <c r="L382" s="87"/>
      <c r="M382" s="240" t="s">
        <v>63</v>
      </c>
      <c r="N382" s="87"/>
    </row>
    <row r="383" spans="2:14" ht="13.5" customHeight="1" thickBot="1" x14ac:dyDescent="0.25">
      <c r="B383" s="77"/>
      <c r="C383" s="76"/>
      <c r="D383" s="76"/>
      <c r="E383" s="408"/>
      <c r="F383" s="76"/>
      <c r="H383" s="76"/>
      <c r="I383" s="102"/>
      <c r="J383" s="81"/>
      <c r="L383" s="76"/>
      <c r="M383" s="476" t="s">
        <v>467</v>
      </c>
      <c r="N383" s="76"/>
    </row>
    <row r="384" spans="2:14" x14ac:dyDescent="0.2">
      <c r="B384" s="77"/>
      <c r="C384" s="78" t="s">
        <v>71</v>
      </c>
      <c r="D384" s="78"/>
      <c r="E384" s="409"/>
      <c r="F384" s="76"/>
      <c r="H384" s="76"/>
      <c r="I384" s="102" t="str">
        <f t="shared" ref="I384" si="43">IF(OR($E$351="Cancelled",$E$351="Postponed, see Future Events for info",E384&lt;&gt;""), "", "Information needed")</f>
        <v>Information needed</v>
      </c>
      <c r="J384" s="81"/>
      <c r="L384" s="76"/>
      <c r="M384" s="476"/>
      <c r="N384" s="76"/>
    </row>
    <row r="385" spans="1:14" ht="13.5" thickBot="1" x14ac:dyDescent="0.25">
      <c r="A385" s="340"/>
      <c r="B385" s="77"/>
      <c r="C385" s="418" t="str">
        <f>IF(E384&lt;&gt;"Red","","Did you submit a declaration form for your red risk assessment?")</f>
        <v/>
      </c>
      <c r="D385" s="83"/>
      <c r="E385" s="243"/>
      <c r="F385" s="76"/>
      <c r="H385" s="76"/>
      <c r="I385" s="102" t="str">
        <f>IF(AND(C385&lt;&gt;"",E385=""), "Information needed","")</f>
        <v/>
      </c>
      <c r="J385" s="81"/>
      <c r="K385" s="340"/>
      <c r="L385" s="76"/>
      <c r="M385" s="476"/>
      <c r="N385" s="76"/>
    </row>
    <row r="386" spans="1:14" ht="13.5" thickBot="1" x14ac:dyDescent="0.25">
      <c r="B386" s="77"/>
      <c r="C386" s="78"/>
      <c r="D386" s="78"/>
      <c r="E386" s="397"/>
      <c r="F386" s="76"/>
      <c r="H386" s="76"/>
      <c r="I386" s="102"/>
      <c r="J386" s="81"/>
      <c r="L386" s="76"/>
      <c r="M386" s="476"/>
      <c r="N386" s="76"/>
    </row>
    <row r="387" spans="1:14" x14ac:dyDescent="0.2">
      <c r="B387" s="77"/>
      <c r="C387" s="78" t="s">
        <v>255</v>
      </c>
      <c r="D387" s="78"/>
      <c r="E387" s="410"/>
      <c r="F387" s="76"/>
      <c r="H387" s="76"/>
      <c r="I387" s="102" t="str">
        <f t="shared" ref="I387" si="44">IF(OR($E$351="Cancelled",$E$351="Postponed, see Future Events for info",E387&lt;&gt;""), "", "Information needed")</f>
        <v>Information needed</v>
      </c>
      <c r="J387" s="81"/>
      <c r="L387" s="76"/>
      <c r="M387" s="476"/>
      <c r="N387" s="88"/>
    </row>
    <row r="388" spans="1:14" ht="13.5" thickBot="1" x14ac:dyDescent="0.25">
      <c r="B388" s="77"/>
      <c r="C388" s="419" t="str">
        <f>IF(E387&lt;&gt;"Yes","","Did your event comply with Rule 8.3 of the member network rules?")</f>
        <v/>
      </c>
      <c r="D388" s="83"/>
      <c r="E388" s="243"/>
      <c r="F388" s="76"/>
      <c r="H388" s="76"/>
      <c r="I388" s="102" t="str">
        <f>IF(AND(C388&lt;&gt;"",E388=""), "Information needed","")</f>
        <v/>
      </c>
      <c r="J388" s="81"/>
      <c r="L388" s="76"/>
      <c r="M388" s="476"/>
      <c r="N388" s="88"/>
    </row>
    <row r="389" spans="1:14" ht="13.5" thickBot="1" x14ac:dyDescent="0.25">
      <c r="B389" s="77"/>
      <c r="C389" s="83"/>
      <c r="D389" s="83"/>
      <c r="E389" s="411"/>
      <c r="F389" s="76"/>
      <c r="H389" s="76"/>
      <c r="I389" s="102"/>
      <c r="J389" s="81"/>
      <c r="L389" s="76"/>
      <c r="M389" s="476"/>
      <c r="N389" s="88"/>
    </row>
    <row r="390" spans="1:14" ht="33" customHeight="1" thickBot="1" x14ac:dyDescent="0.25">
      <c r="B390" s="77"/>
      <c r="C390" s="100" t="s">
        <v>197</v>
      </c>
      <c r="D390" s="100"/>
      <c r="E390" s="241"/>
      <c r="F390" s="76"/>
      <c r="H390" s="76"/>
      <c r="I390" s="106" t="str">
        <f>IF(OR($E$351="Cancelled",$E$351="Postponed, see Future Events for info",E390&lt;&gt;""), "", "Optional")</f>
        <v>Optional</v>
      </c>
      <c r="J390" s="81"/>
      <c r="L390" s="76"/>
      <c r="M390" s="152" t="s">
        <v>254</v>
      </c>
      <c r="N390" s="88"/>
    </row>
    <row r="391" spans="1:14" x14ac:dyDescent="0.2">
      <c r="B391" s="77"/>
      <c r="C391" s="76"/>
      <c r="D391" s="76"/>
      <c r="E391" s="411"/>
      <c r="F391" s="76"/>
      <c r="H391" s="76"/>
      <c r="I391" s="102"/>
      <c r="J391" s="81"/>
      <c r="L391" s="76"/>
      <c r="M391" s="99"/>
      <c r="N391" s="76"/>
    </row>
    <row r="392" spans="1:14" ht="18" x14ac:dyDescent="0.25">
      <c r="B392" s="77"/>
      <c r="C392" s="238" t="s">
        <v>72</v>
      </c>
      <c r="D392" s="238"/>
      <c r="E392" s="238"/>
      <c r="F392" s="76"/>
      <c r="H392" s="76"/>
      <c r="I392" s="102"/>
      <c r="J392" s="81"/>
      <c r="L392" s="76"/>
      <c r="M392" s="240" t="s">
        <v>72</v>
      </c>
      <c r="N392" s="76"/>
    </row>
    <row r="393" spans="1:14" x14ac:dyDescent="0.2">
      <c r="B393" s="77"/>
      <c r="C393" s="78"/>
      <c r="D393" s="78"/>
      <c r="E393" s="397"/>
      <c r="F393" s="76"/>
      <c r="H393" s="76"/>
      <c r="I393" s="102"/>
      <c r="J393" s="81"/>
      <c r="L393" s="76"/>
      <c r="M393" s="476" t="s">
        <v>243</v>
      </c>
      <c r="N393" s="76"/>
    </row>
    <row r="394" spans="1:14" ht="13.5" thickBot="1" x14ac:dyDescent="0.25">
      <c r="B394" s="77"/>
      <c r="C394" s="78" t="s">
        <v>388</v>
      </c>
      <c r="D394" s="78"/>
      <c r="E394" s="397"/>
      <c r="F394" s="76"/>
      <c r="H394" s="76"/>
      <c r="I394" s="102"/>
      <c r="J394" s="81"/>
      <c r="L394" s="76"/>
      <c r="M394" s="476"/>
      <c r="N394" s="76"/>
    </row>
    <row r="395" spans="1:14" x14ac:dyDescent="0.2">
      <c r="B395" s="77"/>
      <c r="C395" s="153" t="s">
        <v>77</v>
      </c>
      <c r="D395" s="153"/>
      <c r="E395" s="398"/>
      <c r="F395" s="76"/>
      <c r="H395" s="76"/>
      <c r="I395" s="102" t="str">
        <f t="shared" ref="I395:I398" si="45">IF(OR($E$351="Cancelled",$E$351="Postponed, see Future Events for info",E395&lt;&gt;""), "", "Information needed")</f>
        <v>Information needed</v>
      </c>
      <c r="J395" s="81"/>
      <c r="L395" s="76"/>
      <c r="M395" s="476"/>
      <c r="N395" s="76"/>
    </row>
    <row r="396" spans="1:14" x14ac:dyDescent="0.2">
      <c r="B396" s="77"/>
      <c r="C396" s="153" t="s">
        <v>78</v>
      </c>
      <c r="D396" s="153"/>
      <c r="E396" s="412"/>
      <c r="F396" s="76"/>
      <c r="H396" s="76"/>
      <c r="I396" s="102" t="str">
        <f t="shared" si="45"/>
        <v>Information needed</v>
      </c>
      <c r="J396" s="81"/>
      <c r="L396" s="76"/>
      <c r="M396" s="476"/>
      <c r="N396" s="76"/>
    </row>
    <row r="397" spans="1:14" x14ac:dyDescent="0.2">
      <c r="B397" s="77"/>
      <c r="C397" s="153" t="s">
        <v>80</v>
      </c>
      <c r="D397" s="153"/>
      <c r="E397" s="399"/>
      <c r="F397" s="76"/>
      <c r="H397" s="76"/>
      <c r="I397" s="102" t="str">
        <f t="shared" si="45"/>
        <v>Information needed</v>
      </c>
      <c r="J397" s="81"/>
      <c r="L397" s="76"/>
      <c r="M397" s="476"/>
      <c r="N397" s="76"/>
    </row>
    <row r="398" spans="1:14" ht="13.5" thickBot="1" x14ac:dyDescent="0.25">
      <c r="B398" s="77"/>
      <c r="C398" s="153" t="s">
        <v>79</v>
      </c>
      <c r="D398" s="153"/>
      <c r="E398" s="400"/>
      <c r="F398" s="76"/>
      <c r="H398" s="76"/>
      <c r="I398" s="102" t="str">
        <f t="shared" si="45"/>
        <v>Information needed</v>
      </c>
      <c r="J398" s="81"/>
      <c r="L398" s="76"/>
      <c r="M398" s="476"/>
      <c r="N398" s="76"/>
    </row>
    <row r="399" spans="1:14" ht="13.5" thickBot="1" x14ac:dyDescent="0.25">
      <c r="B399" s="77"/>
      <c r="C399" s="79"/>
      <c r="D399" s="79"/>
      <c r="E399" s="397"/>
      <c r="F399" s="76"/>
      <c r="H399" s="76"/>
      <c r="I399" s="102"/>
      <c r="J399" s="81"/>
      <c r="L399" s="76"/>
      <c r="M399" s="476"/>
      <c r="N399" s="76"/>
    </row>
    <row r="400" spans="1:14" x14ac:dyDescent="0.2">
      <c r="B400" s="77"/>
      <c r="C400" s="101" t="s">
        <v>73</v>
      </c>
      <c r="D400" s="101"/>
      <c r="E400" s="398"/>
      <c r="F400" s="76"/>
      <c r="H400" s="76"/>
      <c r="I400" s="102" t="str">
        <f t="shared" ref="I400" si="46">IF(OR($E$351="Cancelled",$E$351="Postponed, see Future Events for info",E400&lt;&gt;""), "", "Information needed")</f>
        <v>Information needed</v>
      </c>
      <c r="J400" s="81"/>
      <c r="L400" s="76"/>
      <c r="M400" s="476"/>
      <c r="N400" s="76"/>
    </row>
    <row r="401" spans="1:14" ht="63.75" customHeight="1" thickBot="1" x14ac:dyDescent="0.25">
      <c r="B401" s="77"/>
      <c r="C401" s="83" t="str">
        <f>IF(E400&lt;&gt;"Yes","","Please provide details here")</f>
        <v/>
      </c>
      <c r="D401" s="83"/>
      <c r="E401" s="242"/>
      <c r="F401" s="130"/>
      <c r="G401" s="127"/>
      <c r="H401" s="130"/>
      <c r="I401" s="102" t="str">
        <f>IF(AND(C401&lt;&gt;"",E401=""), "Information needed","")</f>
        <v/>
      </c>
      <c r="J401" s="150"/>
      <c r="L401" s="76"/>
      <c r="M401" s="476"/>
      <c r="N401" s="76"/>
    </row>
    <row r="402" spans="1:14" ht="13.5" thickBot="1" x14ac:dyDescent="0.25">
      <c r="B402" s="77"/>
      <c r="C402" s="78"/>
      <c r="D402" s="78"/>
      <c r="E402" s="378"/>
      <c r="F402" s="76"/>
      <c r="H402" s="76"/>
      <c r="I402" s="102"/>
      <c r="J402" s="81"/>
      <c r="L402" s="76"/>
      <c r="M402" s="476"/>
      <c r="N402" s="76"/>
    </row>
    <row r="403" spans="1:14" ht="57" customHeight="1" thickBot="1" x14ac:dyDescent="0.25">
      <c r="B403" s="77"/>
      <c r="C403" s="100" t="s">
        <v>83</v>
      </c>
      <c r="D403" s="100"/>
      <c r="E403" s="241"/>
      <c r="F403" s="76"/>
      <c r="H403" s="76"/>
      <c r="I403" s="106" t="str">
        <f>IF(OR($E$351="Cancelled",$E$351="Postponed, see Future Events for info",E403&lt;&gt;""), "", "Optional")</f>
        <v>Optional</v>
      </c>
      <c r="J403" s="81"/>
      <c r="L403" s="76"/>
      <c r="M403" s="152" t="s">
        <v>118</v>
      </c>
      <c r="N403" s="76"/>
    </row>
    <row r="404" spans="1:14" x14ac:dyDescent="0.2">
      <c r="B404" s="77"/>
      <c r="C404" s="78"/>
      <c r="D404" s="78"/>
      <c r="E404" s="397"/>
      <c r="F404" s="76"/>
      <c r="H404" s="76"/>
      <c r="I404" s="102"/>
      <c r="J404" s="81"/>
      <c r="L404" s="76"/>
      <c r="M404" s="78"/>
      <c r="N404" s="76"/>
    </row>
    <row r="405" spans="1:14" ht="13.5" thickBot="1" x14ac:dyDescent="0.25">
      <c r="C405" s="71"/>
      <c r="D405" s="95"/>
      <c r="I405" s="105"/>
      <c r="J405" s="92"/>
      <c r="M405" s="71"/>
    </row>
    <row r="406" spans="1:14" s="172" customFormat="1" ht="21.75" customHeight="1" thickBot="1" x14ac:dyDescent="0.25">
      <c r="C406" s="166" t="s">
        <v>420</v>
      </c>
      <c r="D406" s="247"/>
      <c r="E406" s="414" t="s">
        <v>426</v>
      </c>
      <c r="I406" s="170"/>
      <c r="M406" s="166" t="s">
        <v>271</v>
      </c>
    </row>
    <row r="407" spans="1:14" x14ac:dyDescent="0.2">
      <c r="C407" s="96"/>
      <c r="D407" s="96"/>
      <c r="M407" s="96"/>
    </row>
    <row r="409" spans="1:14" x14ac:dyDescent="0.2">
      <c r="B409" s="77"/>
      <c r="C409" s="78"/>
      <c r="D409" s="78"/>
      <c r="E409" s="397"/>
      <c r="F409" s="76"/>
      <c r="H409" s="76"/>
      <c r="I409" s="103"/>
      <c r="J409" s="76"/>
      <c r="L409" s="76"/>
      <c r="M409" s="78"/>
      <c r="N409" s="76"/>
    </row>
    <row r="410" spans="1:14" ht="30.75" x14ac:dyDescent="0.2">
      <c r="A410" s="339">
        <v>7</v>
      </c>
      <c r="B410" s="74"/>
      <c r="C410" s="248" t="s">
        <v>351</v>
      </c>
      <c r="D410" s="248"/>
      <c r="E410" s="248"/>
      <c r="F410" s="249"/>
      <c r="G410" s="72"/>
      <c r="H410" s="73"/>
      <c r="I410" s="236" t="str">
        <f>IF(COUNTIF(I414:I470,"Information needed")&lt;1,"Complete","Incomplete")</f>
        <v>Incomplete</v>
      </c>
      <c r="J410" s="91"/>
      <c r="K410" s="339">
        <v>7</v>
      </c>
      <c r="L410" s="73"/>
      <c r="M410" s="175" t="s">
        <v>284</v>
      </c>
      <c r="N410" s="73"/>
    </row>
    <row r="411" spans="1:14" x14ac:dyDescent="0.2">
      <c r="B411" s="77"/>
      <c r="C411" s="78"/>
      <c r="D411" s="78"/>
      <c r="E411" s="397"/>
      <c r="F411" s="76"/>
      <c r="H411" s="76"/>
      <c r="I411" s="103"/>
      <c r="J411" s="76"/>
      <c r="L411" s="76"/>
      <c r="M411" s="78"/>
      <c r="N411" s="76"/>
    </row>
    <row r="412" spans="1:14" ht="18" x14ac:dyDescent="0.25">
      <c r="B412" s="77"/>
      <c r="C412" s="238" t="s">
        <v>70</v>
      </c>
      <c r="D412" s="238"/>
      <c r="E412" s="237"/>
      <c r="F412" s="76"/>
      <c r="H412" s="76"/>
      <c r="I412" s="103"/>
      <c r="J412" s="76"/>
      <c r="L412" s="76"/>
      <c r="M412" s="239" t="s">
        <v>340</v>
      </c>
      <c r="N412" s="76"/>
    </row>
    <row r="413" spans="1:14" ht="13.5" thickBot="1" x14ac:dyDescent="0.25">
      <c r="B413" s="77"/>
      <c r="C413" s="78"/>
      <c r="D413" s="78"/>
      <c r="E413" s="397"/>
      <c r="F413" s="76"/>
      <c r="H413" s="76"/>
      <c r="I413" s="103"/>
      <c r="J413" s="76"/>
      <c r="L413" s="76"/>
      <c r="M413" s="180"/>
      <c r="N413" s="76"/>
    </row>
    <row r="414" spans="1:14" x14ac:dyDescent="0.2">
      <c r="B414" s="77"/>
      <c r="C414" s="80" t="s">
        <v>15</v>
      </c>
      <c r="D414" s="80"/>
      <c r="E414" s="398"/>
      <c r="F414" s="76"/>
      <c r="H414" s="76"/>
      <c r="I414" s="102" t="str">
        <f>IF(OR($E$418="Cancelled",$E$418="Postponed, see Future Events for info",E414&lt;&gt;""), "", "Information needed")</f>
        <v>Information needed</v>
      </c>
      <c r="J414" s="81"/>
      <c r="L414" s="76"/>
      <c r="M414" s="476" t="s">
        <v>344</v>
      </c>
      <c r="N414" s="76"/>
    </row>
    <row r="415" spans="1:14" x14ac:dyDescent="0.2">
      <c r="B415" s="77"/>
      <c r="C415" s="80" t="s">
        <v>53</v>
      </c>
      <c r="D415" s="80"/>
      <c r="E415" s="399"/>
      <c r="F415" s="76"/>
      <c r="H415" s="76"/>
      <c r="I415" s="102" t="str">
        <f t="shared" ref="I415:I420" si="47">IF(OR($E$418="Cancelled",$E$418="Postponed, see Future Events for info",E415&lt;&gt;""), "", "Information needed")</f>
        <v>Information needed</v>
      </c>
      <c r="J415" s="81"/>
      <c r="L415" s="76"/>
      <c r="M415" s="476"/>
      <c r="N415" s="76"/>
    </row>
    <row r="416" spans="1:14" ht="13.5" thickBot="1" x14ac:dyDescent="0.25">
      <c r="B416" s="77"/>
      <c r="C416" s="80" t="s">
        <v>119</v>
      </c>
      <c r="D416" s="80"/>
      <c r="E416" s="400"/>
      <c r="F416" s="76"/>
      <c r="H416" s="76"/>
      <c r="I416" s="102" t="str">
        <f t="shared" si="47"/>
        <v>Information needed</v>
      </c>
      <c r="J416" s="81"/>
      <c r="L416" s="76"/>
      <c r="M416" s="476"/>
      <c r="N416" s="76"/>
    </row>
    <row r="417" spans="2:14" ht="13.5" thickBot="1" x14ac:dyDescent="0.25">
      <c r="B417" s="77"/>
      <c r="C417" s="80"/>
      <c r="D417" s="80"/>
      <c r="E417" s="397"/>
      <c r="F417" s="76"/>
      <c r="H417" s="76"/>
      <c r="I417" s="102"/>
      <c r="J417" s="81"/>
      <c r="L417" s="76"/>
      <c r="M417" s="476"/>
      <c r="N417" s="76"/>
    </row>
    <row r="418" spans="2:14" ht="13.5" thickBot="1" x14ac:dyDescent="0.25">
      <c r="B418" s="77"/>
      <c r="C418" s="80" t="s">
        <v>59</v>
      </c>
      <c r="D418" s="80"/>
      <c r="E418" s="401"/>
      <c r="F418" s="76"/>
      <c r="H418" s="76"/>
      <c r="I418" s="102" t="str">
        <f t="shared" si="47"/>
        <v>Information needed</v>
      </c>
      <c r="J418" s="81"/>
      <c r="L418" s="76"/>
      <c r="M418" s="476"/>
      <c r="N418" s="76"/>
    </row>
    <row r="419" spans="2:14" ht="13.5" thickBot="1" x14ac:dyDescent="0.25">
      <c r="B419" s="77"/>
      <c r="C419" s="80"/>
      <c r="D419" s="80"/>
      <c r="E419" s="397"/>
      <c r="F419" s="76"/>
      <c r="H419" s="76"/>
      <c r="I419" s="102"/>
      <c r="J419" s="81"/>
      <c r="L419" s="76"/>
      <c r="M419" s="476"/>
      <c r="N419" s="76"/>
    </row>
    <row r="420" spans="2:14" x14ac:dyDescent="0.2">
      <c r="B420" s="77"/>
      <c r="C420" s="80" t="s">
        <v>341</v>
      </c>
      <c r="D420" s="80"/>
      <c r="E420" s="398"/>
      <c r="F420" s="76"/>
      <c r="H420" s="76"/>
      <c r="I420" s="102" t="str">
        <f t="shared" si="47"/>
        <v>Information needed</v>
      </c>
      <c r="J420" s="81"/>
      <c r="L420" s="76"/>
      <c r="M420" s="476"/>
      <c r="N420" s="76"/>
    </row>
    <row r="421" spans="2:14" ht="13.5" thickBot="1" x14ac:dyDescent="0.25">
      <c r="B421" s="77"/>
      <c r="C421" s="343" t="str">
        <f>IF(E420&lt;&gt;"Yes","","If yes, how many times did you run this event/ how many events were in the series?")</f>
        <v/>
      </c>
      <c r="D421" s="80"/>
      <c r="E421" s="400"/>
      <c r="F421" s="84"/>
      <c r="G421" s="208"/>
      <c r="H421" s="84"/>
      <c r="I421" s="102" t="str">
        <f>IF(AND(C421&lt;&gt;"",E421=""), "Information needed","")</f>
        <v/>
      </c>
      <c r="J421" s="81"/>
      <c r="L421" s="76"/>
      <c r="M421" s="244"/>
      <c r="N421" s="76"/>
    </row>
    <row r="422" spans="2:14" ht="13.5" customHeight="1" thickBot="1" x14ac:dyDescent="0.25">
      <c r="B422" s="77"/>
      <c r="C422" s="80"/>
      <c r="D422" s="80"/>
      <c r="E422" s="402"/>
      <c r="F422" s="76"/>
      <c r="H422" s="76"/>
      <c r="I422" s="102"/>
      <c r="J422" s="81"/>
      <c r="L422" s="76"/>
      <c r="M422" s="449" t="s">
        <v>470</v>
      </c>
      <c r="N422" s="76"/>
    </row>
    <row r="423" spans="2:14" x14ac:dyDescent="0.2">
      <c r="B423" s="77"/>
      <c r="C423" s="80" t="str">
        <f>IF(E420&lt;&gt;"Yes","Start date","Date of first event")</f>
        <v>Start date</v>
      </c>
      <c r="D423" s="80"/>
      <c r="E423" s="403"/>
      <c r="F423" s="76"/>
      <c r="H423" s="76"/>
      <c r="I423" s="102" t="str">
        <f t="shared" ref="I423:I424" si="48">IF(OR($E$418="Cancelled",$E$418="Postponed, see Future Events for info",E423&lt;&gt;""), "", "Information needed")</f>
        <v>Information needed</v>
      </c>
      <c r="J423" s="81"/>
      <c r="L423" s="76"/>
      <c r="M423" s="449"/>
      <c r="N423" s="76"/>
    </row>
    <row r="424" spans="2:14" ht="13.5" thickBot="1" x14ac:dyDescent="0.25">
      <c r="B424" s="77"/>
      <c r="C424" s="80" t="str">
        <f>IF(E420&lt;&gt;"Yes","End date","Date of last event")</f>
        <v>End date</v>
      </c>
      <c r="D424" s="80"/>
      <c r="E424" s="404"/>
      <c r="F424" s="76"/>
      <c r="H424" s="76"/>
      <c r="I424" s="102" t="str">
        <f t="shared" si="48"/>
        <v>Information needed</v>
      </c>
      <c r="J424" s="81"/>
      <c r="L424" s="76"/>
      <c r="M424" s="449"/>
      <c r="N424" s="76"/>
    </row>
    <row r="425" spans="2:14" ht="13.5" thickBot="1" x14ac:dyDescent="0.25">
      <c r="B425" s="77"/>
      <c r="C425" s="80"/>
      <c r="D425" s="80"/>
      <c r="E425" s="397"/>
      <c r="F425" s="76"/>
      <c r="H425" s="76"/>
      <c r="I425" s="102"/>
      <c r="J425" s="81"/>
      <c r="L425" s="76"/>
      <c r="M425" s="449"/>
      <c r="N425" s="76"/>
    </row>
    <row r="426" spans="2:14" x14ac:dyDescent="0.2">
      <c r="B426" s="77"/>
      <c r="C426" s="80" t="s">
        <v>60</v>
      </c>
      <c r="D426" s="80"/>
      <c r="E426" s="398"/>
      <c r="F426" s="76"/>
      <c r="H426" s="76"/>
      <c r="I426" s="102" t="str">
        <f t="shared" ref="I426" si="49">IF(OR($E$418="Cancelled",$E$418="Postponed, see Future Events for info",E426&lt;&gt;""), "", "Information needed")</f>
        <v>Information needed</v>
      </c>
      <c r="J426" s="81"/>
      <c r="L426" s="76"/>
      <c r="M426" s="449"/>
      <c r="N426" s="76"/>
    </row>
    <row r="427" spans="2:14" ht="13.5" thickBot="1" x14ac:dyDescent="0.25">
      <c r="B427" s="77"/>
      <c r="C427" s="80" t="s">
        <v>81</v>
      </c>
      <c r="D427" s="80"/>
      <c r="E427" s="400"/>
      <c r="F427" s="76"/>
      <c r="H427" s="76"/>
      <c r="I427" s="106" t="str">
        <f>IF(OR($E$418="Cancelled",$E$418="Postponed, see Future Events for info",E427&lt;&gt;""), "", "Optional")</f>
        <v>Optional</v>
      </c>
      <c r="J427" s="81"/>
      <c r="L427" s="76"/>
      <c r="M427" s="475" t="s">
        <v>417</v>
      </c>
      <c r="N427" s="76"/>
    </row>
    <row r="428" spans="2:14" ht="13.5" thickBot="1" x14ac:dyDescent="0.25">
      <c r="B428" s="77"/>
      <c r="C428" s="80"/>
      <c r="D428" s="80"/>
      <c r="E428" s="397"/>
      <c r="F428" s="76"/>
      <c r="H428" s="76"/>
      <c r="I428" s="102"/>
      <c r="J428" s="81"/>
      <c r="L428" s="76"/>
      <c r="M428" s="475"/>
      <c r="N428" s="76"/>
    </row>
    <row r="429" spans="2:14" ht="12.75" customHeight="1" x14ac:dyDescent="0.2">
      <c r="B429" s="77"/>
      <c r="C429" s="80" t="s">
        <v>61</v>
      </c>
      <c r="D429" s="80"/>
      <c r="E429" s="398"/>
      <c r="F429" s="76"/>
      <c r="H429" s="76"/>
      <c r="I429" s="102" t="str">
        <f t="shared" ref="I429" si="50">IF(OR($E$418="Cancelled",$E$418="Postponed, see Future Events for info",E429&lt;&gt;""), "", "Information needed")</f>
        <v>Information needed</v>
      </c>
      <c r="J429" s="81"/>
      <c r="L429" s="76"/>
      <c r="M429" s="476" t="s">
        <v>485</v>
      </c>
      <c r="N429" s="76"/>
    </row>
    <row r="430" spans="2:14" ht="13.5" thickBot="1" x14ac:dyDescent="0.25">
      <c r="B430" s="77"/>
      <c r="C430" s="80" t="s">
        <v>82</v>
      </c>
      <c r="D430" s="80"/>
      <c r="E430" s="400"/>
      <c r="F430" s="76"/>
      <c r="H430" s="76"/>
      <c r="I430" s="106" t="str">
        <f>IF(OR($E$418="Cancelled",$E$418="Postponed, see Future Events for info",E430&lt;&gt;""), "", "Optional")</f>
        <v>Optional</v>
      </c>
      <c r="J430" s="81"/>
      <c r="L430" s="76"/>
      <c r="M430" s="476"/>
      <c r="N430" s="76"/>
    </row>
    <row r="431" spans="2:14" ht="13.5" thickBot="1" x14ac:dyDescent="0.25">
      <c r="B431" s="77"/>
      <c r="C431" s="80"/>
      <c r="D431" s="80"/>
      <c r="E431" s="397"/>
      <c r="F431" s="76"/>
      <c r="H431" s="76"/>
      <c r="I431" s="102"/>
      <c r="J431" s="81"/>
      <c r="L431" s="76"/>
      <c r="M431" s="476"/>
      <c r="N431" s="76"/>
    </row>
    <row r="432" spans="2:14" ht="13.5" thickBot="1" x14ac:dyDescent="0.25">
      <c r="B432" s="77"/>
      <c r="C432" s="80" t="str">
        <f>IF(E420&lt;&gt;"Yes","Number of attendees (approx.)","Number of attendees (average number per event)")</f>
        <v>Number of attendees (approx.)</v>
      </c>
      <c r="D432" s="80"/>
      <c r="E432" s="401"/>
      <c r="F432" s="76"/>
      <c r="H432" s="76"/>
      <c r="I432" s="102" t="str">
        <f t="shared" ref="I432" si="51">IF(OR($E$418="Cancelled",$E$418="Postponed, see Future Events for info",E432&lt;&gt;""), "", "Information needed")</f>
        <v>Information needed</v>
      </c>
      <c r="J432" s="81"/>
      <c r="L432" s="76"/>
      <c r="M432" s="476"/>
      <c r="N432" s="76"/>
    </row>
    <row r="433" spans="2:14" ht="13.5" thickBot="1" x14ac:dyDescent="0.25">
      <c r="B433" s="77"/>
      <c r="C433" s="80"/>
      <c r="D433" s="80"/>
      <c r="E433" s="405"/>
      <c r="F433" s="76"/>
      <c r="H433" s="76"/>
      <c r="I433" s="102"/>
      <c r="J433" s="81"/>
      <c r="L433" s="76"/>
      <c r="M433" s="476"/>
      <c r="N433" s="76"/>
    </row>
    <row r="434" spans="2:14" ht="39" thickBot="1" x14ac:dyDescent="0.25">
      <c r="B434" s="77"/>
      <c r="C434" s="344" t="s">
        <v>468</v>
      </c>
      <c r="D434" s="80"/>
      <c r="E434" s="241"/>
      <c r="F434" s="76"/>
      <c r="H434" s="76"/>
      <c r="I434" s="106" t="str">
        <f>IF(OR($E$418="Cancelled",$E$418="Postponed, see Future Events for info",E434&lt;&gt;""), "", "Optional")</f>
        <v>Optional</v>
      </c>
      <c r="J434" s="81"/>
      <c r="L434" s="76"/>
      <c r="M434" s="476"/>
      <c r="N434" s="76"/>
    </row>
    <row r="435" spans="2:14" x14ac:dyDescent="0.2">
      <c r="B435" s="77"/>
      <c r="C435" s="80"/>
      <c r="D435" s="80"/>
      <c r="E435" s="402"/>
      <c r="F435" s="76"/>
      <c r="H435" s="76"/>
      <c r="I435" s="102"/>
      <c r="J435" s="81"/>
      <c r="L435" s="76"/>
      <c r="M435" s="180"/>
      <c r="N435" s="76"/>
    </row>
    <row r="436" spans="2:14" ht="18" x14ac:dyDescent="0.25">
      <c r="B436" s="77"/>
      <c r="C436" s="238" t="s">
        <v>140</v>
      </c>
      <c r="D436" s="80"/>
      <c r="E436" s="237"/>
      <c r="F436" s="76"/>
      <c r="H436" s="76"/>
      <c r="I436" s="102"/>
      <c r="J436" s="81"/>
      <c r="L436" s="76"/>
      <c r="M436" s="240" t="s">
        <v>140</v>
      </c>
      <c r="N436" s="76"/>
    </row>
    <row r="437" spans="2:14" ht="13.5" thickBot="1" x14ac:dyDescent="0.25">
      <c r="B437" s="77"/>
      <c r="C437" s="83"/>
      <c r="D437" s="80"/>
      <c r="E437" s="406"/>
      <c r="F437" s="76"/>
      <c r="H437" s="76"/>
      <c r="I437" s="102"/>
      <c r="J437" s="81"/>
      <c r="L437" s="76"/>
      <c r="M437" s="78"/>
      <c r="N437" s="76"/>
    </row>
    <row r="438" spans="2:14" x14ac:dyDescent="0.2">
      <c r="B438" s="77"/>
      <c r="C438" s="416" t="s">
        <v>466</v>
      </c>
      <c r="D438" s="416"/>
      <c r="E438" s="398"/>
      <c r="F438" s="76"/>
      <c r="H438" s="76"/>
      <c r="I438" s="102" t="str">
        <f>IF(OR(E418="Postponed, see Future Events for info",E438&lt;&gt;""), "", "Information needed")</f>
        <v>Information needed</v>
      </c>
      <c r="J438" s="81"/>
      <c r="L438" s="76"/>
      <c r="M438" s="476" t="s">
        <v>342</v>
      </c>
      <c r="N438" s="76"/>
    </row>
    <row r="439" spans="2:14" ht="13.5" thickBot="1" x14ac:dyDescent="0.25">
      <c r="B439" s="77"/>
      <c r="C439" s="416" t="s">
        <v>345</v>
      </c>
      <c r="D439" s="416"/>
      <c r="E439" s="400"/>
      <c r="F439" s="76"/>
      <c r="H439" s="76"/>
      <c r="I439" s="102" t="str">
        <f>IF(OR(E418="Cancelled",E418="Postponed, see Future Events for info",E439&lt;&gt;""), "", "Information needed")</f>
        <v>Information needed</v>
      </c>
      <c r="J439" s="85"/>
      <c r="L439" s="76"/>
      <c r="M439" s="476"/>
      <c r="N439" s="76"/>
    </row>
    <row r="440" spans="2:14" ht="13.5" thickBot="1" x14ac:dyDescent="0.25">
      <c r="B440" s="77"/>
      <c r="C440" s="416"/>
      <c r="D440" s="416"/>
      <c r="E440" s="402"/>
      <c r="F440" s="84"/>
      <c r="G440" s="208"/>
      <c r="H440" s="84"/>
      <c r="I440" s="102"/>
      <c r="J440" s="81"/>
      <c r="L440" s="76"/>
      <c r="M440" s="476"/>
      <c r="N440" s="76"/>
    </row>
    <row r="441" spans="2:14" x14ac:dyDescent="0.2">
      <c r="B441" s="77"/>
      <c r="C441" s="416" t="s">
        <v>122</v>
      </c>
      <c r="D441" s="416"/>
      <c r="E441" s="407"/>
      <c r="F441" s="76"/>
      <c r="H441" s="76"/>
      <c r="I441" s="102" t="str">
        <f>IF(OR(E418="Postponed, see Future Events for info",E441&lt;&gt;""), "", "Information needed")</f>
        <v>Information needed</v>
      </c>
      <c r="J441" s="81"/>
      <c r="L441" s="76"/>
      <c r="M441" s="476"/>
      <c r="N441" s="76"/>
    </row>
    <row r="442" spans="2:14" ht="13.5" thickBot="1" x14ac:dyDescent="0.25">
      <c r="B442" s="77"/>
      <c r="C442" s="83" t="str">
        <f>IF(E441&lt;&gt;"Yes","","Was the contract reviewed by the RSC Legal team?")</f>
        <v/>
      </c>
      <c r="D442" s="83"/>
      <c r="E442" s="242"/>
      <c r="F442" s="76"/>
      <c r="H442" s="76"/>
      <c r="I442" s="102" t="str">
        <f>IF(AND(C442&lt;&gt;"",E442=""), "Information needed","")</f>
        <v/>
      </c>
      <c r="J442" s="81"/>
      <c r="L442" s="76"/>
      <c r="M442" s="476"/>
      <c r="N442" s="76"/>
    </row>
    <row r="443" spans="2:14" ht="13.5" thickBot="1" x14ac:dyDescent="0.25">
      <c r="B443" s="77"/>
      <c r="C443" s="76"/>
      <c r="D443" s="76"/>
      <c r="E443" s="402"/>
      <c r="F443" s="76"/>
      <c r="H443" s="76"/>
      <c r="I443" s="102"/>
      <c r="J443" s="81"/>
      <c r="L443" s="76"/>
      <c r="M443" s="476"/>
      <c r="N443" s="76"/>
    </row>
    <row r="444" spans="2:14" ht="13.5" thickBot="1" x14ac:dyDescent="0.25">
      <c r="B444" s="77"/>
      <c r="C444" s="416" t="s">
        <v>123</v>
      </c>
      <c r="D444" s="416"/>
      <c r="E444" s="401"/>
      <c r="F444" s="76"/>
      <c r="H444" s="76"/>
      <c r="I444" s="102" t="str">
        <f t="shared" ref="I444" si="52">IF(OR($E$418="Cancelled",$E$418="Postponed, see Future Events for info",E444&lt;&gt;""), "", "Information needed")</f>
        <v>Information needed</v>
      </c>
      <c r="J444" s="81"/>
      <c r="L444" s="76"/>
      <c r="M444" s="476"/>
      <c r="N444" s="76"/>
    </row>
    <row r="445" spans="2:14" ht="13.5" thickBot="1" x14ac:dyDescent="0.25">
      <c r="B445" s="77"/>
      <c r="C445" s="82"/>
      <c r="D445" s="82"/>
      <c r="E445" s="402"/>
      <c r="F445" s="76"/>
      <c r="H445" s="76"/>
      <c r="I445" s="102"/>
      <c r="J445" s="81"/>
      <c r="L445" s="76"/>
      <c r="M445" s="476"/>
      <c r="N445" s="76"/>
    </row>
    <row r="446" spans="2:14" x14ac:dyDescent="0.2">
      <c r="B446" s="77"/>
      <c r="C446" s="416" t="s">
        <v>126</v>
      </c>
      <c r="D446" s="416"/>
      <c r="E446" s="398"/>
      <c r="F446" s="76"/>
      <c r="H446" s="76"/>
      <c r="I446" s="102" t="str">
        <f t="shared" ref="I446" si="53">IF(OR($E$418="Cancelled",$E$418="Postponed, see Future Events for info",E446&lt;&gt;""), "", "Information needed")</f>
        <v>Information needed</v>
      </c>
      <c r="J446" s="81"/>
      <c r="L446" s="76"/>
      <c r="M446" s="181"/>
      <c r="N446" s="76"/>
    </row>
    <row r="447" spans="2:14" ht="25.5" customHeight="1" thickBot="1" x14ac:dyDescent="0.25">
      <c r="B447" s="77"/>
      <c r="C447" s="83" t="str">
        <f>IF(E446&lt;&gt;"Yes","","Please provide details.")</f>
        <v/>
      </c>
      <c r="D447" s="83"/>
      <c r="E447" s="243"/>
      <c r="F447" s="76"/>
      <c r="H447" s="76"/>
      <c r="I447" s="102" t="str">
        <f>IF(AND(C447&lt;&gt;"",E447=""),"Information needed","")</f>
        <v/>
      </c>
      <c r="J447" s="81"/>
      <c r="L447" s="76"/>
      <c r="M447" s="152" t="s">
        <v>141</v>
      </c>
      <c r="N447" s="76"/>
    </row>
    <row r="448" spans="2:14" x14ac:dyDescent="0.2">
      <c r="B448" s="77"/>
      <c r="C448" s="78"/>
      <c r="D448" s="78"/>
      <c r="E448" s="397"/>
      <c r="F448" s="76"/>
      <c r="H448" s="76"/>
      <c r="I448" s="102"/>
      <c r="J448" s="81"/>
      <c r="L448" s="76"/>
      <c r="M448" s="76"/>
      <c r="N448" s="76"/>
    </row>
    <row r="449" spans="1:14" ht="18" x14ac:dyDescent="0.2">
      <c r="B449" s="77"/>
      <c r="C449" s="240" t="s">
        <v>63</v>
      </c>
      <c r="D449" s="240"/>
      <c r="E449" s="240"/>
      <c r="F449" s="78"/>
      <c r="G449" s="70"/>
      <c r="H449" s="78"/>
      <c r="I449" s="102"/>
      <c r="J449" s="89"/>
      <c r="L449" s="87"/>
      <c r="M449" s="240" t="s">
        <v>63</v>
      </c>
      <c r="N449" s="87"/>
    </row>
    <row r="450" spans="1:14" ht="13.5" customHeight="1" thickBot="1" x14ac:dyDescent="0.25">
      <c r="B450" s="77"/>
      <c r="C450" s="76"/>
      <c r="D450" s="76"/>
      <c r="E450" s="408"/>
      <c r="F450" s="76"/>
      <c r="H450" s="76"/>
      <c r="I450" s="102"/>
      <c r="J450" s="81"/>
      <c r="L450" s="76"/>
      <c r="M450" s="476" t="s">
        <v>467</v>
      </c>
      <c r="N450" s="76"/>
    </row>
    <row r="451" spans="1:14" x14ac:dyDescent="0.2">
      <c r="B451" s="77"/>
      <c r="C451" s="78" t="s">
        <v>71</v>
      </c>
      <c r="D451" s="78"/>
      <c r="E451" s="409"/>
      <c r="F451" s="76"/>
      <c r="H451" s="76"/>
      <c r="I451" s="102" t="str">
        <f t="shared" ref="I451" si="54">IF(OR($E$418="Cancelled",$E$418="Postponed, see Future Events for info",E451&lt;&gt;""), "", "Information needed")</f>
        <v>Information needed</v>
      </c>
      <c r="J451" s="81"/>
      <c r="L451" s="76"/>
      <c r="M451" s="476"/>
      <c r="N451" s="76"/>
    </row>
    <row r="452" spans="1:14" ht="13.5" thickBot="1" x14ac:dyDescent="0.25">
      <c r="A452" s="340"/>
      <c r="B452" s="77"/>
      <c r="C452" s="418" t="str">
        <f>IF(E451&lt;&gt;"Red","","Did you submit a declaration form for your red risk assessment?")</f>
        <v/>
      </c>
      <c r="D452" s="83"/>
      <c r="E452" s="243"/>
      <c r="F452" s="76"/>
      <c r="H452" s="76"/>
      <c r="I452" s="102" t="str">
        <f>IF(AND(C452&lt;&gt;"",E452=""), "Information needed","")</f>
        <v/>
      </c>
      <c r="J452" s="81"/>
      <c r="K452" s="340"/>
      <c r="L452" s="76"/>
      <c r="M452" s="476"/>
      <c r="N452" s="76"/>
    </row>
    <row r="453" spans="1:14" ht="13.5" thickBot="1" x14ac:dyDescent="0.25">
      <c r="B453" s="77"/>
      <c r="C453" s="78"/>
      <c r="D453" s="78"/>
      <c r="E453" s="397"/>
      <c r="F453" s="76"/>
      <c r="H453" s="76"/>
      <c r="I453" s="102"/>
      <c r="J453" s="81"/>
      <c r="L453" s="76"/>
      <c r="M453" s="476"/>
      <c r="N453" s="76"/>
    </row>
    <row r="454" spans="1:14" x14ac:dyDescent="0.2">
      <c r="B454" s="77"/>
      <c r="C454" s="78" t="s">
        <v>255</v>
      </c>
      <c r="D454" s="78"/>
      <c r="E454" s="410"/>
      <c r="F454" s="76"/>
      <c r="H454" s="76"/>
      <c r="I454" s="102" t="str">
        <f t="shared" ref="I454" si="55">IF(OR($E$418="Cancelled",$E$418="Postponed, see Future Events for info",E454&lt;&gt;""), "", "Information needed")</f>
        <v>Information needed</v>
      </c>
      <c r="J454" s="81"/>
      <c r="L454" s="76"/>
      <c r="M454" s="476"/>
      <c r="N454" s="88"/>
    </row>
    <row r="455" spans="1:14" ht="13.5" thickBot="1" x14ac:dyDescent="0.25">
      <c r="B455" s="77"/>
      <c r="C455" s="419" t="str">
        <f>IF(E454&lt;&gt;"Yes","","Did your event comply with Rule 8.3 of the member network rules?")</f>
        <v/>
      </c>
      <c r="D455" s="83"/>
      <c r="E455" s="243"/>
      <c r="F455" s="76"/>
      <c r="H455" s="76"/>
      <c r="I455" s="102" t="str">
        <f>IF(AND(C455&lt;&gt;"",E455=""), "Information needed","")</f>
        <v/>
      </c>
      <c r="J455" s="81"/>
      <c r="L455" s="76"/>
      <c r="M455" s="476"/>
      <c r="N455" s="88"/>
    </row>
    <row r="456" spans="1:14" ht="13.5" thickBot="1" x14ac:dyDescent="0.25">
      <c r="B456" s="77"/>
      <c r="C456" s="83"/>
      <c r="D456" s="83"/>
      <c r="E456" s="411"/>
      <c r="F456" s="76"/>
      <c r="H456" s="76"/>
      <c r="I456" s="102"/>
      <c r="J456" s="81"/>
      <c r="L456" s="76"/>
      <c r="M456" s="476"/>
      <c r="N456" s="88"/>
    </row>
    <row r="457" spans="1:14" ht="33" customHeight="1" thickBot="1" x14ac:dyDescent="0.25">
      <c r="B457" s="77"/>
      <c r="C457" s="100" t="s">
        <v>197</v>
      </c>
      <c r="D457" s="100"/>
      <c r="E457" s="241"/>
      <c r="F457" s="76"/>
      <c r="H457" s="76"/>
      <c r="I457" s="106" t="str">
        <f>IF(OR($E$418="Cancelled",$E$418="Postponed, see Future Events for info",E457&lt;&gt;""), "", "Optional")</f>
        <v>Optional</v>
      </c>
      <c r="J457" s="81"/>
      <c r="L457" s="76"/>
      <c r="M457" s="152" t="s">
        <v>254</v>
      </c>
      <c r="N457" s="88"/>
    </row>
    <row r="458" spans="1:14" x14ac:dyDescent="0.2">
      <c r="B458" s="77"/>
      <c r="C458" s="76"/>
      <c r="D458" s="76"/>
      <c r="E458" s="411"/>
      <c r="F458" s="76"/>
      <c r="H458" s="76"/>
      <c r="I458" s="102"/>
      <c r="J458" s="81"/>
      <c r="L458" s="76"/>
      <c r="M458" s="99"/>
      <c r="N458" s="76"/>
    </row>
    <row r="459" spans="1:14" ht="18" x14ac:dyDescent="0.25">
      <c r="B459" s="77"/>
      <c r="C459" s="238" t="s">
        <v>72</v>
      </c>
      <c r="D459" s="238"/>
      <c r="E459" s="238"/>
      <c r="F459" s="76"/>
      <c r="H459" s="76"/>
      <c r="I459" s="102"/>
      <c r="J459" s="81"/>
      <c r="L459" s="76"/>
      <c r="M459" s="240" t="s">
        <v>72</v>
      </c>
      <c r="N459" s="76"/>
    </row>
    <row r="460" spans="1:14" x14ac:dyDescent="0.2">
      <c r="B460" s="77"/>
      <c r="C460" s="78"/>
      <c r="D460" s="78"/>
      <c r="E460" s="397"/>
      <c r="F460" s="76"/>
      <c r="H460" s="76"/>
      <c r="I460" s="102"/>
      <c r="J460" s="81"/>
      <c r="L460" s="76"/>
      <c r="M460" s="476" t="s">
        <v>243</v>
      </c>
      <c r="N460" s="76"/>
    </row>
    <row r="461" spans="1:14" ht="13.5" thickBot="1" x14ac:dyDescent="0.25">
      <c r="B461" s="77"/>
      <c r="C461" s="78" t="s">
        <v>388</v>
      </c>
      <c r="D461" s="78"/>
      <c r="E461" s="397"/>
      <c r="F461" s="76"/>
      <c r="H461" s="76"/>
      <c r="I461" s="102"/>
      <c r="J461" s="81"/>
      <c r="L461" s="76"/>
      <c r="M461" s="476"/>
      <c r="N461" s="76"/>
    </row>
    <row r="462" spans="1:14" x14ac:dyDescent="0.2">
      <c r="B462" s="77"/>
      <c r="C462" s="153" t="s">
        <v>77</v>
      </c>
      <c r="D462" s="153"/>
      <c r="E462" s="398"/>
      <c r="F462" s="76"/>
      <c r="H462" s="76"/>
      <c r="I462" s="102" t="str">
        <f t="shared" ref="I462:I467" si="56">IF(OR($E$418="Cancelled",$E$418="Postponed, see Future Events for info",E462&lt;&gt;""), "", "Information needed")</f>
        <v>Information needed</v>
      </c>
      <c r="J462" s="81"/>
      <c r="L462" s="76"/>
      <c r="M462" s="476"/>
      <c r="N462" s="76"/>
    </row>
    <row r="463" spans="1:14" x14ac:dyDescent="0.2">
      <c r="B463" s="77"/>
      <c r="C463" s="153" t="s">
        <v>78</v>
      </c>
      <c r="D463" s="153"/>
      <c r="E463" s="412"/>
      <c r="F463" s="76"/>
      <c r="H463" s="76"/>
      <c r="I463" s="102" t="str">
        <f t="shared" si="56"/>
        <v>Information needed</v>
      </c>
      <c r="J463" s="81"/>
      <c r="L463" s="76"/>
      <c r="M463" s="476"/>
      <c r="N463" s="76"/>
    </row>
    <row r="464" spans="1:14" x14ac:dyDescent="0.2">
      <c r="B464" s="77"/>
      <c r="C464" s="153" t="s">
        <v>80</v>
      </c>
      <c r="D464" s="153"/>
      <c r="E464" s="399"/>
      <c r="F464" s="76"/>
      <c r="H464" s="76"/>
      <c r="I464" s="102" t="str">
        <f t="shared" si="56"/>
        <v>Information needed</v>
      </c>
      <c r="J464" s="81"/>
      <c r="L464" s="76"/>
      <c r="M464" s="476"/>
      <c r="N464" s="76"/>
    </row>
    <row r="465" spans="1:14" ht="13.5" thickBot="1" x14ac:dyDescent="0.25">
      <c r="B465" s="77"/>
      <c r="C465" s="153" t="s">
        <v>79</v>
      </c>
      <c r="D465" s="153"/>
      <c r="E465" s="400"/>
      <c r="F465" s="76"/>
      <c r="H465" s="76"/>
      <c r="I465" s="102" t="str">
        <f t="shared" si="56"/>
        <v>Information needed</v>
      </c>
      <c r="J465" s="81"/>
      <c r="L465" s="76"/>
      <c r="M465" s="476"/>
      <c r="N465" s="76"/>
    </row>
    <row r="466" spans="1:14" ht="13.5" thickBot="1" x14ac:dyDescent="0.25">
      <c r="B466" s="77"/>
      <c r="C466" s="79"/>
      <c r="D466" s="79"/>
      <c r="E466" s="397"/>
      <c r="F466" s="76"/>
      <c r="H466" s="76"/>
      <c r="I466" s="102"/>
      <c r="J466" s="81"/>
      <c r="L466" s="76"/>
      <c r="M466" s="476"/>
      <c r="N466" s="76"/>
    </row>
    <row r="467" spans="1:14" x14ac:dyDescent="0.2">
      <c r="B467" s="77"/>
      <c r="C467" s="101" t="s">
        <v>73</v>
      </c>
      <c r="D467" s="101"/>
      <c r="E467" s="398"/>
      <c r="F467" s="76"/>
      <c r="H467" s="76"/>
      <c r="I467" s="102" t="str">
        <f t="shared" si="56"/>
        <v>Information needed</v>
      </c>
      <c r="J467" s="81"/>
      <c r="L467" s="76"/>
      <c r="M467" s="476"/>
      <c r="N467" s="76"/>
    </row>
    <row r="468" spans="1:14" ht="63.75" customHeight="1" thickBot="1" x14ac:dyDescent="0.25">
      <c r="B468" s="77"/>
      <c r="C468" s="83" t="str">
        <f>IF(E467&lt;&gt;"Yes","","Please provide details here")</f>
        <v/>
      </c>
      <c r="D468" s="83"/>
      <c r="E468" s="242"/>
      <c r="F468" s="130"/>
      <c r="G468" s="127"/>
      <c r="H468" s="130"/>
      <c r="I468" s="102" t="str">
        <f>IF(AND(C468&lt;&gt;"",E468=""), "Information needed","")</f>
        <v/>
      </c>
      <c r="J468" s="150"/>
      <c r="L468" s="76"/>
      <c r="M468" s="476"/>
      <c r="N468" s="76"/>
    </row>
    <row r="469" spans="1:14" ht="13.5" thickBot="1" x14ac:dyDescent="0.25">
      <c r="B469" s="77"/>
      <c r="C469" s="78"/>
      <c r="D469" s="78"/>
      <c r="E469" s="378"/>
      <c r="F469" s="76"/>
      <c r="H469" s="76"/>
      <c r="I469" s="102"/>
      <c r="J469" s="81"/>
      <c r="L469" s="76"/>
      <c r="M469" s="476"/>
      <c r="N469" s="76"/>
    </row>
    <row r="470" spans="1:14" ht="57" customHeight="1" thickBot="1" x14ac:dyDescent="0.25">
      <c r="B470" s="77"/>
      <c r="C470" s="100" t="s">
        <v>83</v>
      </c>
      <c r="D470" s="100"/>
      <c r="E470" s="241"/>
      <c r="F470" s="76"/>
      <c r="H470" s="76"/>
      <c r="I470" s="106" t="str">
        <f>IF(OR($E$418="Cancelled",$E$418="Postponed, see Future Events for info",E470&lt;&gt;""), "", "Optional")</f>
        <v>Optional</v>
      </c>
      <c r="J470" s="81"/>
      <c r="L470" s="76"/>
      <c r="M470" s="152" t="s">
        <v>118</v>
      </c>
      <c r="N470" s="76"/>
    </row>
    <row r="471" spans="1:14" x14ac:dyDescent="0.2">
      <c r="B471" s="77"/>
      <c r="C471" s="78"/>
      <c r="D471" s="78"/>
      <c r="E471" s="397"/>
      <c r="F471" s="76"/>
      <c r="H471" s="76"/>
      <c r="I471" s="102"/>
      <c r="J471" s="81"/>
      <c r="L471" s="76"/>
      <c r="M471" s="78"/>
      <c r="N471" s="76"/>
    </row>
    <row r="472" spans="1:14" ht="13.5" thickBot="1" x14ac:dyDescent="0.25">
      <c r="C472" s="71"/>
      <c r="D472" s="95"/>
      <c r="I472" s="105"/>
      <c r="J472" s="92"/>
      <c r="M472" s="71"/>
    </row>
    <row r="473" spans="1:14" s="172" customFormat="1" ht="21.75" customHeight="1" thickBot="1" x14ac:dyDescent="0.25">
      <c r="C473" s="166" t="s">
        <v>420</v>
      </c>
      <c r="D473" s="247"/>
      <c r="E473" s="414" t="s">
        <v>427</v>
      </c>
      <c r="I473" s="170"/>
      <c r="M473" s="166" t="s">
        <v>271</v>
      </c>
    </row>
    <row r="474" spans="1:14" x14ac:dyDescent="0.2">
      <c r="C474" s="96"/>
      <c r="D474" s="96"/>
      <c r="M474" s="96"/>
    </row>
    <row r="476" spans="1:14" x14ac:dyDescent="0.2">
      <c r="B476" s="77"/>
      <c r="C476" s="78"/>
      <c r="D476" s="78"/>
      <c r="E476" s="397"/>
      <c r="F476" s="76"/>
      <c r="H476" s="76"/>
      <c r="I476" s="103"/>
      <c r="J476" s="76"/>
      <c r="L476" s="76"/>
      <c r="M476" s="78"/>
      <c r="N476" s="76"/>
    </row>
    <row r="477" spans="1:14" ht="30.75" x14ac:dyDescent="0.2">
      <c r="A477" s="339">
        <v>8</v>
      </c>
      <c r="B477" s="74"/>
      <c r="C477" s="248" t="s">
        <v>369</v>
      </c>
      <c r="D477" s="248"/>
      <c r="E477" s="248"/>
      <c r="F477" s="249"/>
      <c r="G477" s="72"/>
      <c r="H477" s="73"/>
      <c r="I477" s="236" t="str">
        <f>IF(COUNTIF(I481:I537,"Information needed")&lt;1,"Complete","Incomplete")</f>
        <v>Incomplete</v>
      </c>
      <c r="J477" s="91"/>
      <c r="K477" s="339">
        <v>8</v>
      </c>
      <c r="L477" s="73"/>
      <c r="M477" s="175" t="s">
        <v>284</v>
      </c>
      <c r="N477" s="73"/>
    </row>
    <row r="478" spans="1:14" x14ac:dyDescent="0.2">
      <c r="B478" s="77"/>
      <c r="C478" s="78"/>
      <c r="D478" s="78"/>
      <c r="E478" s="397"/>
      <c r="F478" s="76"/>
      <c r="H478" s="76"/>
      <c r="I478" s="103"/>
      <c r="J478" s="76"/>
      <c r="L478" s="76"/>
      <c r="M478" s="78"/>
      <c r="N478" s="76"/>
    </row>
    <row r="479" spans="1:14" ht="18" x14ac:dyDescent="0.25">
      <c r="B479" s="77"/>
      <c r="C479" s="238" t="s">
        <v>70</v>
      </c>
      <c r="D479" s="238"/>
      <c r="E479" s="237"/>
      <c r="F479" s="76"/>
      <c r="H479" s="76"/>
      <c r="I479" s="103"/>
      <c r="J479" s="76"/>
      <c r="L479" s="76"/>
      <c r="M479" s="239" t="s">
        <v>340</v>
      </c>
      <c r="N479" s="76"/>
    </row>
    <row r="480" spans="1:14" ht="13.5" thickBot="1" x14ac:dyDescent="0.25">
      <c r="B480" s="77"/>
      <c r="C480" s="78"/>
      <c r="D480" s="78"/>
      <c r="E480" s="397"/>
      <c r="F480" s="76"/>
      <c r="H480" s="76"/>
      <c r="I480" s="103"/>
      <c r="J480" s="76"/>
      <c r="L480" s="76"/>
      <c r="M480" s="180"/>
      <c r="N480" s="76"/>
    </row>
    <row r="481" spans="2:14" x14ac:dyDescent="0.2">
      <c r="B481" s="77"/>
      <c r="C481" s="80" t="s">
        <v>15</v>
      </c>
      <c r="D481" s="80"/>
      <c r="E481" s="398"/>
      <c r="F481" s="76"/>
      <c r="H481" s="76"/>
      <c r="I481" s="102" t="str">
        <f>IF(OR($E$485="Cancelled",$E$485="Postponed, see Future Events for info",E481&lt;&gt;""), "", "Information needed")</f>
        <v>Information needed</v>
      </c>
      <c r="J481" s="81"/>
      <c r="L481" s="76"/>
      <c r="M481" s="476" t="s">
        <v>344</v>
      </c>
      <c r="N481" s="76"/>
    </row>
    <row r="482" spans="2:14" x14ac:dyDescent="0.2">
      <c r="B482" s="77"/>
      <c r="C482" s="80" t="s">
        <v>53</v>
      </c>
      <c r="D482" s="80"/>
      <c r="E482" s="399"/>
      <c r="F482" s="76"/>
      <c r="H482" s="76"/>
      <c r="I482" s="102" t="str">
        <f>IF(OR($E$485="Cancelled",$E$485="Postponed, see Future Events for info",E482&lt;&gt;""), "", "Information needed")</f>
        <v>Information needed</v>
      </c>
      <c r="J482" s="81"/>
      <c r="L482" s="76"/>
      <c r="M482" s="476"/>
      <c r="N482" s="76"/>
    </row>
    <row r="483" spans="2:14" ht="13.5" thickBot="1" x14ac:dyDescent="0.25">
      <c r="B483" s="77"/>
      <c r="C483" s="80" t="s">
        <v>119</v>
      </c>
      <c r="D483" s="80"/>
      <c r="E483" s="400"/>
      <c r="F483" s="76"/>
      <c r="H483" s="76"/>
      <c r="I483" s="102" t="str">
        <f>IF(OR($E$485="Cancelled",$E$485="Postponed, see Future Events for info",E483&lt;&gt;""), "", "Information needed")</f>
        <v>Information needed</v>
      </c>
      <c r="J483" s="81"/>
      <c r="L483" s="76"/>
      <c r="M483" s="476"/>
      <c r="N483" s="76"/>
    </row>
    <row r="484" spans="2:14" ht="13.5" thickBot="1" x14ac:dyDescent="0.25">
      <c r="B484" s="77"/>
      <c r="C484" s="80"/>
      <c r="D484" s="80"/>
      <c r="E484" s="397"/>
      <c r="F484" s="76"/>
      <c r="H484" s="76"/>
      <c r="I484" s="102"/>
      <c r="J484" s="81"/>
      <c r="L484" s="76"/>
      <c r="M484" s="476"/>
      <c r="N484" s="76"/>
    </row>
    <row r="485" spans="2:14" ht="13.5" thickBot="1" x14ac:dyDescent="0.25">
      <c r="B485" s="77"/>
      <c r="C485" s="80" t="s">
        <v>59</v>
      </c>
      <c r="D485" s="80"/>
      <c r="E485" s="401"/>
      <c r="F485" s="76"/>
      <c r="H485" s="76"/>
      <c r="I485" s="102" t="str">
        <f>IF(OR($E$485="Cancelled",$E$485="Postponed, see Future Events for info",E485&lt;&gt;""), "", "Information needed")</f>
        <v>Information needed</v>
      </c>
      <c r="J485" s="81"/>
      <c r="L485" s="76"/>
      <c r="M485" s="476"/>
      <c r="N485" s="76"/>
    </row>
    <row r="486" spans="2:14" ht="13.5" thickBot="1" x14ac:dyDescent="0.25">
      <c r="B486" s="77"/>
      <c r="C486" s="80"/>
      <c r="D486" s="80"/>
      <c r="E486" s="397"/>
      <c r="F486" s="76"/>
      <c r="H486" s="76"/>
      <c r="I486" s="102"/>
      <c r="J486" s="81"/>
      <c r="L486" s="76"/>
      <c r="M486" s="476"/>
      <c r="N486" s="76"/>
    </row>
    <row r="487" spans="2:14" x14ac:dyDescent="0.2">
      <c r="B487" s="77"/>
      <c r="C487" s="80" t="s">
        <v>341</v>
      </c>
      <c r="D487" s="80"/>
      <c r="E487" s="398"/>
      <c r="F487" s="76"/>
      <c r="H487" s="76"/>
      <c r="I487" s="102" t="str">
        <f t="shared" ref="I487" si="57">IF(OR($E$485="Cancelled",$E$485="Postponed, see Future Events for info",E487&lt;&gt;""), "", "Information needed")</f>
        <v>Information needed</v>
      </c>
      <c r="J487" s="81"/>
      <c r="L487" s="76"/>
      <c r="M487" s="476"/>
      <c r="N487" s="76"/>
    </row>
    <row r="488" spans="2:14" ht="13.5" thickBot="1" x14ac:dyDescent="0.25">
      <c r="B488" s="77"/>
      <c r="C488" s="343" t="str">
        <f>IF(E487&lt;&gt;"Yes","","If yes, how many times did you run this event/ how many events were in the series?")</f>
        <v/>
      </c>
      <c r="D488" s="80"/>
      <c r="E488" s="400"/>
      <c r="F488" s="84"/>
      <c r="G488" s="208"/>
      <c r="H488" s="84"/>
      <c r="I488" s="102" t="str">
        <f>IF(AND(C488&lt;&gt;"",E488=""), "Information needed","")</f>
        <v/>
      </c>
      <c r="J488" s="81"/>
      <c r="L488" s="76"/>
      <c r="M488" s="244"/>
      <c r="N488" s="76"/>
    </row>
    <row r="489" spans="2:14" ht="13.5" customHeight="1" thickBot="1" x14ac:dyDescent="0.25">
      <c r="B489" s="77"/>
      <c r="C489" s="80"/>
      <c r="D489" s="80"/>
      <c r="E489" s="402"/>
      <c r="F489" s="76"/>
      <c r="H489" s="76"/>
      <c r="I489" s="102"/>
      <c r="J489" s="81"/>
      <c r="L489" s="76"/>
      <c r="M489" s="449" t="s">
        <v>470</v>
      </c>
      <c r="N489" s="76"/>
    </row>
    <row r="490" spans="2:14" x14ac:dyDescent="0.2">
      <c r="B490" s="77"/>
      <c r="C490" s="80" t="str">
        <f>IF(E487&lt;&gt;"Yes","Start date","Date of first event")</f>
        <v>Start date</v>
      </c>
      <c r="D490" s="80"/>
      <c r="E490" s="403"/>
      <c r="F490" s="76"/>
      <c r="H490" s="76"/>
      <c r="I490" s="102" t="str">
        <f>IF(OR($E$485="Cancelled",$E$485="Postponed, see Future Events for info",E490&lt;&gt;""), "", "Information needed")</f>
        <v>Information needed</v>
      </c>
      <c r="J490" s="81"/>
      <c r="L490" s="76"/>
      <c r="M490" s="449"/>
      <c r="N490" s="76"/>
    </row>
    <row r="491" spans="2:14" ht="13.5" thickBot="1" x14ac:dyDescent="0.25">
      <c r="B491" s="77"/>
      <c r="C491" s="80" t="str">
        <f>IF(E487&lt;&gt;"Yes","End date","Date of last event")</f>
        <v>End date</v>
      </c>
      <c r="D491" s="80"/>
      <c r="E491" s="404"/>
      <c r="F491" s="76"/>
      <c r="H491" s="76"/>
      <c r="I491" s="102" t="str">
        <f>IF(OR($E$485="Cancelled",$E$485="Postponed, see Future Events for info",E491&lt;&gt;""), "", "Information needed")</f>
        <v>Information needed</v>
      </c>
      <c r="J491" s="81"/>
      <c r="L491" s="76"/>
      <c r="M491" s="449"/>
      <c r="N491" s="76"/>
    </row>
    <row r="492" spans="2:14" ht="13.5" thickBot="1" x14ac:dyDescent="0.25">
      <c r="B492" s="77"/>
      <c r="C492" s="80"/>
      <c r="D492" s="80"/>
      <c r="E492" s="397"/>
      <c r="F492" s="76"/>
      <c r="H492" s="76"/>
      <c r="I492" s="102"/>
      <c r="J492" s="81"/>
      <c r="L492" s="76"/>
      <c r="M492" s="449"/>
      <c r="N492" s="76"/>
    </row>
    <row r="493" spans="2:14" x14ac:dyDescent="0.2">
      <c r="B493" s="77"/>
      <c r="C493" s="80" t="s">
        <v>60</v>
      </c>
      <c r="D493" s="80"/>
      <c r="E493" s="398"/>
      <c r="F493" s="76"/>
      <c r="H493" s="76"/>
      <c r="I493" s="102" t="str">
        <f t="shared" ref="I493" si="58">IF(OR($E$485="Cancelled",$E$485="Postponed, see Future Events for info",E493&lt;&gt;""), "", "Information needed")</f>
        <v>Information needed</v>
      </c>
      <c r="J493" s="81"/>
      <c r="L493" s="76"/>
      <c r="M493" s="449"/>
      <c r="N493" s="76"/>
    </row>
    <row r="494" spans="2:14" ht="13.5" thickBot="1" x14ac:dyDescent="0.25">
      <c r="B494" s="77"/>
      <c r="C494" s="80" t="s">
        <v>81</v>
      </c>
      <c r="D494" s="80"/>
      <c r="E494" s="400"/>
      <c r="F494" s="76"/>
      <c r="H494" s="76"/>
      <c r="I494" s="106" t="str">
        <f>IF(OR($E$485="Cancelled",$E$485="Postponed, see Future Events for info",E494&lt;&gt;""), "", "Optional")</f>
        <v>Optional</v>
      </c>
      <c r="J494" s="81"/>
      <c r="L494" s="76"/>
      <c r="M494" s="475" t="s">
        <v>417</v>
      </c>
      <c r="N494" s="76"/>
    </row>
    <row r="495" spans="2:14" ht="13.5" thickBot="1" x14ac:dyDescent="0.25">
      <c r="B495" s="77"/>
      <c r="C495" s="80"/>
      <c r="D495" s="80"/>
      <c r="E495" s="397"/>
      <c r="F495" s="76"/>
      <c r="H495" s="76"/>
      <c r="I495" s="102"/>
      <c r="J495" s="81"/>
      <c r="L495" s="76"/>
      <c r="M495" s="475"/>
      <c r="N495" s="76"/>
    </row>
    <row r="496" spans="2:14" ht="12.75" customHeight="1" x14ac:dyDescent="0.2">
      <c r="B496" s="77"/>
      <c r="C496" s="80" t="s">
        <v>61</v>
      </c>
      <c r="D496" s="80"/>
      <c r="E496" s="398"/>
      <c r="F496" s="76"/>
      <c r="H496" s="76"/>
      <c r="I496" s="102" t="str">
        <f t="shared" ref="I496" si="59">IF(OR($E$485="Cancelled",$E$485="Postponed, see Future Events for info",E496&lt;&gt;""), "", "Information needed")</f>
        <v>Information needed</v>
      </c>
      <c r="J496" s="81"/>
      <c r="L496" s="76"/>
      <c r="M496" s="476" t="s">
        <v>485</v>
      </c>
      <c r="N496" s="76"/>
    </row>
    <row r="497" spans="2:14" ht="13.5" thickBot="1" x14ac:dyDescent="0.25">
      <c r="B497" s="77"/>
      <c r="C497" s="80" t="s">
        <v>82</v>
      </c>
      <c r="D497" s="80"/>
      <c r="E497" s="400"/>
      <c r="F497" s="76"/>
      <c r="H497" s="76"/>
      <c r="I497" s="106" t="str">
        <f>IF(OR($E$485="Cancelled",$E$485="Postponed, see Future Events for info",E497&lt;&gt;""), "", "Optional")</f>
        <v>Optional</v>
      </c>
      <c r="J497" s="81"/>
      <c r="L497" s="76"/>
      <c r="M497" s="476"/>
      <c r="N497" s="76"/>
    </row>
    <row r="498" spans="2:14" ht="13.5" thickBot="1" x14ac:dyDescent="0.25">
      <c r="B498" s="77"/>
      <c r="C498" s="80"/>
      <c r="D498" s="80"/>
      <c r="E498" s="397"/>
      <c r="F498" s="76"/>
      <c r="H498" s="76"/>
      <c r="I498" s="102"/>
      <c r="J498" s="81"/>
      <c r="L498" s="76"/>
      <c r="M498" s="476"/>
      <c r="N498" s="76"/>
    </row>
    <row r="499" spans="2:14" ht="13.5" thickBot="1" x14ac:dyDescent="0.25">
      <c r="B499" s="77"/>
      <c r="C499" s="80" t="str">
        <f>IF(E487&lt;&gt;"Yes","Number of attendees (approx.)","Number of attendees (average number per event)")</f>
        <v>Number of attendees (approx.)</v>
      </c>
      <c r="D499" s="80"/>
      <c r="E499" s="401"/>
      <c r="F499" s="76"/>
      <c r="H499" s="76"/>
      <c r="I499" s="102" t="str">
        <f t="shared" ref="I499" si="60">IF(OR($E$485="Cancelled",$E$485="Postponed, see Future Events for info",E499&lt;&gt;""), "", "Information needed")</f>
        <v>Information needed</v>
      </c>
      <c r="J499" s="81"/>
      <c r="L499" s="76"/>
      <c r="M499" s="476"/>
      <c r="N499" s="76"/>
    </row>
    <row r="500" spans="2:14" ht="13.5" thickBot="1" x14ac:dyDescent="0.25">
      <c r="B500" s="77"/>
      <c r="C500" s="80"/>
      <c r="D500" s="80"/>
      <c r="E500" s="405"/>
      <c r="F500" s="76"/>
      <c r="H500" s="76"/>
      <c r="I500" s="102"/>
      <c r="J500" s="81"/>
      <c r="L500" s="76"/>
      <c r="M500" s="476"/>
      <c r="N500" s="76"/>
    </row>
    <row r="501" spans="2:14" ht="39" thickBot="1" x14ac:dyDescent="0.25">
      <c r="B501" s="77"/>
      <c r="C501" s="344" t="s">
        <v>468</v>
      </c>
      <c r="D501" s="80"/>
      <c r="E501" s="241"/>
      <c r="F501" s="76"/>
      <c r="H501" s="76"/>
      <c r="I501" s="106" t="str">
        <f>IF(OR($E$485="Cancelled",$E$485="Postponed, see Future Events for info",E501&lt;&gt;""), "", "Optional")</f>
        <v>Optional</v>
      </c>
      <c r="J501" s="81"/>
      <c r="L501" s="76"/>
      <c r="M501" s="476"/>
      <c r="N501" s="76"/>
    </row>
    <row r="502" spans="2:14" x14ac:dyDescent="0.2">
      <c r="B502" s="77"/>
      <c r="C502" s="80"/>
      <c r="D502" s="80"/>
      <c r="E502" s="402"/>
      <c r="F502" s="76"/>
      <c r="H502" s="76"/>
      <c r="I502" s="102"/>
      <c r="J502" s="81"/>
      <c r="L502" s="76"/>
      <c r="M502" s="180"/>
      <c r="N502" s="76"/>
    </row>
    <row r="503" spans="2:14" ht="18" x14ac:dyDescent="0.25">
      <c r="B503" s="77"/>
      <c r="C503" s="238" t="s">
        <v>140</v>
      </c>
      <c r="D503" s="80"/>
      <c r="E503" s="237"/>
      <c r="F503" s="76"/>
      <c r="H503" s="76"/>
      <c r="I503" s="102"/>
      <c r="J503" s="81"/>
      <c r="L503" s="76"/>
      <c r="M503" s="240" t="s">
        <v>140</v>
      </c>
      <c r="N503" s="76"/>
    </row>
    <row r="504" spans="2:14" ht="13.5" thickBot="1" x14ac:dyDescent="0.25">
      <c r="B504" s="77"/>
      <c r="C504" s="83"/>
      <c r="D504" s="80"/>
      <c r="E504" s="406"/>
      <c r="F504" s="76"/>
      <c r="H504" s="76"/>
      <c r="I504" s="102"/>
      <c r="J504" s="81"/>
      <c r="L504" s="76"/>
      <c r="M504" s="78"/>
      <c r="N504" s="76"/>
    </row>
    <row r="505" spans="2:14" x14ac:dyDescent="0.2">
      <c r="B505" s="77"/>
      <c r="C505" s="416" t="s">
        <v>466</v>
      </c>
      <c r="D505" s="416"/>
      <c r="E505" s="398"/>
      <c r="F505" s="76"/>
      <c r="H505" s="76"/>
      <c r="I505" s="102" t="str">
        <f>IF(OR(E485="Postponed, see Future Events for info",E505&lt;&gt;""), "", "Information needed")</f>
        <v>Information needed</v>
      </c>
      <c r="J505" s="81"/>
      <c r="L505" s="76"/>
      <c r="M505" s="476" t="s">
        <v>342</v>
      </c>
      <c r="N505" s="76"/>
    </row>
    <row r="506" spans="2:14" ht="13.5" thickBot="1" x14ac:dyDescent="0.25">
      <c r="B506" s="77"/>
      <c r="C506" s="416" t="s">
        <v>345</v>
      </c>
      <c r="D506" s="416"/>
      <c r="E506" s="400"/>
      <c r="F506" s="76"/>
      <c r="H506" s="76"/>
      <c r="I506" s="102" t="str">
        <f>IF(OR(E485="Cancelled",E485="Postponed, see Future Events for info",E506&lt;&gt;""), "", "Information needed")</f>
        <v>Information needed</v>
      </c>
      <c r="J506" s="85"/>
      <c r="L506" s="76"/>
      <c r="M506" s="476"/>
      <c r="N506" s="76"/>
    </row>
    <row r="507" spans="2:14" ht="13.5" thickBot="1" x14ac:dyDescent="0.25">
      <c r="B507" s="77"/>
      <c r="C507" s="416"/>
      <c r="D507" s="416"/>
      <c r="E507" s="402"/>
      <c r="F507" s="84"/>
      <c r="G507" s="208"/>
      <c r="H507" s="84"/>
      <c r="I507" s="102"/>
      <c r="J507" s="81"/>
      <c r="L507" s="76"/>
      <c r="M507" s="476"/>
      <c r="N507" s="76"/>
    </row>
    <row r="508" spans="2:14" x14ac:dyDescent="0.2">
      <c r="B508" s="77"/>
      <c r="C508" s="416" t="s">
        <v>122</v>
      </c>
      <c r="D508" s="416"/>
      <c r="E508" s="407"/>
      <c r="F508" s="76"/>
      <c r="H508" s="76"/>
      <c r="I508" s="102" t="str">
        <f>IF(OR(E485="Postponed, see Future Events for info",E508&lt;&gt;""), "", "Information needed")</f>
        <v>Information needed</v>
      </c>
      <c r="J508" s="81"/>
      <c r="L508" s="76"/>
      <c r="M508" s="476"/>
      <c r="N508" s="76"/>
    </row>
    <row r="509" spans="2:14" ht="13.5" thickBot="1" x14ac:dyDescent="0.25">
      <c r="B509" s="77"/>
      <c r="C509" s="83" t="str">
        <f>IF(E508&lt;&gt;"Yes","","Was the contract reviewed by the RSC Legal team?")</f>
        <v/>
      </c>
      <c r="D509" s="83"/>
      <c r="E509" s="242"/>
      <c r="F509" s="76"/>
      <c r="H509" s="76"/>
      <c r="I509" s="102" t="str">
        <f>IF(AND(C509&lt;&gt;"",E509=""), "Information needed","")</f>
        <v/>
      </c>
      <c r="J509" s="81"/>
      <c r="L509" s="76"/>
      <c r="M509" s="476"/>
      <c r="N509" s="76"/>
    </row>
    <row r="510" spans="2:14" ht="13.5" thickBot="1" x14ac:dyDescent="0.25">
      <c r="B510" s="77"/>
      <c r="C510" s="76"/>
      <c r="D510" s="76"/>
      <c r="E510" s="402"/>
      <c r="F510" s="76"/>
      <c r="H510" s="76"/>
      <c r="I510" s="102"/>
      <c r="J510" s="81"/>
      <c r="L510" s="76"/>
      <c r="M510" s="476"/>
      <c r="N510" s="76"/>
    </row>
    <row r="511" spans="2:14" ht="13.5" thickBot="1" x14ac:dyDescent="0.25">
      <c r="B511" s="77"/>
      <c r="C511" s="416" t="s">
        <v>123</v>
      </c>
      <c r="D511" s="416"/>
      <c r="E511" s="401"/>
      <c r="F511" s="76"/>
      <c r="H511" s="76"/>
      <c r="I511" s="102" t="str">
        <f t="shared" ref="I511" si="61">IF(OR($E$485="Cancelled",$E$485="Postponed, see Future Events for info",E511&lt;&gt;""), "", "Information needed")</f>
        <v>Information needed</v>
      </c>
      <c r="J511" s="81"/>
      <c r="L511" s="76"/>
      <c r="M511" s="476"/>
      <c r="N511" s="76"/>
    </row>
    <row r="512" spans="2:14" ht="13.5" thickBot="1" x14ac:dyDescent="0.25">
      <c r="B512" s="77"/>
      <c r="C512" s="82"/>
      <c r="D512" s="82"/>
      <c r="E512" s="402"/>
      <c r="F512" s="76"/>
      <c r="H512" s="76"/>
      <c r="I512" s="102"/>
      <c r="J512" s="81"/>
      <c r="L512" s="76"/>
      <c r="M512" s="476"/>
      <c r="N512" s="76"/>
    </row>
    <row r="513" spans="1:14" x14ac:dyDescent="0.2">
      <c r="B513" s="77"/>
      <c r="C513" s="416" t="s">
        <v>126</v>
      </c>
      <c r="D513" s="416"/>
      <c r="E513" s="398"/>
      <c r="F513" s="76"/>
      <c r="H513" s="76"/>
      <c r="I513" s="102" t="str">
        <f t="shared" ref="I513" si="62">IF(OR($E$485="Cancelled",$E$485="Postponed, see Future Events for info",E513&lt;&gt;""), "", "Information needed")</f>
        <v>Information needed</v>
      </c>
      <c r="J513" s="81"/>
      <c r="L513" s="76"/>
      <c r="M513" s="181"/>
      <c r="N513" s="76"/>
    </row>
    <row r="514" spans="1:14" ht="26.25" customHeight="1" thickBot="1" x14ac:dyDescent="0.25">
      <c r="B514" s="77"/>
      <c r="C514" s="83" t="str">
        <f>IF(E513&lt;&gt;"Yes","","Please provide details.")</f>
        <v/>
      </c>
      <c r="D514" s="83"/>
      <c r="E514" s="243"/>
      <c r="F514" s="76"/>
      <c r="H514" s="76"/>
      <c r="I514" s="102" t="str">
        <f>IF(AND(C514&lt;&gt;"",E514=""),"Information needed","")</f>
        <v/>
      </c>
      <c r="J514" s="81"/>
      <c r="L514" s="76"/>
      <c r="M514" s="152" t="s">
        <v>141</v>
      </c>
      <c r="N514" s="76"/>
    </row>
    <row r="515" spans="1:14" x14ac:dyDescent="0.2">
      <c r="B515" s="77"/>
      <c r="C515" s="78"/>
      <c r="D515" s="78"/>
      <c r="E515" s="397"/>
      <c r="F515" s="76"/>
      <c r="H515" s="76"/>
      <c r="I515" s="102"/>
      <c r="J515" s="81"/>
      <c r="L515" s="76"/>
      <c r="M515" s="76"/>
      <c r="N515" s="76"/>
    </row>
    <row r="516" spans="1:14" ht="18" x14ac:dyDescent="0.2">
      <c r="B516" s="77"/>
      <c r="C516" s="240" t="s">
        <v>63</v>
      </c>
      <c r="D516" s="240"/>
      <c r="E516" s="240"/>
      <c r="F516" s="78"/>
      <c r="G516" s="70"/>
      <c r="H516" s="78"/>
      <c r="I516" s="102"/>
      <c r="J516" s="89"/>
      <c r="L516" s="87"/>
      <c r="M516" s="240" t="s">
        <v>63</v>
      </c>
      <c r="N516" s="87"/>
    </row>
    <row r="517" spans="1:14" ht="13.5" customHeight="1" thickBot="1" x14ac:dyDescent="0.25">
      <c r="B517" s="77"/>
      <c r="C517" s="76"/>
      <c r="D517" s="76"/>
      <c r="E517" s="408"/>
      <c r="F517" s="76"/>
      <c r="H517" s="76"/>
      <c r="I517" s="102"/>
      <c r="J517" s="81"/>
      <c r="L517" s="76"/>
      <c r="M517" s="476" t="s">
        <v>467</v>
      </c>
      <c r="N517" s="76"/>
    </row>
    <row r="518" spans="1:14" x14ac:dyDescent="0.2">
      <c r="B518" s="77"/>
      <c r="C518" s="78" t="s">
        <v>71</v>
      </c>
      <c r="D518" s="78"/>
      <c r="E518" s="409"/>
      <c r="F518" s="76"/>
      <c r="H518" s="76"/>
      <c r="I518" s="102" t="str">
        <f t="shared" ref="I518" si="63">IF(OR($E$485="Cancelled",$E$485="Postponed, see Future Events for info",E518&lt;&gt;""), "", "Information needed")</f>
        <v>Information needed</v>
      </c>
      <c r="J518" s="81"/>
      <c r="L518" s="76"/>
      <c r="M518" s="476"/>
      <c r="N518" s="76"/>
    </row>
    <row r="519" spans="1:14" ht="13.5" thickBot="1" x14ac:dyDescent="0.25">
      <c r="A519" s="340"/>
      <c r="B519" s="77"/>
      <c r="C519" s="418" t="str">
        <f>IF(E518&lt;&gt;"Red","","Did you submit a declaration form for your red risk assessment?")</f>
        <v/>
      </c>
      <c r="D519" s="83"/>
      <c r="E519" s="243"/>
      <c r="F519" s="76"/>
      <c r="H519" s="76"/>
      <c r="I519" s="102" t="str">
        <f>IF(AND(C519&lt;&gt;"",E519=""), "Information needed","")</f>
        <v/>
      </c>
      <c r="J519" s="81"/>
      <c r="K519" s="340"/>
      <c r="L519" s="76"/>
      <c r="M519" s="476"/>
      <c r="N519" s="76"/>
    </row>
    <row r="520" spans="1:14" ht="13.5" thickBot="1" x14ac:dyDescent="0.25">
      <c r="B520" s="77"/>
      <c r="C520" s="78"/>
      <c r="D520" s="78"/>
      <c r="E520" s="397"/>
      <c r="F520" s="76"/>
      <c r="H520" s="76"/>
      <c r="I520" s="102"/>
      <c r="J520" s="81"/>
      <c r="L520" s="76"/>
      <c r="M520" s="476"/>
      <c r="N520" s="76"/>
    </row>
    <row r="521" spans="1:14" x14ac:dyDescent="0.2">
      <c r="B521" s="77"/>
      <c r="C521" s="78" t="s">
        <v>255</v>
      </c>
      <c r="D521" s="78"/>
      <c r="E521" s="410"/>
      <c r="F521" s="76"/>
      <c r="H521" s="76"/>
      <c r="I521" s="102" t="str">
        <f t="shared" ref="I521" si="64">IF(OR($E$485="Cancelled",$E$485="Postponed, see Future Events for info",E521&lt;&gt;""), "", "Information needed")</f>
        <v>Information needed</v>
      </c>
      <c r="J521" s="81"/>
      <c r="L521" s="76"/>
      <c r="M521" s="476"/>
      <c r="N521" s="88"/>
    </row>
    <row r="522" spans="1:14" ht="13.5" thickBot="1" x14ac:dyDescent="0.25">
      <c r="B522" s="77"/>
      <c r="C522" s="419" t="str">
        <f>IF(E521&lt;&gt;"Yes","","Did your event comply with Rule 8.3 of the member network rules?")</f>
        <v/>
      </c>
      <c r="D522" s="83"/>
      <c r="E522" s="243"/>
      <c r="F522" s="76"/>
      <c r="H522" s="76"/>
      <c r="I522" s="102" t="str">
        <f>IF(AND(C522&lt;&gt;"",E522=""), "Information needed","")</f>
        <v/>
      </c>
      <c r="J522" s="81"/>
      <c r="L522" s="76"/>
      <c r="M522" s="476"/>
      <c r="N522" s="88"/>
    </row>
    <row r="523" spans="1:14" ht="13.5" thickBot="1" x14ac:dyDescent="0.25">
      <c r="B523" s="77"/>
      <c r="C523" s="83"/>
      <c r="D523" s="83"/>
      <c r="E523" s="411"/>
      <c r="F523" s="76"/>
      <c r="H523" s="76"/>
      <c r="I523" s="102"/>
      <c r="J523" s="81"/>
      <c r="L523" s="76"/>
      <c r="M523" s="476"/>
      <c r="N523" s="88"/>
    </row>
    <row r="524" spans="1:14" ht="33.75" customHeight="1" thickBot="1" x14ac:dyDescent="0.25">
      <c r="B524" s="77"/>
      <c r="C524" s="100" t="s">
        <v>197</v>
      </c>
      <c r="D524" s="100"/>
      <c r="E524" s="241"/>
      <c r="F524" s="76"/>
      <c r="H524" s="76"/>
      <c r="I524" s="106" t="str">
        <f>IF(OR($E$485="Cancelled",$E$485="Postponed, see Future Events for info",E524&lt;&gt;""), "", "Optional")</f>
        <v>Optional</v>
      </c>
      <c r="J524" s="81"/>
      <c r="L524" s="76"/>
      <c r="M524" s="152" t="s">
        <v>254</v>
      </c>
      <c r="N524" s="88"/>
    </row>
    <row r="525" spans="1:14" x14ac:dyDescent="0.2">
      <c r="B525" s="77"/>
      <c r="C525" s="76"/>
      <c r="D525" s="76"/>
      <c r="E525" s="411"/>
      <c r="F525" s="76"/>
      <c r="H525" s="76"/>
      <c r="I525" s="102"/>
      <c r="J525" s="81"/>
      <c r="L525" s="76"/>
      <c r="M525" s="99"/>
      <c r="N525" s="76"/>
    </row>
    <row r="526" spans="1:14" ht="18" x14ac:dyDescent="0.25">
      <c r="B526" s="77"/>
      <c r="C526" s="238" t="s">
        <v>72</v>
      </c>
      <c r="D526" s="238"/>
      <c r="E526" s="238"/>
      <c r="F526" s="76"/>
      <c r="H526" s="76"/>
      <c r="I526" s="102"/>
      <c r="J526" s="81"/>
      <c r="L526" s="76"/>
      <c r="M526" s="240" t="s">
        <v>72</v>
      </c>
      <c r="N526" s="76"/>
    </row>
    <row r="527" spans="1:14" x14ac:dyDescent="0.2">
      <c r="B527" s="77"/>
      <c r="C527" s="78"/>
      <c r="D527" s="78"/>
      <c r="E527" s="397"/>
      <c r="F527" s="76"/>
      <c r="H527" s="76"/>
      <c r="I527" s="102"/>
      <c r="J527" s="81"/>
      <c r="L527" s="76"/>
      <c r="M527" s="476" t="s">
        <v>243</v>
      </c>
      <c r="N527" s="76"/>
    </row>
    <row r="528" spans="1:14" ht="13.5" thickBot="1" x14ac:dyDescent="0.25">
      <c r="B528" s="77"/>
      <c r="C528" s="78" t="s">
        <v>388</v>
      </c>
      <c r="D528" s="78"/>
      <c r="E528" s="397"/>
      <c r="F528" s="76"/>
      <c r="H528" s="76"/>
      <c r="I528" s="102"/>
      <c r="J528" s="81"/>
      <c r="L528" s="76"/>
      <c r="M528" s="476"/>
      <c r="N528" s="76"/>
    </row>
    <row r="529" spans="1:14" x14ac:dyDescent="0.2">
      <c r="B529" s="77"/>
      <c r="C529" s="153" t="s">
        <v>77</v>
      </c>
      <c r="D529" s="153"/>
      <c r="E529" s="398"/>
      <c r="F529" s="76"/>
      <c r="H529" s="76"/>
      <c r="I529" s="102" t="str">
        <f>IF(OR($E$485="Cancelled",$E$485="Postponed, see Future Events for info",E529&lt;&gt;""), "", "Information needed")</f>
        <v>Information needed</v>
      </c>
      <c r="J529" s="81"/>
      <c r="L529" s="76"/>
      <c r="M529" s="476"/>
      <c r="N529" s="76"/>
    </row>
    <row r="530" spans="1:14" x14ac:dyDescent="0.2">
      <c r="B530" s="77"/>
      <c r="C530" s="153" t="s">
        <v>78</v>
      </c>
      <c r="D530" s="153"/>
      <c r="E530" s="412"/>
      <c r="F530" s="76"/>
      <c r="H530" s="76"/>
      <c r="I530" s="102" t="str">
        <f>IF(OR($E$485="Cancelled",$E$485="Postponed, see Future Events for info",E530&lt;&gt;""), "", "Information needed")</f>
        <v>Information needed</v>
      </c>
      <c r="J530" s="81"/>
      <c r="L530" s="76"/>
      <c r="M530" s="476"/>
      <c r="N530" s="76"/>
    </row>
    <row r="531" spans="1:14" x14ac:dyDescent="0.2">
      <c r="B531" s="77"/>
      <c r="C531" s="153" t="s">
        <v>80</v>
      </c>
      <c r="D531" s="153"/>
      <c r="E531" s="399"/>
      <c r="F531" s="76"/>
      <c r="H531" s="76"/>
      <c r="I531" s="102" t="str">
        <f>IF(OR($E$485="Cancelled",$E$485="Postponed, see Future Events for info",E531&lt;&gt;""), "", "Information needed")</f>
        <v>Information needed</v>
      </c>
      <c r="J531" s="81"/>
      <c r="L531" s="76"/>
      <c r="M531" s="476"/>
      <c r="N531" s="76"/>
    </row>
    <row r="532" spans="1:14" ht="13.5" thickBot="1" x14ac:dyDescent="0.25">
      <c r="B532" s="77"/>
      <c r="C532" s="153" t="s">
        <v>79</v>
      </c>
      <c r="D532" s="153"/>
      <c r="E532" s="400"/>
      <c r="F532" s="76"/>
      <c r="H532" s="76"/>
      <c r="I532" s="102" t="str">
        <f>IF(OR($E$485="Cancelled",$E$485="Postponed, see Future Events for info",E532&lt;&gt;""), "", "Information needed")</f>
        <v>Information needed</v>
      </c>
      <c r="J532" s="81"/>
      <c r="L532" s="76"/>
      <c r="M532" s="476"/>
      <c r="N532" s="76"/>
    </row>
    <row r="533" spans="1:14" ht="13.5" thickBot="1" x14ac:dyDescent="0.25">
      <c r="B533" s="77"/>
      <c r="C533" s="79"/>
      <c r="D533" s="79"/>
      <c r="E533" s="397"/>
      <c r="F533" s="76"/>
      <c r="H533" s="76"/>
      <c r="I533" s="102"/>
      <c r="J533" s="81"/>
      <c r="L533" s="76"/>
      <c r="M533" s="476"/>
      <c r="N533" s="76"/>
    </row>
    <row r="534" spans="1:14" x14ac:dyDescent="0.2">
      <c r="B534" s="77"/>
      <c r="C534" s="101" t="s">
        <v>73</v>
      </c>
      <c r="D534" s="101"/>
      <c r="E534" s="398"/>
      <c r="F534" s="76"/>
      <c r="H534" s="76"/>
      <c r="I534" s="102" t="str">
        <f>IF(OR($E$485="Cancelled",$E$485="Postponed, see Future Events for info",E534&lt;&gt;""), "", "Information needed")</f>
        <v>Information needed</v>
      </c>
      <c r="J534" s="81"/>
      <c r="L534" s="76"/>
      <c r="M534" s="476"/>
      <c r="N534" s="76"/>
    </row>
    <row r="535" spans="1:14" ht="63.75" customHeight="1" thickBot="1" x14ac:dyDescent="0.25">
      <c r="B535" s="77"/>
      <c r="C535" s="83" t="str">
        <f>IF(E534&lt;&gt;"Yes","","Please provide details here")</f>
        <v/>
      </c>
      <c r="D535" s="83"/>
      <c r="E535" s="242"/>
      <c r="F535" s="130"/>
      <c r="G535" s="127"/>
      <c r="H535" s="130"/>
      <c r="I535" s="102" t="str">
        <f>IF(AND(C535&lt;&gt;"",E535=""), "Information needed","")</f>
        <v/>
      </c>
      <c r="J535" s="150"/>
      <c r="L535" s="76"/>
      <c r="M535" s="476"/>
      <c r="N535" s="76"/>
    </row>
    <row r="536" spans="1:14" ht="13.5" thickBot="1" x14ac:dyDescent="0.25">
      <c r="B536" s="77"/>
      <c r="C536" s="78"/>
      <c r="D536" s="78"/>
      <c r="E536" s="378"/>
      <c r="F536" s="76"/>
      <c r="H536" s="76"/>
      <c r="I536" s="102"/>
      <c r="J536" s="81"/>
      <c r="L536" s="76"/>
      <c r="M536" s="476"/>
      <c r="N536" s="76"/>
    </row>
    <row r="537" spans="1:14" ht="57.75" customHeight="1" thickBot="1" x14ac:dyDescent="0.25">
      <c r="B537" s="77"/>
      <c r="C537" s="100" t="s">
        <v>83</v>
      </c>
      <c r="D537" s="100"/>
      <c r="E537" s="241"/>
      <c r="F537" s="76"/>
      <c r="H537" s="76"/>
      <c r="I537" s="106" t="str">
        <f>IF(OR($E$485="Cancelled",$E$485="Postponed, see Future Events for info",E537&lt;&gt;""), "", "Optional")</f>
        <v>Optional</v>
      </c>
      <c r="J537" s="81"/>
      <c r="L537" s="76"/>
      <c r="M537" s="152" t="s">
        <v>118</v>
      </c>
      <c r="N537" s="76"/>
    </row>
    <row r="538" spans="1:14" x14ac:dyDescent="0.2">
      <c r="B538" s="77"/>
      <c r="C538" s="78"/>
      <c r="D538" s="78"/>
      <c r="E538" s="397"/>
      <c r="F538" s="76"/>
      <c r="H538" s="76"/>
      <c r="I538" s="102"/>
      <c r="J538" s="81"/>
      <c r="L538" s="76"/>
      <c r="M538" s="78"/>
      <c r="N538" s="76"/>
    </row>
    <row r="539" spans="1:14" ht="13.5" thickBot="1" x14ac:dyDescent="0.25">
      <c r="C539" s="71"/>
      <c r="D539" s="95"/>
      <c r="I539" s="105"/>
      <c r="J539" s="92"/>
      <c r="M539" s="71"/>
    </row>
    <row r="540" spans="1:14" s="172" customFormat="1" ht="21.75" customHeight="1" thickBot="1" x14ac:dyDescent="0.25">
      <c r="C540" s="166" t="s">
        <v>420</v>
      </c>
      <c r="D540" s="247"/>
      <c r="E540" s="414" t="s">
        <v>428</v>
      </c>
      <c r="I540" s="170"/>
      <c r="M540" s="166" t="s">
        <v>271</v>
      </c>
    </row>
    <row r="541" spans="1:14" x14ac:dyDescent="0.2">
      <c r="C541" s="96"/>
      <c r="D541" s="96"/>
      <c r="M541" s="96"/>
    </row>
    <row r="543" spans="1:14" x14ac:dyDescent="0.2">
      <c r="B543" s="77"/>
      <c r="C543" s="78"/>
      <c r="D543" s="78"/>
      <c r="E543" s="397"/>
      <c r="F543" s="76"/>
      <c r="H543" s="76"/>
      <c r="I543" s="103"/>
      <c r="J543" s="76"/>
      <c r="L543" s="76"/>
      <c r="M543" s="78"/>
      <c r="N543" s="76"/>
    </row>
    <row r="544" spans="1:14" ht="30.75" x14ac:dyDescent="0.2">
      <c r="A544" s="339">
        <v>9</v>
      </c>
      <c r="B544" s="74"/>
      <c r="C544" s="248" t="s">
        <v>368</v>
      </c>
      <c r="D544" s="248"/>
      <c r="E544" s="248"/>
      <c r="F544" s="249"/>
      <c r="G544" s="72"/>
      <c r="H544" s="73"/>
      <c r="I544" s="236" t="str">
        <f>IF(COUNTIF(I548:I604,"Information needed")&lt;1,"Complete","Incomplete")</f>
        <v>Incomplete</v>
      </c>
      <c r="J544" s="91"/>
      <c r="K544" s="339">
        <v>9</v>
      </c>
      <c r="L544" s="73"/>
      <c r="M544" s="175" t="s">
        <v>284</v>
      </c>
      <c r="N544" s="73"/>
    </row>
    <row r="545" spans="2:14" x14ac:dyDescent="0.2">
      <c r="B545" s="77"/>
      <c r="C545" s="78"/>
      <c r="D545" s="78"/>
      <c r="E545" s="397"/>
      <c r="F545" s="76"/>
      <c r="H545" s="76"/>
      <c r="I545" s="103"/>
      <c r="J545" s="76"/>
      <c r="L545" s="76"/>
      <c r="M545" s="78"/>
      <c r="N545" s="76"/>
    </row>
    <row r="546" spans="2:14" ht="18" x14ac:dyDescent="0.25">
      <c r="B546" s="77"/>
      <c r="C546" s="238" t="s">
        <v>70</v>
      </c>
      <c r="D546" s="238"/>
      <c r="E546" s="237"/>
      <c r="F546" s="76"/>
      <c r="H546" s="76"/>
      <c r="I546" s="103"/>
      <c r="J546" s="76"/>
      <c r="L546" s="76"/>
      <c r="M546" s="239" t="s">
        <v>340</v>
      </c>
      <c r="N546" s="76"/>
    </row>
    <row r="547" spans="2:14" ht="13.5" thickBot="1" x14ac:dyDescent="0.25">
      <c r="B547" s="77"/>
      <c r="C547" s="78"/>
      <c r="D547" s="78"/>
      <c r="E547" s="397"/>
      <c r="F547" s="76"/>
      <c r="H547" s="76"/>
      <c r="I547" s="103"/>
      <c r="J547" s="76"/>
      <c r="L547" s="76"/>
      <c r="M547" s="180"/>
      <c r="N547" s="76"/>
    </row>
    <row r="548" spans="2:14" x14ac:dyDescent="0.2">
      <c r="B548" s="77"/>
      <c r="C548" s="80" t="s">
        <v>15</v>
      </c>
      <c r="D548" s="80"/>
      <c r="E548" s="398"/>
      <c r="F548" s="76"/>
      <c r="H548" s="76"/>
      <c r="I548" s="102" t="str">
        <f t="shared" ref="I548" si="65">IF(OR($E$552="Cancelled",$E$552="Postponed, see Future Events for info",E548&lt;&gt;""), "", "Information needed")</f>
        <v>Information needed</v>
      </c>
      <c r="J548" s="81"/>
      <c r="L548" s="76"/>
      <c r="M548" s="476" t="s">
        <v>344</v>
      </c>
      <c r="N548" s="76"/>
    </row>
    <row r="549" spans="2:14" x14ac:dyDescent="0.2">
      <c r="B549" s="77"/>
      <c r="C549" s="80" t="s">
        <v>53</v>
      </c>
      <c r="D549" s="80"/>
      <c r="E549" s="399"/>
      <c r="F549" s="76"/>
      <c r="H549" s="76"/>
      <c r="I549" s="102" t="str">
        <f t="shared" ref="I549" si="66">IF(OR($E$552="Cancelled",$E$552="Postponed, see Future Events for info",E549&lt;&gt;""), "", "Information needed")</f>
        <v>Information needed</v>
      </c>
      <c r="J549" s="81"/>
      <c r="L549" s="76"/>
      <c r="M549" s="476"/>
      <c r="N549" s="76"/>
    </row>
    <row r="550" spans="2:14" ht="13.5" thickBot="1" x14ac:dyDescent="0.25">
      <c r="B550" s="77"/>
      <c r="C550" s="80" t="s">
        <v>119</v>
      </c>
      <c r="D550" s="80"/>
      <c r="E550" s="400"/>
      <c r="F550" s="76"/>
      <c r="H550" s="76"/>
      <c r="I550" s="102" t="str">
        <f t="shared" ref="I550" si="67">IF(OR($E$552="Cancelled",$E$552="Postponed, see Future Events for info",E550&lt;&gt;""), "", "Information needed")</f>
        <v>Information needed</v>
      </c>
      <c r="J550" s="81"/>
      <c r="L550" s="76"/>
      <c r="M550" s="476"/>
      <c r="N550" s="76"/>
    </row>
    <row r="551" spans="2:14" ht="13.5" thickBot="1" x14ac:dyDescent="0.25">
      <c r="B551" s="77"/>
      <c r="C551" s="80"/>
      <c r="D551" s="80"/>
      <c r="E551" s="397"/>
      <c r="F551" s="76"/>
      <c r="H551" s="76"/>
      <c r="I551" s="102"/>
      <c r="J551" s="81"/>
      <c r="L551" s="76"/>
      <c r="M551" s="476"/>
      <c r="N551" s="76"/>
    </row>
    <row r="552" spans="2:14" ht="13.5" thickBot="1" x14ac:dyDescent="0.25">
      <c r="B552" s="77"/>
      <c r="C552" s="80" t="s">
        <v>59</v>
      </c>
      <c r="D552" s="80"/>
      <c r="E552" s="401"/>
      <c r="F552" s="76"/>
      <c r="H552" s="76"/>
      <c r="I552" s="102" t="str">
        <f t="shared" ref="I552" si="68">IF(OR($E$552="Cancelled",$E$552="Postponed, see Future Events for info",E552&lt;&gt;""), "", "Information needed")</f>
        <v>Information needed</v>
      </c>
      <c r="J552" s="81"/>
      <c r="L552" s="76"/>
      <c r="M552" s="476"/>
      <c r="N552" s="76"/>
    </row>
    <row r="553" spans="2:14" ht="13.5" thickBot="1" x14ac:dyDescent="0.25">
      <c r="B553" s="77"/>
      <c r="C553" s="80"/>
      <c r="D553" s="80"/>
      <c r="E553" s="397"/>
      <c r="F553" s="76"/>
      <c r="H553" s="76"/>
      <c r="I553" s="102"/>
      <c r="J553" s="81"/>
      <c r="L553" s="76"/>
      <c r="M553" s="476"/>
      <c r="N553" s="76"/>
    </row>
    <row r="554" spans="2:14" x14ac:dyDescent="0.2">
      <c r="B554" s="77"/>
      <c r="C554" s="80" t="s">
        <v>341</v>
      </c>
      <c r="D554" s="80"/>
      <c r="E554" s="398"/>
      <c r="F554" s="76"/>
      <c r="H554" s="76"/>
      <c r="I554" s="102" t="str">
        <f t="shared" ref="I554" si="69">IF(OR($E$552="Cancelled",$E$552="Postponed, see Future Events for info",E554&lt;&gt;""), "", "Information needed")</f>
        <v>Information needed</v>
      </c>
      <c r="J554" s="81"/>
      <c r="L554" s="76"/>
      <c r="M554" s="476"/>
      <c r="N554" s="76"/>
    </row>
    <row r="555" spans="2:14" ht="13.5" thickBot="1" x14ac:dyDescent="0.25">
      <c r="B555" s="77"/>
      <c r="C555" s="343" t="str">
        <f>IF(E554&lt;&gt;"Yes","","If yes, how many times did you run this event/ how many events were in the series?")</f>
        <v/>
      </c>
      <c r="D555" s="80"/>
      <c r="E555" s="400"/>
      <c r="F555" s="84"/>
      <c r="G555" s="208"/>
      <c r="H555" s="84"/>
      <c r="I555" s="102" t="str">
        <f>IF(AND(C555&lt;&gt;"",E555=""), "Information needed","")</f>
        <v/>
      </c>
      <c r="J555" s="81"/>
      <c r="L555" s="76"/>
      <c r="M555" s="244"/>
      <c r="N555" s="76"/>
    </row>
    <row r="556" spans="2:14" ht="13.5" customHeight="1" thickBot="1" x14ac:dyDescent="0.25">
      <c r="B556" s="77"/>
      <c r="C556" s="80"/>
      <c r="D556" s="80"/>
      <c r="E556" s="402"/>
      <c r="F556" s="76"/>
      <c r="H556" s="76"/>
      <c r="I556" s="102"/>
      <c r="J556" s="81"/>
      <c r="L556" s="76"/>
      <c r="M556" s="449" t="s">
        <v>470</v>
      </c>
      <c r="N556" s="76"/>
    </row>
    <row r="557" spans="2:14" x14ac:dyDescent="0.2">
      <c r="B557" s="77"/>
      <c r="C557" s="80" t="str">
        <f>IF(E554&lt;&gt;"Yes","Start date","Date of first event")</f>
        <v>Start date</v>
      </c>
      <c r="D557" s="80"/>
      <c r="E557" s="403"/>
      <c r="F557" s="76"/>
      <c r="H557" s="76"/>
      <c r="I557" s="102" t="str">
        <f>IF(OR($E$552="Cancelled",$E$552="Postponed, see Future Events for info",E557&lt;&gt;""), "", "Information needed")</f>
        <v>Information needed</v>
      </c>
      <c r="J557" s="81"/>
      <c r="L557" s="76"/>
      <c r="M557" s="449"/>
      <c r="N557" s="76"/>
    </row>
    <row r="558" spans="2:14" ht="13.5" thickBot="1" x14ac:dyDescent="0.25">
      <c r="B558" s="77"/>
      <c r="C558" s="80" t="str">
        <f>IF(E554&lt;&gt;"Yes","End date","Date of last event")</f>
        <v>End date</v>
      </c>
      <c r="D558" s="80"/>
      <c r="E558" s="404"/>
      <c r="F558" s="76"/>
      <c r="H558" s="76"/>
      <c r="I558" s="102" t="str">
        <f>IF(OR($E$552="Cancelled",$E$552="Postponed, see Future Events for info",E558&lt;&gt;""), "", "Information needed")</f>
        <v>Information needed</v>
      </c>
      <c r="J558" s="81"/>
      <c r="L558" s="76"/>
      <c r="M558" s="449"/>
      <c r="N558" s="76"/>
    </row>
    <row r="559" spans="2:14" ht="13.5" thickBot="1" x14ac:dyDescent="0.25">
      <c r="B559" s="77"/>
      <c r="C559" s="80"/>
      <c r="D559" s="80"/>
      <c r="E559" s="397"/>
      <c r="F559" s="76"/>
      <c r="H559" s="76"/>
      <c r="I559" s="102"/>
      <c r="J559" s="81"/>
      <c r="L559" s="76"/>
      <c r="M559" s="449"/>
      <c r="N559" s="76"/>
    </row>
    <row r="560" spans="2:14" x14ac:dyDescent="0.2">
      <c r="B560" s="77"/>
      <c r="C560" s="80" t="s">
        <v>60</v>
      </c>
      <c r="D560" s="80"/>
      <c r="E560" s="398"/>
      <c r="F560" s="76"/>
      <c r="H560" s="76"/>
      <c r="I560" s="102" t="str">
        <f>IF(OR($E$552="Cancelled",$E$552="Postponed, see Future Events for info",E560&lt;&gt;""), "", "Information needed")</f>
        <v>Information needed</v>
      </c>
      <c r="J560" s="81"/>
      <c r="L560" s="76"/>
      <c r="M560" s="449"/>
      <c r="N560" s="76"/>
    </row>
    <row r="561" spans="2:14" ht="13.5" thickBot="1" x14ac:dyDescent="0.25">
      <c r="B561" s="77"/>
      <c r="C561" s="80" t="s">
        <v>81</v>
      </c>
      <c r="D561" s="80"/>
      <c r="E561" s="400"/>
      <c r="F561" s="76"/>
      <c r="H561" s="76"/>
      <c r="I561" s="106" t="str">
        <f>IF(OR($E$552="Cancelled",$E$552="Postponed, see Future Events for info",E561&lt;&gt;""), "", "Optional")</f>
        <v>Optional</v>
      </c>
      <c r="J561" s="81"/>
      <c r="L561" s="76"/>
      <c r="M561" s="475" t="s">
        <v>417</v>
      </c>
      <c r="N561" s="76"/>
    </row>
    <row r="562" spans="2:14" ht="13.5" thickBot="1" x14ac:dyDescent="0.25">
      <c r="B562" s="77"/>
      <c r="C562" s="80"/>
      <c r="D562" s="80"/>
      <c r="E562" s="397"/>
      <c r="F562" s="76"/>
      <c r="H562" s="76"/>
      <c r="I562" s="102"/>
      <c r="J562" s="81"/>
      <c r="L562" s="76"/>
      <c r="M562" s="475"/>
      <c r="N562" s="76"/>
    </row>
    <row r="563" spans="2:14" ht="12.75" customHeight="1" x14ac:dyDescent="0.2">
      <c r="B563" s="77"/>
      <c r="C563" s="80" t="s">
        <v>61</v>
      </c>
      <c r="D563" s="80"/>
      <c r="E563" s="398"/>
      <c r="F563" s="76"/>
      <c r="H563" s="76"/>
      <c r="I563" s="102" t="str">
        <f t="shared" ref="I563" si="70">IF(OR($E$552="Cancelled",$E$552="Postponed, see Future Events for info",E563&lt;&gt;""), "", "Information needed")</f>
        <v>Information needed</v>
      </c>
      <c r="J563" s="81"/>
      <c r="L563" s="76"/>
      <c r="M563" s="476" t="s">
        <v>485</v>
      </c>
      <c r="N563" s="76"/>
    </row>
    <row r="564" spans="2:14" ht="13.5" thickBot="1" x14ac:dyDescent="0.25">
      <c r="B564" s="77"/>
      <c r="C564" s="80" t="s">
        <v>82</v>
      </c>
      <c r="D564" s="80"/>
      <c r="E564" s="400"/>
      <c r="F564" s="76"/>
      <c r="H564" s="76"/>
      <c r="I564" s="106" t="str">
        <f>IF(OR($E$552="Cancelled",$E$552="Postponed, see Future Events for info",E564&lt;&gt;""), "", "Optional")</f>
        <v>Optional</v>
      </c>
      <c r="J564" s="81"/>
      <c r="L564" s="76"/>
      <c r="M564" s="476"/>
      <c r="N564" s="76"/>
    </row>
    <row r="565" spans="2:14" ht="13.5" thickBot="1" x14ac:dyDescent="0.25">
      <c r="B565" s="77"/>
      <c r="C565" s="80"/>
      <c r="D565" s="80"/>
      <c r="E565" s="397"/>
      <c r="F565" s="76"/>
      <c r="H565" s="76"/>
      <c r="I565" s="102"/>
      <c r="J565" s="81"/>
      <c r="L565" s="76"/>
      <c r="M565" s="476"/>
      <c r="N565" s="76"/>
    </row>
    <row r="566" spans="2:14" ht="13.5" thickBot="1" x14ac:dyDescent="0.25">
      <c r="B566" s="77"/>
      <c r="C566" s="80" t="str">
        <f>IF(E554&lt;&gt;"Yes","Number of attendees (approx.)","Number of attendees (average number per event)")</f>
        <v>Number of attendees (approx.)</v>
      </c>
      <c r="D566" s="80"/>
      <c r="E566" s="401"/>
      <c r="F566" s="76"/>
      <c r="H566" s="76"/>
      <c r="I566" s="102" t="str">
        <f t="shared" ref="I566" si="71">IF(OR($E$552="Cancelled",$E$552="Postponed, see Future Events for info",E566&lt;&gt;""), "", "Information needed")</f>
        <v>Information needed</v>
      </c>
      <c r="J566" s="81"/>
      <c r="L566" s="76"/>
      <c r="M566" s="476"/>
      <c r="N566" s="76"/>
    </row>
    <row r="567" spans="2:14" ht="13.5" thickBot="1" x14ac:dyDescent="0.25">
      <c r="B567" s="77"/>
      <c r="C567" s="80"/>
      <c r="D567" s="80"/>
      <c r="E567" s="405"/>
      <c r="F567" s="76"/>
      <c r="H567" s="76"/>
      <c r="I567" s="102"/>
      <c r="J567" s="81"/>
      <c r="L567" s="76"/>
      <c r="M567" s="476"/>
      <c r="N567" s="76"/>
    </row>
    <row r="568" spans="2:14" ht="39" thickBot="1" x14ac:dyDescent="0.25">
      <c r="B568" s="77"/>
      <c r="C568" s="344" t="s">
        <v>468</v>
      </c>
      <c r="D568" s="80"/>
      <c r="E568" s="241"/>
      <c r="F568" s="76"/>
      <c r="H568" s="76"/>
      <c r="I568" s="106" t="str">
        <f>IF(OR($E$552="Cancelled",$E$552="Postponed, see Future Events for info",E568&lt;&gt;""), "", "Optional")</f>
        <v>Optional</v>
      </c>
      <c r="J568" s="81"/>
      <c r="L568" s="76"/>
      <c r="M568" s="476"/>
      <c r="N568" s="76"/>
    </row>
    <row r="569" spans="2:14" x14ac:dyDescent="0.2">
      <c r="B569" s="77"/>
      <c r="C569" s="80"/>
      <c r="D569" s="80"/>
      <c r="E569" s="402"/>
      <c r="F569" s="76"/>
      <c r="H569" s="76"/>
      <c r="I569" s="102"/>
      <c r="J569" s="81"/>
      <c r="L569" s="76"/>
      <c r="M569" s="180"/>
      <c r="N569" s="76"/>
    </row>
    <row r="570" spans="2:14" ht="18" x14ac:dyDescent="0.25">
      <c r="B570" s="77"/>
      <c r="C570" s="238" t="s">
        <v>140</v>
      </c>
      <c r="D570" s="80"/>
      <c r="E570" s="237"/>
      <c r="F570" s="76"/>
      <c r="H570" s="76"/>
      <c r="I570" s="102"/>
      <c r="J570" s="81"/>
      <c r="L570" s="76"/>
      <c r="M570" s="240" t="s">
        <v>140</v>
      </c>
      <c r="N570" s="76"/>
    </row>
    <row r="571" spans="2:14" ht="13.5" thickBot="1" x14ac:dyDescent="0.25">
      <c r="B571" s="77"/>
      <c r="C571" s="83"/>
      <c r="D571" s="80"/>
      <c r="E571" s="406"/>
      <c r="F571" s="76"/>
      <c r="H571" s="76"/>
      <c r="I571" s="102"/>
      <c r="J571" s="81"/>
      <c r="L571" s="76"/>
      <c r="M571" s="78"/>
      <c r="N571" s="76"/>
    </row>
    <row r="572" spans="2:14" x14ac:dyDescent="0.2">
      <c r="B572" s="77"/>
      <c r="C572" s="416" t="s">
        <v>466</v>
      </c>
      <c r="D572" s="416"/>
      <c r="E572" s="398"/>
      <c r="F572" s="76"/>
      <c r="H572" s="76"/>
      <c r="I572" s="102" t="str">
        <f>IF(OR(E552="Postponed, see Future Events for info",E572&lt;&gt;""), "", "Information needed")</f>
        <v>Information needed</v>
      </c>
      <c r="J572" s="81"/>
      <c r="L572" s="76"/>
      <c r="M572" s="476" t="s">
        <v>342</v>
      </c>
      <c r="N572" s="76"/>
    </row>
    <row r="573" spans="2:14" ht="13.5" thickBot="1" x14ac:dyDescent="0.25">
      <c r="B573" s="77"/>
      <c r="C573" s="416" t="s">
        <v>345</v>
      </c>
      <c r="D573" s="416"/>
      <c r="E573" s="400"/>
      <c r="F573" s="76"/>
      <c r="H573" s="76"/>
      <c r="I573" s="102" t="str">
        <f>IF(OR(E552="Cancelled",E552="Postponed, see Future Events for info",E573&lt;&gt;""), "", "Information needed")</f>
        <v>Information needed</v>
      </c>
      <c r="J573" s="85"/>
      <c r="L573" s="76"/>
      <c r="M573" s="476"/>
      <c r="N573" s="76"/>
    </row>
    <row r="574" spans="2:14" ht="13.5" thickBot="1" x14ac:dyDescent="0.25">
      <c r="B574" s="77"/>
      <c r="C574" s="416"/>
      <c r="D574" s="416"/>
      <c r="E574" s="402"/>
      <c r="F574" s="84"/>
      <c r="G574" s="208"/>
      <c r="H574" s="84"/>
      <c r="I574" s="102"/>
      <c r="J574" s="81"/>
      <c r="L574" s="76"/>
      <c r="M574" s="476"/>
      <c r="N574" s="76"/>
    </row>
    <row r="575" spans="2:14" x14ac:dyDescent="0.2">
      <c r="B575" s="77"/>
      <c r="C575" s="416" t="s">
        <v>122</v>
      </c>
      <c r="D575" s="416"/>
      <c r="E575" s="407"/>
      <c r="F575" s="76"/>
      <c r="H575" s="76"/>
      <c r="I575" s="102" t="str">
        <f>IF(OR(E552="Postponed, see Future Events for info",E575&lt;&gt;""), "", "Information needed")</f>
        <v>Information needed</v>
      </c>
      <c r="J575" s="81"/>
      <c r="L575" s="76"/>
      <c r="M575" s="476"/>
      <c r="N575" s="76"/>
    </row>
    <row r="576" spans="2:14" ht="13.5" thickBot="1" x14ac:dyDescent="0.25">
      <c r="B576" s="77"/>
      <c r="C576" s="83" t="str">
        <f>IF(E575&lt;&gt;"Yes","","Was the contract reviewed by the RSC Legal team?")</f>
        <v/>
      </c>
      <c r="D576" s="83"/>
      <c r="E576" s="242"/>
      <c r="F576" s="76"/>
      <c r="H576" s="76"/>
      <c r="I576" s="102" t="str">
        <f>IF(AND(C576&lt;&gt;"",E576=""), "Information needed","")</f>
        <v/>
      </c>
      <c r="J576" s="81"/>
      <c r="L576" s="76"/>
      <c r="M576" s="476"/>
      <c r="N576" s="76"/>
    </row>
    <row r="577" spans="1:14" ht="13.5" thickBot="1" x14ac:dyDescent="0.25">
      <c r="B577" s="77"/>
      <c r="C577" s="76"/>
      <c r="D577" s="76"/>
      <c r="E577" s="402"/>
      <c r="F577" s="76"/>
      <c r="H577" s="76"/>
      <c r="I577" s="102"/>
      <c r="J577" s="81"/>
      <c r="L577" s="76"/>
      <c r="M577" s="476"/>
      <c r="N577" s="76"/>
    </row>
    <row r="578" spans="1:14" ht="13.5" thickBot="1" x14ac:dyDescent="0.25">
      <c r="B578" s="77"/>
      <c r="C578" s="416" t="s">
        <v>123</v>
      </c>
      <c r="D578" s="416"/>
      <c r="E578" s="401"/>
      <c r="F578" s="76"/>
      <c r="H578" s="76"/>
      <c r="I578" s="102" t="str">
        <f t="shared" ref="I578" si="72">IF(OR($E$552="Cancelled",$E$552="Postponed, see Future Events for info",E578&lt;&gt;""), "", "Information needed")</f>
        <v>Information needed</v>
      </c>
      <c r="J578" s="81"/>
      <c r="L578" s="76"/>
      <c r="M578" s="476"/>
      <c r="N578" s="76"/>
    </row>
    <row r="579" spans="1:14" ht="13.5" thickBot="1" x14ac:dyDescent="0.25">
      <c r="B579" s="77"/>
      <c r="C579" s="82"/>
      <c r="D579" s="82"/>
      <c r="E579" s="402"/>
      <c r="F579" s="76"/>
      <c r="H579" s="76"/>
      <c r="I579" s="102"/>
      <c r="J579" s="81"/>
      <c r="L579" s="76"/>
      <c r="M579" s="476"/>
      <c r="N579" s="76"/>
    </row>
    <row r="580" spans="1:14" x14ac:dyDescent="0.2">
      <c r="B580" s="77"/>
      <c r="C580" s="416" t="s">
        <v>126</v>
      </c>
      <c r="D580" s="416"/>
      <c r="E580" s="398"/>
      <c r="F580" s="76"/>
      <c r="H580" s="76"/>
      <c r="I580" s="102" t="str">
        <f t="shared" ref="I580" si="73">IF(OR($E$552="Cancelled",$E$552="Postponed, see Future Events for info",E580&lt;&gt;""), "", "Information needed")</f>
        <v>Information needed</v>
      </c>
      <c r="J580" s="81"/>
      <c r="L580" s="76"/>
      <c r="M580" s="181"/>
      <c r="N580" s="76"/>
    </row>
    <row r="581" spans="1:14" ht="25.5" customHeight="1" thickBot="1" x14ac:dyDescent="0.25">
      <c r="B581" s="77"/>
      <c r="C581" s="83" t="str">
        <f>IF(E580&lt;&gt;"Yes","","Please provide details.")</f>
        <v/>
      </c>
      <c r="D581" s="83"/>
      <c r="E581" s="243"/>
      <c r="F581" s="76"/>
      <c r="H581" s="76"/>
      <c r="I581" s="102" t="str">
        <f>IF(AND(C581&lt;&gt;"",E581=""),"Information needed","")</f>
        <v/>
      </c>
      <c r="J581" s="81"/>
      <c r="L581" s="76"/>
      <c r="M581" s="152" t="s">
        <v>141</v>
      </c>
      <c r="N581" s="76"/>
    </row>
    <row r="582" spans="1:14" x14ac:dyDescent="0.2">
      <c r="B582" s="77"/>
      <c r="C582" s="78"/>
      <c r="D582" s="78"/>
      <c r="E582" s="397"/>
      <c r="F582" s="76"/>
      <c r="H582" s="76"/>
      <c r="I582" s="102"/>
      <c r="J582" s="81"/>
      <c r="L582" s="76"/>
      <c r="M582" s="76"/>
      <c r="N582" s="76"/>
    </row>
    <row r="583" spans="1:14" ht="18" x14ac:dyDescent="0.2">
      <c r="B583" s="77"/>
      <c r="C583" s="240" t="s">
        <v>63</v>
      </c>
      <c r="D583" s="240"/>
      <c r="E583" s="240"/>
      <c r="F583" s="78"/>
      <c r="G583" s="70"/>
      <c r="H583" s="78"/>
      <c r="I583" s="102"/>
      <c r="J583" s="89"/>
      <c r="L583" s="87"/>
      <c r="M583" s="240" t="s">
        <v>63</v>
      </c>
      <c r="N583" s="87"/>
    </row>
    <row r="584" spans="1:14" ht="13.5" customHeight="1" thickBot="1" x14ac:dyDescent="0.25">
      <c r="B584" s="77"/>
      <c r="C584" s="76"/>
      <c r="D584" s="76"/>
      <c r="E584" s="408"/>
      <c r="F584" s="76"/>
      <c r="H584" s="76"/>
      <c r="I584" s="102"/>
      <c r="J584" s="81"/>
      <c r="L584" s="76"/>
      <c r="M584" s="476" t="s">
        <v>467</v>
      </c>
      <c r="N584" s="76"/>
    </row>
    <row r="585" spans="1:14" x14ac:dyDescent="0.2">
      <c r="B585" s="77"/>
      <c r="C585" s="78" t="s">
        <v>71</v>
      </c>
      <c r="D585" s="78"/>
      <c r="E585" s="409"/>
      <c r="F585" s="76"/>
      <c r="H585" s="76"/>
      <c r="I585" s="102" t="str">
        <f t="shared" ref="I585" si="74">IF(OR($E$552="Cancelled",$E$552="Postponed, see Future Events for info",E585&lt;&gt;""), "", "Information needed")</f>
        <v>Information needed</v>
      </c>
      <c r="J585" s="81"/>
      <c r="L585" s="76"/>
      <c r="M585" s="476"/>
      <c r="N585" s="76"/>
    </row>
    <row r="586" spans="1:14" ht="13.5" thickBot="1" x14ac:dyDescent="0.25">
      <c r="A586" s="340"/>
      <c r="B586" s="77"/>
      <c r="C586" s="418" t="str">
        <f>IF(E585&lt;&gt;"Red","","Did you submit a declaration form for your red risk assessment?")</f>
        <v/>
      </c>
      <c r="D586" s="83"/>
      <c r="E586" s="243"/>
      <c r="F586" s="76"/>
      <c r="H586" s="76"/>
      <c r="I586" s="102" t="str">
        <f>IF(AND(C586&lt;&gt;"",E586=""), "Information needed","")</f>
        <v/>
      </c>
      <c r="J586" s="81"/>
      <c r="K586" s="340"/>
      <c r="L586" s="76"/>
      <c r="M586" s="476"/>
      <c r="N586" s="76"/>
    </row>
    <row r="587" spans="1:14" ht="13.5" thickBot="1" x14ac:dyDescent="0.25">
      <c r="B587" s="77"/>
      <c r="C587" s="78"/>
      <c r="D587" s="78"/>
      <c r="E587" s="397"/>
      <c r="F587" s="76"/>
      <c r="H587" s="76"/>
      <c r="I587" s="102"/>
      <c r="J587" s="81"/>
      <c r="L587" s="76"/>
      <c r="M587" s="476"/>
      <c r="N587" s="76"/>
    </row>
    <row r="588" spans="1:14" x14ac:dyDescent="0.2">
      <c r="B588" s="77"/>
      <c r="C588" s="78" t="s">
        <v>255</v>
      </c>
      <c r="D588" s="78"/>
      <c r="E588" s="410"/>
      <c r="F588" s="76"/>
      <c r="H588" s="76"/>
      <c r="I588" s="102" t="str">
        <f t="shared" ref="I588" si="75">IF(OR($E$552="Cancelled",$E$552="Postponed, see Future Events for info",E588&lt;&gt;""), "", "Information needed")</f>
        <v>Information needed</v>
      </c>
      <c r="J588" s="81"/>
      <c r="L588" s="76"/>
      <c r="M588" s="476"/>
      <c r="N588" s="88"/>
    </row>
    <row r="589" spans="1:14" ht="13.5" thickBot="1" x14ac:dyDescent="0.25">
      <c r="B589" s="77"/>
      <c r="C589" s="419" t="str">
        <f>IF(E588&lt;&gt;"Yes","","Did your event comply with Rule 8.3 of the member network rules?")</f>
        <v/>
      </c>
      <c r="D589" s="83"/>
      <c r="E589" s="243"/>
      <c r="F589" s="76"/>
      <c r="H589" s="76"/>
      <c r="I589" s="102" t="str">
        <f>IF(AND(C589&lt;&gt;"",E589=""), "Information needed","")</f>
        <v/>
      </c>
      <c r="J589" s="81"/>
      <c r="L589" s="76"/>
      <c r="M589" s="476"/>
      <c r="N589" s="88"/>
    </row>
    <row r="590" spans="1:14" ht="13.5" thickBot="1" x14ac:dyDescent="0.25">
      <c r="B590" s="77"/>
      <c r="C590" s="83"/>
      <c r="D590" s="83"/>
      <c r="E590" s="411"/>
      <c r="F590" s="76"/>
      <c r="H590" s="76"/>
      <c r="I590" s="102"/>
      <c r="J590" s="81"/>
      <c r="L590" s="76"/>
      <c r="M590" s="476"/>
      <c r="N590" s="88"/>
    </row>
    <row r="591" spans="1:14" ht="31.5" customHeight="1" thickBot="1" x14ac:dyDescent="0.25">
      <c r="B591" s="77"/>
      <c r="C591" s="100" t="s">
        <v>197</v>
      </c>
      <c r="D591" s="100"/>
      <c r="E591" s="241"/>
      <c r="F591" s="76"/>
      <c r="H591" s="76"/>
      <c r="I591" s="106" t="str">
        <f>IF(OR($E$552="Cancelled",$E$552="Postponed, see Future Events for info",E591&lt;&gt;""), "", "Optional")</f>
        <v>Optional</v>
      </c>
      <c r="J591" s="81"/>
      <c r="L591" s="76"/>
      <c r="M591" s="152" t="s">
        <v>254</v>
      </c>
      <c r="N591" s="88"/>
    </row>
    <row r="592" spans="1:14" x14ac:dyDescent="0.2">
      <c r="B592" s="77"/>
      <c r="C592" s="76"/>
      <c r="D592" s="76"/>
      <c r="E592" s="411"/>
      <c r="F592" s="76"/>
      <c r="H592" s="76"/>
      <c r="I592" s="102"/>
      <c r="J592" s="81"/>
      <c r="L592" s="76"/>
      <c r="M592" s="99"/>
      <c r="N592" s="76"/>
    </row>
    <row r="593" spans="2:14" ht="18" x14ac:dyDescent="0.25">
      <c r="B593" s="77"/>
      <c r="C593" s="238" t="s">
        <v>72</v>
      </c>
      <c r="D593" s="238"/>
      <c r="E593" s="238"/>
      <c r="F593" s="76"/>
      <c r="H593" s="76"/>
      <c r="I593" s="102"/>
      <c r="J593" s="81"/>
      <c r="L593" s="76"/>
      <c r="M593" s="240" t="s">
        <v>72</v>
      </c>
      <c r="N593" s="76"/>
    </row>
    <row r="594" spans="2:14" x14ac:dyDescent="0.2">
      <c r="B594" s="77"/>
      <c r="C594" s="78"/>
      <c r="D594" s="78"/>
      <c r="E594" s="397"/>
      <c r="F594" s="76"/>
      <c r="H594" s="76"/>
      <c r="I594" s="102"/>
      <c r="J594" s="81"/>
      <c r="L594" s="76"/>
      <c r="M594" s="476" t="s">
        <v>243</v>
      </c>
      <c r="N594" s="76"/>
    </row>
    <row r="595" spans="2:14" ht="13.5" thickBot="1" x14ac:dyDescent="0.25">
      <c r="B595" s="77"/>
      <c r="C595" s="78" t="s">
        <v>388</v>
      </c>
      <c r="D595" s="78"/>
      <c r="E595" s="397"/>
      <c r="F595" s="76"/>
      <c r="H595" s="76"/>
      <c r="I595" s="102"/>
      <c r="J595" s="81"/>
      <c r="L595" s="76"/>
      <c r="M595" s="476"/>
      <c r="N595" s="76"/>
    </row>
    <row r="596" spans="2:14" x14ac:dyDescent="0.2">
      <c r="B596" s="77"/>
      <c r="C596" s="153" t="s">
        <v>77</v>
      </c>
      <c r="D596" s="153"/>
      <c r="E596" s="398"/>
      <c r="F596" s="76"/>
      <c r="H596" s="76"/>
      <c r="I596" s="102" t="str">
        <f t="shared" ref="I596:I599" si="76">IF(OR($E$552="Cancelled",$E$552="Postponed, see Future Events for info",E596&lt;&gt;""), "", "Information needed")</f>
        <v>Information needed</v>
      </c>
      <c r="J596" s="81"/>
      <c r="L596" s="76"/>
      <c r="M596" s="476"/>
      <c r="N596" s="76"/>
    </row>
    <row r="597" spans="2:14" x14ac:dyDescent="0.2">
      <c r="B597" s="77"/>
      <c r="C597" s="153" t="s">
        <v>78</v>
      </c>
      <c r="D597" s="153"/>
      <c r="E597" s="412"/>
      <c r="F597" s="76"/>
      <c r="H597" s="76"/>
      <c r="I597" s="102" t="str">
        <f t="shared" si="76"/>
        <v>Information needed</v>
      </c>
      <c r="J597" s="81"/>
      <c r="L597" s="76"/>
      <c r="M597" s="476"/>
      <c r="N597" s="76"/>
    </row>
    <row r="598" spans="2:14" x14ac:dyDescent="0.2">
      <c r="B598" s="77"/>
      <c r="C598" s="153" t="s">
        <v>80</v>
      </c>
      <c r="D598" s="153"/>
      <c r="E598" s="399"/>
      <c r="F598" s="76"/>
      <c r="H598" s="76"/>
      <c r="I598" s="102" t="str">
        <f t="shared" si="76"/>
        <v>Information needed</v>
      </c>
      <c r="J598" s="81"/>
      <c r="L598" s="76"/>
      <c r="M598" s="476"/>
      <c r="N598" s="76"/>
    </row>
    <row r="599" spans="2:14" ht="13.5" thickBot="1" x14ac:dyDescent="0.25">
      <c r="B599" s="77"/>
      <c r="C599" s="153" t="s">
        <v>79</v>
      </c>
      <c r="D599" s="153"/>
      <c r="E599" s="400"/>
      <c r="F599" s="76"/>
      <c r="H599" s="76"/>
      <c r="I599" s="102" t="str">
        <f t="shared" si="76"/>
        <v>Information needed</v>
      </c>
      <c r="J599" s="81"/>
      <c r="L599" s="76"/>
      <c r="M599" s="476"/>
      <c r="N599" s="76"/>
    </row>
    <row r="600" spans="2:14" ht="13.5" thickBot="1" x14ac:dyDescent="0.25">
      <c r="B600" s="77"/>
      <c r="C600" s="79"/>
      <c r="D600" s="79"/>
      <c r="E600" s="397"/>
      <c r="F600" s="76"/>
      <c r="H600" s="76"/>
      <c r="I600" s="102"/>
      <c r="J600" s="81"/>
      <c r="L600" s="76"/>
      <c r="M600" s="476"/>
      <c r="N600" s="76"/>
    </row>
    <row r="601" spans="2:14" x14ac:dyDescent="0.2">
      <c r="B601" s="77"/>
      <c r="C601" s="101" t="s">
        <v>73</v>
      </c>
      <c r="D601" s="101"/>
      <c r="E601" s="398"/>
      <c r="F601" s="76"/>
      <c r="H601" s="76"/>
      <c r="I601" s="102" t="str">
        <f>IF(OR($E$552="Cancelled",$E$552="Postponed, see Future Events for info",E601&lt;&gt;""), "", "Information needed")</f>
        <v>Information needed</v>
      </c>
      <c r="J601" s="81"/>
      <c r="L601" s="76"/>
      <c r="M601" s="476"/>
      <c r="N601" s="76"/>
    </row>
    <row r="602" spans="2:14" ht="63.75" customHeight="1" thickBot="1" x14ac:dyDescent="0.25">
      <c r="B602" s="77"/>
      <c r="C602" s="83" t="str">
        <f>IF(E601&lt;&gt;"Yes","","Please provide details here")</f>
        <v/>
      </c>
      <c r="D602" s="83"/>
      <c r="E602" s="242"/>
      <c r="F602" s="130"/>
      <c r="G602" s="127"/>
      <c r="H602" s="130"/>
      <c r="I602" s="102" t="str">
        <f>IF(AND(C602&lt;&gt;"",E602=""), "Information needed","")</f>
        <v/>
      </c>
      <c r="J602" s="150"/>
      <c r="L602" s="76"/>
      <c r="M602" s="476"/>
      <c r="N602" s="76"/>
    </row>
    <row r="603" spans="2:14" ht="13.5" thickBot="1" x14ac:dyDescent="0.25">
      <c r="B603" s="77"/>
      <c r="C603" s="78"/>
      <c r="D603" s="78"/>
      <c r="E603" s="378"/>
      <c r="F603" s="76"/>
      <c r="H603" s="76"/>
      <c r="I603" s="102"/>
      <c r="J603" s="81"/>
      <c r="L603" s="76"/>
      <c r="M603" s="476"/>
      <c r="N603" s="76"/>
    </row>
    <row r="604" spans="2:14" ht="57" customHeight="1" thickBot="1" x14ac:dyDescent="0.25">
      <c r="B604" s="77"/>
      <c r="C604" s="100" t="s">
        <v>83</v>
      </c>
      <c r="D604" s="100"/>
      <c r="E604" s="241"/>
      <c r="F604" s="76"/>
      <c r="H604" s="76"/>
      <c r="I604" s="106" t="str">
        <f>IF(OR($E$552="Cancelled",$E$552="Postponed, see Future Events for info",E604&lt;&gt;""), "", "Optional")</f>
        <v>Optional</v>
      </c>
      <c r="J604" s="81"/>
      <c r="L604" s="76"/>
      <c r="M604" s="152" t="s">
        <v>118</v>
      </c>
      <c r="N604" s="76"/>
    </row>
    <row r="605" spans="2:14" x14ac:dyDescent="0.2">
      <c r="B605" s="77"/>
      <c r="C605" s="78"/>
      <c r="D605" s="78"/>
      <c r="E605" s="397"/>
      <c r="F605" s="76"/>
      <c r="H605" s="76"/>
      <c r="I605" s="102"/>
      <c r="J605" s="81"/>
      <c r="L605" s="76"/>
      <c r="M605" s="78"/>
      <c r="N605" s="76"/>
    </row>
    <row r="606" spans="2:14" ht="13.5" thickBot="1" x14ac:dyDescent="0.25">
      <c r="C606" s="71"/>
      <c r="D606" s="95"/>
      <c r="I606" s="105"/>
      <c r="J606" s="92"/>
      <c r="M606" s="71"/>
    </row>
    <row r="607" spans="2:14" s="172" customFormat="1" ht="21.75" customHeight="1" thickBot="1" x14ac:dyDescent="0.25">
      <c r="C607" s="166" t="s">
        <v>420</v>
      </c>
      <c r="D607" s="247"/>
      <c r="E607" s="414" t="s">
        <v>429</v>
      </c>
      <c r="I607" s="170"/>
      <c r="M607" s="166" t="s">
        <v>271</v>
      </c>
    </row>
    <row r="608" spans="2:14" x14ac:dyDescent="0.2">
      <c r="C608" s="96"/>
      <c r="D608" s="96"/>
      <c r="M608" s="96"/>
    </row>
    <row r="610" spans="1:14" x14ac:dyDescent="0.2">
      <c r="B610" s="77"/>
      <c r="C610" s="78"/>
      <c r="D610" s="78"/>
      <c r="E610" s="397"/>
      <c r="F610" s="76"/>
      <c r="H610" s="76"/>
      <c r="I610" s="103"/>
      <c r="J610" s="76"/>
      <c r="L610" s="76"/>
      <c r="M610" s="78"/>
      <c r="N610" s="76"/>
    </row>
    <row r="611" spans="1:14" ht="30.75" x14ac:dyDescent="0.2">
      <c r="A611" s="339">
        <v>10</v>
      </c>
      <c r="B611" s="74"/>
      <c r="C611" s="248" t="s">
        <v>367</v>
      </c>
      <c r="D611" s="248"/>
      <c r="E611" s="248"/>
      <c r="F611" s="249"/>
      <c r="G611" s="72"/>
      <c r="H611" s="73"/>
      <c r="I611" s="236" t="str">
        <f>IF(COUNTIF(I615:I671,"Information needed")&lt;1,"Complete","Incomplete")</f>
        <v>Incomplete</v>
      </c>
      <c r="J611" s="91"/>
      <c r="K611" s="339">
        <v>10</v>
      </c>
      <c r="L611" s="73"/>
      <c r="M611" s="175" t="s">
        <v>284</v>
      </c>
      <c r="N611" s="73"/>
    </row>
    <row r="612" spans="1:14" x14ac:dyDescent="0.2">
      <c r="B612" s="77"/>
      <c r="C612" s="78"/>
      <c r="D612" s="78"/>
      <c r="E612" s="397"/>
      <c r="F612" s="76"/>
      <c r="H612" s="76"/>
      <c r="I612" s="103"/>
      <c r="J612" s="76"/>
      <c r="L612" s="76"/>
      <c r="M612" s="78"/>
      <c r="N612" s="76"/>
    </row>
    <row r="613" spans="1:14" ht="18" x14ac:dyDescent="0.25">
      <c r="B613" s="77"/>
      <c r="C613" s="238" t="s">
        <v>70</v>
      </c>
      <c r="D613" s="238"/>
      <c r="E613" s="237"/>
      <c r="F613" s="76"/>
      <c r="H613" s="76"/>
      <c r="I613" s="103"/>
      <c r="J613" s="76"/>
      <c r="L613" s="76"/>
      <c r="M613" s="239" t="s">
        <v>340</v>
      </c>
      <c r="N613" s="76"/>
    </row>
    <row r="614" spans="1:14" ht="13.5" thickBot="1" x14ac:dyDescent="0.25">
      <c r="B614" s="77"/>
      <c r="C614" s="78"/>
      <c r="D614" s="78"/>
      <c r="E614" s="397"/>
      <c r="F614" s="76"/>
      <c r="H614" s="76"/>
      <c r="I614" s="103"/>
      <c r="J614" s="76"/>
      <c r="L614" s="76"/>
      <c r="M614" s="180"/>
      <c r="N614" s="76"/>
    </row>
    <row r="615" spans="1:14" x14ac:dyDescent="0.2">
      <c r="B615" s="77"/>
      <c r="C615" s="80" t="s">
        <v>15</v>
      </c>
      <c r="D615" s="80"/>
      <c r="E615" s="398"/>
      <c r="F615" s="76"/>
      <c r="H615" s="76"/>
      <c r="I615" s="102" t="str">
        <f t="shared" ref="I615:I619" si="77">IF(OR($E$619="Cancelled",$E$619="Postponed, see Future Events for info",E615&lt;&gt;""), "", "Information needed")</f>
        <v>Information needed</v>
      </c>
      <c r="J615" s="81"/>
      <c r="L615" s="76"/>
      <c r="M615" s="476" t="s">
        <v>344</v>
      </c>
      <c r="N615" s="76"/>
    </row>
    <row r="616" spans="1:14" x14ac:dyDescent="0.2">
      <c r="B616" s="77"/>
      <c r="C616" s="80" t="s">
        <v>53</v>
      </c>
      <c r="D616" s="80"/>
      <c r="E616" s="399"/>
      <c r="F616" s="76"/>
      <c r="H616" s="76"/>
      <c r="I616" s="102" t="str">
        <f t="shared" si="77"/>
        <v>Information needed</v>
      </c>
      <c r="J616" s="81"/>
      <c r="L616" s="76"/>
      <c r="M616" s="476"/>
      <c r="N616" s="76"/>
    </row>
    <row r="617" spans="1:14" ht="13.5" thickBot="1" x14ac:dyDescent="0.25">
      <c r="B617" s="77"/>
      <c r="C617" s="80" t="s">
        <v>119</v>
      </c>
      <c r="D617" s="80"/>
      <c r="E617" s="400"/>
      <c r="F617" s="76"/>
      <c r="H617" s="76"/>
      <c r="I617" s="102" t="str">
        <f t="shared" si="77"/>
        <v>Information needed</v>
      </c>
      <c r="J617" s="81"/>
      <c r="L617" s="76"/>
      <c r="M617" s="476"/>
      <c r="N617" s="76"/>
    </row>
    <row r="618" spans="1:14" ht="13.5" thickBot="1" x14ac:dyDescent="0.25">
      <c r="B618" s="77"/>
      <c r="C618" s="80"/>
      <c r="D618" s="80"/>
      <c r="E618" s="397"/>
      <c r="F618" s="76"/>
      <c r="H618" s="76"/>
      <c r="I618" s="102"/>
      <c r="J618" s="81"/>
      <c r="L618" s="76"/>
      <c r="M618" s="476"/>
      <c r="N618" s="76"/>
    </row>
    <row r="619" spans="1:14" ht="13.5" thickBot="1" x14ac:dyDescent="0.25">
      <c r="B619" s="77"/>
      <c r="C619" s="80" t="s">
        <v>59</v>
      </c>
      <c r="D619" s="80"/>
      <c r="E619" s="401"/>
      <c r="F619" s="76"/>
      <c r="H619" s="76"/>
      <c r="I619" s="102" t="str">
        <f t="shared" si="77"/>
        <v>Information needed</v>
      </c>
      <c r="J619" s="81"/>
      <c r="L619" s="76"/>
      <c r="M619" s="476"/>
      <c r="N619" s="76"/>
    </row>
    <row r="620" spans="1:14" ht="13.5" thickBot="1" x14ac:dyDescent="0.25">
      <c r="B620" s="77"/>
      <c r="C620" s="80"/>
      <c r="D620" s="80"/>
      <c r="E620" s="397"/>
      <c r="F620" s="76"/>
      <c r="H620" s="76"/>
      <c r="I620" s="102"/>
      <c r="J620" s="81"/>
      <c r="L620" s="76"/>
      <c r="M620" s="476"/>
      <c r="N620" s="76"/>
    </row>
    <row r="621" spans="1:14" x14ac:dyDescent="0.2">
      <c r="B621" s="77"/>
      <c r="C621" s="80" t="s">
        <v>341</v>
      </c>
      <c r="D621" s="80"/>
      <c r="E621" s="398"/>
      <c r="F621" s="76"/>
      <c r="H621" s="76"/>
      <c r="I621" s="102" t="str">
        <f t="shared" ref="I621" si="78">IF(OR($E$619="Cancelled",$E$619="Postponed, see Future Events for info",E621&lt;&gt;""), "", "Information needed")</f>
        <v>Information needed</v>
      </c>
      <c r="J621" s="81"/>
      <c r="L621" s="76"/>
      <c r="M621" s="476"/>
      <c r="N621" s="76"/>
    </row>
    <row r="622" spans="1:14" ht="13.5" thickBot="1" x14ac:dyDescent="0.25">
      <c r="B622" s="77"/>
      <c r="C622" s="343" t="str">
        <f>IF(E621&lt;&gt;"Yes","","If yes, how many times did you run this event/ how many events were in the series?")</f>
        <v/>
      </c>
      <c r="D622" s="80"/>
      <c r="E622" s="400"/>
      <c r="F622" s="84"/>
      <c r="G622" s="208"/>
      <c r="H622" s="84"/>
      <c r="I622" s="102" t="str">
        <f>IF(AND(C622&lt;&gt;"",E622=""), "Information needed","")</f>
        <v/>
      </c>
      <c r="J622" s="81"/>
      <c r="L622" s="76"/>
      <c r="M622" s="244"/>
      <c r="N622" s="76"/>
    </row>
    <row r="623" spans="1:14" ht="13.5" customHeight="1" thickBot="1" x14ac:dyDescent="0.25">
      <c r="B623" s="77"/>
      <c r="C623" s="80"/>
      <c r="D623" s="80"/>
      <c r="E623" s="402"/>
      <c r="F623" s="76"/>
      <c r="H623" s="76"/>
      <c r="I623" s="102"/>
      <c r="J623" s="81"/>
      <c r="L623" s="76"/>
      <c r="M623" s="449" t="s">
        <v>470</v>
      </c>
      <c r="N623" s="76"/>
    </row>
    <row r="624" spans="1:14" x14ac:dyDescent="0.2">
      <c r="B624" s="77"/>
      <c r="C624" s="80" t="str">
        <f>IF(E621&lt;&gt;"Yes","Start date","Date of first event")</f>
        <v>Start date</v>
      </c>
      <c r="D624" s="80"/>
      <c r="E624" s="403"/>
      <c r="F624" s="76"/>
      <c r="H624" s="76"/>
      <c r="I624" s="102" t="str">
        <f t="shared" ref="I624" si="79">IF(OR($E$619="Cancelled",$E$619="Postponed, see Future Events for info",E624&lt;&gt;""), "", "Information needed")</f>
        <v>Information needed</v>
      </c>
      <c r="J624" s="81"/>
      <c r="L624" s="76"/>
      <c r="M624" s="449"/>
      <c r="N624" s="76"/>
    </row>
    <row r="625" spans="2:14" ht="13.5" thickBot="1" x14ac:dyDescent="0.25">
      <c r="B625" s="77"/>
      <c r="C625" s="80" t="str">
        <f>IF(E621&lt;&gt;"Yes","End date","Date of last event")</f>
        <v>End date</v>
      </c>
      <c r="D625" s="80"/>
      <c r="E625" s="404"/>
      <c r="F625" s="76"/>
      <c r="H625" s="76"/>
      <c r="I625" s="102" t="str">
        <f t="shared" ref="I625" si="80">IF(OR($E$619="Cancelled",$E$619="Postponed, see Future Events for info",E625&lt;&gt;""), "", "Information needed")</f>
        <v>Information needed</v>
      </c>
      <c r="J625" s="81"/>
      <c r="L625" s="76"/>
      <c r="M625" s="449"/>
      <c r="N625" s="76"/>
    </row>
    <row r="626" spans="2:14" ht="13.5" thickBot="1" x14ac:dyDescent="0.25">
      <c r="B626" s="77"/>
      <c r="C626" s="80"/>
      <c r="D626" s="80"/>
      <c r="E626" s="397"/>
      <c r="F626" s="76"/>
      <c r="H626" s="76"/>
      <c r="I626" s="102"/>
      <c r="J626" s="81"/>
      <c r="L626" s="76"/>
      <c r="M626" s="449"/>
      <c r="N626" s="76"/>
    </row>
    <row r="627" spans="2:14" x14ac:dyDescent="0.2">
      <c r="B627" s="77"/>
      <c r="C627" s="80" t="s">
        <v>60</v>
      </c>
      <c r="D627" s="80"/>
      <c r="E627" s="398"/>
      <c r="F627" s="76"/>
      <c r="H627" s="76"/>
      <c r="I627" s="102" t="str">
        <f t="shared" ref="I627" si="81">IF(OR($E$619="Cancelled",$E$619="Postponed, see Future Events for info",E627&lt;&gt;""), "", "Information needed")</f>
        <v>Information needed</v>
      </c>
      <c r="J627" s="81"/>
      <c r="L627" s="76"/>
      <c r="M627" s="449"/>
      <c r="N627" s="76"/>
    </row>
    <row r="628" spans="2:14" ht="13.5" thickBot="1" x14ac:dyDescent="0.25">
      <c r="B628" s="77"/>
      <c r="C628" s="80" t="s">
        <v>81</v>
      </c>
      <c r="D628" s="80"/>
      <c r="E628" s="400"/>
      <c r="F628" s="76"/>
      <c r="H628" s="76"/>
      <c r="I628" s="106" t="str">
        <f>IF(OR($E$619="Cancelled",$E$619="Postponed, see Future Events for info",E628&lt;&gt;""), "", "Optional")</f>
        <v>Optional</v>
      </c>
      <c r="J628" s="81"/>
      <c r="L628" s="76"/>
      <c r="M628" s="475" t="s">
        <v>417</v>
      </c>
      <c r="N628" s="76"/>
    </row>
    <row r="629" spans="2:14" ht="13.5" thickBot="1" x14ac:dyDescent="0.25">
      <c r="B629" s="77"/>
      <c r="C629" s="80"/>
      <c r="D629" s="80"/>
      <c r="E629" s="397"/>
      <c r="F629" s="76"/>
      <c r="H629" s="76"/>
      <c r="I629" s="102"/>
      <c r="J629" s="81"/>
      <c r="L629" s="76"/>
      <c r="M629" s="475"/>
      <c r="N629" s="76"/>
    </row>
    <row r="630" spans="2:14" ht="12.75" customHeight="1" x14ac:dyDescent="0.2">
      <c r="B630" s="77"/>
      <c r="C630" s="80" t="s">
        <v>61</v>
      </c>
      <c r="D630" s="80"/>
      <c r="E630" s="398"/>
      <c r="F630" s="76"/>
      <c r="H630" s="76"/>
      <c r="I630" s="102" t="str">
        <f t="shared" ref="I630" si="82">IF(OR($E$619="Cancelled",$E$619="Postponed, see Future Events for info",E630&lt;&gt;""), "", "Information needed")</f>
        <v>Information needed</v>
      </c>
      <c r="J630" s="81"/>
      <c r="L630" s="76"/>
      <c r="M630" s="476" t="s">
        <v>485</v>
      </c>
      <c r="N630" s="76"/>
    </row>
    <row r="631" spans="2:14" ht="13.5" thickBot="1" x14ac:dyDescent="0.25">
      <c r="B631" s="77"/>
      <c r="C631" s="80" t="s">
        <v>82</v>
      </c>
      <c r="D631" s="80"/>
      <c r="E631" s="400"/>
      <c r="F631" s="76"/>
      <c r="H631" s="76"/>
      <c r="I631" s="106" t="str">
        <f>IF(OR($E$619="Cancelled",$E$619="Postponed, see Future Events for info",E631&lt;&gt;""), "", "Optional")</f>
        <v>Optional</v>
      </c>
      <c r="J631" s="81"/>
      <c r="L631" s="76"/>
      <c r="M631" s="476"/>
      <c r="N631" s="76"/>
    </row>
    <row r="632" spans="2:14" ht="13.5" thickBot="1" x14ac:dyDescent="0.25">
      <c r="B632" s="77"/>
      <c r="C632" s="80"/>
      <c r="D632" s="80"/>
      <c r="E632" s="397"/>
      <c r="F632" s="76"/>
      <c r="H632" s="76"/>
      <c r="I632" s="102"/>
      <c r="J632" s="81"/>
      <c r="L632" s="76"/>
      <c r="M632" s="476"/>
      <c r="N632" s="76"/>
    </row>
    <row r="633" spans="2:14" ht="13.5" thickBot="1" x14ac:dyDescent="0.25">
      <c r="B633" s="77"/>
      <c r="C633" s="80" t="str">
        <f>IF(E621&lt;&gt;"Yes","Number of attendees (approx.)","Number of attendees (average number per event)")</f>
        <v>Number of attendees (approx.)</v>
      </c>
      <c r="D633" s="80"/>
      <c r="E633" s="401"/>
      <c r="F633" s="76"/>
      <c r="H633" s="76"/>
      <c r="I633" s="102" t="str">
        <f t="shared" ref="I633" si="83">IF(OR($E$619="Cancelled",$E$619="Postponed, see Future Events for info",E633&lt;&gt;""), "", "Information needed")</f>
        <v>Information needed</v>
      </c>
      <c r="J633" s="81"/>
      <c r="L633" s="76"/>
      <c r="M633" s="476"/>
      <c r="N633" s="76"/>
    </row>
    <row r="634" spans="2:14" ht="13.5" thickBot="1" x14ac:dyDescent="0.25">
      <c r="B634" s="77"/>
      <c r="C634" s="80"/>
      <c r="D634" s="80"/>
      <c r="E634" s="405"/>
      <c r="F634" s="76"/>
      <c r="H634" s="76"/>
      <c r="I634" s="102"/>
      <c r="J634" s="81"/>
      <c r="L634" s="76"/>
      <c r="M634" s="476"/>
      <c r="N634" s="76"/>
    </row>
    <row r="635" spans="2:14" ht="39" thickBot="1" x14ac:dyDescent="0.25">
      <c r="B635" s="77"/>
      <c r="C635" s="344" t="s">
        <v>468</v>
      </c>
      <c r="D635" s="80"/>
      <c r="E635" s="241"/>
      <c r="F635" s="76"/>
      <c r="H635" s="76"/>
      <c r="I635" s="106" t="str">
        <f>IF(OR($E$619="Cancelled",$E$619="Postponed, see Future Events for info",E635&lt;&gt;""), "", "Optional")</f>
        <v>Optional</v>
      </c>
      <c r="J635" s="81"/>
      <c r="L635" s="76"/>
      <c r="M635" s="476"/>
      <c r="N635" s="76"/>
    </row>
    <row r="636" spans="2:14" x14ac:dyDescent="0.2">
      <c r="B636" s="77"/>
      <c r="C636" s="80"/>
      <c r="D636" s="80"/>
      <c r="E636" s="402"/>
      <c r="F636" s="76"/>
      <c r="H636" s="76"/>
      <c r="I636" s="102"/>
      <c r="J636" s="81"/>
      <c r="L636" s="76"/>
      <c r="M636" s="180"/>
      <c r="N636" s="76"/>
    </row>
    <row r="637" spans="2:14" ht="18" x14ac:dyDescent="0.25">
      <c r="B637" s="77"/>
      <c r="C637" s="238" t="s">
        <v>140</v>
      </c>
      <c r="D637" s="80"/>
      <c r="E637" s="237"/>
      <c r="F637" s="76"/>
      <c r="H637" s="76"/>
      <c r="I637" s="102"/>
      <c r="J637" s="81"/>
      <c r="L637" s="76"/>
      <c r="M637" s="240" t="s">
        <v>140</v>
      </c>
      <c r="N637" s="76"/>
    </row>
    <row r="638" spans="2:14" ht="13.5" thickBot="1" x14ac:dyDescent="0.25">
      <c r="B638" s="77"/>
      <c r="C638" s="83"/>
      <c r="D638" s="80"/>
      <c r="E638" s="406"/>
      <c r="F638" s="76"/>
      <c r="H638" s="76"/>
      <c r="I638" s="102"/>
      <c r="J638" s="81"/>
      <c r="L638" s="76"/>
      <c r="M638" s="78"/>
      <c r="N638" s="76"/>
    </row>
    <row r="639" spans="2:14" x14ac:dyDescent="0.2">
      <c r="B639" s="77"/>
      <c r="C639" s="416" t="s">
        <v>466</v>
      </c>
      <c r="D639" s="416"/>
      <c r="E639" s="398"/>
      <c r="F639" s="76"/>
      <c r="H639" s="76"/>
      <c r="I639" s="102" t="str">
        <f>IF(OR(E619="Postponed, see Future Events for info",E639&lt;&gt;""), "", "Information needed")</f>
        <v>Information needed</v>
      </c>
      <c r="J639" s="81"/>
      <c r="L639" s="76"/>
      <c r="M639" s="476" t="s">
        <v>342</v>
      </c>
      <c r="N639" s="76"/>
    </row>
    <row r="640" spans="2:14" ht="13.5" thickBot="1" x14ac:dyDescent="0.25">
      <c r="B640" s="77"/>
      <c r="C640" s="416" t="s">
        <v>345</v>
      </c>
      <c r="D640" s="416"/>
      <c r="E640" s="400"/>
      <c r="F640" s="76"/>
      <c r="H640" s="76"/>
      <c r="I640" s="102" t="str">
        <f>IF(OR(E619="Cancelled",E619="Postponed, see Future Events for info",E640&lt;&gt;""), "", "Information needed")</f>
        <v>Information needed</v>
      </c>
      <c r="J640" s="85"/>
      <c r="L640" s="76"/>
      <c r="M640" s="476"/>
      <c r="N640" s="76"/>
    </row>
    <row r="641" spans="1:14" ht="13.5" thickBot="1" x14ac:dyDescent="0.25">
      <c r="B641" s="77"/>
      <c r="C641" s="416"/>
      <c r="D641" s="416"/>
      <c r="E641" s="402"/>
      <c r="F641" s="84"/>
      <c r="G641" s="208"/>
      <c r="H641" s="84"/>
      <c r="I641" s="102"/>
      <c r="J641" s="81"/>
      <c r="L641" s="76"/>
      <c r="M641" s="476"/>
      <c r="N641" s="76"/>
    </row>
    <row r="642" spans="1:14" x14ac:dyDescent="0.2">
      <c r="B642" s="77"/>
      <c r="C642" s="416" t="s">
        <v>122</v>
      </c>
      <c r="D642" s="416"/>
      <c r="E642" s="407"/>
      <c r="F642" s="76"/>
      <c r="H642" s="76"/>
      <c r="I642" s="102" t="str">
        <f>IF(OR(E619="Postponed, see Future Events for info",E642&lt;&gt;""), "", "Information needed")</f>
        <v>Information needed</v>
      </c>
      <c r="J642" s="81"/>
      <c r="L642" s="76"/>
      <c r="M642" s="476"/>
      <c r="N642" s="76"/>
    </row>
    <row r="643" spans="1:14" ht="13.5" thickBot="1" x14ac:dyDescent="0.25">
      <c r="B643" s="77"/>
      <c r="C643" s="83" t="str">
        <f>IF(E642&lt;&gt;"Yes","","Was the contract reviewed by the RSC Legal team?")</f>
        <v/>
      </c>
      <c r="D643" s="83"/>
      <c r="E643" s="242"/>
      <c r="F643" s="76"/>
      <c r="H643" s="76"/>
      <c r="I643" s="102" t="str">
        <f>IF(AND(C643&lt;&gt;"",E643=""), "Information needed","")</f>
        <v/>
      </c>
      <c r="J643" s="81"/>
      <c r="L643" s="76"/>
      <c r="M643" s="476"/>
      <c r="N643" s="76"/>
    </row>
    <row r="644" spans="1:14" ht="13.5" thickBot="1" x14ac:dyDescent="0.25">
      <c r="B644" s="77"/>
      <c r="C644" s="76"/>
      <c r="D644" s="76"/>
      <c r="E644" s="402"/>
      <c r="F644" s="76"/>
      <c r="H644" s="76"/>
      <c r="I644" s="102"/>
      <c r="J644" s="81"/>
      <c r="L644" s="76"/>
      <c r="M644" s="476"/>
      <c r="N644" s="76"/>
    </row>
    <row r="645" spans="1:14" ht="13.5" thickBot="1" x14ac:dyDescent="0.25">
      <c r="B645" s="77"/>
      <c r="C645" s="416" t="s">
        <v>123</v>
      </c>
      <c r="D645" s="416"/>
      <c r="E645" s="401"/>
      <c r="F645" s="76"/>
      <c r="H645" s="76"/>
      <c r="I645" s="102" t="str">
        <f t="shared" ref="I645" si="84">IF(OR($E$619="Cancelled",$E$619="Postponed, see Future Events for info",E645&lt;&gt;""), "", "Information needed")</f>
        <v>Information needed</v>
      </c>
      <c r="J645" s="81"/>
      <c r="L645" s="76"/>
      <c r="M645" s="476"/>
      <c r="N645" s="76"/>
    </row>
    <row r="646" spans="1:14" ht="13.5" thickBot="1" x14ac:dyDescent="0.25">
      <c r="B646" s="77"/>
      <c r="C646" s="82"/>
      <c r="D646" s="82"/>
      <c r="E646" s="402"/>
      <c r="F646" s="76"/>
      <c r="H646" s="76"/>
      <c r="I646" s="102"/>
      <c r="J646" s="81"/>
      <c r="L646" s="76"/>
      <c r="M646" s="476"/>
      <c r="N646" s="76"/>
    </row>
    <row r="647" spans="1:14" x14ac:dyDescent="0.2">
      <c r="B647" s="77"/>
      <c r="C647" s="416" t="s">
        <v>126</v>
      </c>
      <c r="D647" s="416"/>
      <c r="E647" s="398"/>
      <c r="F647" s="76"/>
      <c r="H647" s="76"/>
      <c r="I647" s="102" t="str">
        <f t="shared" ref="I647" si="85">IF(OR($E$619="Cancelled",$E$619="Postponed, see Future Events for info",E647&lt;&gt;""), "", "Information needed")</f>
        <v>Information needed</v>
      </c>
      <c r="J647" s="81"/>
      <c r="L647" s="76"/>
      <c r="M647" s="181"/>
      <c r="N647" s="76"/>
    </row>
    <row r="648" spans="1:14" ht="25.5" customHeight="1" thickBot="1" x14ac:dyDescent="0.25">
      <c r="B648" s="77"/>
      <c r="C648" s="83" t="str">
        <f>IF(E647&lt;&gt;"Yes","","Please provide details.")</f>
        <v/>
      </c>
      <c r="D648" s="83"/>
      <c r="E648" s="243"/>
      <c r="F648" s="76"/>
      <c r="H648" s="76"/>
      <c r="I648" s="102" t="str">
        <f>IF(AND(C648&lt;&gt;"",E648=""),"Information needed","")</f>
        <v/>
      </c>
      <c r="J648" s="81"/>
      <c r="L648" s="76"/>
      <c r="M648" s="152" t="s">
        <v>141</v>
      </c>
      <c r="N648" s="76"/>
    </row>
    <row r="649" spans="1:14" x14ac:dyDescent="0.2">
      <c r="B649" s="77"/>
      <c r="C649" s="78"/>
      <c r="D649" s="78"/>
      <c r="E649" s="397"/>
      <c r="F649" s="76"/>
      <c r="H649" s="76"/>
      <c r="I649" s="102"/>
      <c r="J649" s="81"/>
      <c r="L649" s="76"/>
      <c r="M649" s="76"/>
      <c r="N649" s="76"/>
    </row>
    <row r="650" spans="1:14" ht="18" x14ac:dyDescent="0.2">
      <c r="B650" s="77"/>
      <c r="C650" s="240" t="s">
        <v>63</v>
      </c>
      <c r="D650" s="240"/>
      <c r="E650" s="240"/>
      <c r="F650" s="78"/>
      <c r="G650" s="70"/>
      <c r="H650" s="78"/>
      <c r="I650" s="102"/>
      <c r="J650" s="89"/>
      <c r="L650" s="87"/>
      <c r="M650" s="240" t="s">
        <v>63</v>
      </c>
      <c r="N650" s="87"/>
    </row>
    <row r="651" spans="1:14" ht="13.5" customHeight="1" thickBot="1" x14ac:dyDescent="0.25">
      <c r="B651" s="77"/>
      <c r="C651" s="76"/>
      <c r="D651" s="76"/>
      <c r="E651" s="408"/>
      <c r="F651" s="76"/>
      <c r="H651" s="76"/>
      <c r="I651" s="102"/>
      <c r="J651" s="81"/>
      <c r="L651" s="76"/>
      <c r="M651" s="476" t="s">
        <v>467</v>
      </c>
      <c r="N651" s="76"/>
    </row>
    <row r="652" spans="1:14" x14ac:dyDescent="0.2">
      <c r="B652" s="77"/>
      <c r="C652" s="78" t="s">
        <v>71</v>
      </c>
      <c r="D652" s="78"/>
      <c r="E652" s="409"/>
      <c r="F652" s="76"/>
      <c r="H652" s="76"/>
      <c r="I652" s="102" t="str">
        <f t="shared" ref="I652" si="86">IF(OR($E$619="Cancelled",$E$619="Postponed, see Future Events for info",E652&lt;&gt;""), "", "Information needed")</f>
        <v>Information needed</v>
      </c>
      <c r="J652" s="81"/>
      <c r="L652" s="76"/>
      <c r="M652" s="476"/>
      <c r="N652" s="76"/>
    </row>
    <row r="653" spans="1:14" ht="13.5" thickBot="1" x14ac:dyDescent="0.25">
      <c r="A653" s="340"/>
      <c r="B653" s="77"/>
      <c r="C653" s="418" t="str">
        <f>IF(E652&lt;&gt;"Red","","Did you submit a declaration form for your red risk assessment?")</f>
        <v/>
      </c>
      <c r="D653" s="83"/>
      <c r="E653" s="243"/>
      <c r="F653" s="76"/>
      <c r="H653" s="76"/>
      <c r="I653" s="102" t="str">
        <f>IF(AND(C653&lt;&gt;"",E653=""), "Information needed","")</f>
        <v/>
      </c>
      <c r="J653" s="81"/>
      <c r="K653" s="340"/>
      <c r="L653" s="76"/>
      <c r="M653" s="476"/>
      <c r="N653" s="76"/>
    </row>
    <row r="654" spans="1:14" ht="13.5" thickBot="1" x14ac:dyDescent="0.25">
      <c r="B654" s="77"/>
      <c r="C654" s="78"/>
      <c r="D654" s="78"/>
      <c r="E654" s="397"/>
      <c r="F654" s="76"/>
      <c r="H654" s="76"/>
      <c r="I654" s="102"/>
      <c r="J654" s="81"/>
      <c r="L654" s="76"/>
      <c r="M654" s="476"/>
      <c r="N654" s="76"/>
    </row>
    <row r="655" spans="1:14" x14ac:dyDescent="0.2">
      <c r="B655" s="77"/>
      <c r="C655" s="78" t="s">
        <v>255</v>
      </c>
      <c r="D655" s="78"/>
      <c r="E655" s="410"/>
      <c r="F655" s="76"/>
      <c r="H655" s="76"/>
      <c r="I655" s="102" t="str">
        <f t="shared" ref="I655" si="87">IF(OR($E$619="Cancelled",$E$619="Postponed, see Future Events for info",E655&lt;&gt;""), "", "Information needed")</f>
        <v>Information needed</v>
      </c>
      <c r="J655" s="81"/>
      <c r="L655" s="76"/>
      <c r="M655" s="476"/>
      <c r="N655" s="88"/>
    </row>
    <row r="656" spans="1:14" ht="13.5" thickBot="1" x14ac:dyDescent="0.25">
      <c r="B656" s="77"/>
      <c r="C656" s="419" t="str">
        <f>IF(E655&lt;&gt;"Yes","","Did your event comply with Rule 8.3 of the member network rules?")</f>
        <v/>
      </c>
      <c r="D656" s="83"/>
      <c r="E656" s="243"/>
      <c r="F656" s="76"/>
      <c r="H656" s="76"/>
      <c r="I656" s="102" t="str">
        <f>IF(AND(C656&lt;&gt;"",E656=""), "Information needed","")</f>
        <v/>
      </c>
      <c r="J656" s="81"/>
      <c r="L656" s="76"/>
      <c r="M656" s="476"/>
      <c r="N656" s="88"/>
    </row>
    <row r="657" spans="2:14" ht="13.5" thickBot="1" x14ac:dyDescent="0.25">
      <c r="B657" s="77"/>
      <c r="C657" s="83"/>
      <c r="D657" s="83"/>
      <c r="E657" s="411"/>
      <c r="F657" s="76"/>
      <c r="H657" s="76"/>
      <c r="I657" s="102"/>
      <c r="J657" s="81"/>
      <c r="L657" s="76"/>
      <c r="M657" s="476"/>
      <c r="N657" s="88"/>
    </row>
    <row r="658" spans="2:14" ht="33" customHeight="1" thickBot="1" x14ac:dyDescent="0.25">
      <c r="B658" s="77"/>
      <c r="C658" s="100" t="s">
        <v>197</v>
      </c>
      <c r="D658" s="100"/>
      <c r="E658" s="241"/>
      <c r="F658" s="76"/>
      <c r="H658" s="76"/>
      <c r="I658" s="106" t="str">
        <f>IF(OR($E$619="Cancelled",$E$619="Postponed, see Future Events for info",E658&lt;&gt;""), "", "Optional")</f>
        <v>Optional</v>
      </c>
      <c r="J658" s="81"/>
      <c r="L658" s="76"/>
      <c r="M658" s="152" t="s">
        <v>254</v>
      </c>
      <c r="N658" s="88"/>
    </row>
    <row r="659" spans="2:14" x14ac:dyDescent="0.2">
      <c r="B659" s="77"/>
      <c r="C659" s="76"/>
      <c r="D659" s="76"/>
      <c r="E659" s="411"/>
      <c r="F659" s="76"/>
      <c r="H659" s="76"/>
      <c r="I659" s="102"/>
      <c r="J659" s="81"/>
      <c r="L659" s="76"/>
      <c r="M659" s="99"/>
      <c r="N659" s="76"/>
    </row>
    <row r="660" spans="2:14" ht="18" x14ac:dyDescent="0.25">
      <c r="B660" s="77"/>
      <c r="C660" s="238" t="s">
        <v>72</v>
      </c>
      <c r="D660" s="238"/>
      <c r="E660" s="238"/>
      <c r="F660" s="76"/>
      <c r="H660" s="76"/>
      <c r="I660" s="102"/>
      <c r="J660" s="81"/>
      <c r="L660" s="76"/>
      <c r="M660" s="240" t="s">
        <v>72</v>
      </c>
      <c r="N660" s="76"/>
    </row>
    <row r="661" spans="2:14" x14ac:dyDescent="0.2">
      <c r="B661" s="77"/>
      <c r="C661" s="78"/>
      <c r="D661" s="78"/>
      <c r="E661" s="397"/>
      <c r="F661" s="76"/>
      <c r="H661" s="76"/>
      <c r="I661" s="102"/>
      <c r="J661" s="81"/>
      <c r="L661" s="76"/>
      <c r="M661" s="476" t="s">
        <v>243</v>
      </c>
      <c r="N661" s="76"/>
    </row>
    <row r="662" spans="2:14" ht="13.5" thickBot="1" x14ac:dyDescent="0.25">
      <c r="B662" s="77"/>
      <c r="C662" s="78" t="s">
        <v>388</v>
      </c>
      <c r="D662" s="78"/>
      <c r="E662" s="397"/>
      <c r="F662" s="76"/>
      <c r="H662" s="76"/>
      <c r="I662" s="102"/>
      <c r="J662" s="81"/>
      <c r="L662" s="76"/>
      <c r="M662" s="476"/>
      <c r="N662" s="76"/>
    </row>
    <row r="663" spans="2:14" x14ac:dyDescent="0.2">
      <c r="B663" s="77"/>
      <c r="C663" s="153" t="s">
        <v>77</v>
      </c>
      <c r="D663" s="153"/>
      <c r="E663" s="398"/>
      <c r="F663" s="76"/>
      <c r="H663" s="76"/>
      <c r="I663" s="102" t="str">
        <f t="shared" ref="I663:I666" si="88">IF(OR($E$619="Cancelled",$E$619="Postponed, see Future Events for info",E663&lt;&gt;""), "", "Information needed")</f>
        <v>Information needed</v>
      </c>
      <c r="J663" s="81"/>
      <c r="L663" s="76"/>
      <c r="M663" s="476"/>
      <c r="N663" s="76"/>
    </row>
    <row r="664" spans="2:14" x14ac:dyDescent="0.2">
      <c r="B664" s="77"/>
      <c r="C664" s="153" t="s">
        <v>78</v>
      </c>
      <c r="D664" s="153"/>
      <c r="E664" s="412"/>
      <c r="F664" s="76"/>
      <c r="H664" s="76"/>
      <c r="I664" s="102" t="str">
        <f t="shared" si="88"/>
        <v>Information needed</v>
      </c>
      <c r="J664" s="81"/>
      <c r="L664" s="76"/>
      <c r="M664" s="476"/>
      <c r="N664" s="76"/>
    </row>
    <row r="665" spans="2:14" x14ac:dyDescent="0.2">
      <c r="B665" s="77"/>
      <c r="C665" s="153" t="s">
        <v>80</v>
      </c>
      <c r="D665" s="153"/>
      <c r="E665" s="399"/>
      <c r="F665" s="76"/>
      <c r="H665" s="76"/>
      <c r="I665" s="102" t="str">
        <f t="shared" si="88"/>
        <v>Information needed</v>
      </c>
      <c r="J665" s="81"/>
      <c r="L665" s="76"/>
      <c r="M665" s="476"/>
      <c r="N665" s="76"/>
    </row>
    <row r="666" spans="2:14" ht="13.5" thickBot="1" x14ac:dyDescent="0.25">
      <c r="B666" s="77"/>
      <c r="C666" s="153" t="s">
        <v>79</v>
      </c>
      <c r="D666" s="153"/>
      <c r="E666" s="400"/>
      <c r="F666" s="76"/>
      <c r="H666" s="76"/>
      <c r="I666" s="102" t="str">
        <f t="shared" si="88"/>
        <v>Information needed</v>
      </c>
      <c r="J666" s="81"/>
      <c r="L666" s="76"/>
      <c r="M666" s="476"/>
      <c r="N666" s="76"/>
    </row>
    <row r="667" spans="2:14" ht="13.5" thickBot="1" x14ac:dyDescent="0.25">
      <c r="B667" s="77"/>
      <c r="C667" s="79"/>
      <c r="D667" s="79"/>
      <c r="E667" s="397"/>
      <c r="F667" s="76"/>
      <c r="H667" s="76"/>
      <c r="I667" s="102"/>
      <c r="J667" s="81"/>
      <c r="L667" s="76"/>
      <c r="M667" s="476"/>
      <c r="N667" s="76"/>
    </row>
    <row r="668" spans="2:14" x14ac:dyDescent="0.2">
      <c r="B668" s="77"/>
      <c r="C668" s="101" t="s">
        <v>73</v>
      </c>
      <c r="D668" s="101"/>
      <c r="E668" s="398"/>
      <c r="F668" s="76"/>
      <c r="H668" s="76"/>
      <c r="I668" s="102" t="str">
        <f>IF(OR($E$619="Cancelled",$E$619="Postponed, see Future Events for info",E668&lt;&gt;""), "", "Information needed")</f>
        <v>Information needed</v>
      </c>
      <c r="J668" s="81"/>
      <c r="L668" s="76"/>
      <c r="M668" s="476"/>
      <c r="N668" s="76"/>
    </row>
    <row r="669" spans="2:14" ht="65.25" customHeight="1" thickBot="1" x14ac:dyDescent="0.25">
      <c r="B669" s="77"/>
      <c r="C669" s="83" t="str">
        <f>IF(E668&lt;&gt;"Yes","","Please provide details here")</f>
        <v/>
      </c>
      <c r="D669" s="83"/>
      <c r="E669" s="242"/>
      <c r="F669" s="130"/>
      <c r="G669" s="127"/>
      <c r="H669" s="130"/>
      <c r="I669" s="102" t="str">
        <f>IF(AND(C669&lt;&gt;"",E669=""), "Information needed","")</f>
        <v/>
      </c>
      <c r="J669" s="150"/>
      <c r="L669" s="76"/>
      <c r="M669" s="476"/>
      <c r="N669" s="76"/>
    </row>
    <row r="670" spans="2:14" ht="13.5" thickBot="1" x14ac:dyDescent="0.25">
      <c r="B670" s="77"/>
      <c r="C670" s="78"/>
      <c r="D670" s="78"/>
      <c r="E670" s="378"/>
      <c r="F670" s="76"/>
      <c r="H670" s="76"/>
      <c r="I670" s="102"/>
      <c r="J670" s="81"/>
      <c r="L670" s="76"/>
      <c r="M670" s="476"/>
      <c r="N670" s="76"/>
    </row>
    <row r="671" spans="2:14" ht="57" customHeight="1" thickBot="1" x14ac:dyDescent="0.25">
      <c r="B671" s="77"/>
      <c r="C671" s="100" t="s">
        <v>83</v>
      </c>
      <c r="D671" s="100"/>
      <c r="E671" s="241"/>
      <c r="F671" s="76"/>
      <c r="H671" s="76"/>
      <c r="I671" s="106" t="str">
        <f>IF(OR($E$619="Cancelled",$E$619="Postponed, see Future Events for info",E671&lt;&gt;""), "", "Optional")</f>
        <v>Optional</v>
      </c>
      <c r="J671" s="81"/>
      <c r="L671" s="76"/>
      <c r="M671" s="152" t="s">
        <v>118</v>
      </c>
      <c r="N671" s="76"/>
    </row>
    <row r="672" spans="2:14" x14ac:dyDescent="0.2">
      <c r="B672" s="77"/>
      <c r="C672" s="78"/>
      <c r="D672" s="78"/>
      <c r="E672" s="397"/>
      <c r="F672" s="76"/>
      <c r="H672" s="76"/>
      <c r="I672" s="102"/>
      <c r="J672" s="81"/>
      <c r="L672" s="76"/>
      <c r="M672" s="78"/>
      <c r="N672" s="76"/>
    </row>
    <row r="673" spans="1:14" ht="13.5" thickBot="1" x14ac:dyDescent="0.25">
      <c r="C673" s="71"/>
      <c r="D673" s="95"/>
      <c r="I673" s="105"/>
      <c r="J673" s="92"/>
      <c r="M673" s="71"/>
    </row>
    <row r="674" spans="1:14" s="172" customFormat="1" ht="21.75" customHeight="1" thickBot="1" x14ac:dyDescent="0.25">
      <c r="C674" s="166" t="s">
        <v>420</v>
      </c>
      <c r="D674" s="247"/>
      <c r="E674" s="414" t="s">
        <v>430</v>
      </c>
      <c r="I674" s="170"/>
      <c r="M674" s="166" t="s">
        <v>271</v>
      </c>
    </row>
    <row r="675" spans="1:14" x14ac:dyDescent="0.2">
      <c r="C675" s="96"/>
      <c r="D675" s="96"/>
      <c r="M675" s="96"/>
    </row>
    <row r="677" spans="1:14" x14ac:dyDescent="0.2">
      <c r="B677" s="77"/>
      <c r="C677" s="78"/>
      <c r="D677" s="78"/>
      <c r="E677" s="397"/>
      <c r="F677" s="76"/>
      <c r="H677" s="76"/>
      <c r="I677" s="103"/>
      <c r="J677" s="76"/>
      <c r="L677" s="76"/>
      <c r="M677" s="78"/>
      <c r="N677" s="76"/>
    </row>
    <row r="678" spans="1:14" ht="30.75" x14ac:dyDescent="0.2">
      <c r="A678" s="339">
        <v>11</v>
      </c>
      <c r="B678" s="74"/>
      <c r="C678" s="248" t="s">
        <v>366</v>
      </c>
      <c r="D678" s="248"/>
      <c r="E678" s="248"/>
      <c r="F678" s="249"/>
      <c r="G678" s="72"/>
      <c r="H678" s="73"/>
      <c r="I678" s="236" t="str">
        <f>IF(COUNTIF(I682:I738,"Information needed")&lt;1,"Complete","Incomplete")</f>
        <v>Incomplete</v>
      </c>
      <c r="J678" s="91"/>
      <c r="K678" s="339">
        <v>11</v>
      </c>
      <c r="L678" s="73"/>
      <c r="M678" s="175" t="s">
        <v>284</v>
      </c>
      <c r="N678" s="73"/>
    </row>
    <row r="679" spans="1:14" x14ac:dyDescent="0.2">
      <c r="B679" s="77"/>
      <c r="C679" s="78"/>
      <c r="D679" s="78"/>
      <c r="E679" s="397"/>
      <c r="F679" s="76"/>
      <c r="H679" s="76"/>
      <c r="I679" s="103"/>
      <c r="J679" s="76"/>
      <c r="L679" s="76"/>
      <c r="M679" s="78"/>
      <c r="N679" s="76"/>
    </row>
    <row r="680" spans="1:14" ht="18" x14ac:dyDescent="0.25">
      <c r="B680" s="77"/>
      <c r="C680" s="238" t="s">
        <v>70</v>
      </c>
      <c r="D680" s="238"/>
      <c r="E680" s="237"/>
      <c r="F680" s="76"/>
      <c r="H680" s="76"/>
      <c r="I680" s="103"/>
      <c r="J680" s="76"/>
      <c r="L680" s="76"/>
      <c r="M680" s="239" t="s">
        <v>340</v>
      </c>
      <c r="N680" s="76"/>
    </row>
    <row r="681" spans="1:14" ht="13.5" thickBot="1" x14ac:dyDescent="0.25">
      <c r="B681" s="77"/>
      <c r="C681" s="78"/>
      <c r="D681" s="78"/>
      <c r="E681" s="397"/>
      <c r="F681" s="76"/>
      <c r="H681" s="76"/>
      <c r="I681" s="103"/>
      <c r="J681" s="76"/>
      <c r="L681" s="76"/>
      <c r="M681" s="180"/>
      <c r="N681" s="76"/>
    </row>
    <row r="682" spans="1:14" x14ac:dyDescent="0.2">
      <c r="B682" s="77"/>
      <c r="C682" s="80" t="s">
        <v>15</v>
      </c>
      <c r="D682" s="80"/>
      <c r="E682" s="398"/>
      <c r="F682" s="76"/>
      <c r="H682" s="76"/>
      <c r="I682" s="102" t="str">
        <f t="shared" ref="I682:I684" si="89">IF(OR($E$686="Cancelled",$E$686="Postponed, see Future Events for info",E682&lt;&gt;""), "", "Information needed")</f>
        <v>Information needed</v>
      </c>
      <c r="J682" s="81"/>
      <c r="L682" s="76"/>
      <c r="M682" s="476" t="s">
        <v>344</v>
      </c>
      <c r="N682" s="76"/>
    </row>
    <row r="683" spans="1:14" x14ac:dyDescent="0.2">
      <c r="B683" s="77"/>
      <c r="C683" s="80" t="s">
        <v>53</v>
      </c>
      <c r="D683" s="80"/>
      <c r="E683" s="399"/>
      <c r="F683" s="76"/>
      <c r="H683" s="76"/>
      <c r="I683" s="102" t="str">
        <f t="shared" si="89"/>
        <v>Information needed</v>
      </c>
      <c r="J683" s="81"/>
      <c r="L683" s="76"/>
      <c r="M683" s="476"/>
      <c r="N683" s="76"/>
    </row>
    <row r="684" spans="1:14" ht="13.5" thickBot="1" x14ac:dyDescent="0.25">
      <c r="B684" s="77"/>
      <c r="C684" s="80" t="s">
        <v>119</v>
      </c>
      <c r="D684" s="80"/>
      <c r="E684" s="400"/>
      <c r="F684" s="76"/>
      <c r="H684" s="76"/>
      <c r="I684" s="102" t="str">
        <f t="shared" si="89"/>
        <v>Information needed</v>
      </c>
      <c r="J684" s="81"/>
      <c r="L684" s="76"/>
      <c r="M684" s="476"/>
      <c r="N684" s="76"/>
    </row>
    <row r="685" spans="1:14" ht="13.5" thickBot="1" x14ac:dyDescent="0.25">
      <c r="B685" s="77"/>
      <c r="C685" s="80"/>
      <c r="D685" s="80"/>
      <c r="E685" s="397"/>
      <c r="F685" s="76"/>
      <c r="H685" s="76"/>
      <c r="I685" s="102"/>
      <c r="J685" s="81"/>
      <c r="L685" s="76"/>
      <c r="M685" s="476"/>
      <c r="N685" s="76"/>
    </row>
    <row r="686" spans="1:14" ht="13.5" thickBot="1" x14ac:dyDescent="0.25">
      <c r="B686" s="77"/>
      <c r="C686" s="80" t="s">
        <v>59</v>
      </c>
      <c r="D686" s="80"/>
      <c r="E686" s="401"/>
      <c r="F686" s="76"/>
      <c r="H686" s="76"/>
      <c r="I686" s="102" t="str">
        <f t="shared" ref="I686" si="90">IF(OR($E$686="Cancelled",$E$686="Postponed, see Future Events for info",E686&lt;&gt;""), "", "Information needed")</f>
        <v>Information needed</v>
      </c>
      <c r="J686" s="81"/>
      <c r="L686" s="76"/>
      <c r="M686" s="476"/>
      <c r="N686" s="76"/>
    </row>
    <row r="687" spans="1:14" ht="13.5" thickBot="1" x14ac:dyDescent="0.25">
      <c r="B687" s="77"/>
      <c r="C687" s="80"/>
      <c r="D687" s="80"/>
      <c r="E687" s="397"/>
      <c r="F687" s="76"/>
      <c r="H687" s="76"/>
      <c r="I687" s="102"/>
      <c r="J687" s="81"/>
      <c r="L687" s="76"/>
      <c r="M687" s="476"/>
      <c r="N687" s="76"/>
    </row>
    <row r="688" spans="1:14" x14ac:dyDescent="0.2">
      <c r="B688" s="77"/>
      <c r="C688" s="80" t="s">
        <v>341</v>
      </c>
      <c r="D688" s="80"/>
      <c r="E688" s="398"/>
      <c r="F688" s="76"/>
      <c r="H688" s="76"/>
      <c r="I688" s="102" t="str">
        <f t="shared" ref="I688" si="91">IF(OR($E$686="Cancelled",$E$686="Postponed, see Future Events for info",E688&lt;&gt;""), "", "Information needed")</f>
        <v>Information needed</v>
      </c>
      <c r="J688" s="81"/>
      <c r="L688" s="76"/>
      <c r="M688" s="476"/>
      <c r="N688" s="76"/>
    </row>
    <row r="689" spans="2:14" ht="13.5" thickBot="1" x14ac:dyDescent="0.25">
      <c r="B689" s="77"/>
      <c r="C689" s="343" t="str">
        <f>IF(E688&lt;&gt;"Yes","","If yes, how many times did you run this event/ how many events were in the series?")</f>
        <v/>
      </c>
      <c r="D689" s="80"/>
      <c r="E689" s="400"/>
      <c r="F689" s="84"/>
      <c r="G689" s="208"/>
      <c r="H689" s="84"/>
      <c r="I689" s="102" t="str">
        <f>IF(AND(C689&lt;&gt;"",E689=""), "Information needed","")</f>
        <v/>
      </c>
      <c r="J689" s="81"/>
      <c r="L689" s="76"/>
      <c r="M689" s="244"/>
      <c r="N689" s="76"/>
    </row>
    <row r="690" spans="2:14" ht="13.5" customHeight="1" thickBot="1" x14ac:dyDescent="0.25">
      <c r="B690" s="77"/>
      <c r="C690" s="80"/>
      <c r="D690" s="80"/>
      <c r="E690" s="402"/>
      <c r="F690" s="76"/>
      <c r="H690" s="76"/>
      <c r="I690" s="102"/>
      <c r="J690" s="81"/>
      <c r="L690" s="76"/>
      <c r="M690" s="449" t="s">
        <v>470</v>
      </c>
      <c r="N690" s="76"/>
    </row>
    <row r="691" spans="2:14" x14ac:dyDescent="0.2">
      <c r="B691" s="77"/>
      <c r="C691" s="80" t="str">
        <f>IF(E688&lt;&gt;"Yes","Start date","Date of first event")</f>
        <v>Start date</v>
      </c>
      <c r="D691" s="80"/>
      <c r="E691" s="403"/>
      <c r="F691" s="76"/>
      <c r="H691" s="76"/>
      <c r="I691" s="102" t="str">
        <f t="shared" ref="I691" si="92">IF(OR($E$686="Cancelled",$E$686="Postponed, see Future Events for info",E691&lt;&gt;""), "", "Information needed")</f>
        <v>Information needed</v>
      </c>
      <c r="J691" s="81"/>
      <c r="L691" s="76"/>
      <c r="M691" s="449"/>
      <c r="N691" s="76"/>
    </row>
    <row r="692" spans="2:14" ht="13.5" thickBot="1" x14ac:dyDescent="0.25">
      <c r="B692" s="77"/>
      <c r="C692" s="80" t="str">
        <f>IF(E688&lt;&gt;"Yes","End date","Date of last event")</f>
        <v>End date</v>
      </c>
      <c r="D692" s="80"/>
      <c r="E692" s="404"/>
      <c r="F692" s="76"/>
      <c r="H692" s="76"/>
      <c r="I692" s="102" t="str">
        <f t="shared" ref="I692" si="93">IF(OR($E$686="Cancelled",$E$686="Postponed, see Future Events for info",E692&lt;&gt;""), "", "Information needed")</f>
        <v>Information needed</v>
      </c>
      <c r="J692" s="81"/>
      <c r="L692" s="76"/>
      <c r="M692" s="449"/>
      <c r="N692" s="76"/>
    </row>
    <row r="693" spans="2:14" ht="13.5" thickBot="1" x14ac:dyDescent="0.25">
      <c r="B693" s="77"/>
      <c r="C693" s="80"/>
      <c r="D693" s="80"/>
      <c r="E693" s="397"/>
      <c r="F693" s="76"/>
      <c r="H693" s="76"/>
      <c r="I693" s="102"/>
      <c r="J693" s="81"/>
      <c r="L693" s="76"/>
      <c r="M693" s="449"/>
      <c r="N693" s="76"/>
    </row>
    <row r="694" spans="2:14" x14ac:dyDescent="0.2">
      <c r="B694" s="77"/>
      <c r="C694" s="80" t="s">
        <v>60</v>
      </c>
      <c r="D694" s="80"/>
      <c r="E694" s="398"/>
      <c r="F694" s="76"/>
      <c r="H694" s="76"/>
      <c r="I694" s="102" t="str">
        <f t="shared" ref="I694" si="94">IF(OR($E$686="Cancelled",$E$686="Postponed, see Future Events for info",E694&lt;&gt;""), "", "Information needed")</f>
        <v>Information needed</v>
      </c>
      <c r="J694" s="81"/>
      <c r="L694" s="76"/>
      <c r="M694" s="449"/>
      <c r="N694" s="76"/>
    </row>
    <row r="695" spans="2:14" ht="13.5" thickBot="1" x14ac:dyDescent="0.25">
      <c r="B695" s="77"/>
      <c r="C695" s="80" t="s">
        <v>81</v>
      </c>
      <c r="D695" s="80"/>
      <c r="E695" s="400"/>
      <c r="F695" s="76"/>
      <c r="H695" s="76"/>
      <c r="I695" s="106" t="str">
        <f>IF(OR($E$686="Cancelled",$E$686="Postponed, see Future Events for info",E695&lt;&gt;""), "", "Optional")</f>
        <v>Optional</v>
      </c>
      <c r="J695" s="81"/>
      <c r="L695" s="76"/>
      <c r="M695" s="475" t="s">
        <v>417</v>
      </c>
      <c r="N695" s="76"/>
    </row>
    <row r="696" spans="2:14" ht="13.5" thickBot="1" x14ac:dyDescent="0.25">
      <c r="B696" s="77"/>
      <c r="C696" s="80"/>
      <c r="D696" s="80"/>
      <c r="E696" s="397"/>
      <c r="F696" s="76"/>
      <c r="H696" s="76"/>
      <c r="I696" s="102"/>
      <c r="J696" s="81"/>
      <c r="L696" s="76"/>
      <c r="M696" s="475"/>
      <c r="N696" s="76"/>
    </row>
    <row r="697" spans="2:14" ht="12.75" customHeight="1" x14ac:dyDescent="0.2">
      <c r="B697" s="77"/>
      <c r="C697" s="80" t="s">
        <v>61</v>
      </c>
      <c r="D697" s="80"/>
      <c r="E697" s="398"/>
      <c r="F697" s="76"/>
      <c r="H697" s="76"/>
      <c r="I697" s="102" t="str">
        <f t="shared" ref="I697" si="95">IF(OR($E$686="Cancelled",$E$686="Postponed, see Future Events for info",E697&lt;&gt;""), "", "Information needed")</f>
        <v>Information needed</v>
      </c>
      <c r="J697" s="81"/>
      <c r="L697" s="76"/>
      <c r="M697" s="476" t="s">
        <v>485</v>
      </c>
      <c r="N697" s="76"/>
    </row>
    <row r="698" spans="2:14" ht="13.5" thickBot="1" x14ac:dyDescent="0.25">
      <c r="B698" s="77"/>
      <c r="C698" s="80" t="s">
        <v>82</v>
      </c>
      <c r="D698" s="80"/>
      <c r="E698" s="400"/>
      <c r="F698" s="76"/>
      <c r="H698" s="76"/>
      <c r="I698" s="106" t="str">
        <f>IF(OR($E$686="Cancelled",$E$686="Postponed, see Future Events for info",E698&lt;&gt;""), "", "Optional")</f>
        <v>Optional</v>
      </c>
      <c r="J698" s="81"/>
      <c r="L698" s="76"/>
      <c r="M698" s="476"/>
      <c r="N698" s="76"/>
    </row>
    <row r="699" spans="2:14" ht="13.5" thickBot="1" x14ac:dyDescent="0.25">
      <c r="B699" s="77"/>
      <c r="C699" s="80"/>
      <c r="D699" s="80"/>
      <c r="E699" s="397"/>
      <c r="F699" s="76"/>
      <c r="H699" s="76"/>
      <c r="I699" s="102"/>
      <c r="J699" s="81"/>
      <c r="L699" s="76"/>
      <c r="M699" s="476"/>
      <c r="N699" s="76"/>
    </row>
    <row r="700" spans="2:14" ht="13.5" thickBot="1" x14ac:dyDescent="0.25">
      <c r="B700" s="77"/>
      <c r="C700" s="80" t="str">
        <f>IF(E688&lt;&gt;"Yes","Number of attendees (approx.)","Number of attendees (average number per event)")</f>
        <v>Number of attendees (approx.)</v>
      </c>
      <c r="D700" s="80"/>
      <c r="E700" s="401"/>
      <c r="F700" s="76"/>
      <c r="H700" s="76"/>
      <c r="I700" s="102" t="str">
        <f t="shared" ref="I700" si="96">IF(OR($E$686="Cancelled",$E$686="Postponed, see Future Events for info",E700&lt;&gt;""), "", "Information needed")</f>
        <v>Information needed</v>
      </c>
      <c r="J700" s="81"/>
      <c r="L700" s="76"/>
      <c r="M700" s="476"/>
      <c r="N700" s="76"/>
    </row>
    <row r="701" spans="2:14" ht="13.5" thickBot="1" x14ac:dyDescent="0.25">
      <c r="B701" s="77"/>
      <c r="C701" s="80"/>
      <c r="D701" s="80"/>
      <c r="E701" s="405"/>
      <c r="F701" s="76"/>
      <c r="H701" s="76"/>
      <c r="I701" s="102"/>
      <c r="J701" s="81"/>
      <c r="L701" s="76"/>
      <c r="M701" s="476"/>
      <c r="N701" s="76"/>
    </row>
    <row r="702" spans="2:14" ht="39" thickBot="1" x14ac:dyDescent="0.25">
      <c r="B702" s="77"/>
      <c r="C702" s="344" t="s">
        <v>468</v>
      </c>
      <c r="D702" s="80"/>
      <c r="E702" s="241"/>
      <c r="F702" s="76"/>
      <c r="H702" s="76"/>
      <c r="I702" s="106" t="str">
        <f>IF(OR($E$686="Cancelled",$E$686="Postponed, see Future Events for info",E702&lt;&gt;""), "", "Optional")</f>
        <v>Optional</v>
      </c>
      <c r="J702" s="81"/>
      <c r="L702" s="76"/>
      <c r="M702" s="476"/>
      <c r="N702" s="76"/>
    </row>
    <row r="703" spans="2:14" x14ac:dyDescent="0.2">
      <c r="B703" s="77"/>
      <c r="C703" s="80"/>
      <c r="D703" s="80"/>
      <c r="E703" s="402"/>
      <c r="F703" s="76"/>
      <c r="H703" s="76"/>
      <c r="I703" s="102"/>
      <c r="J703" s="81"/>
      <c r="L703" s="76"/>
      <c r="M703" s="180"/>
      <c r="N703" s="76"/>
    </row>
    <row r="704" spans="2:14" ht="18" x14ac:dyDescent="0.25">
      <c r="B704" s="77"/>
      <c r="C704" s="238" t="s">
        <v>140</v>
      </c>
      <c r="D704" s="80"/>
      <c r="E704" s="237"/>
      <c r="F704" s="76"/>
      <c r="H704" s="76"/>
      <c r="I704" s="102"/>
      <c r="J704" s="81"/>
      <c r="L704" s="76"/>
      <c r="M704" s="240" t="s">
        <v>140</v>
      </c>
      <c r="N704" s="76"/>
    </row>
    <row r="705" spans="1:14" ht="13.5" thickBot="1" x14ac:dyDescent="0.25">
      <c r="B705" s="77"/>
      <c r="C705" s="83"/>
      <c r="D705" s="80"/>
      <c r="E705" s="406"/>
      <c r="F705" s="76"/>
      <c r="H705" s="76"/>
      <c r="I705" s="102"/>
      <c r="J705" s="81"/>
      <c r="L705" s="76"/>
      <c r="M705" s="78"/>
      <c r="N705" s="76"/>
    </row>
    <row r="706" spans="1:14" x14ac:dyDescent="0.2">
      <c r="B706" s="77"/>
      <c r="C706" s="416" t="s">
        <v>466</v>
      </c>
      <c r="D706" s="416"/>
      <c r="E706" s="398"/>
      <c r="F706" s="76"/>
      <c r="H706" s="76"/>
      <c r="I706" s="102" t="str">
        <f>IF(OR(E686="Postponed, see Future Events for info",E706&lt;&gt;""), "", "Information needed")</f>
        <v>Information needed</v>
      </c>
      <c r="J706" s="81"/>
      <c r="L706" s="76"/>
      <c r="M706" s="476" t="s">
        <v>342</v>
      </c>
      <c r="N706" s="76"/>
    </row>
    <row r="707" spans="1:14" ht="13.5" thickBot="1" x14ac:dyDescent="0.25">
      <c r="B707" s="77"/>
      <c r="C707" s="416" t="s">
        <v>345</v>
      </c>
      <c r="D707" s="416"/>
      <c r="E707" s="400"/>
      <c r="F707" s="76"/>
      <c r="H707" s="76"/>
      <c r="I707" s="102" t="str">
        <f>IF(OR(E686="Cancelled",E686="Postponed, see Future Events for info",E707&lt;&gt;""), "", "Information needed")</f>
        <v>Information needed</v>
      </c>
      <c r="J707" s="85"/>
      <c r="L707" s="76"/>
      <c r="M707" s="476"/>
      <c r="N707" s="76"/>
    </row>
    <row r="708" spans="1:14" ht="13.5" thickBot="1" x14ac:dyDescent="0.25">
      <c r="B708" s="77"/>
      <c r="C708" s="416"/>
      <c r="D708" s="416"/>
      <c r="E708" s="402"/>
      <c r="F708" s="84"/>
      <c r="G708" s="208"/>
      <c r="H708" s="84"/>
      <c r="I708" s="102"/>
      <c r="J708" s="81"/>
      <c r="L708" s="76"/>
      <c r="M708" s="476"/>
      <c r="N708" s="76"/>
    </row>
    <row r="709" spans="1:14" x14ac:dyDescent="0.2">
      <c r="B709" s="77"/>
      <c r="C709" s="416" t="s">
        <v>122</v>
      </c>
      <c r="D709" s="416"/>
      <c r="E709" s="407"/>
      <c r="F709" s="76"/>
      <c r="H709" s="76"/>
      <c r="I709" s="102" t="str">
        <f>IF(OR(E686="Postponed, see Future Events for info",E709&lt;&gt;""), "", "Information needed")</f>
        <v>Information needed</v>
      </c>
      <c r="J709" s="81"/>
      <c r="L709" s="76"/>
      <c r="M709" s="476"/>
      <c r="N709" s="76"/>
    </row>
    <row r="710" spans="1:14" ht="13.5" thickBot="1" x14ac:dyDescent="0.25">
      <c r="B710" s="77"/>
      <c r="C710" s="83" t="str">
        <f>IF(E709&lt;&gt;"Yes","","Was the contract reviewed by the RSC Legal team?")</f>
        <v/>
      </c>
      <c r="D710" s="83"/>
      <c r="E710" s="242"/>
      <c r="F710" s="76"/>
      <c r="H710" s="76"/>
      <c r="I710" s="102" t="str">
        <f>IF(AND(C710&lt;&gt;"",E710=""), "Information needed","")</f>
        <v/>
      </c>
      <c r="J710" s="81"/>
      <c r="L710" s="76"/>
      <c r="M710" s="476"/>
      <c r="N710" s="76"/>
    </row>
    <row r="711" spans="1:14" ht="13.5" thickBot="1" x14ac:dyDescent="0.25">
      <c r="B711" s="77"/>
      <c r="C711" s="76"/>
      <c r="D711" s="76"/>
      <c r="E711" s="402"/>
      <c r="F711" s="76"/>
      <c r="H711" s="76"/>
      <c r="I711" s="102"/>
      <c r="J711" s="81"/>
      <c r="L711" s="76"/>
      <c r="M711" s="476"/>
      <c r="N711" s="76"/>
    </row>
    <row r="712" spans="1:14" ht="13.5" thickBot="1" x14ac:dyDescent="0.25">
      <c r="B712" s="77"/>
      <c r="C712" s="416" t="s">
        <v>123</v>
      </c>
      <c r="D712" s="416"/>
      <c r="E712" s="401"/>
      <c r="F712" s="76"/>
      <c r="H712" s="76"/>
      <c r="I712" s="102" t="str">
        <f t="shared" ref="I712" si="97">IF(OR($E$686="Cancelled",$E$686="Postponed, see Future Events for info",E712&lt;&gt;""), "", "Information needed")</f>
        <v>Information needed</v>
      </c>
      <c r="J712" s="81"/>
      <c r="L712" s="76"/>
      <c r="M712" s="476"/>
      <c r="N712" s="76"/>
    </row>
    <row r="713" spans="1:14" ht="13.5" thickBot="1" x14ac:dyDescent="0.25">
      <c r="B713" s="77"/>
      <c r="C713" s="82"/>
      <c r="D713" s="82"/>
      <c r="E713" s="402"/>
      <c r="F713" s="76"/>
      <c r="H713" s="76"/>
      <c r="I713" s="102"/>
      <c r="J713" s="81"/>
      <c r="L713" s="76"/>
      <c r="M713" s="476"/>
      <c r="N713" s="76"/>
    </row>
    <row r="714" spans="1:14" x14ac:dyDescent="0.2">
      <c r="B714" s="77"/>
      <c r="C714" s="416" t="s">
        <v>126</v>
      </c>
      <c r="D714" s="416"/>
      <c r="E714" s="398"/>
      <c r="F714" s="76"/>
      <c r="H714" s="76"/>
      <c r="I714" s="102" t="str">
        <f t="shared" ref="I714" si="98">IF(OR($E$686="Cancelled",$E$686="Postponed, see Future Events for info",E714&lt;&gt;""), "", "Information needed")</f>
        <v>Information needed</v>
      </c>
      <c r="J714" s="81"/>
      <c r="L714" s="76"/>
      <c r="M714" s="181"/>
      <c r="N714" s="76"/>
    </row>
    <row r="715" spans="1:14" ht="25.5" customHeight="1" thickBot="1" x14ac:dyDescent="0.25">
      <c r="B715" s="77"/>
      <c r="C715" s="83" t="str">
        <f>IF(E714&lt;&gt;"Yes","","Please provide details.")</f>
        <v/>
      </c>
      <c r="D715" s="83"/>
      <c r="E715" s="243"/>
      <c r="F715" s="76"/>
      <c r="H715" s="76"/>
      <c r="I715" s="102" t="str">
        <f>IF(AND(C715&lt;&gt;"",E715=""),"Information needed","")</f>
        <v/>
      </c>
      <c r="J715" s="81"/>
      <c r="L715" s="76"/>
      <c r="M715" s="152" t="s">
        <v>141</v>
      </c>
      <c r="N715" s="76"/>
    </row>
    <row r="716" spans="1:14" x14ac:dyDescent="0.2">
      <c r="B716" s="77"/>
      <c r="C716" s="78"/>
      <c r="D716" s="78"/>
      <c r="E716" s="397"/>
      <c r="F716" s="76"/>
      <c r="H716" s="76"/>
      <c r="I716" s="102"/>
      <c r="J716" s="81"/>
      <c r="L716" s="76"/>
      <c r="M716" s="76"/>
      <c r="N716" s="76"/>
    </row>
    <row r="717" spans="1:14" ht="18" x14ac:dyDescent="0.2">
      <c r="B717" s="77"/>
      <c r="C717" s="240" t="s">
        <v>63</v>
      </c>
      <c r="D717" s="240"/>
      <c r="E717" s="240"/>
      <c r="F717" s="78"/>
      <c r="G717" s="70"/>
      <c r="H717" s="78"/>
      <c r="I717" s="102"/>
      <c r="J717" s="89"/>
      <c r="L717" s="87"/>
      <c r="M717" s="240" t="s">
        <v>63</v>
      </c>
      <c r="N717" s="87"/>
    </row>
    <row r="718" spans="1:14" ht="13.5" customHeight="1" thickBot="1" x14ac:dyDescent="0.25">
      <c r="B718" s="77"/>
      <c r="C718" s="76"/>
      <c r="D718" s="76"/>
      <c r="E718" s="408"/>
      <c r="F718" s="76"/>
      <c r="H718" s="76"/>
      <c r="I718" s="102"/>
      <c r="J718" s="81"/>
      <c r="L718" s="76"/>
      <c r="M718" s="476" t="s">
        <v>467</v>
      </c>
      <c r="N718" s="76"/>
    </row>
    <row r="719" spans="1:14" x14ac:dyDescent="0.2">
      <c r="B719" s="77"/>
      <c r="C719" s="78" t="s">
        <v>71</v>
      </c>
      <c r="D719" s="78"/>
      <c r="E719" s="409"/>
      <c r="F719" s="76"/>
      <c r="H719" s="76"/>
      <c r="I719" s="102" t="str">
        <f t="shared" ref="I719" si="99">IF(OR($E$686="Cancelled",$E$686="Postponed, see Future Events for info",E719&lt;&gt;""), "", "Information needed")</f>
        <v>Information needed</v>
      </c>
      <c r="J719" s="81"/>
      <c r="L719" s="76"/>
      <c r="M719" s="476"/>
      <c r="N719" s="76"/>
    </row>
    <row r="720" spans="1:14" ht="13.5" thickBot="1" x14ac:dyDescent="0.25">
      <c r="A720" s="340"/>
      <c r="B720" s="77"/>
      <c r="C720" s="418" t="str">
        <f>IF(E719&lt;&gt;"Red","","Did you submit a declaration form for your red risk assessment?")</f>
        <v/>
      </c>
      <c r="D720" s="83"/>
      <c r="E720" s="243"/>
      <c r="F720" s="76"/>
      <c r="H720" s="76"/>
      <c r="I720" s="102" t="str">
        <f>IF(AND(C720&lt;&gt;"",E720=""), "Information needed","")</f>
        <v/>
      </c>
      <c r="J720" s="81"/>
      <c r="K720" s="340"/>
      <c r="L720" s="76"/>
      <c r="M720" s="476"/>
      <c r="N720" s="76"/>
    </row>
    <row r="721" spans="2:14" ht="13.5" thickBot="1" x14ac:dyDescent="0.25">
      <c r="B721" s="77"/>
      <c r="C721" s="78"/>
      <c r="D721" s="78"/>
      <c r="E721" s="397"/>
      <c r="F721" s="76"/>
      <c r="H721" s="76"/>
      <c r="I721" s="102"/>
      <c r="J721" s="81"/>
      <c r="L721" s="76"/>
      <c r="M721" s="476"/>
      <c r="N721" s="76"/>
    </row>
    <row r="722" spans="2:14" x14ac:dyDescent="0.2">
      <c r="B722" s="77"/>
      <c r="C722" s="78" t="s">
        <v>255</v>
      </c>
      <c r="D722" s="78"/>
      <c r="E722" s="410"/>
      <c r="F722" s="76"/>
      <c r="H722" s="76"/>
      <c r="I722" s="102" t="str">
        <f t="shared" ref="I722" si="100">IF(OR($E$686="Cancelled",$E$686="Postponed, see Future Events for info",E722&lt;&gt;""), "", "Information needed")</f>
        <v>Information needed</v>
      </c>
      <c r="J722" s="81"/>
      <c r="L722" s="76"/>
      <c r="M722" s="476"/>
      <c r="N722" s="88"/>
    </row>
    <row r="723" spans="2:14" ht="13.5" thickBot="1" x14ac:dyDescent="0.25">
      <c r="B723" s="77"/>
      <c r="C723" s="419" t="str">
        <f>IF(E722&lt;&gt;"Yes","","Did your event comply with Rule 8.3 of the member network rules?")</f>
        <v/>
      </c>
      <c r="D723" s="83"/>
      <c r="E723" s="243"/>
      <c r="F723" s="76"/>
      <c r="H723" s="76"/>
      <c r="I723" s="102" t="str">
        <f>IF(AND(C723&lt;&gt;"",E723=""), "Information needed","")</f>
        <v/>
      </c>
      <c r="J723" s="81"/>
      <c r="L723" s="76"/>
      <c r="M723" s="476"/>
      <c r="N723" s="88"/>
    </row>
    <row r="724" spans="2:14" ht="13.5" thickBot="1" x14ac:dyDescent="0.25">
      <c r="B724" s="77"/>
      <c r="C724" s="83"/>
      <c r="D724" s="83"/>
      <c r="E724" s="411"/>
      <c r="F724" s="76"/>
      <c r="H724" s="76"/>
      <c r="I724" s="102"/>
      <c r="J724" s="81"/>
      <c r="L724" s="76"/>
      <c r="M724" s="476"/>
      <c r="N724" s="88"/>
    </row>
    <row r="725" spans="2:14" ht="31.5" customHeight="1" thickBot="1" x14ac:dyDescent="0.25">
      <c r="B725" s="77"/>
      <c r="C725" s="100" t="s">
        <v>197</v>
      </c>
      <c r="D725" s="100"/>
      <c r="E725" s="241"/>
      <c r="F725" s="76"/>
      <c r="H725" s="76"/>
      <c r="I725" s="106" t="str">
        <f>IF(OR($E$686="Cancelled",$E$686="Postponed, see Future Events for info",E725&lt;&gt;""), "", "Optional")</f>
        <v>Optional</v>
      </c>
      <c r="J725" s="81"/>
      <c r="L725" s="76"/>
      <c r="M725" s="152" t="s">
        <v>254</v>
      </c>
      <c r="N725" s="88"/>
    </row>
    <row r="726" spans="2:14" x14ac:dyDescent="0.2">
      <c r="B726" s="77"/>
      <c r="C726" s="76"/>
      <c r="D726" s="76"/>
      <c r="E726" s="411"/>
      <c r="F726" s="76"/>
      <c r="H726" s="76"/>
      <c r="I726" s="102"/>
      <c r="J726" s="81"/>
      <c r="L726" s="76"/>
      <c r="M726" s="99"/>
      <c r="N726" s="76"/>
    </row>
    <row r="727" spans="2:14" ht="18" x14ac:dyDescent="0.25">
      <c r="B727" s="77"/>
      <c r="C727" s="238" t="s">
        <v>72</v>
      </c>
      <c r="D727" s="238"/>
      <c r="E727" s="238"/>
      <c r="F727" s="76"/>
      <c r="H727" s="76"/>
      <c r="I727" s="102"/>
      <c r="J727" s="81"/>
      <c r="L727" s="76"/>
      <c r="M727" s="240" t="s">
        <v>72</v>
      </c>
      <c r="N727" s="76"/>
    </row>
    <row r="728" spans="2:14" x14ac:dyDescent="0.2">
      <c r="B728" s="77"/>
      <c r="C728" s="78"/>
      <c r="D728" s="78"/>
      <c r="E728" s="397"/>
      <c r="F728" s="76"/>
      <c r="H728" s="76"/>
      <c r="I728" s="102"/>
      <c r="J728" s="81"/>
      <c r="L728" s="76"/>
      <c r="M728" s="476" t="s">
        <v>243</v>
      </c>
      <c r="N728" s="76"/>
    </row>
    <row r="729" spans="2:14" ht="13.5" thickBot="1" x14ac:dyDescent="0.25">
      <c r="B729" s="77"/>
      <c r="C729" s="78" t="s">
        <v>388</v>
      </c>
      <c r="D729" s="78"/>
      <c r="E729" s="397"/>
      <c r="F729" s="76"/>
      <c r="H729" s="76"/>
      <c r="I729" s="102"/>
      <c r="J729" s="81"/>
      <c r="L729" s="76"/>
      <c r="M729" s="476"/>
      <c r="N729" s="76"/>
    </row>
    <row r="730" spans="2:14" x14ac:dyDescent="0.2">
      <c r="B730" s="77"/>
      <c r="C730" s="153" t="s">
        <v>77</v>
      </c>
      <c r="D730" s="153"/>
      <c r="E730" s="398"/>
      <c r="F730" s="76"/>
      <c r="H730" s="76"/>
      <c r="I730" s="102" t="str">
        <f t="shared" ref="I730:I733" si="101">IF(OR($E$686="Cancelled",$E$686="Postponed, see Future Events for info",E730&lt;&gt;""), "", "Information needed")</f>
        <v>Information needed</v>
      </c>
      <c r="J730" s="81"/>
      <c r="L730" s="76"/>
      <c r="M730" s="476"/>
      <c r="N730" s="76"/>
    </row>
    <row r="731" spans="2:14" x14ac:dyDescent="0.2">
      <c r="B731" s="77"/>
      <c r="C731" s="153" t="s">
        <v>78</v>
      </c>
      <c r="D731" s="153"/>
      <c r="E731" s="412"/>
      <c r="F731" s="76"/>
      <c r="H731" s="76"/>
      <c r="I731" s="102" t="str">
        <f t="shared" si="101"/>
        <v>Information needed</v>
      </c>
      <c r="J731" s="81"/>
      <c r="L731" s="76"/>
      <c r="M731" s="476"/>
      <c r="N731" s="76"/>
    </row>
    <row r="732" spans="2:14" x14ac:dyDescent="0.2">
      <c r="B732" s="77"/>
      <c r="C732" s="153" t="s">
        <v>80</v>
      </c>
      <c r="D732" s="153"/>
      <c r="E732" s="399"/>
      <c r="F732" s="76"/>
      <c r="H732" s="76"/>
      <c r="I732" s="102" t="str">
        <f t="shared" si="101"/>
        <v>Information needed</v>
      </c>
      <c r="J732" s="81"/>
      <c r="L732" s="76"/>
      <c r="M732" s="476"/>
      <c r="N732" s="76"/>
    </row>
    <row r="733" spans="2:14" ht="13.5" thickBot="1" x14ac:dyDescent="0.25">
      <c r="B733" s="77"/>
      <c r="C733" s="153" t="s">
        <v>79</v>
      </c>
      <c r="D733" s="153"/>
      <c r="E733" s="400"/>
      <c r="F733" s="76"/>
      <c r="H733" s="76"/>
      <c r="I733" s="102" t="str">
        <f t="shared" si="101"/>
        <v>Information needed</v>
      </c>
      <c r="J733" s="81"/>
      <c r="L733" s="76"/>
      <c r="M733" s="476"/>
      <c r="N733" s="76"/>
    </row>
    <row r="734" spans="2:14" ht="13.5" thickBot="1" x14ac:dyDescent="0.25">
      <c r="B734" s="77"/>
      <c r="C734" s="79"/>
      <c r="D734" s="79"/>
      <c r="E734" s="397"/>
      <c r="F734" s="76"/>
      <c r="H734" s="76"/>
      <c r="I734" s="102"/>
      <c r="J734" s="81"/>
      <c r="L734" s="76"/>
      <c r="M734" s="476"/>
      <c r="N734" s="76"/>
    </row>
    <row r="735" spans="2:14" x14ac:dyDescent="0.2">
      <c r="B735" s="77"/>
      <c r="C735" s="101" t="s">
        <v>73</v>
      </c>
      <c r="D735" s="101"/>
      <c r="E735" s="398"/>
      <c r="F735" s="76"/>
      <c r="H735" s="76"/>
      <c r="I735" s="102" t="str">
        <f>IF(OR($E$686="Cancelled",$E$686="Postponed, see Future Events for info",E735&lt;&gt;""), "", "Information needed")</f>
        <v>Information needed</v>
      </c>
      <c r="J735" s="81"/>
      <c r="L735" s="76"/>
      <c r="M735" s="476"/>
      <c r="N735" s="76"/>
    </row>
    <row r="736" spans="2:14" ht="63.75" customHeight="1" thickBot="1" x14ac:dyDescent="0.25">
      <c r="B736" s="77"/>
      <c r="C736" s="83" t="str">
        <f>IF(E735&lt;&gt;"Yes","","Please provide details here")</f>
        <v/>
      </c>
      <c r="D736" s="83"/>
      <c r="E736" s="242"/>
      <c r="F736" s="130"/>
      <c r="G736" s="127"/>
      <c r="H736" s="130"/>
      <c r="I736" s="102" t="str">
        <f>IF(AND(C736&lt;&gt;"",E736=""), "Information needed","")</f>
        <v/>
      </c>
      <c r="J736" s="150"/>
      <c r="L736" s="76"/>
      <c r="M736" s="476"/>
      <c r="N736" s="76"/>
    </row>
    <row r="737" spans="1:14" ht="13.5" thickBot="1" x14ac:dyDescent="0.25">
      <c r="B737" s="77"/>
      <c r="C737" s="78"/>
      <c r="D737" s="78"/>
      <c r="E737" s="378"/>
      <c r="F737" s="76"/>
      <c r="H737" s="76"/>
      <c r="I737" s="102"/>
      <c r="J737" s="81"/>
      <c r="L737" s="76"/>
      <c r="M737" s="476"/>
      <c r="N737" s="76"/>
    </row>
    <row r="738" spans="1:14" ht="57" customHeight="1" thickBot="1" x14ac:dyDescent="0.25">
      <c r="B738" s="77"/>
      <c r="C738" s="100" t="s">
        <v>83</v>
      </c>
      <c r="D738" s="100"/>
      <c r="E738" s="241"/>
      <c r="F738" s="76"/>
      <c r="H738" s="76"/>
      <c r="I738" s="106" t="str">
        <f>IF(OR($E$686="Cancelled",$E$686="Postponed, see Future Events for info",E738&lt;&gt;""), "", "Optional")</f>
        <v>Optional</v>
      </c>
      <c r="J738" s="81"/>
      <c r="L738" s="76"/>
      <c r="M738" s="152" t="s">
        <v>118</v>
      </c>
      <c r="N738" s="76"/>
    </row>
    <row r="739" spans="1:14" x14ac:dyDescent="0.2">
      <c r="B739" s="77"/>
      <c r="C739" s="78"/>
      <c r="D739" s="78"/>
      <c r="E739" s="397"/>
      <c r="F739" s="76"/>
      <c r="H739" s="76"/>
      <c r="I739" s="102"/>
      <c r="J739" s="81"/>
      <c r="L739" s="76"/>
      <c r="M739" s="78"/>
      <c r="N739" s="76"/>
    </row>
    <row r="740" spans="1:14" ht="13.5" thickBot="1" x14ac:dyDescent="0.25">
      <c r="C740" s="71"/>
      <c r="D740" s="95"/>
      <c r="I740" s="105"/>
      <c r="J740" s="92"/>
      <c r="M740" s="71"/>
    </row>
    <row r="741" spans="1:14" s="172" customFormat="1" ht="21.75" customHeight="1" thickBot="1" x14ac:dyDescent="0.25">
      <c r="C741" s="166" t="s">
        <v>420</v>
      </c>
      <c r="D741" s="247"/>
      <c r="E741" s="414" t="s">
        <v>431</v>
      </c>
      <c r="I741" s="170"/>
      <c r="M741" s="166" t="s">
        <v>271</v>
      </c>
    </row>
    <row r="742" spans="1:14" x14ac:dyDescent="0.2">
      <c r="C742" s="96"/>
      <c r="D742" s="96"/>
      <c r="M742" s="96"/>
    </row>
    <row r="744" spans="1:14" x14ac:dyDescent="0.2">
      <c r="B744" s="77"/>
      <c r="C744" s="78"/>
      <c r="D744" s="78"/>
      <c r="E744" s="397"/>
      <c r="F744" s="76"/>
      <c r="H744" s="76"/>
      <c r="I744" s="103"/>
      <c r="J744" s="76"/>
      <c r="L744" s="76"/>
      <c r="M744" s="78"/>
      <c r="N744" s="76"/>
    </row>
    <row r="745" spans="1:14" ht="30.75" x14ac:dyDescent="0.2">
      <c r="A745" s="339">
        <v>12</v>
      </c>
      <c r="B745" s="74"/>
      <c r="C745" s="248" t="s">
        <v>365</v>
      </c>
      <c r="D745" s="248"/>
      <c r="E745" s="248"/>
      <c r="F745" s="249"/>
      <c r="G745" s="72"/>
      <c r="H745" s="73"/>
      <c r="I745" s="236" t="str">
        <f>IF(COUNTIF(I749:I805,"Information needed")&lt;1,"Complete","Incomplete")</f>
        <v>Incomplete</v>
      </c>
      <c r="J745" s="91"/>
      <c r="K745" s="339">
        <v>12</v>
      </c>
      <c r="L745" s="73"/>
      <c r="M745" s="175" t="s">
        <v>284</v>
      </c>
      <c r="N745" s="73"/>
    </row>
    <row r="746" spans="1:14" x14ac:dyDescent="0.2">
      <c r="B746" s="77"/>
      <c r="C746" s="78"/>
      <c r="D746" s="78"/>
      <c r="E746" s="397"/>
      <c r="F746" s="76"/>
      <c r="H746" s="76"/>
      <c r="I746" s="103"/>
      <c r="J746" s="76"/>
      <c r="L746" s="76"/>
      <c r="M746" s="78"/>
      <c r="N746" s="76"/>
    </row>
    <row r="747" spans="1:14" ht="18" x14ac:dyDescent="0.25">
      <c r="B747" s="77"/>
      <c r="C747" s="238" t="s">
        <v>70</v>
      </c>
      <c r="D747" s="238"/>
      <c r="E747" s="237"/>
      <c r="F747" s="76"/>
      <c r="H747" s="76"/>
      <c r="I747" s="103"/>
      <c r="J747" s="76"/>
      <c r="L747" s="76"/>
      <c r="M747" s="239" t="s">
        <v>340</v>
      </c>
      <c r="N747" s="76"/>
    </row>
    <row r="748" spans="1:14" ht="13.5" thickBot="1" x14ac:dyDescent="0.25">
      <c r="B748" s="77"/>
      <c r="C748" s="78"/>
      <c r="D748" s="78"/>
      <c r="E748" s="397"/>
      <c r="F748" s="76"/>
      <c r="H748" s="76"/>
      <c r="I748" s="103"/>
      <c r="J748" s="76"/>
      <c r="L748" s="76"/>
      <c r="M748" s="180"/>
      <c r="N748" s="76"/>
    </row>
    <row r="749" spans="1:14" x14ac:dyDescent="0.2">
      <c r="B749" s="77"/>
      <c r="C749" s="80" t="s">
        <v>15</v>
      </c>
      <c r="D749" s="80"/>
      <c r="E749" s="398"/>
      <c r="F749" s="76"/>
      <c r="H749" s="76"/>
      <c r="I749" s="102" t="str">
        <f t="shared" ref="I749:I751" si="102">IF(OR($E$753="Cancelled",$E$753="Postponed, see Future Events for info",E749&lt;&gt;""), "", "Information needed")</f>
        <v>Information needed</v>
      </c>
      <c r="J749" s="81"/>
      <c r="L749" s="76"/>
      <c r="M749" s="476" t="s">
        <v>344</v>
      </c>
      <c r="N749" s="76"/>
    </row>
    <row r="750" spans="1:14" x14ac:dyDescent="0.2">
      <c r="B750" s="77"/>
      <c r="C750" s="80" t="s">
        <v>53</v>
      </c>
      <c r="D750" s="80"/>
      <c r="E750" s="399"/>
      <c r="F750" s="76"/>
      <c r="H750" s="76"/>
      <c r="I750" s="102" t="str">
        <f t="shared" si="102"/>
        <v>Information needed</v>
      </c>
      <c r="J750" s="81"/>
      <c r="L750" s="76"/>
      <c r="M750" s="476"/>
      <c r="N750" s="76"/>
    </row>
    <row r="751" spans="1:14" ht="13.5" thickBot="1" x14ac:dyDescent="0.25">
      <c r="B751" s="77"/>
      <c r="C751" s="80" t="s">
        <v>119</v>
      </c>
      <c r="D751" s="80"/>
      <c r="E751" s="400"/>
      <c r="F751" s="76"/>
      <c r="H751" s="76"/>
      <c r="I751" s="102" t="str">
        <f t="shared" si="102"/>
        <v>Information needed</v>
      </c>
      <c r="J751" s="81"/>
      <c r="L751" s="76"/>
      <c r="M751" s="476"/>
      <c r="N751" s="76"/>
    </row>
    <row r="752" spans="1:14" ht="13.5" thickBot="1" x14ac:dyDescent="0.25">
      <c r="B752" s="77"/>
      <c r="C752" s="80"/>
      <c r="D752" s="80"/>
      <c r="E752" s="397"/>
      <c r="F752" s="76"/>
      <c r="H752" s="76"/>
      <c r="I752" s="102"/>
      <c r="J752" s="81"/>
      <c r="L752" s="76"/>
      <c r="M752" s="476"/>
      <c r="N752" s="76"/>
    </row>
    <row r="753" spans="2:14" ht="13.5" thickBot="1" x14ac:dyDescent="0.25">
      <c r="B753" s="77"/>
      <c r="C753" s="80" t="s">
        <v>59</v>
      </c>
      <c r="D753" s="80"/>
      <c r="E753" s="401"/>
      <c r="F753" s="76"/>
      <c r="H753" s="76"/>
      <c r="I753" s="102" t="str">
        <f t="shared" ref="I753" si="103">IF(OR($E$753="Cancelled",$E$753="Postponed, see Future Events for info",E753&lt;&gt;""), "", "Information needed")</f>
        <v>Information needed</v>
      </c>
      <c r="J753" s="81"/>
      <c r="L753" s="76"/>
      <c r="M753" s="476"/>
      <c r="N753" s="76"/>
    </row>
    <row r="754" spans="2:14" ht="13.5" thickBot="1" x14ac:dyDescent="0.25">
      <c r="B754" s="77"/>
      <c r="C754" s="80"/>
      <c r="D754" s="80"/>
      <c r="E754" s="397"/>
      <c r="F754" s="76"/>
      <c r="H754" s="76"/>
      <c r="I754" s="102"/>
      <c r="J754" s="81"/>
      <c r="L754" s="76"/>
      <c r="M754" s="476"/>
      <c r="N754" s="76"/>
    </row>
    <row r="755" spans="2:14" x14ac:dyDescent="0.2">
      <c r="B755" s="77"/>
      <c r="C755" s="80" t="s">
        <v>341</v>
      </c>
      <c r="D755" s="80"/>
      <c r="E755" s="398"/>
      <c r="F755" s="76"/>
      <c r="H755" s="76"/>
      <c r="I755" s="102" t="str">
        <f t="shared" ref="I755" si="104">IF(OR($E$753="Cancelled",$E$753="Postponed, see Future Events for info",E755&lt;&gt;""), "", "Information needed")</f>
        <v>Information needed</v>
      </c>
      <c r="J755" s="81"/>
      <c r="L755" s="76"/>
      <c r="M755" s="476"/>
      <c r="N755" s="76"/>
    </row>
    <row r="756" spans="2:14" ht="13.5" thickBot="1" x14ac:dyDescent="0.25">
      <c r="B756" s="77"/>
      <c r="C756" s="343" t="str">
        <f>IF(E755&lt;&gt;"Yes","","If yes, how many times did you run this event/ how many events were in the series?")</f>
        <v/>
      </c>
      <c r="D756" s="80"/>
      <c r="E756" s="400"/>
      <c r="F756" s="84"/>
      <c r="G756" s="208"/>
      <c r="H756" s="84"/>
      <c r="I756" s="102" t="str">
        <f>IF(AND(C756&lt;&gt;"",E756=""), "Information needed","")</f>
        <v/>
      </c>
      <c r="J756" s="81"/>
      <c r="L756" s="76"/>
      <c r="M756" s="244"/>
      <c r="N756" s="76"/>
    </row>
    <row r="757" spans="2:14" ht="13.5" customHeight="1" thickBot="1" x14ac:dyDescent="0.25">
      <c r="B757" s="77"/>
      <c r="C757" s="80"/>
      <c r="D757" s="80"/>
      <c r="E757" s="402"/>
      <c r="F757" s="76"/>
      <c r="H757" s="76"/>
      <c r="I757" s="102"/>
      <c r="J757" s="81"/>
      <c r="L757" s="76"/>
      <c r="M757" s="449" t="s">
        <v>470</v>
      </c>
      <c r="N757" s="76"/>
    </row>
    <row r="758" spans="2:14" x14ac:dyDescent="0.2">
      <c r="B758" s="77"/>
      <c r="C758" s="80" t="str">
        <f>IF(E755&lt;&gt;"Yes","Start date","Date of first event")</f>
        <v>Start date</v>
      </c>
      <c r="D758" s="80"/>
      <c r="E758" s="403"/>
      <c r="F758" s="76"/>
      <c r="H758" s="76"/>
      <c r="I758" s="102" t="str">
        <f t="shared" ref="I758" si="105">IF(OR($E$753="Cancelled",$E$753="Postponed, see Future Events for info",E758&lt;&gt;""), "", "Information needed")</f>
        <v>Information needed</v>
      </c>
      <c r="J758" s="81"/>
      <c r="L758" s="76"/>
      <c r="M758" s="449"/>
      <c r="N758" s="76"/>
    </row>
    <row r="759" spans="2:14" ht="13.5" thickBot="1" x14ac:dyDescent="0.25">
      <c r="B759" s="77"/>
      <c r="C759" s="80" t="str">
        <f>IF(E755&lt;&gt;"Yes","End date","Date of last event")</f>
        <v>End date</v>
      </c>
      <c r="D759" s="80"/>
      <c r="E759" s="404"/>
      <c r="F759" s="76"/>
      <c r="H759" s="76"/>
      <c r="I759" s="102" t="str">
        <f t="shared" ref="I759" si="106">IF(OR($E$753="Cancelled",$E$753="Postponed, see Future Events for info",E759&lt;&gt;""), "", "Information needed")</f>
        <v>Information needed</v>
      </c>
      <c r="J759" s="81"/>
      <c r="L759" s="76"/>
      <c r="M759" s="449"/>
      <c r="N759" s="76"/>
    </row>
    <row r="760" spans="2:14" ht="13.5" thickBot="1" x14ac:dyDescent="0.25">
      <c r="B760" s="77"/>
      <c r="C760" s="80"/>
      <c r="D760" s="80"/>
      <c r="E760" s="397"/>
      <c r="F760" s="76"/>
      <c r="H760" s="76"/>
      <c r="I760" s="102"/>
      <c r="J760" s="81"/>
      <c r="L760" s="76"/>
      <c r="M760" s="449"/>
      <c r="N760" s="76"/>
    </row>
    <row r="761" spans="2:14" x14ac:dyDescent="0.2">
      <c r="B761" s="77"/>
      <c r="C761" s="80" t="s">
        <v>60</v>
      </c>
      <c r="D761" s="80"/>
      <c r="E761" s="398"/>
      <c r="F761" s="76"/>
      <c r="H761" s="76"/>
      <c r="I761" s="102" t="str">
        <f t="shared" ref="I761" si="107">IF(OR($E$753="Cancelled",$E$753="Postponed, see Future Events for info",E761&lt;&gt;""), "", "Information needed")</f>
        <v>Information needed</v>
      </c>
      <c r="J761" s="81"/>
      <c r="L761" s="76"/>
      <c r="M761" s="449"/>
      <c r="N761" s="76"/>
    </row>
    <row r="762" spans="2:14" ht="13.5" thickBot="1" x14ac:dyDescent="0.25">
      <c r="B762" s="77"/>
      <c r="C762" s="80" t="s">
        <v>81</v>
      </c>
      <c r="D762" s="80"/>
      <c r="E762" s="400"/>
      <c r="F762" s="76"/>
      <c r="H762" s="76"/>
      <c r="I762" s="106" t="str">
        <f>IF(OR($E$753="Cancelled",$E$753="Postponed, see Future Events for info",E762&lt;&gt;""), "", "Optional")</f>
        <v>Optional</v>
      </c>
      <c r="J762" s="81"/>
      <c r="L762" s="76"/>
      <c r="M762" s="475" t="s">
        <v>417</v>
      </c>
      <c r="N762" s="76"/>
    </row>
    <row r="763" spans="2:14" ht="13.5" thickBot="1" x14ac:dyDescent="0.25">
      <c r="B763" s="77"/>
      <c r="C763" s="80"/>
      <c r="D763" s="80"/>
      <c r="E763" s="397"/>
      <c r="F763" s="76"/>
      <c r="H763" s="76"/>
      <c r="I763" s="102"/>
      <c r="J763" s="81"/>
      <c r="L763" s="76"/>
      <c r="M763" s="475"/>
      <c r="N763" s="76"/>
    </row>
    <row r="764" spans="2:14" ht="12.75" customHeight="1" x14ac:dyDescent="0.2">
      <c r="B764" s="77"/>
      <c r="C764" s="80" t="s">
        <v>61</v>
      </c>
      <c r="D764" s="80"/>
      <c r="E764" s="398"/>
      <c r="F764" s="76"/>
      <c r="H764" s="76"/>
      <c r="I764" s="102" t="str">
        <f t="shared" ref="I764" si="108">IF(OR($E$753="Cancelled",$E$753="Postponed, see Future Events for info",E764&lt;&gt;""), "", "Information needed")</f>
        <v>Information needed</v>
      </c>
      <c r="J764" s="81"/>
      <c r="L764" s="76"/>
      <c r="M764" s="476" t="s">
        <v>485</v>
      </c>
      <c r="N764" s="76"/>
    </row>
    <row r="765" spans="2:14" ht="13.5" thickBot="1" x14ac:dyDescent="0.25">
      <c r="B765" s="77"/>
      <c r="C765" s="80" t="s">
        <v>82</v>
      </c>
      <c r="D765" s="80"/>
      <c r="E765" s="400"/>
      <c r="F765" s="76"/>
      <c r="H765" s="76"/>
      <c r="I765" s="106" t="str">
        <f>IF(OR($E$753="Cancelled",$E$753="Postponed, see Future Events for info",E765&lt;&gt;""), "", "Optional")</f>
        <v>Optional</v>
      </c>
      <c r="J765" s="81"/>
      <c r="L765" s="76"/>
      <c r="M765" s="476"/>
      <c r="N765" s="76"/>
    </row>
    <row r="766" spans="2:14" ht="13.5" thickBot="1" x14ac:dyDescent="0.25">
      <c r="B766" s="77"/>
      <c r="C766" s="80"/>
      <c r="D766" s="80"/>
      <c r="E766" s="397"/>
      <c r="F766" s="76"/>
      <c r="H766" s="76"/>
      <c r="I766" s="102"/>
      <c r="J766" s="81"/>
      <c r="L766" s="76"/>
      <c r="M766" s="476"/>
      <c r="N766" s="76"/>
    </row>
    <row r="767" spans="2:14" ht="13.5" thickBot="1" x14ac:dyDescent="0.25">
      <c r="B767" s="77"/>
      <c r="C767" s="80" t="str">
        <f>IF(E755&lt;&gt;"Yes","Number of attendees (approx.)","Number of attendees (average number per event)")</f>
        <v>Number of attendees (approx.)</v>
      </c>
      <c r="D767" s="80"/>
      <c r="E767" s="401"/>
      <c r="F767" s="76"/>
      <c r="H767" s="76"/>
      <c r="I767" s="102" t="str">
        <f t="shared" ref="I767" si="109">IF(OR($E$753="Cancelled",$E$753="Postponed, see Future Events for info",E767&lt;&gt;""), "", "Information needed")</f>
        <v>Information needed</v>
      </c>
      <c r="J767" s="81"/>
      <c r="L767" s="76"/>
      <c r="M767" s="476"/>
      <c r="N767" s="76"/>
    </row>
    <row r="768" spans="2:14" ht="13.5" thickBot="1" x14ac:dyDescent="0.25">
      <c r="B768" s="77"/>
      <c r="C768" s="80"/>
      <c r="D768" s="80"/>
      <c r="E768" s="405"/>
      <c r="F768" s="76"/>
      <c r="H768" s="76"/>
      <c r="I768" s="102"/>
      <c r="J768" s="81"/>
      <c r="L768" s="76"/>
      <c r="M768" s="476"/>
      <c r="N768" s="76"/>
    </row>
    <row r="769" spans="2:14" ht="39" thickBot="1" x14ac:dyDescent="0.25">
      <c r="B769" s="77"/>
      <c r="C769" s="344" t="s">
        <v>468</v>
      </c>
      <c r="D769" s="80"/>
      <c r="E769" s="241"/>
      <c r="F769" s="76"/>
      <c r="H769" s="76"/>
      <c r="I769" s="106" t="str">
        <f>IF(OR($E$753="Cancelled",$E$753="Postponed, see Future Events for info",E769&lt;&gt;""), "", "Optional")</f>
        <v>Optional</v>
      </c>
      <c r="J769" s="81"/>
      <c r="L769" s="76"/>
      <c r="M769" s="476"/>
      <c r="N769" s="76"/>
    </row>
    <row r="770" spans="2:14" x14ac:dyDescent="0.2">
      <c r="B770" s="77"/>
      <c r="C770" s="80"/>
      <c r="D770" s="80"/>
      <c r="E770" s="402"/>
      <c r="F770" s="76"/>
      <c r="H770" s="76"/>
      <c r="I770" s="102"/>
      <c r="J770" s="81"/>
      <c r="L770" s="76"/>
      <c r="M770" s="180"/>
      <c r="N770" s="76"/>
    </row>
    <row r="771" spans="2:14" ht="18" x14ac:dyDescent="0.25">
      <c r="B771" s="77"/>
      <c r="C771" s="238" t="s">
        <v>140</v>
      </c>
      <c r="D771" s="80"/>
      <c r="E771" s="237"/>
      <c r="F771" s="76"/>
      <c r="H771" s="76"/>
      <c r="I771" s="102"/>
      <c r="J771" s="81"/>
      <c r="L771" s="76"/>
      <c r="M771" s="240" t="s">
        <v>140</v>
      </c>
      <c r="N771" s="76"/>
    </row>
    <row r="772" spans="2:14" ht="13.5" thickBot="1" x14ac:dyDescent="0.25">
      <c r="B772" s="77"/>
      <c r="C772" s="83"/>
      <c r="D772" s="80"/>
      <c r="E772" s="406"/>
      <c r="F772" s="76"/>
      <c r="H772" s="76"/>
      <c r="I772" s="102"/>
      <c r="J772" s="81"/>
      <c r="L772" s="76"/>
      <c r="M772" s="78"/>
      <c r="N772" s="76"/>
    </row>
    <row r="773" spans="2:14" x14ac:dyDescent="0.2">
      <c r="B773" s="77"/>
      <c r="C773" s="416" t="s">
        <v>466</v>
      </c>
      <c r="D773" s="416"/>
      <c r="E773" s="398"/>
      <c r="F773" s="76"/>
      <c r="H773" s="76"/>
      <c r="I773" s="102" t="str">
        <f>IF(OR(E753="Postponed, see Future Events for info",E773&lt;&gt;""), "", "Information needed")</f>
        <v>Information needed</v>
      </c>
      <c r="J773" s="81"/>
      <c r="L773" s="76"/>
      <c r="M773" s="476" t="s">
        <v>342</v>
      </c>
      <c r="N773" s="76"/>
    </row>
    <row r="774" spans="2:14" ht="13.5" thickBot="1" x14ac:dyDescent="0.25">
      <c r="B774" s="77"/>
      <c r="C774" s="416" t="s">
        <v>345</v>
      </c>
      <c r="D774" s="416"/>
      <c r="E774" s="400"/>
      <c r="F774" s="76"/>
      <c r="H774" s="76"/>
      <c r="I774" s="102" t="str">
        <f>IF(OR(E753="Cancelled",E753="Postponed, see Future Events for info",E774&lt;&gt;""), "", "Information needed")</f>
        <v>Information needed</v>
      </c>
      <c r="J774" s="85"/>
      <c r="L774" s="76"/>
      <c r="M774" s="476"/>
      <c r="N774" s="76"/>
    </row>
    <row r="775" spans="2:14" ht="13.5" thickBot="1" x14ac:dyDescent="0.25">
      <c r="B775" s="77"/>
      <c r="C775" s="416"/>
      <c r="D775" s="416"/>
      <c r="E775" s="402"/>
      <c r="F775" s="84"/>
      <c r="G775" s="208"/>
      <c r="H775" s="84"/>
      <c r="I775" s="102"/>
      <c r="J775" s="81"/>
      <c r="L775" s="76"/>
      <c r="M775" s="476"/>
      <c r="N775" s="76"/>
    </row>
    <row r="776" spans="2:14" x14ac:dyDescent="0.2">
      <c r="B776" s="77"/>
      <c r="C776" s="416" t="s">
        <v>122</v>
      </c>
      <c r="D776" s="416"/>
      <c r="E776" s="407"/>
      <c r="F776" s="76"/>
      <c r="H776" s="76"/>
      <c r="I776" s="102" t="str">
        <f>IF(OR(E753="Postponed, see Future Events for info",E776&lt;&gt;""), "", "Information needed")</f>
        <v>Information needed</v>
      </c>
      <c r="J776" s="81"/>
      <c r="L776" s="76"/>
      <c r="M776" s="476"/>
      <c r="N776" s="76"/>
    </row>
    <row r="777" spans="2:14" ht="13.5" thickBot="1" x14ac:dyDescent="0.25">
      <c r="B777" s="77"/>
      <c r="C777" s="83" t="str">
        <f>IF(E776&lt;&gt;"Yes","","Was the contract reviewed by the RSC Legal team?")</f>
        <v/>
      </c>
      <c r="D777" s="83"/>
      <c r="E777" s="242"/>
      <c r="F777" s="76"/>
      <c r="H777" s="76"/>
      <c r="I777" s="102" t="str">
        <f>IF(AND(C777&lt;&gt;"",E777=""), "Information needed","")</f>
        <v/>
      </c>
      <c r="J777" s="81"/>
      <c r="L777" s="76"/>
      <c r="M777" s="476"/>
      <c r="N777" s="76"/>
    </row>
    <row r="778" spans="2:14" ht="13.5" thickBot="1" x14ac:dyDescent="0.25">
      <c r="B778" s="77"/>
      <c r="C778" s="76"/>
      <c r="D778" s="76"/>
      <c r="E778" s="402"/>
      <c r="F778" s="76"/>
      <c r="H778" s="76"/>
      <c r="I778" s="102"/>
      <c r="J778" s="81"/>
      <c r="L778" s="76"/>
      <c r="M778" s="476"/>
      <c r="N778" s="76"/>
    </row>
    <row r="779" spans="2:14" ht="13.5" thickBot="1" x14ac:dyDescent="0.25">
      <c r="B779" s="77"/>
      <c r="C779" s="416" t="s">
        <v>123</v>
      </c>
      <c r="D779" s="416"/>
      <c r="E779" s="401"/>
      <c r="F779" s="76"/>
      <c r="H779" s="76"/>
      <c r="I779" s="102" t="str">
        <f t="shared" ref="I779" si="110">IF(OR($E$753="Cancelled",$E$753="Postponed, see Future Events for info",E779&lt;&gt;""), "", "Information needed")</f>
        <v>Information needed</v>
      </c>
      <c r="J779" s="81"/>
      <c r="L779" s="76"/>
      <c r="M779" s="476"/>
      <c r="N779" s="76"/>
    </row>
    <row r="780" spans="2:14" ht="13.5" thickBot="1" x14ac:dyDescent="0.25">
      <c r="B780" s="77"/>
      <c r="C780" s="82"/>
      <c r="D780" s="82"/>
      <c r="E780" s="402"/>
      <c r="F780" s="76"/>
      <c r="H780" s="76"/>
      <c r="I780" s="102"/>
      <c r="J780" s="81"/>
      <c r="L780" s="76"/>
      <c r="M780" s="476"/>
      <c r="N780" s="76"/>
    </row>
    <row r="781" spans="2:14" x14ac:dyDescent="0.2">
      <c r="B781" s="77"/>
      <c r="C781" s="416" t="s">
        <v>126</v>
      </c>
      <c r="D781" s="416"/>
      <c r="E781" s="398"/>
      <c r="F781" s="76"/>
      <c r="H781" s="76"/>
      <c r="I781" s="102" t="str">
        <f t="shared" ref="I781" si="111">IF(OR($E$753="Cancelled",$E$753="Postponed, see Future Events for info",E781&lt;&gt;""), "", "Information needed")</f>
        <v>Information needed</v>
      </c>
      <c r="J781" s="81"/>
      <c r="L781" s="76"/>
      <c r="M781" s="181"/>
      <c r="N781" s="76"/>
    </row>
    <row r="782" spans="2:14" ht="25.5" customHeight="1" thickBot="1" x14ac:dyDescent="0.25">
      <c r="B782" s="77"/>
      <c r="C782" s="83" t="str">
        <f>IF(E781&lt;&gt;"Yes","","Please provide details.")</f>
        <v/>
      </c>
      <c r="D782" s="83"/>
      <c r="E782" s="243"/>
      <c r="F782" s="76"/>
      <c r="H782" s="76"/>
      <c r="I782" s="102" t="str">
        <f>IF(AND(C782&lt;&gt;"",E782=""),"Information needed","")</f>
        <v/>
      </c>
      <c r="J782" s="81"/>
      <c r="L782" s="76"/>
      <c r="M782" s="152" t="s">
        <v>141</v>
      </c>
      <c r="N782" s="76"/>
    </row>
    <row r="783" spans="2:14" x14ac:dyDescent="0.2">
      <c r="B783" s="77"/>
      <c r="C783" s="78"/>
      <c r="D783" s="78"/>
      <c r="E783" s="397"/>
      <c r="F783" s="76"/>
      <c r="H783" s="76"/>
      <c r="I783" s="102"/>
      <c r="J783" s="81"/>
      <c r="L783" s="76"/>
      <c r="M783" s="76"/>
      <c r="N783" s="76"/>
    </row>
    <row r="784" spans="2:14" ht="18" x14ac:dyDescent="0.2">
      <c r="B784" s="77"/>
      <c r="C784" s="240" t="s">
        <v>63</v>
      </c>
      <c r="D784" s="240"/>
      <c r="E784" s="240"/>
      <c r="F784" s="78"/>
      <c r="G784" s="70"/>
      <c r="H784" s="78"/>
      <c r="I784" s="102"/>
      <c r="J784" s="89"/>
      <c r="L784" s="87"/>
      <c r="M784" s="240" t="s">
        <v>63</v>
      </c>
      <c r="N784" s="87"/>
    </row>
    <row r="785" spans="1:14" ht="13.5" customHeight="1" thickBot="1" x14ac:dyDescent="0.25">
      <c r="B785" s="77"/>
      <c r="C785" s="76"/>
      <c r="D785" s="76"/>
      <c r="E785" s="408"/>
      <c r="F785" s="76"/>
      <c r="H785" s="76"/>
      <c r="I785" s="102"/>
      <c r="J785" s="81"/>
      <c r="L785" s="76"/>
      <c r="M785" s="476" t="s">
        <v>467</v>
      </c>
      <c r="N785" s="76"/>
    </row>
    <row r="786" spans="1:14" x14ac:dyDescent="0.2">
      <c r="B786" s="77"/>
      <c r="C786" s="78" t="s">
        <v>71</v>
      </c>
      <c r="D786" s="78"/>
      <c r="E786" s="409"/>
      <c r="F786" s="76"/>
      <c r="H786" s="76"/>
      <c r="I786" s="102" t="str">
        <f t="shared" ref="I786" si="112">IF(OR($E$753="Cancelled",$E$753="Postponed, see Future Events for info",E786&lt;&gt;""), "", "Information needed")</f>
        <v>Information needed</v>
      </c>
      <c r="J786" s="81"/>
      <c r="L786" s="76"/>
      <c r="M786" s="476"/>
      <c r="N786" s="76"/>
    </row>
    <row r="787" spans="1:14" ht="13.5" thickBot="1" x14ac:dyDescent="0.25">
      <c r="A787" s="340"/>
      <c r="B787" s="77"/>
      <c r="C787" s="418" t="str">
        <f>IF(E786&lt;&gt;"Red","","Did you submit a declaration form for your red risk assessment?")</f>
        <v/>
      </c>
      <c r="D787" s="83"/>
      <c r="E787" s="243"/>
      <c r="F787" s="76"/>
      <c r="H787" s="76"/>
      <c r="I787" s="102" t="str">
        <f>IF(AND(C787&lt;&gt;"",E787=""), "Information needed","")</f>
        <v/>
      </c>
      <c r="J787" s="81"/>
      <c r="K787" s="340"/>
      <c r="L787" s="76"/>
      <c r="M787" s="476"/>
      <c r="N787" s="76"/>
    </row>
    <row r="788" spans="1:14" ht="13.5" thickBot="1" x14ac:dyDescent="0.25">
      <c r="B788" s="77"/>
      <c r="C788" s="78"/>
      <c r="D788" s="78"/>
      <c r="E788" s="397"/>
      <c r="F788" s="76"/>
      <c r="H788" s="76"/>
      <c r="I788" s="102"/>
      <c r="J788" s="81"/>
      <c r="L788" s="76"/>
      <c r="M788" s="476"/>
      <c r="N788" s="76"/>
    </row>
    <row r="789" spans="1:14" x14ac:dyDescent="0.2">
      <c r="B789" s="77"/>
      <c r="C789" s="78" t="s">
        <v>255</v>
      </c>
      <c r="D789" s="78"/>
      <c r="E789" s="410"/>
      <c r="F789" s="76"/>
      <c r="H789" s="76"/>
      <c r="I789" s="102" t="str">
        <f t="shared" ref="I789" si="113">IF(OR($E$753="Cancelled",$E$753="Postponed, see Future Events for info",E789&lt;&gt;""), "", "Information needed")</f>
        <v>Information needed</v>
      </c>
      <c r="J789" s="81"/>
      <c r="L789" s="76"/>
      <c r="M789" s="476"/>
      <c r="N789" s="88"/>
    </row>
    <row r="790" spans="1:14" ht="13.5" thickBot="1" x14ac:dyDescent="0.25">
      <c r="B790" s="77"/>
      <c r="C790" s="419" t="str">
        <f>IF(E789&lt;&gt;"Yes","","Did your event comply with Rule 8.3 of the member network rules?")</f>
        <v/>
      </c>
      <c r="D790" s="83"/>
      <c r="E790" s="243"/>
      <c r="F790" s="76"/>
      <c r="H790" s="76"/>
      <c r="I790" s="102" t="str">
        <f>IF(AND(C790&lt;&gt;"",E790=""), "Information needed","")</f>
        <v/>
      </c>
      <c r="J790" s="81"/>
      <c r="L790" s="76"/>
      <c r="M790" s="476"/>
      <c r="N790" s="88"/>
    </row>
    <row r="791" spans="1:14" ht="13.5" thickBot="1" x14ac:dyDescent="0.25">
      <c r="B791" s="77"/>
      <c r="C791" s="83"/>
      <c r="D791" s="83"/>
      <c r="E791" s="411"/>
      <c r="F791" s="76"/>
      <c r="H791" s="76"/>
      <c r="I791" s="102"/>
      <c r="J791" s="81"/>
      <c r="L791" s="76"/>
      <c r="M791" s="476"/>
      <c r="N791" s="88"/>
    </row>
    <row r="792" spans="1:14" ht="31.5" customHeight="1" thickBot="1" x14ac:dyDescent="0.25">
      <c r="B792" s="77"/>
      <c r="C792" s="100" t="s">
        <v>197</v>
      </c>
      <c r="D792" s="100"/>
      <c r="E792" s="241"/>
      <c r="F792" s="76"/>
      <c r="H792" s="76"/>
      <c r="I792" s="106" t="str">
        <f>IF(OR($E$753="Cancelled",$E$753="Postponed, see Future Events for info",E792&lt;&gt;""), "", "Optional")</f>
        <v>Optional</v>
      </c>
      <c r="J792" s="81"/>
      <c r="L792" s="76"/>
      <c r="M792" s="152" t="s">
        <v>254</v>
      </c>
      <c r="N792" s="88"/>
    </row>
    <row r="793" spans="1:14" x14ac:dyDescent="0.2">
      <c r="B793" s="77"/>
      <c r="C793" s="76"/>
      <c r="D793" s="76"/>
      <c r="E793" s="411"/>
      <c r="F793" s="76"/>
      <c r="H793" s="76"/>
      <c r="I793" s="102"/>
      <c r="J793" s="81"/>
      <c r="L793" s="76"/>
      <c r="M793" s="99"/>
      <c r="N793" s="76"/>
    </row>
    <row r="794" spans="1:14" ht="18" x14ac:dyDescent="0.25">
      <c r="B794" s="77"/>
      <c r="C794" s="238" t="s">
        <v>72</v>
      </c>
      <c r="D794" s="238"/>
      <c r="E794" s="238"/>
      <c r="F794" s="76"/>
      <c r="H794" s="76"/>
      <c r="I794" s="102"/>
      <c r="J794" s="81"/>
      <c r="L794" s="76"/>
      <c r="M794" s="240" t="s">
        <v>72</v>
      </c>
      <c r="N794" s="76"/>
    </row>
    <row r="795" spans="1:14" x14ac:dyDescent="0.2">
      <c r="B795" s="77"/>
      <c r="C795" s="78"/>
      <c r="D795" s="78"/>
      <c r="E795" s="397"/>
      <c r="F795" s="76"/>
      <c r="H795" s="76"/>
      <c r="I795" s="102"/>
      <c r="J795" s="81"/>
      <c r="L795" s="76"/>
      <c r="M795" s="476" t="s">
        <v>243</v>
      </c>
      <c r="N795" s="76"/>
    </row>
    <row r="796" spans="1:14" ht="13.5" thickBot="1" x14ac:dyDescent="0.25">
      <c r="B796" s="77"/>
      <c r="C796" s="78" t="s">
        <v>388</v>
      </c>
      <c r="D796" s="78"/>
      <c r="E796" s="397"/>
      <c r="F796" s="76"/>
      <c r="H796" s="76"/>
      <c r="I796" s="102"/>
      <c r="J796" s="81"/>
      <c r="L796" s="76"/>
      <c r="M796" s="476"/>
      <c r="N796" s="76"/>
    </row>
    <row r="797" spans="1:14" x14ac:dyDescent="0.2">
      <c r="B797" s="77"/>
      <c r="C797" s="153" t="s">
        <v>77</v>
      </c>
      <c r="D797" s="153"/>
      <c r="E797" s="398"/>
      <c r="F797" s="76"/>
      <c r="H797" s="76"/>
      <c r="I797" s="102" t="str">
        <f t="shared" ref="I797:I800" si="114">IF(OR($E$753="Cancelled",$E$753="Postponed, see Future Events for info",E797&lt;&gt;""), "", "Information needed")</f>
        <v>Information needed</v>
      </c>
      <c r="J797" s="81"/>
      <c r="L797" s="76"/>
      <c r="M797" s="476"/>
      <c r="N797" s="76"/>
    </row>
    <row r="798" spans="1:14" x14ac:dyDescent="0.2">
      <c r="B798" s="77"/>
      <c r="C798" s="153" t="s">
        <v>78</v>
      </c>
      <c r="D798" s="153"/>
      <c r="E798" s="412"/>
      <c r="F798" s="76"/>
      <c r="H798" s="76"/>
      <c r="I798" s="102" t="str">
        <f t="shared" si="114"/>
        <v>Information needed</v>
      </c>
      <c r="J798" s="81"/>
      <c r="L798" s="76"/>
      <c r="M798" s="476"/>
      <c r="N798" s="76"/>
    </row>
    <row r="799" spans="1:14" x14ac:dyDescent="0.2">
      <c r="B799" s="77"/>
      <c r="C799" s="153" t="s">
        <v>80</v>
      </c>
      <c r="D799" s="153"/>
      <c r="E799" s="399"/>
      <c r="F799" s="76"/>
      <c r="H799" s="76"/>
      <c r="I799" s="102" t="str">
        <f t="shared" si="114"/>
        <v>Information needed</v>
      </c>
      <c r="J799" s="81"/>
      <c r="L799" s="76"/>
      <c r="M799" s="476"/>
      <c r="N799" s="76"/>
    </row>
    <row r="800" spans="1:14" ht="13.5" thickBot="1" x14ac:dyDescent="0.25">
      <c r="B800" s="77"/>
      <c r="C800" s="153" t="s">
        <v>79</v>
      </c>
      <c r="D800" s="153"/>
      <c r="E800" s="400"/>
      <c r="F800" s="76"/>
      <c r="H800" s="76"/>
      <c r="I800" s="102" t="str">
        <f t="shared" si="114"/>
        <v>Information needed</v>
      </c>
      <c r="J800" s="81"/>
      <c r="L800" s="76"/>
      <c r="M800" s="476"/>
      <c r="N800" s="76"/>
    </row>
    <row r="801" spans="1:14" ht="13.5" thickBot="1" x14ac:dyDescent="0.25">
      <c r="B801" s="77"/>
      <c r="C801" s="79"/>
      <c r="D801" s="79"/>
      <c r="E801" s="397"/>
      <c r="F801" s="76"/>
      <c r="H801" s="76"/>
      <c r="I801" s="102"/>
      <c r="J801" s="81"/>
      <c r="L801" s="76"/>
      <c r="M801" s="476"/>
      <c r="N801" s="76"/>
    </row>
    <row r="802" spans="1:14" x14ac:dyDescent="0.2">
      <c r="B802" s="77"/>
      <c r="C802" s="101" t="s">
        <v>73</v>
      </c>
      <c r="D802" s="101"/>
      <c r="E802" s="398"/>
      <c r="F802" s="76"/>
      <c r="H802" s="76"/>
      <c r="I802" s="102" t="str">
        <f>IF(OR($E$753="Cancelled",$E$753="Postponed, see Future Events for info",E802&lt;&gt;""), "", "Information needed")</f>
        <v>Information needed</v>
      </c>
      <c r="J802" s="81"/>
      <c r="L802" s="76"/>
      <c r="M802" s="476"/>
      <c r="N802" s="76"/>
    </row>
    <row r="803" spans="1:14" ht="63.75" customHeight="1" thickBot="1" x14ac:dyDescent="0.25">
      <c r="B803" s="77"/>
      <c r="C803" s="83" t="str">
        <f>IF(E802&lt;&gt;"Yes","","Please provide details here")</f>
        <v/>
      </c>
      <c r="D803" s="83"/>
      <c r="E803" s="242"/>
      <c r="F803" s="130"/>
      <c r="G803" s="127"/>
      <c r="H803" s="130"/>
      <c r="I803" s="102" t="str">
        <f>IF(AND(C803&lt;&gt;"",E803=""), "Information needed","")</f>
        <v/>
      </c>
      <c r="J803" s="150"/>
      <c r="L803" s="76"/>
      <c r="M803" s="476"/>
      <c r="N803" s="76"/>
    </row>
    <row r="804" spans="1:14" ht="13.5" thickBot="1" x14ac:dyDescent="0.25">
      <c r="B804" s="77"/>
      <c r="C804" s="78"/>
      <c r="D804" s="78"/>
      <c r="E804" s="378"/>
      <c r="F804" s="76"/>
      <c r="H804" s="76"/>
      <c r="I804" s="102"/>
      <c r="J804" s="81"/>
      <c r="L804" s="76"/>
      <c r="M804" s="476"/>
      <c r="N804" s="76"/>
    </row>
    <row r="805" spans="1:14" ht="57" customHeight="1" thickBot="1" x14ac:dyDescent="0.25">
      <c r="B805" s="77"/>
      <c r="C805" s="100" t="s">
        <v>83</v>
      </c>
      <c r="D805" s="100"/>
      <c r="E805" s="241"/>
      <c r="F805" s="76"/>
      <c r="H805" s="76"/>
      <c r="I805" s="106" t="str">
        <f>IF(OR($E$753="Cancelled",$E$753="Postponed, see Future Events for info",E805&lt;&gt;""), "", "Optional")</f>
        <v>Optional</v>
      </c>
      <c r="J805" s="81"/>
      <c r="L805" s="76"/>
      <c r="M805" s="152" t="s">
        <v>118</v>
      </c>
      <c r="N805" s="76"/>
    </row>
    <row r="806" spans="1:14" x14ac:dyDescent="0.2">
      <c r="B806" s="77"/>
      <c r="C806" s="78"/>
      <c r="D806" s="78"/>
      <c r="E806" s="397"/>
      <c r="F806" s="76"/>
      <c r="H806" s="76"/>
      <c r="I806" s="102"/>
      <c r="J806" s="81"/>
      <c r="L806" s="76"/>
      <c r="M806" s="78"/>
      <c r="N806" s="76"/>
    </row>
    <row r="807" spans="1:14" ht="13.5" thickBot="1" x14ac:dyDescent="0.25">
      <c r="C807" s="71"/>
      <c r="D807" s="95"/>
      <c r="I807" s="105"/>
      <c r="J807" s="92"/>
      <c r="M807" s="71"/>
    </row>
    <row r="808" spans="1:14" s="172" customFormat="1" ht="21.75" customHeight="1" thickBot="1" x14ac:dyDescent="0.25">
      <c r="C808" s="166" t="s">
        <v>420</v>
      </c>
      <c r="D808" s="247"/>
      <c r="E808" s="414" t="s">
        <v>432</v>
      </c>
      <c r="I808" s="170"/>
      <c r="M808" s="166" t="s">
        <v>271</v>
      </c>
    </row>
    <row r="809" spans="1:14" x14ac:dyDescent="0.2">
      <c r="C809" s="96"/>
      <c r="D809" s="96"/>
      <c r="M809" s="96"/>
    </row>
    <row r="811" spans="1:14" x14ac:dyDescent="0.2">
      <c r="B811" s="77"/>
      <c r="C811" s="78"/>
      <c r="D811" s="78"/>
      <c r="E811" s="397"/>
      <c r="F811" s="76"/>
      <c r="H811" s="76"/>
      <c r="I811" s="103"/>
      <c r="J811" s="76"/>
      <c r="L811" s="76"/>
      <c r="M811" s="78"/>
      <c r="N811" s="76"/>
    </row>
    <row r="812" spans="1:14" ht="30.75" x14ac:dyDescent="0.2">
      <c r="A812" s="339">
        <v>13</v>
      </c>
      <c r="B812" s="74"/>
      <c r="C812" s="248" t="s">
        <v>364</v>
      </c>
      <c r="D812" s="248"/>
      <c r="E812" s="248"/>
      <c r="F812" s="249"/>
      <c r="G812" s="72"/>
      <c r="H812" s="73"/>
      <c r="I812" s="236" t="str">
        <f>IF(COUNTIF(I816:I872,"Information needed")&lt;1,"Complete","Incomplete")</f>
        <v>Incomplete</v>
      </c>
      <c r="J812" s="91"/>
      <c r="K812" s="339">
        <v>13</v>
      </c>
      <c r="L812" s="73"/>
      <c r="M812" s="175" t="s">
        <v>284</v>
      </c>
      <c r="N812" s="73"/>
    </row>
    <row r="813" spans="1:14" x14ac:dyDescent="0.2">
      <c r="B813" s="77"/>
      <c r="C813" s="78"/>
      <c r="D813" s="78"/>
      <c r="E813" s="397"/>
      <c r="F813" s="76"/>
      <c r="H813" s="76"/>
      <c r="I813" s="103"/>
      <c r="J813" s="76"/>
      <c r="L813" s="76"/>
      <c r="M813" s="78"/>
      <c r="N813" s="76"/>
    </row>
    <row r="814" spans="1:14" ht="18" x14ac:dyDescent="0.25">
      <c r="B814" s="77"/>
      <c r="C814" s="238" t="s">
        <v>70</v>
      </c>
      <c r="D814" s="238"/>
      <c r="E814" s="237"/>
      <c r="F814" s="76"/>
      <c r="H814" s="76"/>
      <c r="I814" s="103"/>
      <c r="J814" s="76"/>
      <c r="L814" s="76"/>
      <c r="M814" s="239" t="s">
        <v>340</v>
      </c>
      <c r="N814" s="76"/>
    </row>
    <row r="815" spans="1:14" ht="13.5" thickBot="1" x14ac:dyDescent="0.25">
      <c r="B815" s="77"/>
      <c r="C815" s="78"/>
      <c r="D815" s="78"/>
      <c r="E815" s="397"/>
      <c r="F815" s="76"/>
      <c r="H815" s="76"/>
      <c r="I815" s="103"/>
      <c r="J815" s="76"/>
      <c r="L815" s="76"/>
      <c r="M815" s="180"/>
      <c r="N815" s="76"/>
    </row>
    <row r="816" spans="1:14" x14ac:dyDescent="0.2">
      <c r="B816" s="77"/>
      <c r="C816" s="80" t="s">
        <v>15</v>
      </c>
      <c r="D816" s="80"/>
      <c r="E816" s="398"/>
      <c r="F816" s="76"/>
      <c r="H816" s="76"/>
      <c r="I816" s="102" t="str">
        <f t="shared" ref="I816:I820" si="115">IF(OR($E$820="Cancelled",$E$820="Postponed, see Future Events for info",E816&lt;&gt;""), "", "Information needed")</f>
        <v>Information needed</v>
      </c>
      <c r="J816" s="81"/>
      <c r="L816" s="76"/>
      <c r="M816" s="476" t="s">
        <v>344</v>
      </c>
      <c r="N816" s="76"/>
    </row>
    <row r="817" spans="2:14" x14ac:dyDescent="0.2">
      <c r="B817" s="77"/>
      <c r="C817" s="80" t="s">
        <v>53</v>
      </c>
      <c r="D817" s="80"/>
      <c r="E817" s="399"/>
      <c r="F817" s="76"/>
      <c r="H817" s="76"/>
      <c r="I817" s="102" t="str">
        <f t="shared" si="115"/>
        <v>Information needed</v>
      </c>
      <c r="J817" s="81"/>
      <c r="L817" s="76"/>
      <c r="M817" s="476"/>
      <c r="N817" s="76"/>
    </row>
    <row r="818" spans="2:14" ht="13.5" thickBot="1" x14ac:dyDescent="0.25">
      <c r="B818" s="77"/>
      <c r="C818" s="80" t="s">
        <v>119</v>
      </c>
      <c r="D818" s="80"/>
      <c r="E818" s="400"/>
      <c r="F818" s="76"/>
      <c r="H818" s="76"/>
      <c r="I818" s="102" t="str">
        <f t="shared" si="115"/>
        <v>Information needed</v>
      </c>
      <c r="J818" s="81"/>
      <c r="L818" s="76"/>
      <c r="M818" s="476"/>
      <c r="N818" s="76"/>
    </row>
    <row r="819" spans="2:14" ht="13.5" thickBot="1" x14ac:dyDescent="0.25">
      <c r="B819" s="77"/>
      <c r="C819" s="80"/>
      <c r="D819" s="80"/>
      <c r="E819" s="397"/>
      <c r="F819" s="76"/>
      <c r="H819" s="76"/>
      <c r="I819" s="102"/>
      <c r="J819" s="81"/>
      <c r="L819" s="76"/>
      <c r="M819" s="476"/>
      <c r="N819" s="76"/>
    </row>
    <row r="820" spans="2:14" ht="13.5" thickBot="1" x14ac:dyDescent="0.25">
      <c r="B820" s="77"/>
      <c r="C820" s="80" t="s">
        <v>59</v>
      </c>
      <c r="D820" s="80"/>
      <c r="E820" s="401"/>
      <c r="F820" s="76"/>
      <c r="H820" s="76"/>
      <c r="I820" s="102" t="str">
        <f t="shared" si="115"/>
        <v>Information needed</v>
      </c>
      <c r="J820" s="81"/>
      <c r="L820" s="76"/>
      <c r="M820" s="476"/>
      <c r="N820" s="76"/>
    </row>
    <row r="821" spans="2:14" ht="13.5" thickBot="1" x14ac:dyDescent="0.25">
      <c r="B821" s="77"/>
      <c r="C821" s="80"/>
      <c r="D821" s="80"/>
      <c r="E821" s="397"/>
      <c r="F821" s="76"/>
      <c r="H821" s="76"/>
      <c r="I821" s="102"/>
      <c r="J821" s="81"/>
      <c r="L821" s="76"/>
      <c r="M821" s="476"/>
      <c r="N821" s="76"/>
    </row>
    <row r="822" spans="2:14" x14ac:dyDescent="0.2">
      <c r="B822" s="77"/>
      <c r="C822" s="80" t="s">
        <v>341</v>
      </c>
      <c r="D822" s="80"/>
      <c r="E822" s="398"/>
      <c r="F822" s="76"/>
      <c r="H822" s="76"/>
      <c r="I822" s="102" t="str">
        <f t="shared" ref="I822" si="116">IF(OR($E$820="Cancelled",$E$820="Postponed, see Future Events for info",E822&lt;&gt;""), "", "Information needed")</f>
        <v>Information needed</v>
      </c>
      <c r="J822" s="81"/>
      <c r="L822" s="76"/>
      <c r="M822" s="476"/>
      <c r="N822" s="76"/>
    </row>
    <row r="823" spans="2:14" ht="13.5" thickBot="1" x14ac:dyDescent="0.25">
      <c r="B823" s="77"/>
      <c r="C823" s="343" t="str">
        <f>IF(E822&lt;&gt;"Yes","","If yes, how many times did you run this event/ how many events were in the series?")</f>
        <v/>
      </c>
      <c r="D823" s="80"/>
      <c r="E823" s="400"/>
      <c r="F823" s="84"/>
      <c r="G823" s="208"/>
      <c r="H823" s="84"/>
      <c r="I823" s="102" t="str">
        <f>IF(AND(C823&lt;&gt;"",E823=""), "Information needed","")</f>
        <v/>
      </c>
      <c r="J823" s="81"/>
      <c r="L823" s="76"/>
      <c r="M823" s="244"/>
      <c r="N823" s="76"/>
    </row>
    <row r="824" spans="2:14" ht="13.5" customHeight="1" thickBot="1" x14ac:dyDescent="0.25">
      <c r="B824" s="77"/>
      <c r="C824" s="80"/>
      <c r="D824" s="80"/>
      <c r="E824" s="402"/>
      <c r="F824" s="76"/>
      <c r="H824" s="76"/>
      <c r="I824" s="102"/>
      <c r="J824" s="81"/>
      <c r="L824" s="76"/>
      <c r="M824" s="449" t="s">
        <v>470</v>
      </c>
      <c r="N824" s="76"/>
    </row>
    <row r="825" spans="2:14" x14ac:dyDescent="0.2">
      <c r="B825" s="77"/>
      <c r="C825" s="80" t="str">
        <f>IF(E822&lt;&gt;"Yes","Start date","Date of first event")</f>
        <v>Start date</v>
      </c>
      <c r="D825" s="80"/>
      <c r="E825" s="403"/>
      <c r="F825" s="76"/>
      <c r="H825" s="76"/>
      <c r="I825" s="102" t="str">
        <f t="shared" ref="I825" si="117">IF(OR($E$820="Cancelled",$E$820="Postponed, see Future Events for info",E825&lt;&gt;""), "", "Information needed")</f>
        <v>Information needed</v>
      </c>
      <c r="J825" s="81"/>
      <c r="L825" s="76"/>
      <c r="M825" s="449"/>
      <c r="N825" s="76"/>
    </row>
    <row r="826" spans="2:14" ht="13.5" thickBot="1" x14ac:dyDescent="0.25">
      <c r="B826" s="77"/>
      <c r="C826" s="80" t="str">
        <f>IF(E822&lt;&gt;"Yes","End date","Date of last event")</f>
        <v>End date</v>
      </c>
      <c r="D826" s="80"/>
      <c r="E826" s="404"/>
      <c r="F826" s="76"/>
      <c r="H826" s="76"/>
      <c r="I826" s="102" t="str">
        <f t="shared" ref="I826" si="118">IF(OR($E$820="Cancelled",$E$820="Postponed, see Future Events for info",E826&lt;&gt;""), "", "Information needed")</f>
        <v>Information needed</v>
      </c>
      <c r="J826" s="81"/>
      <c r="L826" s="76"/>
      <c r="M826" s="449"/>
      <c r="N826" s="76"/>
    </row>
    <row r="827" spans="2:14" ht="13.5" thickBot="1" x14ac:dyDescent="0.25">
      <c r="B827" s="77"/>
      <c r="C827" s="80"/>
      <c r="D827" s="80"/>
      <c r="E827" s="397"/>
      <c r="F827" s="76"/>
      <c r="H827" s="76"/>
      <c r="I827" s="102"/>
      <c r="J827" s="81"/>
      <c r="L827" s="76"/>
      <c r="M827" s="449"/>
      <c r="N827" s="76"/>
    </row>
    <row r="828" spans="2:14" x14ac:dyDescent="0.2">
      <c r="B828" s="77"/>
      <c r="C828" s="80" t="s">
        <v>60</v>
      </c>
      <c r="D828" s="80"/>
      <c r="E828" s="398"/>
      <c r="F828" s="76"/>
      <c r="H828" s="76"/>
      <c r="I828" s="102" t="str">
        <f t="shared" ref="I828" si="119">IF(OR($E$820="Cancelled",$E$820="Postponed, see Future Events for info",E828&lt;&gt;""), "", "Information needed")</f>
        <v>Information needed</v>
      </c>
      <c r="J828" s="81"/>
      <c r="L828" s="76"/>
      <c r="M828" s="449"/>
      <c r="N828" s="76"/>
    </row>
    <row r="829" spans="2:14" ht="13.5" thickBot="1" x14ac:dyDescent="0.25">
      <c r="B829" s="77"/>
      <c r="C829" s="80" t="s">
        <v>81</v>
      </c>
      <c r="D829" s="80"/>
      <c r="E829" s="400"/>
      <c r="F829" s="76"/>
      <c r="H829" s="76"/>
      <c r="I829" s="106" t="str">
        <f>IF(OR($E$820="Cancelled",$E$820="Postponed, see Future Events for info",E829&lt;&gt;""), "", "Optional")</f>
        <v>Optional</v>
      </c>
      <c r="J829" s="81"/>
      <c r="L829" s="76"/>
      <c r="M829" s="475" t="s">
        <v>417</v>
      </c>
      <c r="N829" s="76"/>
    </row>
    <row r="830" spans="2:14" ht="13.5" thickBot="1" x14ac:dyDescent="0.25">
      <c r="B830" s="77"/>
      <c r="C830" s="80"/>
      <c r="D830" s="80"/>
      <c r="E830" s="397"/>
      <c r="F830" s="76"/>
      <c r="H830" s="76"/>
      <c r="I830" s="102"/>
      <c r="J830" s="81"/>
      <c r="L830" s="76"/>
      <c r="M830" s="475"/>
      <c r="N830" s="76"/>
    </row>
    <row r="831" spans="2:14" ht="12.75" customHeight="1" x14ac:dyDescent="0.2">
      <c r="B831" s="77"/>
      <c r="C831" s="80" t="s">
        <v>61</v>
      </c>
      <c r="D831" s="80"/>
      <c r="E831" s="398"/>
      <c r="F831" s="76"/>
      <c r="H831" s="76"/>
      <c r="I831" s="102" t="str">
        <f t="shared" ref="I831" si="120">IF(OR($E$820="Cancelled",$E$820="Postponed, see Future Events for info",E831&lt;&gt;""), "", "Information needed")</f>
        <v>Information needed</v>
      </c>
      <c r="J831" s="81"/>
      <c r="L831" s="76"/>
      <c r="M831" s="476" t="s">
        <v>485</v>
      </c>
      <c r="N831" s="76"/>
    </row>
    <row r="832" spans="2:14" ht="13.5" thickBot="1" x14ac:dyDescent="0.25">
      <c r="B832" s="77"/>
      <c r="C832" s="80" t="s">
        <v>82</v>
      </c>
      <c r="D832" s="80"/>
      <c r="E832" s="400"/>
      <c r="F832" s="76"/>
      <c r="H832" s="76"/>
      <c r="I832" s="106" t="str">
        <f>IF(OR($E$820="Cancelled",$E$820="Postponed, see Future Events for info",E832&lt;&gt;""), "", "Optional")</f>
        <v>Optional</v>
      </c>
      <c r="J832" s="81"/>
      <c r="L832" s="76"/>
      <c r="M832" s="476"/>
      <c r="N832" s="76"/>
    </row>
    <row r="833" spans="2:14" ht="13.5" thickBot="1" x14ac:dyDescent="0.25">
      <c r="B833" s="77"/>
      <c r="C833" s="80"/>
      <c r="D833" s="80"/>
      <c r="E833" s="397"/>
      <c r="F833" s="76"/>
      <c r="H833" s="76"/>
      <c r="I833" s="102"/>
      <c r="J833" s="81"/>
      <c r="L833" s="76"/>
      <c r="M833" s="476"/>
      <c r="N833" s="76"/>
    </row>
    <row r="834" spans="2:14" ht="13.5" thickBot="1" x14ac:dyDescent="0.25">
      <c r="B834" s="77"/>
      <c r="C834" s="80" t="str">
        <f>IF(E822&lt;&gt;"Yes","Number of attendees (approx.)","Number of attendees (average number per event)")</f>
        <v>Number of attendees (approx.)</v>
      </c>
      <c r="D834" s="80"/>
      <c r="E834" s="401"/>
      <c r="F834" s="76"/>
      <c r="H834" s="76"/>
      <c r="I834" s="102" t="str">
        <f t="shared" ref="I834" si="121">IF(OR($E$820="Cancelled",$E$820="Postponed, see Future Events for info",E834&lt;&gt;""), "", "Information needed")</f>
        <v>Information needed</v>
      </c>
      <c r="J834" s="81"/>
      <c r="L834" s="76"/>
      <c r="M834" s="476"/>
      <c r="N834" s="76"/>
    </row>
    <row r="835" spans="2:14" ht="13.5" thickBot="1" x14ac:dyDescent="0.25">
      <c r="B835" s="77"/>
      <c r="C835" s="80"/>
      <c r="D835" s="80"/>
      <c r="E835" s="405"/>
      <c r="F835" s="76"/>
      <c r="H835" s="76"/>
      <c r="I835" s="102"/>
      <c r="J835" s="81"/>
      <c r="L835" s="76"/>
      <c r="M835" s="476"/>
      <c r="N835" s="76"/>
    </row>
    <row r="836" spans="2:14" ht="39" thickBot="1" x14ac:dyDescent="0.25">
      <c r="B836" s="77"/>
      <c r="C836" s="344" t="s">
        <v>468</v>
      </c>
      <c r="D836" s="80"/>
      <c r="E836" s="241"/>
      <c r="F836" s="76"/>
      <c r="H836" s="76"/>
      <c r="I836" s="106" t="str">
        <f>IF(OR($E$820="Cancelled",$E$820="Postponed, see Future Events for info",E836&lt;&gt;""), "", "Optional")</f>
        <v>Optional</v>
      </c>
      <c r="J836" s="81"/>
      <c r="L836" s="76"/>
      <c r="M836" s="476"/>
      <c r="N836" s="76"/>
    </row>
    <row r="837" spans="2:14" x14ac:dyDescent="0.2">
      <c r="B837" s="77"/>
      <c r="C837" s="80"/>
      <c r="D837" s="80"/>
      <c r="E837" s="402"/>
      <c r="F837" s="76"/>
      <c r="H837" s="76"/>
      <c r="I837" s="102"/>
      <c r="J837" s="81"/>
      <c r="L837" s="76"/>
      <c r="M837" s="180"/>
      <c r="N837" s="76"/>
    </row>
    <row r="838" spans="2:14" ht="18" x14ac:dyDescent="0.25">
      <c r="B838" s="77"/>
      <c r="C838" s="238" t="s">
        <v>140</v>
      </c>
      <c r="D838" s="80"/>
      <c r="E838" s="237"/>
      <c r="F838" s="76"/>
      <c r="H838" s="76"/>
      <c r="I838" s="102"/>
      <c r="J838" s="81"/>
      <c r="L838" s="76"/>
      <c r="M838" s="240" t="s">
        <v>140</v>
      </c>
      <c r="N838" s="76"/>
    </row>
    <row r="839" spans="2:14" ht="13.5" thickBot="1" x14ac:dyDescent="0.25">
      <c r="B839" s="77"/>
      <c r="C839" s="83"/>
      <c r="D839" s="80"/>
      <c r="E839" s="406"/>
      <c r="F839" s="76"/>
      <c r="H839" s="76"/>
      <c r="I839" s="102"/>
      <c r="J839" s="81"/>
      <c r="L839" s="76"/>
      <c r="M839" s="78"/>
      <c r="N839" s="76"/>
    </row>
    <row r="840" spans="2:14" x14ac:dyDescent="0.2">
      <c r="B840" s="77"/>
      <c r="C840" s="416" t="s">
        <v>466</v>
      </c>
      <c r="D840" s="416"/>
      <c r="E840" s="398"/>
      <c r="F840" s="76"/>
      <c r="H840" s="76"/>
      <c r="I840" s="102" t="str">
        <f>IF(OR(E820="Postponed, see Future Events for info",E840&lt;&gt;""), "", "Information needed")</f>
        <v>Information needed</v>
      </c>
      <c r="J840" s="81"/>
      <c r="L840" s="76"/>
      <c r="M840" s="476" t="s">
        <v>342</v>
      </c>
      <c r="N840" s="76"/>
    </row>
    <row r="841" spans="2:14" ht="13.5" thickBot="1" x14ac:dyDescent="0.25">
      <c r="B841" s="77"/>
      <c r="C841" s="416" t="s">
        <v>345</v>
      </c>
      <c r="D841" s="416"/>
      <c r="E841" s="400"/>
      <c r="F841" s="76"/>
      <c r="H841" s="76"/>
      <c r="I841" s="102" t="str">
        <f>IF(OR(E820="Cancelled",E820="Postponed, see Future Events for info",E841&lt;&gt;""), "", "Information needed")</f>
        <v>Information needed</v>
      </c>
      <c r="J841" s="85"/>
      <c r="L841" s="76"/>
      <c r="M841" s="476"/>
      <c r="N841" s="76"/>
    </row>
    <row r="842" spans="2:14" ht="13.5" thickBot="1" x14ac:dyDescent="0.25">
      <c r="B842" s="77"/>
      <c r="C842" s="416"/>
      <c r="D842" s="416"/>
      <c r="E842" s="402"/>
      <c r="F842" s="84"/>
      <c r="G842" s="208"/>
      <c r="H842" s="84"/>
      <c r="I842" s="102"/>
      <c r="J842" s="81"/>
      <c r="L842" s="76"/>
      <c r="M842" s="476"/>
      <c r="N842" s="76"/>
    </row>
    <row r="843" spans="2:14" x14ac:dyDescent="0.2">
      <c r="B843" s="77"/>
      <c r="C843" s="416" t="s">
        <v>122</v>
      </c>
      <c r="D843" s="416"/>
      <c r="E843" s="407"/>
      <c r="F843" s="76"/>
      <c r="H843" s="76"/>
      <c r="I843" s="102" t="str">
        <f>IF(OR(E820="Postponed, see Future Events for info",E843&lt;&gt;""), "", "Information needed")</f>
        <v>Information needed</v>
      </c>
      <c r="J843" s="81"/>
      <c r="L843" s="76"/>
      <c r="M843" s="476"/>
      <c r="N843" s="76"/>
    </row>
    <row r="844" spans="2:14" ht="13.5" thickBot="1" x14ac:dyDescent="0.25">
      <c r="B844" s="77"/>
      <c r="C844" s="83" t="str">
        <f>IF(E843&lt;&gt;"Yes","","Was the contract reviewed by the RSC Legal team?")</f>
        <v/>
      </c>
      <c r="D844" s="83"/>
      <c r="E844" s="242"/>
      <c r="F844" s="76"/>
      <c r="H844" s="76"/>
      <c r="I844" s="102" t="str">
        <f>IF(AND(C844&lt;&gt;"",E844=""), "Information needed","")</f>
        <v/>
      </c>
      <c r="J844" s="81"/>
      <c r="L844" s="76"/>
      <c r="M844" s="476"/>
      <c r="N844" s="76"/>
    </row>
    <row r="845" spans="2:14" ht="13.5" thickBot="1" x14ac:dyDescent="0.25">
      <c r="B845" s="77"/>
      <c r="C845" s="76"/>
      <c r="D845" s="76"/>
      <c r="E845" s="402"/>
      <c r="F845" s="76"/>
      <c r="H845" s="76"/>
      <c r="I845" s="102"/>
      <c r="J845" s="81"/>
      <c r="L845" s="76"/>
      <c r="M845" s="476"/>
      <c r="N845" s="76"/>
    </row>
    <row r="846" spans="2:14" ht="13.5" thickBot="1" x14ac:dyDescent="0.25">
      <c r="B846" s="77"/>
      <c r="C846" s="416" t="s">
        <v>123</v>
      </c>
      <c r="D846" s="416"/>
      <c r="E846" s="401"/>
      <c r="F846" s="76"/>
      <c r="H846" s="76"/>
      <c r="I846" s="102" t="str">
        <f t="shared" ref="I846" si="122">IF(OR($E$820="Cancelled",$E$820="Postponed, see Future Events for info",E846&lt;&gt;""), "", "Information needed")</f>
        <v>Information needed</v>
      </c>
      <c r="J846" s="81"/>
      <c r="L846" s="76"/>
      <c r="M846" s="476"/>
      <c r="N846" s="76"/>
    </row>
    <row r="847" spans="2:14" ht="13.5" thickBot="1" x14ac:dyDescent="0.25">
      <c r="B847" s="77"/>
      <c r="C847" s="82"/>
      <c r="D847" s="82"/>
      <c r="E847" s="402"/>
      <c r="F847" s="76"/>
      <c r="H847" s="76"/>
      <c r="I847" s="102"/>
      <c r="J847" s="81"/>
      <c r="L847" s="76"/>
      <c r="M847" s="476"/>
      <c r="N847" s="76"/>
    </row>
    <row r="848" spans="2:14" x14ac:dyDescent="0.2">
      <c r="B848" s="77"/>
      <c r="C848" s="416" t="s">
        <v>126</v>
      </c>
      <c r="D848" s="416"/>
      <c r="E848" s="398"/>
      <c r="F848" s="76"/>
      <c r="H848" s="76"/>
      <c r="I848" s="102" t="str">
        <f t="shared" ref="I848" si="123">IF(OR($E$820="Cancelled",$E$820="Postponed, see Future Events for info",E848&lt;&gt;""), "", "Information needed")</f>
        <v>Information needed</v>
      </c>
      <c r="J848" s="81"/>
      <c r="L848" s="76"/>
      <c r="M848" s="181"/>
      <c r="N848" s="76"/>
    </row>
    <row r="849" spans="1:14" ht="25.5" customHeight="1" thickBot="1" x14ac:dyDescent="0.25">
      <c r="B849" s="77"/>
      <c r="C849" s="83" t="str">
        <f>IF(E848&lt;&gt;"Yes","","Please provide details.")</f>
        <v/>
      </c>
      <c r="D849" s="83"/>
      <c r="E849" s="243"/>
      <c r="F849" s="76"/>
      <c r="H849" s="76"/>
      <c r="I849" s="102" t="str">
        <f>IF(AND(C849&lt;&gt;"",E849=""),"Information needed","")</f>
        <v/>
      </c>
      <c r="J849" s="81"/>
      <c r="L849" s="76"/>
      <c r="M849" s="152" t="s">
        <v>141</v>
      </c>
      <c r="N849" s="76"/>
    </row>
    <row r="850" spans="1:14" x14ac:dyDescent="0.2">
      <c r="B850" s="77"/>
      <c r="C850" s="78"/>
      <c r="D850" s="78"/>
      <c r="E850" s="397"/>
      <c r="F850" s="76"/>
      <c r="H850" s="76"/>
      <c r="I850" s="102"/>
      <c r="J850" s="81"/>
      <c r="L850" s="76"/>
      <c r="M850" s="76"/>
      <c r="N850" s="76"/>
    </row>
    <row r="851" spans="1:14" ht="18" x14ac:dyDescent="0.2">
      <c r="B851" s="77"/>
      <c r="C851" s="240" t="s">
        <v>63</v>
      </c>
      <c r="D851" s="240"/>
      <c r="E851" s="240"/>
      <c r="F851" s="78"/>
      <c r="G851" s="70"/>
      <c r="H851" s="78"/>
      <c r="I851" s="102"/>
      <c r="J851" s="89"/>
      <c r="L851" s="87"/>
      <c r="M851" s="240" t="s">
        <v>63</v>
      </c>
      <c r="N851" s="87"/>
    </row>
    <row r="852" spans="1:14" ht="13.5" customHeight="1" thickBot="1" x14ac:dyDescent="0.25">
      <c r="B852" s="77"/>
      <c r="C852" s="76"/>
      <c r="D852" s="76"/>
      <c r="E852" s="408"/>
      <c r="F852" s="76"/>
      <c r="H852" s="76"/>
      <c r="I852" s="102"/>
      <c r="J852" s="81"/>
      <c r="L852" s="76"/>
      <c r="M852" s="476" t="s">
        <v>467</v>
      </c>
      <c r="N852" s="76"/>
    </row>
    <row r="853" spans="1:14" x14ac:dyDescent="0.2">
      <c r="B853" s="77"/>
      <c r="C853" s="78" t="s">
        <v>71</v>
      </c>
      <c r="D853" s="78"/>
      <c r="E853" s="409"/>
      <c r="F853" s="76"/>
      <c r="H853" s="76"/>
      <c r="I853" s="102" t="str">
        <f t="shared" ref="I853" si="124">IF(OR($E$820="Cancelled",$E$820="Postponed, see Future Events for info",E853&lt;&gt;""), "", "Information needed")</f>
        <v>Information needed</v>
      </c>
      <c r="J853" s="81"/>
      <c r="L853" s="76"/>
      <c r="M853" s="476"/>
      <c r="N853" s="76"/>
    </row>
    <row r="854" spans="1:14" ht="13.5" thickBot="1" x14ac:dyDescent="0.25">
      <c r="A854" s="340"/>
      <c r="B854" s="77"/>
      <c r="C854" s="418" t="str">
        <f>IF(E853&lt;&gt;"Red","","Did you submit a declaration form for your red risk assessment?")</f>
        <v/>
      </c>
      <c r="D854" s="83"/>
      <c r="E854" s="243"/>
      <c r="F854" s="76"/>
      <c r="H854" s="76"/>
      <c r="I854" s="102" t="str">
        <f>IF(AND(C854&lt;&gt;"",E854=""), "Information needed","")</f>
        <v/>
      </c>
      <c r="J854" s="81"/>
      <c r="K854" s="340"/>
      <c r="L854" s="76"/>
      <c r="M854" s="476"/>
      <c r="N854" s="76"/>
    </row>
    <row r="855" spans="1:14" ht="13.5" thickBot="1" x14ac:dyDescent="0.25">
      <c r="B855" s="77"/>
      <c r="C855" s="78"/>
      <c r="D855" s="78"/>
      <c r="E855" s="397"/>
      <c r="F855" s="76"/>
      <c r="H855" s="76"/>
      <c r="I855" s="102"/>
      <c r="J855" s="81"/>
      <c r="L855" s="76"/>
      <c r="M855" s="476"/>
      <c r="N855" s="76"/>
    </row>
    <row r="856" spans="1:14" x14ac:dyDescent="0.2">
      <c r="B856" s="77"/>
      <c r="C856" s="78" t="s">
        <v>255</v>
      </c>
      <c r="D856" s="78"/>
      <c r="E856" s="410"/>
      <c r="F856" s="76"/>
      <c r="H856" s="76"/>
      <c r="I856" s="102" t="str">
        <f t="shared" ref="I856" si="125">IF(OR($E$820="Cancelled",$E$820="Postponed, see Future Events for info",E856&lt;&gt;""), "", "Information needed")</f>
        <v>Information needed</v>
      </c>
      <c r="J856" s="81"/>
      <c r="L856" s="76"/>
      <c r="M856" s="476"/>
      <c r="N856" s="88"/>
    </row>
    <row r="857" spans="1:14" ht="13.5" thickBot="1" x14ac:dyDescent="0.25">
      <c r="B857" s="77"/>
      <c r="C857" s="419" t="str">
        <f>IF(E856&lt;&gt;"Yes","","Did your event comply with Rule 8.3 of the member network rules?")</f>
        <v/>
      </c>
      <c r="D857" s="83"/>
      <c r="E857" s="243"/>
      <c r="F857" s="76"/>
      <c r="H857" s="76"/>
      <c r="I857" s="102" t="str">
        <f>IF(AND(C857&lt;&gt;"",E857=""), "Information needed","")</f>
        <v/>
      </c>
      <c r="J857" s="81"/>
      <c r="L857" s="76"/>
      <c r="M857" s="476"/>
      <c r="N857" s="88"/>
    </row>
    <row r="858" spans="1:14" ht="13.5" thickBot="1" x14ac:dyDescent="0.25">
      <c r="B858" s="77"/>
      <c r="C858" s="83"/>
      <c r="D858" s="83"/>
      <c r="E858" s="411"/>
      <c r="F858" s="76"/>
      <c r="H858" s="76"/>
      <c r="I858" s="102"/>
      <c r="J858" s="81"/>
      <c r="L858" s="76"/>
      <c r="M858" s="476"/>
      <c r="N858" s="88"/>
    </row>
    <row r="859" spans="1:14" ht="33" customHeight="1" thickBot="1" x14ac:dyDescent="0.25">
      <c r="B859" s="77"/>
      <c r="C859" s="100" t="s">
        <v>197</v>
      </c>
      <c r="D859" s="100"/>
      <c r="E859" s="241"/>
      <c r="F859" s="76"/>
      <c r="H859" s="76"/>
      <c r="I859" s="106" t="str">
        <f>IF(OR($E$820="Cancelled",$E$820="Postponed, see Future Events for info",E859&lt;&gt;""), "", "Optional")</f>
        <v>Optional</v>
      </c>
      <c r="J859" s="81"/>
      <c r="L859" s="76"/>
      <c r="M859" s="152" t="s">
        <v>254</v>
      </c>
      <c r="N859" s="88"/>
    </row>
    <row r="860" spans="1:14" x14ac:dyDescent="0.2">
      <c r="B860" s="77"/>
      <c r="C860" s="76"/>
      <c r="D860" s="76"/>
      <c r="E860" s="411"/>
      <c r="F860" s="76"/>
      <c r="H860" s="76"/>
      <c r="I860" s="102"/>
      <c r="J860" s="81"/>
      <c r="L860" s="76"/>
      <c r="M860" s="99"/>
      <c r="N860" s="76"/>
    </row>
    <row r="861" spans="1:14" ht="18" x14ac:dyDescent="0.25">
      <c r="B861" s="77"/>
      <c r="C861" s="238" t="s">
        <v>72</v>
      </c>
      <c r="D861" s="238"/>
      <c r="E861" s="238"/>
      <c r="F861" s="76"/>
      <c r="H861" s="76"/>
      <c r="I861" s="102"/>
      <c r="J861" s="81"/>
      <c r="L861" s="76"/>
      <c r="M861" s="240" t="s">
        <v>72</v>
      </c>
      <c r="N861" s="76"/>
    </row>
    <row r="862" spans="1:14" x14ac:dyDescent="0.2">
      <c r="B862" s="77"/>
      <c r="C862" s="78"/>
      <c r="D862" s="78"/>
      <c r="E862" s="397"/>
      <c r="F862" s="76"/>
      <c r="H862" s="76"/>
      <c r="I862" s="102"/>
      <c r="J862" s="81"/>
      <c r="L862" s="76"/>
      <c r="M862" s="476" t="s">
        <v>243</v>
      </c>
      <c r="N862" s="76"/>
    </row>
    <row r="863" spans="1:14" ht="13.5" thickBot="1" x14ac:dyDescent="0.25">
      <c r="B863" s="77"/>
      <c r="C863" s="78" t="s">
        <v>388</v>
      </c>
      <c r="D863" s="78"/>
      <c r="E863" s="397"/>
      <c r="F863" s="76"/>
      <c r="H863" s="76"/>
      <c r="I863" s="102"/>
      <c r="J863" s="81"/>
      <c r="L863" s="76"/>
      <c r="M863" s="476"/>
      <c r="N863" s="76"/>
    </row>
    <row r="864" spans="1:14" x14ac:dyDescent="0.2">
      <c r="B864" s="77"/>
      <c r="C864" s="153" t="s">
        <v>77</v>
      </c>
      <c r="D864" s="153"/>
      <c r="E864" s="398"/>
      <c r="F864" s="76"/>
      <c r="H864" s="76"/>
      <c r="I864" s="102" t="str">
        <f t="shared" ref="I864:I867" si="126">IF(OR($E$820="Cancelled",$E$820="Postponed, see Future Events for info",E864&lt;&gt;""), "", "Information needed")</f>
        <v>Information needed</v>
      </c>
      <c r="J864" s="81"/>
      <c r="L864" s="76"/>
      <c r="M864" s="476"/>
      <c r="N864" s="76"/>
    </row>
    <row r="865" spans="1:14" x14ac:dyDescent="0.2">
      <c r="B865" s="77"/>
      <c r="C865" s="153" t="s">
        <v>78</v>
      </c>
      <c r="D865" s="153"/>
      <c r="E865" s="412"/>
      <c r="F865" s="76"/>
      <c r="H865" s="76"/>
      <c r="I865" s="102" t="str">
        <f t="shared" si="126"/>
        <v>Information needed</v>
      </c>
      <c r="J865" s="81"/>
      <c r="L865" s="76"/>
      <c r="M865" s="476"/>
      <c r="N865" s="76"/>
    </row>
    <row r="866" spans="1:14" x14ac:dyDescent="0.2">
      <c r="B866" s="77"/>
      <c r="C866" s="153" t="s">
        <v>80</v>
      </c>
      <c r="D866" s="153"/>
      <c r="E866" s="399"/>
      <c r="F866" s="76"/>
      <c r="H866" s="76"/>
      <c r="I866" s="102" t="str">
        <f t="shared" si="126"/>
        <v>Information needed</v>
      </c>
      <c r="J866" s="81"/>
      <c r="L866" s="76"/>
      <c r="M866" s="476"/>
      <c r="N866" s="76"/>
    </row>
    <row r="867" spans="1:14" ht="13.5" thickBot="1" x14ac:dyDescent="0.25">
      <c r="B867" s="77"/>
      <c r="C867" s="153" t="s">
        <v>79</v>
      </c>
      <c r="D867" s="153"/>
      <c r="E867" s="400"/>
      <c r="F867" s="76"/>
      <c r="H867" s="76"/>
      <c r="I867" s="102" t="str">
        <f t="shared" si="126"/>
        <v>Information needed</v>
      </c>
      <c r="J867" s="81"/>
      <c r="L867" s="76"/>
      <c r="M867" s="476"/>
      <c r="N867" s="76"/>
    </row>
    <row r="868" spans="1:14" ht="13.5" thickBot="1" x14ac:dyDescent="0.25">
      <c r="B868" s="77"/>
      <c r="C868" s="79"/>
      <c r="D868" s="79"/>
      <c r="E868" s="397"/>
      <c r="F868" s="76"/>
      <c r="H868" s="76"/>
      <c r="I868" s="102"/>
      <c r="J868" s="81"/>
      <c r="L868" s="76"/>
      <c r="M868" s="476"/>
      <c r="N868" s="76"/>
    </row>
    <row r="869" spans="1:14" x14ac:dyDescent="0.2">
      <c r="B869" s="77"/>
      <c r="C869" s="101" t="s">
        <v>73</v>
      </c>
      <c r="D869" s="101"/>
      <c r="E869" s="398"/>
      <c r="F869" s="76"/>
      <c r="H869" s="76"/>
      <c r="I869" s="102" t="str">
        <f>IF(OR($E$820="Cancelled",$E$820="Postponed, see Future Events for info",E869&lt;&gt;""), "", "Information needed")</f>
        <v>Information needed</v>
      </c>
      <c r="J869" s="81"/>
      <c r="L869" s="76"/>
      <c r="M869" s="476"/>
      <c r="N869" s="76"/>
    </row>
    <row r="870" spans="1:14" ht="65.25" customHeight="1" thickBot="1" x14ac:dyDescent="0.25">
      <c r="B870" s="77"/>
      <c r="C870" s="83" t="str">
        <f>IF(E869&lt;&gt;"Yes","","Please provide details here")</f>
        <v/>
      </c>
      <c r="D870" s="83"/>
      <c r="E870" s="242"/>
      <c r="F870" s="130"/>
      <c r="G870" s="127"/>
      <c r="H870" s="130"/>
      <c r="I870" s="102" t="str">
        <f>IF(AND(C870&lt;&gt;"",E870=""), "Information needed","")</f>
        <v/>
      </c>
      <c r="J870" s="150"/>
      <c r="L870" s="76"/>
      <c r="M870" s="476"/>
      <c r="N870" s="76"/>
    </row>
    <row r="871" spans="1:14" ht="13.5" thickBot="1" x14ac:dyDescent="0.25">
      <c r="B871" s="77"/>
      <c r="C871" s="78"/>
      <c r="D871" s="78"/>
      <c r="E871" s="378"/>
      <c r="F871" s="76"/>
      <c r="H871" s="76"/>
      <c r="I871" s="102"/>
      <c r="J871" s="81"/>
      <c r="L871" s="76"/>
      <c r="M871" s="476"/>
      <c r="N871" s="76"/>
    </row>
    <row r="872" spans="1:14" ht="57" customHeight="1" thickBot="1" x14ac:dyDescent="0.25">
      <c r="B872" s="77"/>
      <c r="C872" s="100" t="s">
        <v>83</v>
      </c>
      <c r="D872" s="100"/>
      <c r="E872" s="241"/>
      <c r="F872" s="76"/>
      <c r="H872" s="76"/>
      <c r="I872" s="106" t="str">
        <f>IF(OR($E$820="Cancelled",$E$820="Postponed, see Future Events for info",E872&lt;&gt;""), "", "Optional")</f>
        <v>Optional</v>
      </c>
      <c r="J872" s="81"/>
      <c r="L872" s="76"/>
      <c r="M872" s="152" t="s">
        <v>118</v>
      </c>
      <c r="N872" s="76"/>
    </row>
    <row r="873" spans="1:14" x14ac:dyDescent="0.2">
      <c r="B873" s="77"/>
      <c r="C873" s="78"/>
      <c r="D873" s="78"/>
      <c r="E873" s="397"/>
      <c r="F873" s="76"/>
      <c r="H873" s="76"/>
      <c r="I873" s="102"/>
      <c r="J873" s="81"/>
      <c r="L873" s="76"/>
      <c r="M873" s="78"/>
      <c r="N873" s="76"/>
    </row>
    <row r="874" spans="1:14" ht="13.5" thickBot="1" x14ac:dyDescent="0.25">
      <c r="C874" s="71"/>
      <c r="D874" s="95"/>
      <c r="I874" s="105"/>
      <c r="J874" s="92"/>
      <c r="M874" s="71"/>
    </row>
    <row r="875" spans="1:14" s="172" customFormat="1" ht="21.75" customHeight="1" thickBot="1" x14ac:dyDescent="0.25">
      <c r="C875" s="166" t="s">
        <v>420</v>
      </c>
      <c r="D875" s="247"/>
      <c r="E875" s="414" t="s">
        <v>433</v>
      </c>
      <c r="I875" s="170"/>
      <c r="M875" s="166" t="s">
        <v>271</v>
      </c>
    </row>
    <row r="876" spans="1:14" x14ac:dyDescent="0.2">
      <c r="C876" s="96"/>
      <c r="D876" s="96"/>
      <c r="M876" s="96"/>
    </row>
    <row r="878" spans="1:14" x14ac:dyDescent="0.2">
      <c r="B878" s="77"/>
      <c r="C878" s="78"/>
      <c r="D878" s="78"/>
      <c r="E878" s="397"/>
      <c r="F878" s="76"/>
      <c r="H878" s="76"/>
      <c r="I878" s="103"/>
      <c r="J878" s="76"/>
      <c r="L878" s="76"/>
      <c r="M878" s="78"/>
      <c r="N878" s="76"/>
    </row>
    <row r="879" spans="1:14" ht="30.75" x14ac:dyDescent="0.2">
      <c r="A879" s="339">
        <v>14</v>
      </c>
      <c r="B879" s="74"/>
      <c r="C879" s="248" t="s">
        <v>363</v>
      </c>
      <c r="D879" s="248"/>
      <c r="E879" s="248"/>
      <c r="F879" s="249"/>
      <c r="G879" s="72"/>
      <c r="H879" s="73"/>
      <c r="I879" s="236" t="str">
        <f>IF(COUNTIF(I883:I939,"Information needed")&lt;1,"Complete","Incomplete")</f>
        <v>Incomplete</v>
      </c>
      <c r="J879" s="91"/>
      <c r="K879" s="339">
        <v>14</v>
      </c>
      <c r="L879" s="73"/>
      <c r="M879" s="175" t="s">
        <v>284</v>
      </c>
      <c r="N879" s="73"/>
    </row>
    <row r="880" spans="1:14" x14ac:dyDescent="0.2">
      <c r="B880" s="77"/>
      <c r="C880" s="78"/>
      <c r="D880" s="78"/>
      <c r="E880" s="397"/>
      <c r="F880" s="76"/>
      <c r="H880" s="76"/>
      <c r="I880" s="103"/>
      <c r="J880" s="76"/>
      <c r="L880" s="76"/>
      <c r="M880" s="78"/>
      <c r="N880" s="76"/>
    </row>
    <row r="881" spans="2:14" ht="18" x14ac:dyDescent="0.25">
      <c r="B881" s="77"/>
      <c r="C881" s="238" t="s">
        <v>70</v>
      </c>
      <c r="D881" s="238"/>
      <c r="E881" s="237"/>
      <c r="F881" s="76"/>
      <c r="H881" s="76"/>
      <c r="I881" s="103"/>
      <c r="J881" s="76"/>
      <c r="L881" s="76"/>
      <c r="M881" s="239" t="s">
        <v>340</v>
      </c>
      <c r="N881" s="76"/>
    </row>
    <row r="882" spans="2:14" ht="13.5" thickBot="1" x14ac:dyDescent="0.25">
      <c r="B882" s="77"/>
      <c r="C882" s="78"/>
      <c r="D882" s="78"/>
      <c r="E882" s="397"/>
      <c r="F882" s="76"/>
      <c r="H882" s="76"/>
      <c r="I882" s="103"/>
      <c r="J882" s="76"/>
      <c r="L882" s="76"/>
      <c r="M882" s="180"/>
      <c r="N882" s="76"/>
    </row>
    <row r="883" spans="2:14" x14ac:dyDescent="0.2">
      <c r="B883" s="77"/>
      <c r="C883" s="80" t="s">
        <v>15</v>
      </c>
      <c r="D883" s="80"/>
      <c r="E883" s="398"/>
      <c r="F883" s="76"/>
      <c r="H883" s="76"/>
      <c r="I883" s="102" t="str">
        <f t="shared" ref="I883:I887" si="127">IF(OR($E$887="Cancelled",$E$887="Postponed, see Future Events for info",E883&lt;&gt;""), "", "Information needed")</f>
        <v>Information needed</v>
      </c>
      <c r="J883" s="81"/>
      <c r="L883" s="76"/>
      <c r="M883" s="476" t="s">
        <v>344</v>
      </c>
      <c r="N883" s="76"/>
    </row>
    <row r="884" spans="2:14" x14ac:dyDescent="0.2">
      <c r="B884" s="77"/>
      <c r="C884" s="80" t="s">
        <v>53</v>
      </c>
      <c r="D884" s="80"/>
      <c r="E884" s="399"/>
      <c r="F884" s="76"/>
      <c r="H884" s="76"/>
      <c r="I884" s="102" t="str">
        <f t="shared" si="127"/>
        <v>Information needed</v>
      </c>
      <c r="J884" s="81"/>
      <c r="L884" s="76"/>
      <c r="M884" s="476"/>
      <c r="N884" s="76"/>
    </row>
    <row r="885" spans="2:14" ht="13.5" thickBot="1" x14ac:dyDescent="0.25">
      <c r="B885" s="77"/>
      <c r="C885" s="80" t="s">
        <v>119</v>
      </c>
      <c r="D885" s="80"/>
      <c r="E885" s="400"/>
      <c r="F885" s="76"/>
      <c r="H885" s="76"/>
      <c r="I885" s="102" t="str">
        <f t="shared" si="127"/>
        <v>Information needed</v>
      </c>
      <c r="J885" s="81"/>
      <c r="L885" s="76"/>
      <c r="M885" s="476"/>
      <c r="N885" s="76"/>
    </row>
    <row r="886" spans="2:14" ht="13.5" thickBot="1" x14ac:dyDescent="0.25">
      <c r="B886" s="77"/>
      <c r="C886" s="80"/>
      <c r="D886" s="80"/>
      <c r="E886" s="397"/>
      <c r="F886" s="76"/>
      <c r="H886" s="76"/>
      <c r="I886" s="102"/>
      <c r="J886" s="81"/>
      <c r="L886" s="76"/>
      <c r="M886" s="476"/>
      <c r="N886" s="76"/>
    </row>
    <row r="887" spans="2:14" ht="13.5" thickBot="1" x14ac:dyDescent="0.25">
      <c r="B887" s="77"/>
      <c r="C887" s="80" t="s">
        <v>59</v>
      </c>
      <c r="D887" s="80"/>
      <c r="E887" s="401"/>
      <c r="F887" s="76"/>
      <c r="H887" s="76"/>
      <c r="I887" s="102" t="str">
        <f t="shared" si="127"/>
        <v>Information needed</v>
      </c>
      <c r="J887" s="81"/>
      <c r="L887" s="76"/>
      <c r="M887" s="476"/>
      <c r="N887" s="76"/>
    </row>
    <row r="888" spans="2:14" ht="13.5" thickBot="1" x14ac:dyDescent="0.25">
      <c r="B888" s="77"/>
      <c r="C888" s="80"/>
      <c r="D888" s="80"/>
      <c r="E888" s="397"/>
      <c r="F888" s="76"/>
      <c r="H888" s="76"/>
      <c r="I888" s="102"/>
      <c r="J888" s="81"/>
      <c r="L888" s="76"/>
      <c r="M888" s="476"/>
      <c r="N888" s="76"/>
    </row>
    <row r="889" spans="2:14" x14ac:dyDescent="0.2">
      <c r="B889" s="77"/>
      <c r="C889" s="80" t="s">
        <v>341</v>
      </c>
      <c r="D889" s="80"/>
      <c r="E889" s="398"/>
      <c r="F889" s="76"/>
      <c r="H889" s="76"/>
      <c r="I889" s="102" t="str">
        <f t="shared" ref="I889" si="128">IF(OR($E$887="Cancelled",$E$887="Postponed, see Future Events for info",E889&lt;&gt;""), "", "Information needed")</f>
        <v>Information needed</v>
      </c>
      <c r="J889" s="81"/>
      <c r="L889" s="76"/>
      <c r="M889" s="476"/>
      <c r="N889" s="76"/>
    </row>
    <row r="890" spans="2:14" ht="13.5" thickBot="1" x14ac:dyDescent="0.25">
      <c r="B890" s="77"/>
      <c r="C890" s="343" t="str">
        <f>IF(E889&lt;&gt;"Yes","","If yes, how many times did you run this event/ how many events were in the series?")</f>
        <v/>
      </c>
      <c r="D890" s="80"/>
      <c r="E890" s="400"/>
      <c r="F890" s="84"/>
      <c r="G890" s="208"/>
      <c r="H890" s="84"/>
      <c r="I890" s="102" t="str">
        <f>IF(AND(C890&lt;&gt;"",E890=""), "Information needed","")</f>
        <v/>
      </c>
      <c r="J890" s="81"/>
      <c r="L890" s="76"/>
      <c r="M890" s="244"/>
      <c r="N890" s="76"/>
    </row>
    <row r="891" spans="2:14" ht="13.5" customHeight="1" thickBot="1" x14ac:dyDescent="0.25">
      <c r="B891" s="77"/>
      <c r="C891" s="80"/>
      <c r="D891" s="80"/>
      <c r="E891" s="402"/>
      <c r="F891" s="76"/>
      <c r="H891" s="76"/>
      <c r="I891" s="102"/>
      <c r="J891" s="81"/>
      <c r="L891" s="76"/>
      <c r="M891" s="449" t="s">
        <v>470</v>
      </c>
      <c r="N891" s="76"/>
    </row>
    <row r="892" spans="2:14" x14ac:dyDescent="0.2">
      <c r="B892" s="77"/>
      <c r="C892" s="80" t="str">
        <f>IF(E889&lt;&gt;"Yes","Start date","Date of first event")</f>
        <v>Start date</v>
      </c>
      <c r="D892" s="80"/>
      <c r="E892" s="403"/>
      <c r="F892" s="76"/>
      <c r="H892" s="76"/>
      <c r="I892" s="102" t="str">
        <f t="shared" ref="I892:I893" si="129">IF(OR($E$887="Cancelled",$E$887="Postponed, see Future Events for info",E892&lt;&gt;""), "", "Information needed")</f>
        <v>Information needed</v>
      </c>
      <c r="J892" s="81"/>
      <c r="L892" s="76"/>
      <c r="M892" s="449"/>
      <c r="N892" s="76"/>
    </row>
    <row r="893" spans="2:14" ht="13.5" thickBot="1" x14ac:dyDescent="0.25">
      <c r="B893" s="77"/>
      <c r="C893" s="80" t="str">
        <f>IF(E889&lt;&gt;"Yes","End date","Date of last event")</f>
        <v>End date</v>
      </c>
      <c r="D893" s="80"/>
      <c r="E893" s="404"/>
      <c r="F893" s="76"/>
      <c r="H893" s="76"/>
      <c r="I893" s="102" t="str">
        <f t="shared" si="129"/>
        <v>Information needed</v>
      </c>
      <c r="J893" s="81"/>
      <c r="L893" s="76"/>
      <c r="M893" s="449"/>
      <c r="N893" s="76"/>
    </row>
    <row r="894" spans="2:14" ht="13.5" thickBot="1" x14ac:dyDescent="0.25">
      <c r="B894" s="77"/>
      <c r="C894" s="80"/>
      <c r="D894" s="80"/>
      <c r="E894" s="397"/>
      <c r="F894" s="76"/>
      <c r="H894" s="76"/>
      <c r="I894" s="102"/>
      <c r="J894" s="81"/>
      <c r="L894" s="76"/>
      <c r="M894" s="449"/>
      <c r="N894" s="76"/>
    </row>
    <row r="895" spans="2:14" x14ac:dyDescent="0.2">
      <c r="B895" s="77"/>
      <c r="C895" s="80" t="s">
        <v>60</v>
      </c>
      <c r="D895" s="80"/>
      <c r="E895" s="398"/>
      <c r="F895" s="76"/>
      <c r="H895" s="76"/>
      <c r="I895" s="102" t="str">
        <f t="shared" ref="I895" si="130">IF(OR($E$887="Cancelled",$E$887="Postponed, see Future Events for info",E895&lt;&gt;""), "", "Information needed")</f>
        <v>Information needed</v>
      </c>
      <c r="J895" s="81"/>
      <c r="L895" s="76"/>
      <c r="M895" s="449"/>
      <c r="N895" s="76"/>
    </row>
    <row r="896" spans="2:14" ht="13.5" thickBot="1" x14ac:dyDescent="0.25">
      <c r="B896" s="77"/>
      <c r="C896" s="80" t="s">
        <v>81</v>
      </c>
      <c r="D896" s="80"/>
      <c r="E896" s="400"/>
      <c r="F896" s="76"/>
      <c r="H896" s="76"/>
      <c r="I896" s="106" t="str">
        <f>IF(OR($E$887="Cancelled",$E$887="Postponed, see Future Events for info",E896&lt;&gt;""), "", "Optional")</f>
        <v>Optional</v>
      </c>
      <c r="J896" s="81"/>
      <c r="L896" s="76"/>
      <c r="M896" s="475" t="s">
        <v>417</v>
      </c>
      <c r="N896" s="76"/>
    </row>
    <row r="897" spans="2:14" ht="13.5" thickBot="1" x14ac:dyDescent="0.25">
      <c r="B897" s="77"/>
      <c r="C897" s="80"/>
      <c r="D897" s="80"/>
      <c r="E897" s="397"/>
      <c r="F897" s="76"/>
      <c r="H897" s="76"/>
      <c r="I897" s="102"/>
      <c r="J897" s="81"/>
      <c r="L897" s="76"/>
      <c r="M897" s="475"/>
      <c r="N897" s="76"/>
    </row>
    <row r="898" spans="2:14" ht="12.75" customHeight="1" x14ac:dyDescent="0.2">
      <c r="B898" s="77"/>
      <c r="C898" s="80" t="s">
        <v>61</v>
      </c>
      <c r="D898" s="80"/>
      <c r="E898" s="398"/>
      <c r="F898" s="76"/>
      <c r="H898" s="76"/>
      <c r="I898" s="102" t="str">
        <f t="shared" ref="I898" si="131">IF(OR($E$887="Cancelled",$E$887="Postponed, see Future Events for info",E898&lt;&gt;""), "", "Information needed")</f>
        <v>Information needed</v>
      </c>
      <c r="J898" s="81"/>
      <c r="L898" s="76"/>
      <c r="M898" s="476" t="s">
        <v>485</v>
      </c>
      <c r="N898" s="76"/>
    </row>
    <row r="899" spans="2:14" ht="13.5" thickBot="1" x14ac:dyDescent="0.25">
      <c r="B899" s="77"/>
      <c r="C899" s="80" t="s">
        <v>82</v>
      </c>
      <c r="D899" s="80"/>
      <c r="E899" s="400"/>
      <c r="F899" s="76"/>
      <c r="H899" s="76"/>
      <c r="I899" s="106" t="str">
        <f>IF(OR($E$887="Cancelled",$E$887="Postponed, see Future Events for info",E899&lt;&gt;""), "", "Optional")</f>
        <v>Optional</v>
      </c>
      <c r="J899" s="81"/>
      <c r="L899" s="76"/>
      <c r="M899" s="476"/>
      <c r="N899" s="76"/>
    </row>
    <row r="900" spans="2:14" ht="13.5" thickBot="1" x14ac:dyDescent="0.25">
      <c r="B900" s="77"/>
      <c r="C900" s="80"/>
      <c r="D900" s="80"/>
      <c r="E900" s="397"/>
      <c r="F900" s="76"/>
      <c r="H900" s="76"/>
      <c r="I900" s="102"/>
      <c r="J900" s="81"/>
      <c r="L900" s="76"/>
      <c r="M900" s="476"/>
      <c r="N900" s="76"/>
    </row>
    <row r="901" spans="2:14" ht="13.5" thickBot="1" x14ac:dyDescent="0.25">
      <c r="B901" s="77"/>
      <c r="C901" s="80" t="str">
        <f>IF(E889&lt;&gt;"Yes","Number of attendees (approx.)","Number of attendees (average number per event)")</f>
        <v>Number of attendees (approx.)</v>
      </c>
      <c r="D901" s="80"/>
      <c r="E901" s="401"/>
      <c r="F901" s="76"/>
      <c r="H901" s="76"/>
      <c r="I901" s="102" t="str">
        <f t="shared" ref="I901" si="132">IF(OR($E$887="Cancelled",$E$887="Postponed, see Future Events for info",E901&lt;&gt;""), "", "Information needed")</f>
        <v>Information needed</v>
      </c>
      <c r="J901" s="81"/>
      <c r="L901" s="76"/>
      <c r="M901" s="476"/>
      <c r="N901" s="76"/>
    </row>
    <row r="902" spans="2:14" ht="13.5" thickBot="1" x14ac:dyDescent="0.25">
      <c r="B902" s="77"/>
      <c r="C902" s="80"/>
      <c r="D902" s="80"/>
      <c r="E902" s="405"/>
      <c r="F902" s="76"/>
      <c r="H902" s="76"/>
      <c r="I902" s="102"/>
      <c r="J902" s="81"/>
      <c r="L902" s="76"/>
      <c r="M902" s="476"/>
      <c r="N902" s="76"/>
    </row>
    <row r="903" spans="2:14" ht="39" thickBot="1" x14ac:dyDescent="0.25">
      <c r="B903" s="77"/>
      <c r="C903" s="344" t="s">
        <v>468</v>
      </c>
      <c r="D903" s="80"/>
      <c r="E903" s="241"/>
      <c r="F903" s="76"/>
      <c r="H903" s="76"/>
      <c r="I903" s="106" t="str">
        <f>IF(OR($E$887="Cancelled",$E$887="Postponed, see Future Events for info",E903&lt;&gt;""), "", "Optional")</f>
        <v>Optional</v>
      </c>
      <c r="J903" s="81"/>
      <c r="L903" s="76"/>
      <c r="M903" s="476"/>
      <c r="N903" s="76"/>
    </row>
    <row r="904" spans="2:14" x14ac:dyDescent="0.2">
      <c r="B904" s="77"/>
      <c r="C904" s="80"/>
      <c r="D904" s="80"/>
      <c r="E904" s="402"/>
      <c r="F904" s="76"/>
      <c r="H904" s="76"/>
      <c r="I904" s="102"/>
      <c r="J904" s="81"/>
      <c r="L904" s="76"/>
      <c r="M904" s="180"/>
      <c r="N904" s="76"/>
    </row>
    <row r="905" spans="2:14" ht="18" x14ac:dyDescent="0.25">
      <c r="B905" s="77"/>
      <c r="C905" s="238" t="s">
        <v>140</v>
      </c>
      <c r="D905" s="80"/>
      <c r="E905" s="237"/>
      <c r="F905" s="76"/>
      <c r="H905" s="76"/>
      <c r="I905" s="102"/>
      <c r="J905" s="81"/>
      <c r="L905" s="76"/>
      <c r="M905" s="240" t="s">
        <v>140</v>
      </c>
      <c r="N905" s="76"/>
    </row>
    <row r="906" spans="2:14" ht="13.5" thickBot="1" x14ac:dyDescent="0.25">
      <c r="B906" s="77"/>
      <c r="C906" s="83"/>
      <c r="D906" s="80"/>
      <c r="E906" s="406"/>
      <c r="F906" s="76"/>
      <c r="H906" s="76"/>
      <c r="I906" s="102"/>
      <c r="J906" s="81"/>
      <c r="L906" s="76"/>
      <c r="M906" s="78"/>
      <c r="N906" s="76"/>
    </row>
    <row r="907" spans="2:14" x14ac:dyDescent="0.2">
      <c r="B907" s="77"/>
      <c r="C907" s="416" t="s">
        <v>466</v>
      </c>
      <c r="D907" s="416"/>
      <c r="E907" s="398"/>
      <c r="F907" s="76"/>
      <c r="H907" s="76"/>
      <c r="I907" s="102" t="str">
        <f>IF(OR(E887="Postponed, see Future Events for info",E907&lt;&gt;""), "", "Information needed")</f>
        <v>Information needed</v>
      </c>
      <c r="J907" s="81"/>
      <c r="L907" s="76"/>
      <c r="M907" s="476" t="s">
        <v>342</v>
      </c>
      <c r="N907" s="76"/>
    </row>
    <row r="908" spans="2:14" ht="13.5" thickBot="1" x14ac:dyDescent="0.25">
      <c r="B908" s="77"/>
      <c r="C908" s="416" t="s">
        <v>345</v>
      </c>
      <c r="D908" s="416"/>
      <c r="E908" s="400"/>
      <c r="F908" s="76"/>
      <c r="H908" s="76"/>
      <c r="I908" s="102" t="str">
        <f>IF(OR(E887="Cancelled",E887="Postponed, see Future Events for info",E908&lt;&gt;""), "", "Information needed")</f>
        <v>Information needed</v>
      </c>
      <c r="J908" s="85"/>
      <c r="L908" s="76"/>
      <c r="M908" s="476"/>
      <c r="N908" s="76"/>
    </row>
    <row r="909" spans="2:14" ht="13.5" thickBot="1" x14ac:dyDescent="0.25">
      <c r="B909" s="77"/>
      <c r="C909" s="416"/>
      <c r="D909" s="416"/>
      <c r="E909" s="402"/>
      <c r="F909" s="84"/>
      <c r="G909" s="208"/>
      <c r="H909" s="84"/>
      <c r="I909" s="102"/>
      <c r="J909" s="81"/>
      <c r="L909" s="76"/>
      <c r="M909" s="476"/>
      <c r="N909" s="76"/>
    </row>
    <row r="910" spans="2:14" x14ac:dyDescent="0.2">
      <c r="B910" s="77"/>
      <c r="C910" s="416" t="s">
        <v>122</v>
      </c>
      <c r="D910" s="416"/>
      <c r="E910" s="407"/>
      <c r="F910" s="76"/>
      <c r="H910" s="76"/>
      <c r="I910" s="102" t="str">
        <f>IF(OR(E887="Postponed, see Future Events for info",E910&lt;&gt;""), "", "Information needed")</f>
        <v>Information needed</v>
      </c>
      <c r="J910" s="81"/>
      <c r="L910" s="76"/>
      <c r="M910" s="476"/>
      <c r="N910" s="76"/>
    </row>
    <row r="911" spans="2:14" ht="13.5" thickBot="1" x14ac:dyDescent="0.25">
      <c r="B911" s="77"/>
      <c r="C911" s="83" t="str">
        <f>IF(E910&lt;&gt;"Yes","","Was the contract reviewed by the RSC Legal team?")</f>
        <v/>
      </c>
      <c r="D911" s="83"/>
      <c r="E911" s="242"/>
      <c r="F911" s="76"/>
      <c r="H911" s="76"/>
      <c r="I911" s="102" t="str">
        <f>IF(AND(C911&lt;&gt;"",E911=""), "Information needed","")</f>
        <v/>
      </c>
      <c r="J911" s="81"/>
      <c r="L911" s="76"/>
      <c r="M911" s="476"/>
      <c r="N911" s="76"/>
    </row>
    <row r="912" spans="2:14" ht="13.5" thickBot="1" x14ac:dyDescent="0.25">
      <c r="B912" s="77"/>
      <c r="C912" s="76"/>
      <c r="D912" s="76"/>
      <c r="E912" s="402"/>
      <c r="F912" s="76"/>
      <c r="H912" s="76"/>
      <c r="I912" s="102"/>
      <c r="J912" s="81"/>
      <c r="L912" s="76"/>
      <c r="M912" s="476"/>
      <c r="N912" s="76"/>
    </row>
    <row r="913" spans="1:14" ht="13.5" thickBot="1" x14ac:dyDescent="0.25">
      <c r="B913" s="77"/>
      <c r="C913" s="416" t="s">
        <v>123</v>
      </c>
      <c r="D913" s="416"/>
      <c r="E913" s="401"/>
      <c r="F913" s="76"/>
      <c r="H913" s="76"/>
      <c r="I913" s="102" t="str">
        <f t="shared" ref="I913" si="133">IF(OR($E$887="Cancelled",$E$887="Postponed, see Future Events for info",E913&lt;&gt;""), "", "Information needed")</f>
        <v>Information needed</v>
      </c>
      <c r="J913" s="81"/>
      <c r="L913" s="76"/>
      <c r="M913" s="476"/>
      <c r="N913" s="76"/>
    </row>
    <row r="914" spans="1:14" ht="13.5" thickBot="1" x14ac:dyDescent="0.25">
      <c r="B914" s="77"/>
      <c r="C914" s="82"/>
      <c r="D914" s="82"/>
      <c r="E914" s="402"/>
      <c r="F914" s="76"/>
      <c r="H914" s="76"/>
      <c r="I914" s="102"/>
      <c r="J914" s="81"/>
      <c r="L914" s="76"/>
      <c r="M914" s="476"/>
      <c r="N914" s="76"/>
    </row>
    <row r="915" spans="1:14" x14ac:dyDescent="0.2">
      <c r="B915" s="77"/>
      <c r="C915" s="416" t="s">
        <v>126</v>
      </c>
      <c r="D915" s="416"/>
      <c r="E915" s="398"/>
      <c r="F915" s="76"/>
      <c r="H915" s="76"/>
      <c r="I915" s="102" t="str">
        <f t="shared" ref="I915" si="134">IF(OR($E$887="Cancelled",$E$887="Postponed, see Future Events for info",E915&lt;&gt;""), "", "Information needed")</f>
        <v>Information needed</v>
      </c>
      <c r="J915" s="81"/>
      <c r="L915" s="76"/>
      <c r="M915" s="181"/>
      <c r="N915" s="76"/>
    </row>
    <row r="916" spans="1:14" ht="25.5" customHeight="1" thickBot="1" x14ac:dyDescent="0.25">
      <c r="B916" s="77"/>
      <c r="C916" s="83" t="str">
        <f>IF(E915&lt;&gt;"Yes","","Please provide details.")</f>
        <v/>
      </c>
      <c r="D916" s="83"/>
      <c r="E916" s="243"/>
      <c r="F916" s="76"/>
      <c r="H916" s="76"/>
      <c r="I916" s="102" t="str">
        <f>IF(AND(C916&lt;&gt;"",E916=""),"Information needed","")</f>
        <v/>
      </c>
      <c r="J916" s="81"/>
      <c r="L916" s="76"/>
      <c r="M916" s="152" t="s">
        <v>141</v>
      </c>
      <c r="N916" s="76"/>
    </row>
    <row r="917" spans="1:14" x14ac:dyDescent="0.2">
      <c r="B917" s="77"/>
      <c r="C917" s="78"/>
      <c r="D917" s="78"/>
      <c r="E917" s="397"/>
      <c r="F917" s="76"/>
      <c r="H917" s="76"/>
      <c r="I917" s="102"/>
      <c r="J917" s="81"/>
      <c r="L917" s="76"/>
      <c r="M917" s="76"/>
      <c r="N917" s="76"/>
    </row>
    <row r="918" spans="1:14" ht="18" x14ac:dyDescent="0.2">
      <c r="B918" s="77"/>
      <c r="C918" s="240" t="s">
        <v>63</v>
      </c>
      <c r="D918" s="240"/>
      <c r="E918" s="240"/>
      <c r="F918" s="78"/>
      <c r="G918" s="70"/>
      <c r="H918" s="78"/>
      <c r="I918" s="102"/>
      <c r="J918" s="89"/>
      <c r="L918" s="87"/>
      <c r="M918" s="240" t="s">
        <v>63</v>
      </c>
      <c r="N918" s="87"/>
    </row>
    <row r="919" spans="1:14" ht="13.5" customHeight="1" thickBot="1" x14ac:dyDescent="0.25">
      <c r="B919" s="77"/>
      <c r="C919" s="76"/>
      <c r="D919" s="76"/>
      <c r="E919" s="408"/>
      <c r="F919" s="76"/>
      <c r="H919" s="76"/>
      <c r="I919" s="102"/>
      <c r="J919" s="81"/>
      <c r="L919" s="76"/>
      <c r="M919" s="476" t="s">
        <v>467</v>
      </c>
      <c r="N919" s="76"/>
    </row>
    <row r="920" spans="1:14" x14ac:dyDescent="0.2">
      <c r="B920" s="77"/>
      <c r="C920" s="78" t="s">
        <v>71</v>
      </c>
      <c r="D920" s="78"/>
      <c r="E920" s="409"/>
      <c r="F920" s="76"/>
      <c r="H920" s="76"/>
      <c r="I920" s="102" t="str">
        <f t="shared" ref="I920" si="135">IF(OR($E$887="Cancelled",$E$887="Postponed, see Future Events for info",E920&lt;&gt;""), "", "Information needed")</f>
        <v>Information needed</v>
      </c>
      <c r="J920" s="81"/>
      <c r="L920" s="76"/>
      <c r="M920" s="476"/>
      <c r="N920" s="76"/>
    </row>
    <row r="921" spans="1:14" ht="13.5" thickBot="1" x14ac:dyDescent="0.25">
      <c r="A921" s="340"/>
      <c r="B921" s="77"/>
      <c r="C921" s="418" t="str">
        <f>IF(E920&lt;&gt;"Red","","Did you submit a declaration form for your red risk assessment?")</f>
        <v/>
      </c>
      <c r="D921" s="83"/>
      <c r="E921" s="243"/>
      <c r="F921" s="76"/>
      <c r="H921" s="76"/>
      <c r="I921" s="102" t="str">
        <f>IF(AND(C921&lt;&gt;"",E921=""), "Information needed","")</f>
        <v/>
      </c>
      <c r="J921" s="81"/>
      <c r="K921" s="340"/>
      <c r="L921" s="76"/>
      <c r="M921" s="476"/>
      <c r="N921" s="76"/>
    </row>
    <row r="922" spans="1:14" ht="13.5" thickBot="1" x14ac:dyDescent="0.25">
      <c r="B922" s="77"/>
      <c r="C922" s="78"/>
      <c r="D922" s="78"/>
      <c r="E922" s="397"/>
      <c r="F922" s="76"/>
      <c r="H922" s="76"/>
      <c r="I922" s="102"/>
      <c r="J922" s="81"/>
      <c r="L922" s="76"/>
      <c r="M922" s="476"/>
      <c r="N922" s="76"/>
    </row>
    <row r="923" spans="1:14" x14ac:dyDescent="0.2">
      <c r="B923" s="77"/>
      <c r="C923" s="78" t="s">
        <v>255</v>
      </c>
      <c r="D923" s="78"/>
      <c r="E923" s="410"/>
      <c r="F923" s="76"/>
      <c r="H923" s="76"/>
      <c r="I923" s="102" t="str">
        <f t="shared" ref="I923" si="136">IF(OR($E$887="Cancelled",$E$887="Postponed, see Future Events for info",E923&lt;&gt;""), "", "Information needed")</f>
        <v>Information needed</v>
      </c>
      <c r="J923" s="81"/>
      <c r="L923" s="76"/>
      <c r="M923" s="476"/>
      <c r="N923" s="88"/>
    </row>
    <row r="924" spans="1:14" ht="13.5" thickBot="1" x14ac:dyDescent="0.25">
      <c r="B924" s="77"/>
      <c r="C924" s="419" t="str">
        <f>IF(E923&lt;&gt;"Yes","","Did your event comply with Rule 8.3 of the member network rules?")</f>
        <v/>
      </c>
      <c r="D924" s="83"/>
      <c r="E924" s="243"/>
      <c r="F924" s="76"/>
      <c r="H924" s="76"/>
      <c r="I924" s="102" t="str">
        <f>IF(AND(C924&lt;&gt;"",E924=""), "Information needed","")</f>
        <v/>
      </c>
      <c r="J924" s="81"/>
      <c r="L924" s="76"/>
      <c r="M924" s="476"/>
      <c r="N924" s="88"/>
    </row>
    <row r="925" spans="1:14" ht="13.5" thickBot="1" x14ac:dyDescent="0.25">
      <c r="B925" s="77"/>
      <c r="C925" s="83"/>
      <c r="D925" s="83"/>
      <c r="E925" s="411"/>
      <c r="F925" s="76"/>
      <c r="H925" s="76"/>
      <c r="I925" s="102"/>
      <c r="J925" s="81"/>
      <c r="L925" s="76"/>
      <c r="M925" s="476"/>
      <c r="N925" s="88"/>
    </row>
    <row r="926" spans="1:14" ht="31.5" customHeight="1" thickBot="1" x14ac:dyDescent="0.25">
      <c r="B926" s="77"/>
      <c r="C926" s="100" t="s">
        <v>197</v>
      </c>
      <c r="D926" s="100"/>
      <c r="E926" s="241"/>
      <c r="F926" s="76"/>
      <c r="H926" s="76"/>
      <c r="I926" s="106" t="str">
        <f>IF(OR($E$887="Cancelled",$E$887="Postponed, see Future Events for info",E926&lt;&gt;""), "", "Optional")</f>
        <v>Optional</v>
      </c>
      <c r="J926" s="81"/>
      <c r="L926" s="76"/>
      <c r="M926" s="152" t="s">
        <v>254</v>
      </c>
      <c r="N926" s="88"/>
    </row>
    <row r="927" spans="1:14" x14ac:dyDescent="0.2">
      <c r="B927" s="77"/>
      <c r="C927" s="76"/>
      <c r="D927" s="76"/>
      <c r="E927" s="411"/>
      <c r="F927" s="76"/>
      <c r="H927" s="76"/>
      <c r="I927" s="102"/>
      <c r="J927" s="81"/>
      <c r="L927" s="76"/>
      <c r="M927" s="99"/>
      <c r="N927" s="76"/>
    </row>
    <row r="928" spans="1:14" ht="18" x14ac:dyDescent="0.25">
      <c r="B928" s="77"/>
      <c r="C928" s="238" t="s">
        <v>72</v>
      </c>
      <c r="D928" s="238"/>
      <c r="E928" s="238"/>
      <c r="F928" s="76"/>
      <c r="H928" s="76"/>
      <c r="I928" s="102"/>
      <c r="J928" s="81"/>
      <c r="L928" s="76"/>
      <c r="M928" s="240" t="s">
        <v>72</v>
      </c>
      <c r="N928" s="76"/>
    </row>
    <row r="929" spans="2:14" x14ac:dyDescent="0.2">
      <c r="B929" s="77"/>
      <c r="C929" s="78"/>
      <c r="D929" s="78"/>
      <c r="E929" s="397"/>
      <c r="F929" s="76"/>
      <c r="H929" s="76"/>
      <c r="I929" s="102"/>
      <c r="J929" s="81"/>
      <c r="L929" s="76"/>
      <c r="M929" s="476" t="s">
        <v>243</v>
      </c>
      <c r="N929" s="76"/>
    </row>
    <row r="930" spans="2:14" ht="13.5" thickBot="1" x14ac:dyDescent="0.25">
      <c r="B930" s="77"/>
      <c r="C930" s="78" t="s">
        <v>388</v>
      </c>
      <c r="D930" s="78"/>
      <c r="E930" s="397"/>
      <c r="F930" s="76"/>
      <c r="H930" s="76"/>
      <c r="I930" s="102"/>
      <c r="J930" s="81"/>
      <c r="L930" s="76"/>
      <c r="M930" s="476"/>
      <c r="N930" s="76"/>
    </row>
    <row r="931" spans="2:14" x14ac:dyDescent="0.2">
      <c r="B931" s="77"/>
      <c r="C931" s="153" t="s">
        <v>77</v>
      </c>
      <c r="D931" s="153"/>
      <c r="E931" s="398"/>
      <c r="F931" s="76"/>
      <c r="H931" s="76"/>
      <c r="I931" s="102" t="str">
        <f t="shared" ref="I931:I934" si="137">IF(OR($E$887="Cancelled",$E$887="Postponed, see Future Events for info",E931&lt;&gt;""), "", "Information needed")</f>
        <v>Information needed</v>
      </c>
      <c r="J931" s="81"/>
      <c r="L931" s="76"/>
      <c r="M931" s="476"/>
      <c r="N931" s="76"/>
    </row>
    <row r="932" spans="2:14" x14ac:dyDescent="0.2">
      <c r="B932" s="77"/>
      <c r="C932" s="153" t="s">
        <v>78</v>
      </c>
      <c r="D932" s="153"/>
      <c r="E932" s="412"/>
      <c r="F932" s="76"/>
      <c r="H932" s="76"/>
      <c r="I932" s="102" t="str">
        <f t="shared" si="137"/>
        <v>Information needed</v>
      </c>
      <c r="J932" s="81"/>
      <c r="L932" s="76"/>
      <c r="M932" s="476"/>
      <c r="N932" s="76"/>
    </row>
    <row r="933" spans="2:14" x14ac:dyDescent="0.2">
      <c r="B933" s="77"/>
      <c r="C933" s="153" t="s">
        <v>80</v>
      </c>
      <c r="D933" s="153"/>
      <c r="E933" s="399"/>
      <c r="F933" s="76"/>
      <c r="H933" s="76"/>
      <c r="I933" s="102" t="str">
        <f t="shared" si="137"/>
        <v>Information needed</v>
      </c>
      <c r="J933" s="81"/>
      <c r="L933" s="76"/>
      <c r="M933" s="476"/>
      <c r="N933" s="76"/>
    </row>
    <row r="934" spans="2:14" ht="13.5" thickBot="1" x14ac:dyDescent="0.25">
      <c r="B934" s="77"/>
      <c r="C934" s="153" t="s">
        <v>79</v>
      </c>
      <c r="D934" s="153"/>
      <c r="E934" s="400"/>
      <c r="F934" s="76"/>
      <c r="H934" s="76"/>
      <c r="I934" s="102" t="str">
        <f t="shared" si="137"/>
        <v>Information needed</v>
      </c>
      <c r="J934" s="81"/>
      <c r="L934" s="76"/>
      <c r="M934" s="476"/>
      <c r="N934" s="76"/>
    </row>
    <row r="935" spans="2:14" ht="13.5" thickBot="1" x14ac:dyDescent="0.25">
      <c r="B935" s="77"/>
      <c r="C935" s="79"/>
      <c r="D935" s="79"/>
      <c r="E935" s="397"/>
      <c r="F935" s="76"/>
      <c r="H935" s="76"/>
      <c r="I935" s="102"/>
      <c r="J935" s="81"/>
      <c r="L935" s="76"/>
      <c r="M935" s="476"/>
      <c r="N935" s="76"/>
    </row>
    <row r="936" spans="2:14" x14ac:dyDescent="0.2">
      <c r="B936" s="77"/>
      <c r="C936" s="101" t="s">
        <v>73</v>
      </c>
      <c r="D936" s="101"/>
      <c r="E936" s="398"/>
      <c r="F936" s="76"/>
      <c r="H936" s="76"/>
      <c r="I936" s="102" t="str">
        <f>IF(OR($E$887="Cancelled",$E$887="Postponed, see Future Events for info",E936&lt;&gt;""), "", "Information needed")</f>
        <v>Information needed</v>
      </c>
      <c r="J936" s="81"/>
      <c r="L936" s="76"/>
      <c r="M936" s="476"/>
      <c r="N936" s="76"/>
    </row>
    <row r="937" spans="2:14" ht="63.75" customHeight="1" thickBot="1" x14ac:dyDescent="0.25">
      <c r="B937" s="77"/>
      <c r="C937" s="83" t="str">
        <f>IF(E936&lt;&gt;"Yes","","Please provide details here")</f>
        <v/>
      </c>
      <c r="D937" s="83"/>
      <c r="E937" s="242"/>
      <c r="F937" s="130"/>
      <c r="G937" s="127"/>
      <c r="H937" s="130"/>
      <c r="I937" s="102" t="str">
        <f>IF(AND(C937&lt;&gt;"",E937=""), "Information needed","")</f>
        <v/>
      </c>
      <c r="J937" s="150"/>
      <c r="L937" s="76"/>
      <c r="M937" s="476"/>
      <c r="N937" s="76"/>
    </row>
    <row r="938" spans="2:14" ht="13.5" thickBot="1" x14ac:dyDescent="0.25">
      <c r="B938" s="77"/>
      <c r="C938" s="78"/>
      <c r="D938" s="78"/>
      <c r="E938" s="378"/>
      <c r="F938" s="76"/>
      <c r="H938" s="76"/>
      <c r="I938" s="102"/>
      <c r="J938" s="81"/>
      <c r="L938" s="76"/>
      <c r="M938" s="476"/>
      <c r="N938" s="76"/>
    </row>
    <row r="939" spans="2:14" ht="57" customHeight="1" thickBot="1" x14ac:dyDescent="0.25">
      <c r="B939" s="77"/>
      <c r="C939" s="100" t="s">
        <v>83</v>
      </c>
      <c r="D939" s="100"/>
      <c r="E939" s="241"/>
      <c r="F939" s="76"/>
      <c r="H939" s="76"/>
      <c r="I939" s="106" t="str">
        <f>IF(OR($E$887="Cancelled",$E$887="Postponed, see Future Events for info",E939&lt;&gt;""), "", "Optional")</f>
        <v>Optional</v>
      </c>
      <c r="J939" s="81"/>
      <c r="L939" s="76"/>
      <c r="M939" s="152" t="s">
        <v>118</v>
      </c>
      <c r="N939" s="76"/>
    </row>
    <row r="940" spans="2:14" x14ac:dyDescent="0.2">
      <c r="B940" s="77"/>
      <c r="C940" s="78"/>
      <c r="D940" s="78"/>
      <c r="E940" s="397"/>
      <c r="F940" s="76"/>
      <c r="H940" s="76"/>
      <c r="I940" s="102"/>
      <c r="J940" s="81"/>
      <c r="L940" s="76"/>
      <c r="M940" s="78"/>
      <c r="N940" s="76"/>
    </row>
    <row r="941" spans="2:14" ht="13.5" thickBot="1" x14ac:dyDescent="0.25">
      <c r="C941" s="71"/>
      <c r="D941" s="95"/>
      <c r="I941" s="105"/>
      <c r="J941" s="92"/>
      <c r="M941" s="71"/>
    </row>
    <row r="942" spans="2:14" s="172" customFormat="1" ht="21.75" customHeight="1" thickBot="1" x14ac:dyDescent="0.25">
      <c r="C942" s="166" t="s">
        <v>420</v>
      </c>
      <c r="D942" s="247"/>
      <c r="E942" s="414" t="s">
        <v>434</v>
      </c>
      <c r="I942" s="170"/>
      <c r="M942" s="166" t="s">
        <v>271</v>
      </c>
    </row>
    <row r="943" spans="2:14" x14ac:dyDescent="0.2">
      <c r="C943" s="96"/>
      <c r="D943" s="96"/>
      <c r="M943" s="96"/>
    </row>
    <row r="945" spans="1:14" x14ac:dyDescent="0.2">
      <c r="B945" s="77"/>
      <c r="C945" s="78"/>
      <c r="D945" s="78"/>
      <c r="E945" s="397"/>
      <c r="F945" s="76"/>
      <c r="H945" s="76"/>
      <c r="I945" s="103"/>
      <c r="J945" s="76"/>
      <c r="L945" s="76"/>
      <c r="M945" s="78"/>
      <c r="N945" s="76"/>
    </row>
    <row r="946" spans="1:14" ht="30.75" x14ac:dyDescent="0.2">
      <c r="A946" s="339">
        <v>15</v>
      </c>
      <c r="B946" s="74"/>
      <c r="C946" s="248" t="s">
        <v>362</v>
      </c>
      <c r="D946" s="248"/>
      <c r="E946" s="248"/>
      <c r="F946" s="249"/>
      <c r="G946" s="72"/>
      <c r="H946" s="73"/>
      <c r="I946" s="236" t="str">
        <f>IF(COUNTIF(I950:I1006,"Information needed")&lt;1,"Complete","Incomplete")</f>
        <v>Incomplete</v>
      </c>
      <c r="J946" s="91"/>
      <c r="K946" s="339">
        <v>15</v>
      </c>
      <c r="L946" s="73"/>
      <c r="M946" s="175" t="s">
        <v>284</v>
      </c>
      <c r="N946" s="73"/>
    </row>
    <row r="947" spans="1:14" x14ac:dyDescent="0.2">
      <c r="B947" s="77"/>
      <c r="C947" s="78"/>
      <c r="D947" s="78"/>
      <c r="E947" s="397"/>
      <c r="F947" s="76"/>
      <c r="H947" s="76"/>
      <c r="I947" s="103"/>
      <c r="J947" s="76"/>
      <c r="L947" s="76"/>
      <c r="M947" s="78"/>
      <c r="N947" s="76"/>
    </row>
    <row r="948" spans="1:14" ht="18" x14ac:dyDescent="0.25">
      <c r="B948" s="77"/>
      <c r="C948" s="238" t="s">
        <v>70</v>
      </c>
      <c r="D948" s="238"/>
      <c r="E948" s="237"/>
      <c r="F948" s="76"/>
      <c r="H948" s="76"/>
      <c r="I948" s="103"/>
      <c r="J948" s="76"/>
      <c r="L948" s="76"/>
      <c r="M948" s="239" t="s">
        <v>340</v>
      </c>
      <c r="N948" s="76"/>
    </row>
    <row r="949" spans="1:14" ht="13.5" thickBot="1" x14ac:dyDescent="0.25">
      <c r="B949" s="77"/>
      <c r="C949" s="78"/>
      <c r="D949" s="78"/>
      <c r="E949" s="397"/>
      <c r="F949" s="76"/>
      <c r="H949" s="76"/>
      <c r="I949" s="103"/>
      <c r="J949" s="76"/>
      <c r="L949" s="76"/>
      <c r="M949" s="180"/>
      <c r="N949" s="76"/>
    </row>
    <row r="950" spans="1:14" x14ac:dyDescent="0.2">
      <c r="B950" s="77"/>
      <c r="C950" s="80" t="s">
        <v>15</v>
      </c>
      <c r="D950" s="80"/>
      <c r="E950" s="398"/>
      <c r="F950" s="76"/>
      <c r="H950" s="76"/>
      <c r="I950" s="102" t="str">
        <f t="shared" ref="I950:I952" si="138">IF(OR($E$954="Cancelled",$E$954="Postponed, see Future Events for info",E950&lt;&gt;""), "", "Information needed")</f>
        <v>Information needed</v>
      </c>
      <c r="J950" s="81"/>
      <c r="L950" s="76"/>
      <c r="M950" s="476" t="s">
        <v>344</v>
      </c>
      <c r="N950" s="76"/>
    </row>
    <row r="951" spans="1:14" x14ac:dyDescent="0.2">
      <c r="B951" s="77"/>
      <c r="C951" s="80" t="s">
        <v>53</v>
      </c>
      <c r="D951" s="80"/>
      <c r="E951" s="399"/>
      <c r="F951" s="76"/>
      <c r="H951" s="76"/>
      <c r="I951" s="102" t="str">
        <f t="shared" si="138"/>
        <v>Information needed</v>
      </c>
      <c r="J951" s="81"/>
      <c r="L951" s="76"/>
      <c r="M951" s="476"/>
      <c r="N951" s="76"/>
    </row>
    <row r="952" spans="1:14" ht="13.5" thickBot="1" x14ac:dyDescent="0.25">
      <c r="B952" s="77"/>
      <c r="C952" s="80" t="s">
        <v>119</v>
      </c>
      <c r="D952" s="80"/>
      <c r="E952" s="400"/>
      <c r="F952" s="76"/>
      <c r="H952" s="76"/>
      <c r="I952" s="102" t="str">
        <f t="shared" si="138"/>
        <v>Information needed</v>
      </c>
      <c r="J952" s="81"/>
      <c r="L952" s="76"/>
      <c r="M952" s="476"/>
      <c r="N952" s="76"/>
    </row>
    <row r="953" spans="1:14" ht="13.5" thickBot="1" x14ac:dyDescent="0.25">
      <c r="B953" s="77"/>
      <c r="C953" s="80"/>
      <c r="D953" s="80"/>
      <c r="E953" s="397"/>
      <c r="F953" s="76"/>
      <c r="H953" s="76"/>
      <c r="I953" s="102"/>
      <c r="J953" s="81"/>
      <c r="L953" s="76"/>
      <c r="M953" s="476"/>
      <c r="N953" s="76"/>
    </row>
    <row r="954" spans="1:14" ht="13.5" thickBot="1" x14ac:dyDescent="0.25">
      <c r="B954" s="77"/>
      <c r="C954" s="80" t="s">
        <v>59</v>
      </c>
      <c r="D954" s="80"/>
      <c r="E954" s="401"/>
      <c r="F954" s="76"/>
      <c r="H954" s="76"/>
      <c r="I954" s="102" t="str">
        <f t="shared" ref="I954" si="139">IF(OR($E$954="Cancelled",$E$954="Postponed, see Future Events for info",E954&lt;&gt;""), "", "Information needed")</f>
        <v>Information needed</v>
      </c>
      <c r="J954" s="81"/>
      <c r="L954" s="76"/>
      <c r="M954" s="476"/>
      <c r="N954" s="76"/>
    </row>
    <row r="955" spans="1:14" ht="13.5" thickBot="1" x14ac:dyDescent="0.25">
      <c r="B955" s="77"/>
      <c r="C955" s="80"/>
      <c r="D955" s="80"/>
      <c r="E955" s="397"/>
      <c r="F955" s="76"/>
      <c r="H955" s="76"/>
      <c r="I955" s="102"/>
      <c r="J955" s="81"/>
      <c r="L955" s="76"/>
      <c r="M955" s="476"/>
      <c r="N955" s="76"/>
    </row>
    <row r="956" spans="1:14" x14ac:dyDescent="0.2">
      <c r="B956" s="77"/>
      <c r="C956" s="80" t="s">
        <v>341</v>
      </c>
      <c r="D956" s="80"/>
      <c r="E956" s="398"/>
      <c r="F956" s="76"/>
      <c r="H956" s="76"/>
      <c r="I956" s="102" t="str">
        <f t="shared" ref="I956" si="140">IF(OR($E$954="Cancelled",$E$954="Postponed, see Future Events for info",E956&lt;&gt;""), "", "Information needed")</f>
        <v>Information needed</v>
      </c>
      <c r="J956" s="81"/>
      <c r="L956" s="76"/>
      <c r="M956" s="476"/>
      <c r="N956" s="76"/>
    </row>
    <row r="957" spans="1:14" ht="13.5" thickBot="1" x14ac:dyDescent="0.25">
      <c r="B957" s="77"/>
      <c r="C957" s="343" t="str">
        <f>IF(E956&lt;&gt;"Yes","","If yes, how many times did you run this event/ how many events were in the series?")</f>
        <v/>
      </c>
      <c r="D957" s="80"/>
      <c r="E957" s="400"/>
      <c r="F957" s="84"/>
      <c r="G957" s="208"/>
      <c r="H957" s="84"/>
      <c r="I957" s="102" t="str">
        <f>IF(AND(C957&lt;&gt;"",E957=""), "Information needed","")</f>
        <v/>
      </c>
      <c r="J957" s="81"/>
      <c r="L957" s="76"/>
      <c r="M957" s="244"/>
      <c r="N957" s="76"/>
    </row>
    <row r="958" spans="1:14" ht="13.5" customHeight="1" thickBot="1" x14ac:dyDescent="0.25">
      <c r="B958" s="77"/>
      <c r="C958" s="80"/>
      <c r="D958" s="80"/>
      <c r="E958" s="402"/>
      <c r="F958" s="76"/>
      <c r="H958" s="76"/>
      <c r="I958" s="102"/>
      <c r="J958" s="81"/>
      <c r="L958" s="76"/>
      <c r="M958" s="449" t="s">
        <v>470</v>
      </c>
      <c r="N958" s="76"/>
    </row>
    <row r="959" spans="1:14" x14ac:dyDescent="0.2">
      <c r="B959" s="77"/>
      <c r="C959" s="80" t="str">
        <f>IF(E956&lt;&gt;"Yes","Start date","Date of first event")</f>
        <v>Start date</v>
      </c>
      <c r="D959" s="80"/>
      <c r="E959" s="403"/>
      <c r="F959" s="76"/>
      <c r="H959" s="76"/>
      <c r="I959" s="102" t="str">
        <f t="shared" ref="I959" si="141">IF(OR($E$954="Cancelled",$E$954="Postponed, see Future Events for info",E959&lt;&gt;""), "", "Information needed")</f>
        <v>Information needed</v>
      </c>
      <c r="J959" s="81"/>
      <c r="L959" s="76"/>
      <c r="M959" s="449"/>
      <c r="N959" s="76"/>
    </row>
    <row r="960" spans="1:14" ht="13.5" thickBot="1" x14ac:dyDescent="0.25">
      <c r="B960" s="77"/>
      <c r="C960" s="80" t="str">
        <f>IF(E956&lt;&gt;"Yes","End date","Date of last event")</f>
        <v>End date</v>
      </c>
      <c r="D960" s="80"/>
      <c r="E960" s="404"/>
      <c r="F960" s="76"/>
      <c r="H960" s="76"/>
      <c r="I960" s="102" t="str">
        <f t="shared" ref="I960" si="142">IF(OR($E$954="Cancelled",$E$954="Postponed, see Future Events for info",E960&lt;&gt;""), "", "Information needed")</f>
        <v>Information needed</v>
      </c>
      <c r="J960" s="81"/>
      <c r="L960" s="76"/>
      <c r="M960" s="449"/>
      <c r="N960" s="76"/>
    </row>
    <row r="961" spans="2:14" ht="13.5" thickBot="1" x14ac:dyDescent="0.25">
      <c r="B961" s="77"/>
      <c r="C961" s="80"/>
      <c r="D961" s="80"/>
      <c r="E961" s="397"/>
      <c r="F961" s="76"/>
      <c r="H961" s="76"/>
      <c r="I961" s="102"/>
      <c r="J961" s="81"/>
      <c r="L961" s="76"/>
      <c r="M961" s="449"/>
      <c r="N961" s="76"/>
    </row>
    <row r="962" spans="2:14" x14ac:dyDescent="0.2">
      <c r="B962" s="77"/>
      <c r="C962" s="80" t="s">
        <v>60</v>
      </c>
      <c r="D962" s="80"/>
      <c r="E962" s="398"/>
      <c r="F962" s="76"/>
      <c r="H962" s="76"/>
      <c r="I962" s="102" t="str">
        <f t="shared" ref="I962" si="143">IF(OR($E$954="Cancelled",$E$954="Postponed, see Future Events for info",E962&lt;&gt;""), "", "Information needed")</f>
        <v>Information needed</v>
      </c>
      <c r="J962" s="81"/>
      <c r="L962" s="76"/>
      <c r="M962" s="449"/>
      <c r="N962" s="76"/>
    </row>
    <row r="963" spans="2:14" ht="13.5" thickBot="1" x14ac:dyDescent="0.25">
      <c r="B963" s="77"/>
      <c r="C963" s="80" t="s">
        <v>81</v>
      </c>
      <c r="D963" s="80"/>
      <c r="E963" s="400"/>
      <c r="F963" s="76"/>
      <c r="H963" s="76"/>
      <c r="I963" s="106" t="str">
        <f>IF(OR($E$954="Cancelled",$E$954="Postponed, see Future Events for info",E963&lt;&gt;""), "", "Optional")</f>
        <v>Optional</v>
      </c>
      <c r="J963" s="81"/>
      <c r="L963" s="76"/>
      <c r="M963" s="475" t="s">
        <v>417</v>
      </c>
      <c r="N963" s="76"/>
    </row>
    <row r="964" spans="2:14" ht="13.5" thickBot="1" x14ac:dyDescent="0.25">
      <c r="B964" s="77"/>
      <c r="C964" s="80"/>
      <c r="D964" s="80"/>
      <c r="E964" s="397"/>
      <c r="F964" s="76"/>
      <c r="H964" s="76"/>
      <c r="I964" s="102"/>
      <c r="J964" s="81"/>
      <c r="L964" s="76"/>
      <c r="M964" s="475"/>
      <c r="N964" s="76"/>
    </row>
    <row r="965" spans="2:14" ht="12.75" customHeight="1" x14ac:dyDescent="0.2">
      <c r="B965" s="77"/>
      <c r="C965" s="80" t="s">
        <v>61</v>
      </c>
      <c r="D965" s="80"/>
      <c r="E965" s="398"/>
      <c r="F965" s="76"/>
      <c r="H965" s="76"/>
      <c r="I965" s="102" t="str">
        <f t="shared" ref="I965" si="144">IF(OR($E$954="Cancelled",$E$954="Postponed, see Future Events for info",E965&lt;&gt;""), "", "Information needed")</f>
        <v>Information needed</v>
      </c>
      <c r="J965" s="81"/>
      <c r="L965" s="76"/>
      <c r="M965" s="476" t="s">
        <v>485</v>
      </c>
      <c r="N965" s="76"/>
    </row>
    <row r="966" spans="2:14" ht="13.5" thickBot="1" x14ac:dyDescent="0.25">
      <c r="B966" s="77"/>
      <c r="C966" s="80" t="s">
        <v>82</v>
      </c>
      <c r="D966" s="80"/>
      <c r="E966" s="400"/>
      <c r="F966" s="76"/>
      <c r="H966" s="76"/>
      <c r="I966" s="106" t="str">
        <f>IF(OR($E$954="Cancelled",$E$954="Postponed, see Future Events for info",E966&lt;&gt;""), "", "Optional")</f>
        <v>Optional</v>
      </c>
      <c r="J966" s="81"/>
      <c r="L966" s="76"/>
      <c r="M966" s="476"/>
      <c r="N966" s="76"/>
    </row>
    <row r="967" spans="2:14" ht="13.5" thickBot="1" x14ac:dyDescent="0.25">
      <c r="B967" s="77"/>
      <c r="C967" s="80"/>
      <c r="D967" s="80"/>
      <c r="E967" s="397"/>
      <c r="F967" s="76"/>
      <c r="H967" s="76"/>
      <c r="I967" s="102"/>
      <c r="J967" s="81"/>
      <c r="L967" s="76"/>
      <c r="M967" s="476"/>
      <c r="N967" s="76"/>
    </row>
    <row r="968" spans="2:14" ht="13.5" thickBot="1" x14ac:dyDescent="0.25">
      <c r="B968" s="77"/>
      <c r="C968" s="80" t="str">
        <f>IF(E956&lt;&gt;"Yes","Number of attendees (approx.)","Number of attendees (average number per event)")</f>
        <v>Number of attendees (approx.)</v>
      </c>
      <c r="D968" s="80"/>
      <c r="E968" s="401"/>
      <c r="F968" s="76"/>
      <c r="H968" s="76"/>
      <c r="I968" s="102" t="str">
        <f t="shared" ref="I968" si="145">IF(OR($E$954="Cancelled",$E$954="Postponed, see Future Events for info",E968&lt;&gt;""), "", "Information needed")</f>
        <v>Information needed</v>
      </c>
      <c r="J968" s="81"/>
      <c r="L968" s="76"/>
      <c r="M968" s="476"/>
      <c r="N968" s="76"/>
    </row>
    <row r="969" spans="2:14" ht="13.5" thickBot="1" x14ac:dyDescent="0.25">
      <c r="B969" s="77"/>
      <c r="C969" s="80"/>
      <c r="D969" s="80"/>
      <c r="E969" s="405"/>
      <c r="F969" s="76"/>
      <c r="H969" s="76"/>
      <c r="I969" s="102"/>
      <c r="J969" s="81"/>
      <c r="L969" s="76"/>
      <c r="M969" s="476"/>
      <c r="N969" s="76"/>
    </row>
    <row r="970" spans="2:14" ht="39" thickBot="1" x14ac:dyDescent="0.25">
      <c r="B970" s="77"/>
      <c r="C970" s="344" t="s">
        <v>468</v>
      </c>
      <c r="D970" s="80"/>
      <c r="E970" s="241"/>
      <c r="F970" s="76"/>
      <c r="H970" s="76"/>
      <c r="I970" s="106" t="str">
        <f>IF(OR($E$954="Cancelled",$E$954="Postponed, see Future Events for info",E970&lt;&gt;""), "", "Optional")</f>
        <v>Optional</v>
      </c>
      <c r="J970" s="81"/>
      <c r="L970" s="76"/>
      <c r="M970" s="476"/>
      <c r="N970" s="76"/>
    </row>
    <row r="971" spans="2:14" x14ac:dyDescent="0.2">
      <c r="B971" s="77"/>
      <c r="C971" s="80"/>
      <c r="D971" s="80"/>
      <c r="E971" s="402"/>
      <c r="F971" s="76"/>
      <c r="H971" s="76"/>
      <c r="I971" s="102"/>
      <c r="J971" s="81"/>
      <c r="L971" s="76"/>
      <c r="M971" s="180"/>
      <c r="N971" s="76"/>
    </row>
    <row r="972" spans="2:14" ht="18" x14ac:dyDescent="0.25">
      <c r="B972" s="77"/>
      <c r="C972" s="238" t="s">
        <v>140</v>
      </c>
      <c r="D972" s="80"/>
      <c r="E972" s="237"/>
      <c r="F972" s="76"/>
      <c r="H972" s="76"/>
      <c r="I972" s="102"/>
      <c r="J972" s="81"/>
      <c r="L972" s="76"/>
      <c r="M972" s="240" t="s">
        <v>140</v>
      </c>
      <c r="N972" s="76"/>
    </row>
    <row r="973" spans="2:14" ht="13.5" thickBot="1" x14ac:dyDescent="0.25">
      <c r="B973" s="77"/>
      <c r="C973" s="83"/>
      <c r="D973" s="80"/>
      <c r="E973" s="406"/>
      <c r="F973" s="76"/>
      <c r="H973" s="76"/>
      <c r="I973" s="102"/>
      <c r="J973" s="81"/>
      <c r="L973" s="76"/>
      <c r="M973" s="78"/>
      <c r="N973" s="76"/>
    </row>
    <row r="974" spans="2:14" x14ac:dyDescent="0.2">
      <c r="B974" s="77"/>
      <c r="C974" s="416" t="s">
        <v>466</v>
      </c>
      <c r="D974" s="416"/>
      <c r="E974" s="398"/>
      <c r="F974" s="76"/>
      <c r="H974" s="76"/>
      <c r="I974" s="102" t="str">
        <f>IF(OR(E954="Postponed, see Future Events for info",E974&lt;&gt;""), "", "Information needed")</f>
        <v>Information needed</v>
      </c>
      <c r="J974" s="81"/>
      <c r="L974" s="76"/>
      <c r="M974" s="476" t="s">
        <v>342</v>
      </c>
      <c r="N974" s="76"/>
    </row>
    <row r="975" spans="2:14" ht="13.5" thickBot="1" x14ac:dyDescent="0.25">
      <c r="B975" s="77"/>
      <c r="C975" s="416" t="s">
        <v>345</v>
      </c>
      <c r="D975" s="416"/>
      <c r="E975" s="400"/>
      <c r="F975" s="76"/>
      <c r="H975" s="76"/>
      <c r="I975" s="102" t="str">
        <f>IF(OR(E954="Cancelled",E954="Postponed, see Future Events for info",E975&lt;&gt;""), "", "Information needed")</f>
        <v>Information needed</v>
      </c>
      <c r="J975" s="85"/>
      <c r="L975" s="76"/>
      <c r="M975" s="476"/>
      <c r="N975" s="76"/>
    </row>
    <row r="976" spans="2:14" ht="13.5" thickBot="1" x14ac:dyDescent="0.25">
      <c r="B976" s="77"/>
      <c r="C976" s="416"/>
      <c r="D976" s="416"/>
      <c r="E976" s="402"/>
      <c r="F976" s="84"/>
      <c r="G976" s="208"/>
      <c r="H976" s="84"/>
      <c r="I976" s="102"/>
      <c r="J976" s="81"/>
      <c r="L976" s="76"/>
      <c r="M976" s="476"/>
      <c r="N976" s="76"/>
    </row>
    <row r="977" spans="1:14" x14ac:dyDescent="0.2">
      <c r="B977" s="77"/>
      <c r="C977" s="416" t="s">
        <v>122</v>
      </c>
      <c r="D977" s="416"/>
      <c r="E977" s="407"/>
      <c r="F977" s="76"/>
      <c r="H977" s="76"/>
      <c r="I977" s="102" t="str">
        <f>IF(OR(E954="Postponed, see Future Events for info",E977&lt;&gt;""), "", "Information needed")</f>
        <v>Information needed</v>
      </c>
      <c r="J977" s="81"/>
      <c r="L977" s="76"/>
      <c r="M977" s="476"/>
      <c r="N977" s="76"/>
    </row>
    <row r="978" spans="1:14" ht="13.5" thickBot="1" x14ac:dyDescent="0.25">
      <c r="B978" s="77"/>
      <c r="C978" s="83" t="str">
        <f>IF(E977&lt;&gt;"Yes","","Was the contract reviewed by the RSC Legal team?")</f>
        <v/>
      </c>
      <c r="D978" s="83"/>
      <c r="E978" s="242"/>
      <c r="F978" s="76"/>
      <c r="H978" s="76"/>
      <c r="I978" s="102" t="str">
        <f>IF(AND(C978&lt;&gt;"",E978=""), "Information needed","")</f>
        <v/>
      </c>
      <c r="J978" s="81"/>
      <c r="L978" s="76"/>
      <c r="M978" s="476"/>
      <c r="N978" s="76"/>
    </row>
    <row r="979" spans="1:14" ht="13.5" thickBot="1" x14ac:dyDescent="0.25">
      <c r="B979" s="77"/>
      <c r="C979" s="76"/>
      <c r="D979" s="76"/>
      <c r="E979" s="402"/>
      <c r="F979" s="76"/>
      <c r="H979" s="76"/>
      <c r="I979" s="102"/>
      <c r="J979" s="81"/>
      <c r="L979" s="76"/>
      <c r="M979" s="476"/>
      <c r="N979" s="76"/>
    </row>
    <row r="980" spans="1:14" ht="13.5" thickBot="1" x14ac:dyDescent="0.25">
      <c r="B980" s="77"/>
      <c r="C980" s="416" t="s">
        <v>123</v>
      </c>
      <c r="D980" s="416"/>
      <c r="E980" s="401"/>
      <c r="F980" s="76"/>
      <c r="H980" s="76"/>
      <c r="I980" s="102" t="str">
        <f t="shared" ref="I980" si="146">IF(OR($E$954="Cancelled",$E$954="Postponed, see Future Events for info",E980&lt;&gt;""), "", "Information needed")</f>
        <v>Information needed</v>
      </c>
      <c r="J980" s="81"/>
      <c r="L980" s="76"/>
      <c r="M980" s="476"/>
      <c r="N980" s="76"/>
    </row>
    <row r="981" spans="1:14" ht="13.5" thickBot="1" x14ac:dyDescent="0.25">
      <c r="B981" s="77"/>
      <c r="C981" s="82"/>
      <c r="D981" s="82"/>
      <c r="E981" s="402"/>
      <c r="F981" s="76"/>
      <c r="H981" s="76"/>
      <c r="I981" s="102"/>
      <c r="J981" s="81"/>
      <c r="L981" s="76"/>
      <c r="M981" s="476"/>
      <c r="N981" s="76"/>
    </row>
    <row r="982" spans="1:14" x14ac:dyDescent="0.2">
      <c r="B982" s="77"/>
      <c r="C982" s="416" t="s">
        <v>126</v>
      </c>
      <c r="D982" s="416"/>
      <c r="E982" s="398"/>
      <c r="F982" s="76"/>
      <c r="H982" s="76"/>
      <c r="I982" s="102" t="str">
        <f t="shared" ref="I982" si="147">IF(OR($E$954="Cancelled",$E$954="Postponed, see Future Events for info",E982&lt;&gt;""), "", "Information needed")</f>
        <v>Information needed</v>
      </c>
      <c r="J982" s="81"/>
      <c r="L982" s="76"/>
      <c r="M982" s="181"/>
      <c r="N982" s="76"/>
    </row>
    <row r="983" spans="1:14" ht="26.25" customHeight="1" thickBot="1" x14ac:dyDescent="0.25">
      <c r="B983" s="77"/>
      <c r="C983" s="83" t="str">
        <f>IF(E982&lt;&gt;"Yes","","Please provide details.")</f>
        <v/>
      </c>
      <c r="D983" s="83"/>
      <c r="E983" s="243"/>
      <c r="F983" s="76"/>
      <c r="H983" s="76"/>
      <c r="I983" s="102" t="str">
        <f>IF(AND(C983&lt;&gt;"",E983=""),"Information needed","")</f>
        <v/>
      </c>
      <c r="J983" s="81"/>
      <c r="L983" s="76"/>
      <c r="M983" s="152" t="s">
        <v>141</v>
      </c>
      <c r="N983" s="76"/>
    </row>
    <row r="984" spans="1:14" x14ac:dyDescent="0.2">
      <c r="B984" s="77"/>
      <c r="C984" s="78"/>
      <c r="D984" s="78"/>
      <c r="E984" s="397"/>
      <c r="F984" s="76"/>
      <c r="H984" s="76"/>
      <c r="I984" s="102"/>
      <c r="J984" s="81"/>
      <c r="L984" s="76"/>
      <c r="M984" s="76"/>
      <c r="N984" s="76"/>
    </row>
    <row r="985" spans="1:14" ht="18" x14ac:dyDescent="0.2">
      <c r="B985" s="77"/>
      <c r="C985" s="240" t="s">
        <v>63</v>
      </c>
      <c r="D985" s="240"/>
      <c r="E985" s="240"/>
      <c r="F985" s="78"/>
      <c r="G985" s="70"/>
      <c r="H985" s="78"/>
      <c r="I985" s="102"/>
      <c r="J985" s="89"/>
      <c r="L985" s="87"/>
      <c r="M985" s="240" t="s">
        <v>63</v>
      </c>
      <c r="N985" s="87"/>
    </row>
    <row r="986" spans="1:14" ht="13.5" customHeight="1" thickBot="1" x14ac:dyDescent="0.25">
      <c r="B986" s="77"/>
      <c r="C986" s="76"/>
      <c r="D986" s="76"/>
      <c r="E986" s="408"/>
      <c r="F986" s="76"/>
      <c r="H986" s="76"/>
      <c r="I986" s="102"/>
      <c r="J986" s="81"/>
      <c r="L986" s="76"/>
      <c r="M986" s="476" t="s">
        <v>467</v>
      </c>
      <c r="N986" s="76"/>
    </row>
    <row r="987" spans="1:14" x14ac:dyDescent="0.2">
      <c r="B987" s="77"/>
      <c r="C987" s="78" t="s">
        <v>71</v>
      </c>
      <c r="D987" s="78"/>
      <c r="E987" s="409"/>
      <c r="F987" s="76"/>
      <c r="H987" s="76"/>
      <c r="I987" s="102" t="str">
        <f t="shared" ref="I987" si="148">IF(OR($E$954="Cancelled",$E$954="Postponed, see Future Events for info",E987&lt;&gt;""), "", "Information needed")</f>
        <v>Information needed</v>
      </c>
      <c r="J987" s="81"/>
      <c r="L987" s="76"/>
      <c r="M987" s="476"/>
      <c r="N987" s="76"/>
    </row>
    <row r="988" spans="1:14" ht="13.5" thickBot="1" x14ac:dyDescent="0.25">
      <c r="A988" s="340"/>
      <c r="B988" s="77"/>
      <c r="C988" s="418" t="str">
        <f>IF(E987&lt;&gt;"Red","","Did you submit a declaration form for your red risk assessment?")</f>
        <v/>
      </c>
      <c r="D988" s="83"/>
      <c r="E988" s="243"/>
      <c r="F988" s="76"/>
      <c r="H988" s="76"/>
      <c r="I988" s="102" t="str">
        <f>IF(AND(C988&lt;&gt;"",E988=""), "Information needed","")</f>
        <v/>
      </c>
      <c r="J988" s="81"/>
      <c r="K988" s="340"/>
      <c r="L988" s="76"/>
      <c r="M988" s="476"/>
      <c r="N988" s="76"/>
    </row>
    <row r="989" spans="1:14" ht="13.5" thickBot="1" x14ac:dyDescent="0.25">
      <c r="B989" s="77"/>
      <c r="C989" s="78"/>
      <c r="D989" s="78"/>
      <c r="E989" s="397"/>
      <c r="F989" s="76"/>
      <c r="H989" s="76"/>
      <c r="I989" s="102"/>
      <c r="J989" s="81"/>
      <c r="L989" s="76"/>
      <c r="M989" s="476"/>
      <c r="N989" s="76"/>
    </row>
    <row r="990" spans="1:14" x14ac:dyDescent="0.2">
      <c r="B990" s="77"/>
      <c r="C990" s="78" t="s">
        <v>255</v>
      </c>
      <c r="D990" s="78"/>
      <c r="E990" s="410"/>
      <c r="F990" s="76"/>
      <c r="H990" s="76"/>
      <c r="I990" s="102" t="str">
        <f t="shared" ref="I990" si="149">IF(OR($E$954="Cancelled",$E$954="Postponed, see Future Events for info",E990&lt;&gt;""), "", "Information needed")</f>
        <v>Information needed</v>
      </c>
      <c r="J990" s="81"/>
      <c r="L990" s="76"/>
      <c r="M990" s="476"/>
      <c r="N990" s="88"/>
    </row>
    <row r="991" spans="1:14" ht="13.5" thickBot="1" x14ac:dyDescent="0.25">
      <c r="B991" s="77"/>
      <c r="C991" s="419" t="str">
        <f>IF(E990&lt;&gt;"Yes","","Did your event comply with Rule 8.3 of the member network rules?")</f>
        <v/>
      </c>
      <c r="D991" s="83"/>
      <c r="E991" s="243"/>
      <c r="F991" s="76"/>
      <c r="H991" s="76"/>
      <c r="I991" s="102" t="str">
        <f>IF(AND(C991&lt;&gt;"",E991=""), "Information needed","")</f>
        <v/>
      </c>
      <c r="J991" s="81"/>
      <c r="L991" s="76"/>
      <c r="M991" s="476"/>
      <c r="N991" s="88"/>
    </row>
    <row r="992" spans="1:14" ht="13.5" thickBot="1" x14ac:dyDescent="0.25">
      <c r="B992" s="77"/>
      <c r="C992" s="83"/>
      <c r="D992" s="83"/>
      <c r="E992" s="411"/>
      <c r="F992" s="76"/>
      <c r="H992" s="76"/>
      <c r="I992" s="102"/>
      <c r="J992" s="81"/>
      <c r="L992" s="76"/>
      <c r="M992" s="476"/>
      <c r="N992" s="88"/>
    </row>
    <row r="993" spans="2:14" ht="33" customHeight="1" thickBot="1" x14ac:dyDescent="0.25">
      <c r="B993" s="77"/>
      <c r="C993" s="100" t="s">
        <v>197</v>
      </c>
      <c r="D993" s="100"/>
      <c r="E993" s="241"/>
      <c r="F993" s="76"/>
      <c r="H993" s="76"/>
      <c r="I993" s="106" t="str">
        <f>IF(OR($E$954="Cancelled",$E$954="Postponed, see Future Events for info",E993&lt;&gt;""), "", "Optional")</f>
        <v>Optional</v>
      </c>
      <c r="J993" s="81"/>
      <c r="L993" s="76"/>
      <c r="M993" s="152" t="s">
        <v>254</v>
      </c>
      <c r="N993" s="88"/>
    </row>
    <row r="994" spans="2:14" x14ac:dyDescent="0.2">
      <c r="B994" s="77"/>
      <c r="C994" s="76"/>
      <c r="D994" s="76"/>
      <c r="E994" s="411"/>
      <c r="F994" s="76"/>
      <c r="H994" s="76"/>
      <c r="I994" s="102"/>
      <c r="J994" s="81"/>
      <c r="L994" s="76"/>
      <c r="M994" s="99"/>
      <c r="N994" s="76"/>
    </row>
    <row r="995" spans="2:14" ht="18" x14ac:dyDescent="0.25">
      <c r="B995" s="77"/>
      <c r="C995" s="238" t="s">
        <v>72</v>
      </c>
      <c r="D995" s="238"/>
      <c r="E995" s="238"/>
      <c r="F995" s="76"/>
      <c r="H995" s="76"/>
      <c r="I995" s="102"/>
      <c r="J995" s="81"/>
      <c r="L995" s="76"/>
      <c r="M995" s="240" t="s">
        <v>72</v>
      </c>
      <c r="N995" s="76"/>
    </row>
    <row r="996" spans="2:14" x14ac:dyDescent="0.2">
      <c r="B996" s="77"/>
      <c r="C996" s="78"/>
      <c r="D996" s="78"/>
      <c r="E996" s="397"/>
      <c r="F996" s="76"/>
      <c r="H996" s="76"/>
      <c r="I996" s="102"/>
      <c r="J996" s="81"/>
      <c r="L996" s="76"/>
      <c r="M996" s="476" t="s">
        <v>243</v>
      </c>
      <c r="N996" s="76"/>
    </row>
    <row r="997" spans="2:14" ht="13.5" thickBot="1" x14ac:dyDescent="0.25">
      <c r="B997" s="77"/>
      <c r="C997" s="78" t="s">
        <v>388</v>
      </c>
      <c r="D997" s="78"/>
      <c r="E997" s="397"/>
      <c r="F997" s="76"/>
      <c r="H997" s="76"/>
      <c r="I997" s="102"/>
      <c r="J997" s="81"/>
      <c r="L997" s="76"/>
      <c r="M997" s="476"/>
      <c r="N997" s="76"/>
    </row>
    <row r="998" spans="2:14" x14ac:dyDescent="0.2">
      <c r="B998" s="77"/>
      <c r="C998" s="153" t="s">
        <v>77</v>
      </c>
      <c r="D998" s="153"/>
      <c r="E998" s="398"/>
      <c r="F998" s="76"/>
      <c r="H998" s="76"/>
      <c r="I998" s="102" t="str">
        <f t="shared" ref="I998:I1001" si="150">IF(OR($E$954="Cancelled",$E$954="Postponed, see Future Events for info",E998&lt;&gt;""), "", "Information needed")</f>
        <v>Information needed</v>
      </c>
      <c r="J998" s="81"/>
      <c r="L998" s="76"/>
      <c r="M998" s="476"/>
      <c r="N998" s="76"/>
    </row>
    <row r="999" spans="2:14" x14ac:dyDescent="0.2">
      <c r="B999" s="77"/>
      <c r="C999" s="153" t="s">
        <v>78</v>
      </c>
      <c r="D999" s="153"/>
      <c r="E999" s="412"/>
      <c r="F999" s="76"/>
      <c r="H999" s="76"/>
      <c r="I999" s="102" t="str">
        <f t="shared" si="150"/>
        <v>Information needed</v>
      </c>
      <c r="J999" s="81"/>
      <c r="L999" s="76"/>
      <c r="M999" s="476"/>
      <c r="N999" s="76"/>
    </row>
    <row r="1000" spans="2:14" x14ac:dyDescent="0.2">
      <c r="B1000" s="77"/>
      <c r="C1000" s="153" t="s">
        <v>80</v>
      </c>
      <c r="D1000" s="153"/>
      <c r="E1000" s="399"/>
      <c r="F1000" s="76"/>
      <c r="H1000" s="76"/>
      <c r="I1000" s="102" t="str">
        <f t="shared" si="150"/>
        <v>Information needed</v>
      </c>
      <c r="J1000" s="81"/>
      <c r="L1000" s="76"/>
      <c r="M1000" s="476"/>
      <c r="N1000" s="76"/>
    </row>
    <row r="1001" spans="2:14" ht="13.5" thickBot="1" x14ac:dyDescent="0.25">
      <c r="B1001" s="77"/>
      <c r="C1001" s="153" t="s">
        <v>79</v>
      </c>
      <c r="D1001" s="153"/>
      <c r="E1001" s="400"/>
      <c r="F1001" s="76"/>
      <c r="H1001" s="76"/>
      <c r="I1001" s="102" t="str">
        <f t="shared" si="150"/>
        <v>Information needed</v>
      </c>
      <c r="J1001" s="81"/>
      <c r="L1001" s="76"/>
      <c r="M1001" s="476"/>
      <c r="N1001" s="76"/>
    </row>
    <row r="1002" spans="2:14" ht="13.5" thickBot="1" x14ac:dyDescent="0.25">
      <c r="B1002" s="77"/>
      <c r="C1002" s="79"/>
      <c r="D1002" s="79"/>
      <c r="E1002" s="397"/>
      <c r="F1002" s="76"/>
      <c r="H1002" s="76"/>
      <c r="I1002" s="102"/>
      <c r="J1002" s="81"/>
      <c r="L1002" s="76"/>
      <c r="M1002" s="476"/>
      <c r="N1002" s="76"/>
    </row>
    <row r="1003" spans="2:14" x14ac:dyDescent="0.2">
      <c r="B1003" s="77"/>
      <c r="C1003" s="101" t="s">
        <v>73</v>
      </c>
      <c r="D1003" s="101"/>
      <c r="E1003" s="398"/>
      <c r="F1003" s="76"/>
      <c r="H1003" s="76"/>
      <c r="I1003" s="102" t="str">
        <f>IF(OR($E$954="Cancelled",$E$954="Postponed, see Future Events for info",E1003&lt;&gt;""), "", "Information needed")</f>
        <v>Information needed</v>
      </c>
      <c r="J1003" s="81"/>
      <c r="L1003" s="76"/>
      <c r="M1003" s="476"/>
      <c r="N1003" s="76"/>
    </row>
    <row r="1004" spans="2:14" ht="63.75" customHeight="1" thickBot="1" x14ac:dyDescent="0.25">
      <c r="B1004" s="77"/>
      <c r="C1004" s="83" t="str">
        <f>IF(E1003&lt;&gt;"Yes","","Please provide details here")</f>
        <v/>
      </c>
      <c r="D1004" s="83"/>
      <c r="E1004" s="242"/>
      <c r="F1004" s="130"/>
      <c r="G1004" s="127"/>
      <c r="H1004" s="130"/>
      <c r="I1004" s="102" t="str">
        <f>IF(AND(C1004&lt;&gt;"",E1004=""), "Information needed","")</f>
        <v/>
      </c>
      <c r="J1004" s="150"/>
      <c r="L1004" s="76"/>
      <c r="M1004" s="476"/>
      <c r="N1004" s="76"/>
    </row>
    <row r="1005" spans="2:14" ht="13.5" thickBot="1" x14ac:dyDescent="0.25">
      <c r="B1005" s="77"/>
      <c r="C1005" s="78"/>
      <c r="D1005" s="78"/>
      <c r="E1005" s="378"/>
      <c r="F1005" s="76"/>
      <c r="H1005" s="76"/>
      <c r="I1005" s="102"/>
      <c r="J1005" s="81"/>
      <c r="L1005" s="76"/>
      <c r="M1005" s="476"/>
      <c r="N1005" s="76"/>
    </row>
    <row r="1006" spans="2:14" ht="57" customHeight="1" thickBot="1" x14ac:dyDescent="0.25">
      <c r="B1006" s="77"/>
      <c r="C1006" s="100" t="s">
        <v>83</v>
      </c>
      <c r="D1006" s="100"/>
      <c r="E1006" s="241"/>
      <c r="F1006" s="76"/>
      <c r="H1006" s="76"/>
      <c r="I1006" s="106" t="str">
        <f>IF(OR($E$954="Cancelled",$E$954="Postponed, see Future Events for info",E1006&lt;&gt;""), "", "Optional")</f>
        <v>Optional</v>
      </c>
      <c r="J1006" s="81"/>
      <c r="L1006" s="76"/>
      <c r="M1006" s="152" t="s">
        <v>118</v>
      </c>
      <c r="N1006" s="76"/>
    </row>
    <row r="1007" spans="2:14" x14ac:dyDescent="0.2">
      <c r="B1007" s="77"/>
      <c r="C1007" s="78"/>
      <c r="D1007" s="78"/>
      <c r="E1007" s="397"/>
      <c r="F1007" s="76"/>
      <c r="H1007" s="76"/>
      <c r="I1007" s="102"/>
      <c r="J1007" s="81"/>
      <c r="L1007" s="76"/>
      <c r="M1007" s="78"/>
      <c r="N1007" s="76"/>
    </row>
    <row r="1008" spans="2:14" ht="13.5" thickBot="1" x14ac:dyDescent="0.25">
      <c r="C1008" s="71"/>
      <c r="D1008" s="95"/>
      <c r="I1008" s="105"/>
      <c r="J1008" s="92"/>
      <c r="M1008" s="71"/>
    </row>
    <row r="1009" spans="1:14" s="172" customFormat="1" ht="21.75" customHeight="1" thickBot="1" x14ac:dyDescent="0.25">
      <c r="C1009" s="166" t="s">
        <v>420</v>
      </c>
      <c r="D1009" s="247"/>
      <c r="E1009" s="414" t="s">
        <v>435</v>
      </c>
      <c r="I1009" s="170"/>
      <c r="M1009" s="166" t="s">
        <v>271</v>
      </c>
    </row>
    <row r="1010" spans="1:14" x14ac:dyDescent="0.2">
      <c r="C1010" s="96"/>
      <c r="D1010" s="96"/>
      <c r="M1010" s="96"/>
    </row>
    <row r="1012" spans="1:14" x14ac:dyDescent="0.2">
      <c r="B1012" s="77"/>
      <c r="C1012" s="78"/>
      <c r="D1012" s="78"/>
      <c r="E1012" s="397"/>
      <c r="F1012" s="76"/>
      <c r="H1012" s="76"/>
      <c r="I1012" s="103"/>
      <c r="J1012" s="76"/>
      <c r="L1012" s="76"/>
      <c r="M1012" s="78"/>
      <c r="N1012" s="76"/>
    </row>
    <row r="1013" spans="1:14" ht="30.75" x14ac:dyDescent="0.2">
      <c r="A1013" s="339">
        <v>16</v>
      </c>
      <c r="B1013" s="74"/>
      <c r="C1013" s="248" t="s">
        <v>361</v>
      </c>
      <c r="D1013" s="248"/>
      <c r="E1013" s="248"/>
      <c r="F1013" s="249"/>
      <c r="G1013" s="72"/>
      <c r="H1013" s="73"/>
      <c r="I1013" s="236" t="str">
        <f>IF(COUNTIF(I1017:I1073,"Information needed")&lt;1,"Complete","Incomplete")</f>
        <v>Incomplete</v>
      </c>
      <c r="J1013" s="91"/>
      <c r="K1013" s="339">
        <v>16</v>
      </c>
      <c r="L1013" s="73"/>
      <c r="M1013" s="175" t="s">
        <v>284</v>
      </c>
      <c r="N1013" s="73"/>
    </row>
    <row r="1014" spans="1:14" x14ac:dyDescent="0.2">
      <c r="B1014" s="77"/>
      <c r="C1014" s="78"/>
      <c r="D1014" s="78"/>
      <c r="E1014" s="397"/>
      <c r="F1014" s="76"/>
      <c r="H1014" s="76"/>
      <c r="I1014" s="103"/>
      <c r="J1014" s="76"/>
      <c r="L1014" s="76"/>
      <c r="M1014" s="78"/>
      <c r="N1014" s="76"/>
    </row>
    <row r="1015" spans="1:14" ht="18" x14ac:dyDescent="0.25">
      <c r="B1015" s="77"/>
      <c r="C1015" s="238" t="s">
        <v>70</v>
      </c>
      <c r="D1015" s="238"/>
      <c r="E1015" s="237"/>
      <c r="F1015" s="76"/>
      <c r="H1015" s="76"/>
      <c r="I1015" s="103"/>
      <c r="J1015" s="76"/>
      <c r="L1015" s="76"/>
      <c r="M1015" s="239" t="s">
        <v>340</v>
      </c>
      <c r="N1015" s="76"/>
    </row>
    <row r="1016" spans="1:14" ht="13.5" thickBot="1" x14ac:dyDescent="0.25">
      <c r="B1016" s="77"/>
      <c r="C1016" s="78"/>
      <c r="D1016" s="78"/>
      <c r="E1016" s="397"/>
      <c r="F1016" s="76"/>
      <c r="H1016" s="76"/>
      <c r="I1016" s="103"/>
      <c r="J1016" s="76"/>
      <c r="L1016" s="76"/>
      <c r="M1016" s="180"/>
      <c r="N1016" s="76"/>
    </row>
    <row r="1017" spans="1:14" x14ac:dyDescent="0.2">
      <c r="B1017" s="77"/>
      <c r="C1017" s="80" t="s">
        <v>15</v>
      </c>
      <c r="D1017" s="80"/>
      <c r="E1017" s="398"/>
      <c r="F1017" s="76"/>
      <c r="H1017" s="76"/>
      <c r="I1017" s="102" t="str">
        <f t="shared" ref="I1017:I1023" si="151">IF(OR($E$1021="Cancelled",$E$1021="Postponed, see Future Events for info",E1017&lt;&gt;""), "", "Information needed")</f>
        <v>Information needed</v>
      </c>
      <c r="J1017" s="81"/>
      <c r="L1017" s="76"/>
      <c r="M1017" s="476" t="s">
        <v>344</v>
      </c>
      <c r="N1017" s="76"/>
    </row>
    <row r="1018" spans="1:14" x14ac:dyDescent="0.2">
      <c r="B1018" s="77"/>
      <c r="C1018" s="80" t="s">
        <v>53</v>
      </c>
      <c r="D1018" s="80"/>
      <c r="E1018" s="399"/>
      <c r="F1018" s="76"/>
      <c r="H1018" s="76"/>
      <c r="I1018" s="102" t="str">
        <f t="shared" si="151"/>
        <v>Information needed</v>
      </c>
      <c r="J1018" s="81"/>
      <c r="L1018" s="76"/>
      <c r="M1018" s="476"/>
      <c r="N1018" s="76"/>
    </row>
    <row r="1019" spans="1:14" ht="13.5" thickBot="1" x14ac:dyDescent="0.25">
      <c r="B1019" s="77"/>
      <c r="C1019" s="80" t="s">
        <v>119</v>
      </c>
      <c r="D1019" s="80"/>
      <c r="E1019" s="400"/>
      <c r="F1019" s="76"/>
      <c r="H1019" s="76"/>
      <c r="I1019" s="102" t="str">
        <f t="shared" si="151"/>
        <v>Information needed</v>
      </c>
      <c r="J1019" s="81"/>
      <c r="L1019" s="76"/>
      <c r="M1019" s="476"/>
      <c r="N1019" s="76"/>
    </row>
    <row r="1020" spans="1:14" ht="13.5" thickBot="1" x14ac:dyDescent="0.25">
      <c r="B1020" s="77"/>
      <c r="C1020" s="80"/>
      <c r="D1020" s="80"/>
      <c r="E1020" s="397"/>
      <c r="F1020" s="76"/>
      <c r="H1020" s="76"/>
      <c r="I1020" s="102"/>
      <c r="J1020" s="81"/>
      <c r="L1020" s="76"/>
      <c r="M1020" s="476"/>
      <c r="N1020" s="76"/>
    </row>
    <row r="1021" spans="1:14" ht="13.5" thickBot="1" x14ac:dyDescent="0.25">
      <c r="B1021" s="77"/>
      <c r="C1021" s="80" t="s">
        <v>59</v>
      </c>
      <c r="D1021" s="80"/>
      <c r="E1021" s="401"/>
      <c r="F1021" s="76"/>
      <c r="H1021" s="76"/>
      <c r="I1021" s="102" t="str">
        <f t="shared" si="151"/>
        <v>Information needed</v>
      </c>
      <c r="J1021" s="81"/>
      <c r="L1021" s="76"/>
      <c r="M1021" s="476"/>
      <c r="N1021" s="76"/>
    </row>
    <row r="1022" spans="1:14" ht="13.5" thickBot="1" x14ac:dyDescent="0.25">
      <c r="B1022" s="77"/>
      <c r="C1022" s="80"/>
      <c r="D1022" s="80"/>
      <c r="E1022" s="397"/>
      <c r="F1022" s="76"/>
      <c r="H1022" s="76"/>
      <c r="I1022" s="102"/>
      <c r="J1022" s="81"/>
      <c r="L1022" s="76"/>
      <c r="M1022" s="476"/>
      <c r="N1022" s="76"/>
    </row>
    <row r="1023" spans="1:14" x14ac:dyDescent="0.2">
      <c r="B1023" s="77"/>
      <c r="C1023" s="80" t="s">
        <v>341</v>
      </c>
      <c r="D1023" s="80"/>
      <c r="E1023" s="398"/>
      <c r="F1023" s="76"/>
      <c r="H1023" s="76"/>
      <c r="I1023" s="102" t="str">
        <f t="shared" si="151"/>
        <v>Information needed</v>
      </c>
      <c r="J1023" s="81"/>
      <c r="L1023" s="76"/>
      <c r="M1023" s="476"/>
      <c r="N1023" s="76"/>
    </row>
    <row r="1024" spans="1:14" ht="13.5" thickBot="1" x14ac:dyDescent="0.25">
      <c r="B1024" s="77"/>
      <c r="C1024" s="343" t="str">
        <f>IF(E1023&lt;&gt;"Yes","","If yes, how many times did you run this event/ how many events were in the series?")</f>
        <v/>
      </c>
      <c r="D1024" s="80"/>
      <c r="E1024" s="400"/>
      <c r="F1024" s="84"/>
      <c r="G1024" s="208"/>
      <c r="H1024" s="84"/>
      <c r="I1024" s="102" t="str">
        <f>IF(AND(C1024&lt;&gt;"",E1024=""), "Information needed","")</f>
        <v/>
      </c>
      <c r="J1024" s="81"/>
      <c r="L1024" s="76"/>
      <c r="M1024" s="244"/>
      <c r="N1024" s="76"/>
    </row>
    <row r="1025" spans="2:14" ht="13.5" customHeight="1" thickBot="1" x14ac:dyDescent="0.25">
      <c r="B1025" s="77"/>
      <c r="C1025" s="80"/>
      <c r="D1025" s="80"/>
      <c r="E1025" s="402"/>
      <c r="F1025" s="76"/>
      <c r="H1025" s="76"/>
      <c r="I1025" s="102"/>
      <c r="J1025" s="81"/>
      <c r="L1025" s="76"/>
      <c r="M1025" s="449" t="s">
        <v>470</v>
      </c>
      <c r="N1025" s="76"/>
    </row>
    <row r="1026" spans="2:14" x14ac:dyDescent="0.2">
      <c r="B1026" s="77"/>
      <c r="C1026" s="80" t="str">
        <f>IF(E1023&lt;&gt;"Yes","Start date","Date of first event")</f>
        <v>Start date</v>
      </c>
      <c r="D1026" s="80"/>
      <c r="E1026" s="403"/>
      <c r="F1026" s="76"/>
      <c r="H1026" s="76"/>
      <c r="I1026" s="102" t="str">
        <f t="shared" ref="I1026:I1027" si="152">IF(OR($E$1021="Cancelled",$E$1021="Postponed, see Future Events for info",E1026&lt;&gt;""), "", "Information needed")</f>
        <v>Information needed</v>
      </c>
      <c r="J1026" s="81"/>
      <c r="L1026" s="76"/>
      <c r="M1026" s="449"/>
      <c r="N1026" s="76"/>
    </row>
    <row r="1027" spans="2:14" ht="13.5" thickBot="1" x14ac:dyDescent="0.25">
      <c r="B1027" s="77"/>
      <c r="C1027" s="80" t="str">
        <f>IF(E1023&lt;&gt;"Yes","End date","Date of last event")</f>
        <v>End date</v>
      </c>
      <c r="D1027" s="80"/>
      <c r="E1027" s="404"/>
      <c r="F1027" s="76"/>
      <c r="H1027" s="76"/>
      <c r="I1027" s="102" t="str">
        <f t="shared" si="152"/>
        <v>Information needed</v>
      </c>
      <c r="J1027" s="81"/>
      <c r="L1027" s="76"/>
      <c r="M1027" s="449"/>
      <c r="N1027" s="76"/>
    </row>
    <row r="1028" spans="2:14" ht="13.5" thickBot="1" x14ac:dyDescent="0.25">
      <c r="B1028" s="77"/>
      <c r="C1028" s="80"/>
      <c r="D1028" s="80"/>
      <c r="E1028" s="397"/>
      <c r="F1028" s="76"/>
      <c r="H1028" s="76"/>
      <c r="I1028" s="102"/>
      <c r="J1028" s="81"/>
      <c r="L1028" s="76"/>
      <c r="M1028" s="449"/>
      <c r="N1028" s="76"/>
    </row>
    <row r="1029" spans="2:14" x14ac:dyDescent="0.2">
      <c r="B1029" s="77"/>
      <c r="C1029" s="80" t="s">
        <v>60</v>
      </c>
      <c r="D1029" s="80"/>
      <c r="E1029" s="398"/>
      <c r="F1029" s="76"/>
      <c r="H1029" s="76"/>
      <c r="I1029" s="102" t="str">
        <f t="shared" ref="I1029" si="153">IF(OR($E$1021="Cancelled",$E$1021="Postponed, see Future Events for info",E1029&lt;&gt;""), "", "Information needed")</f>
        <v>Information needed</v>
      </c>
      <c r="J1029" s="81"/>
      <c r="L1029" s="76"/>
      <c r="M1029" s="449"/>
      <c r="N1029" s="76"/>
    </row>
    <row r="1030" spans="2:14" ht="13.5" thickBot="1" x14ac:dyDescent="0.25">
      <c r="B1030" s="77"/>
      <c r="C1030" s="80" t="s">
        <v>81</v>
      </c>
      <c r="D1030" s="80"/>
      <c r="E1030" s="400"/>
      <c r="F1030" s="76"/>
      <c r="H1030" s="76"/>
      <c r="I1030" s="106" t="str">
        <f>IF(OR($E$1021="Cancelled",$E$1021="Postponed, see Future Events for info",E1030&lt;&gt;""), "", "Optional")</f>
        <v>Optional</v>
      </c>
      <c r="J1030" s="81"/>
      <c r="L1030" s="76"/>
      <c r="M1030" s="475" t="s">
        <v>417</v>
      </c>
      <c r="N1030" s="76"/>
    </row>
    <row r="1031" spans="2:14" ht="13.5" thickBot="1" x14ac:dyDescent="0.25">
      <c r="B1031" s="77"/>
      <c r="C1031" s="80"/>
      <c r="D1031" s="80"/>
      <c r="E1031" s="397"/>
      <c r="F1031" s="76"/>
      <c r="H1031" s="76"/>
      <c r="I1031" s="102"/>
      <c r="J1031" s="81"/>
      <c r="L1031" s="76"/>
      <c r="M1031" s="475"/>
      <c r="N1031" s="76"/>
    </row>
    <row r="1032" spans="2:14" ht="12.75" customHeight="1" x14ac:dyDescent="0.2">
      <c r="B1032" s="77"/>
      <c r="C1032" s="80" t="s">
        <v>61</v>
      </c>
      <c r="D1032" s="80"/>
      <c r="E1032" s="398"/>
      <c r="F1032" s="76"/>
      <c r="H1032" s="76"/>
      <c r="I1032" s="102" t="str">
        <f t="shared" ref="I1032" si="154">IF(OR($E$1021="Cancelled",$E$1021="Postponed, see Future Events for info",E1032&lt;&gt;""), "", "Information needed")</f>
        <v>Information needed</v>
      </c>
      <c r="J1032" s="81"/>
      <c r="L1032" s="76"/>
      <c r="M1032" s="476" t="s">
        <v>485</v>
      </c>
      <c r="N1032" s="76"/>
    </row>
    <row r="1033" spans="2:14" ht="13.5" thickBot="1" x14ac:dyDescent="0.25">
      <c r="B1033" s="77"/>
      <c r="C1033" s="80" t="s">
        <v>82</v>
      </c>
      <c r="D1033" s="80"/>
      <c r="E1033" s="400"/>
      <c r="F1033" s="76"/>
      <c r="H1033" s="76"/>
      <c r="I1033" s="106" t="str">
        <f>IF(OR($E$1021="Cancelled",$E$1021="Postponed, see Future Events for info",E1033&lt;&gt;""), "", "Optional")</f>
        <v>Optional</v>
      </c>
      <c r="J1033" s="81"/>
      <c r="L1033" s="76"/>
      <c r="M1033" s="476"/>
      <c r="N1033" s="76"/>
    </row>
    <row r="1034" spans="2:14" ht="13.5" thickBot="1" x14ac:dyDescent="0.25">
      <c r="B1034" s="77"/>
      <c r="C1034" s="80"/>
      <c r="D1034" s="80"/>
      <c r="E1034" s="397"/>
      <c r="F1034" s="76"/>
      <c r="H1034" s="76"/>
      <c r="I1034" s="102"/>
      <c r="J1034" s="81"/>
      <c r="L1034" s="76"/>
      <c r="M1034" s="476"/>
      <c r="N1034" s="76"/>
    </row>
    <row r="1035" spans="2:14" ht="13.5" thickBot="1" x14ac:dyDescent="0.25">
      <c r="B1035" s="77"/>
      <c r="C1035" s="80" t="str">
        <f>IF(E1023&lt;&gt;"Yes","Number of attendees (approx.)","Number of attendees (average number per event)")</f>
        <v>Number of attendees (approx.)</v>
      </c>
      <c r="D1035" s="80"/>
      <c r="E1035" s="401"/>
      <c r="F1035" s="76"/>
      <c r="H1035" s="76"/>
      <c r="I1035" s="102" t="str">
        <f t="shared" ref="I1035" si="155">IF(OR($E$1021="Cancelled",$E$1021="Postponed, see Future Events for info",E1035&lt;&gt;""), "", "Information needed")</f>
        <v>Information needed</v>
      </c>
      <c r="J1035" s="81"/>
      <c r="L1035" s="76"/>
      <c r="M1035" s="476"/>
      <c r="N1035" s="76"/>
    </row>
    <row r="1036" spans="2:14" ht="13.5" thickBot="1" x14ac:dyDescent="0.25">
      <c r="B1036" s="77"/>
      <c r="C1036" s="80"/>
      <c r="D1036" s="80"/>
      <c r="E1036" s="405"/>
      <c r="F1036" s="76"/>
      <c r="H1036" s="76"/>
      <c r="I1036" s="102"/>
      <c r="J1036" s="81"/>
      <c r="L1036" s="76"/>
      <c r="M1036" s="476"/>
      <c r="N1036" s="76"/>
    </row>
    <row r="1037" spans="2:14" ht="39" thickBot="1" x14ac:dyDescent="0.25">
      <c r="B1037" s="77"/>
      <c r="C1037" s="344" t="s">
        <v>468</v>
      </c>
      <c r="D1037" s="80"/>
      <c r="E1037" s="241"/>
      <c r="F1037" s="76"/>
      <c r="H1037" s="76"/>
      <c r="I1037" s="106" t="str">
        <f>IF(OR($E$1021="Cancelled",$E$1021="Postponed, see Future Events for info",E1037&lt;&gt;""), "", "Optional")</f>
        <v>Optional</v>
      </c>
      <c r="J1037" s="81"/>
      <c r="L1037" s="76"/>
      <c r="M1037" s="476"/>
      <c r="N1037" s="76"/>
    </row>
    <row r="1038" spans="2:14" x14ac:dyDescent="0.2">
      <c r="B1038" s="77"/>
      <c r="C1038" s="80"/>
      <c r="D1038" s="80"/>
      <c r="E1038" s="402"/>
      <c r="F1038" s="76"/>
      <c r="H1038" s="76"/>
      <c r="I1038" s="102"/>
      <c r="J1038" s="81"/>
      <c r="L1038" s="76"/>
      <c r="M1038" s="180"/>
      <c r="N1038" s="76"/>
    </row>
    <row r="1039" spans="2:14" ht="18" x14ac:dyDescent="0.25">
      <c r="B1039" s="77"/>
      <c r="C1039" s="238" t="s">
        <v>140</v>
      </c>
      <c r="D1039" s="80"/>
      <c r="E1039" s="237"/>
      <c r="F1039" s="76"/>
      <c r="H1039" s="76"/>
      <c r="I1039" s="102"/>
      <c r="J1039" s="81"/>
      <c r="L1039" s="76"/>
      <c r="M1039" s="240" t="s">
        <v>140</v>
      </c>
      <c r="N1039" s="76"/>
    </row>
    <row r="1040" spans="2:14" ht="13.5" thickBot="1" x14ac:dyDescent="0.25">
      <c r="B1040" s="77"/>
      <c r="C1040" s="83"/>
      <c r="D1040" s="80"/>
      <c r="E1040" s="406"/>
      <c r="F1040" s="76"/>
      <c r="H1040" s="76"/>
      <c r="I1040" s="102"/>
      <c r="J1040" s="81"/>
      <c r="L1040" s="76"/>
      <c r="M1040" s="78"/>
      <c r="N1040" s="76"/>
    </row>
    <row r="1041" spans="1:14" x14ac:dyDescent="0.2">
      <c r="B1041" s="77"/>
      <c r="C1041" s="416" t="s">
        <v>466</v>
      </c>
      <c r="D1041" s="416"/>
      <c r="E1041" s="398"/>
      <c r="F1041" s="76"/>
      <c r="H1041" s="76"/>
      <c r="I1041" s="102" t="str">
        <f>IF(OR(E1021="Postponed, see Future Events for info",E1041&lt;&gt;""), "", "Information needed")</f>
        <v>Information needed</v>
      </c>
      <c r="J1041" s="81"/>
      <c r="L1041" s="76"/>
      <c r="M1041" s="476" t="s">
        <v>342</v>
      </c>
      <c r="N1041" s="76"/>
    </row>
    <row r="1042" spans="1:14" ht="13.5" thickBot="1" x14ac:dyDescent="0.25">
      <c r="B1042" s="77"/>
      <c r="C1042" s="416" t="s">
        <v>345</v>
      </c>
      <c r="D1042" s="416"/>
      <c r="E1042" s="400"/>
      <c r="F1042" s="76"/>
      <c r="H1042" s="76"/>
      <c r="I1042" s="102" t="str">
        <f>IF(OR(E1021="Cancelled",E1021="Postponed, see Future Events for info",E1042&lt;&gt;""), "", "Information needed")</f>
        <v>Information needed</v>
      </c>
      <c r="J1042" s="85"/>
      <c r="L1042" s="76"/>
      <c r="M1042" s="476"/>
      <c r="N1042" s="76"/>
    </row>
    <row r="1043" spans="1:14" ht="13.5" thickBot="1" x14ac:dyDescent="0.25">
      <c r="B1043" s="77"/>
      <c r="C1043" s="416"/>
      <c r="D1043" s="416"/>
      <c r="E1043" s="402"/>
      <c r="F1043" s="84"/>
      <c r="G1043" s="208"/>
      <c r="H1043" s="84"/>
      <c r="I1043" s="102"/>
      <c r="J1043" s="81"/>
      <c r="L1043" s="76"/>
      <c r="M1043" s="476"/>
      <c r="N1043" s="76"/>
    </row>
    <row r="1044" spans="1:14" x14ac:dyDescent="0.2">
      <c r="B1044" s="77"/>
      <c r="C1044" s="416" t="s">
        <v>122</v>
      </c>
      <c r="D1044" s="416"/>
      <c r="E1044" s="407"/>
      <c r="F1044" s="76"/>
      <c r="H1044" s="76"/>
      <c r="I1044" s="102" t="str">
        <f>IF(OR(E1021="Postponed, see Future Events for info",E1044&lt;&gt;""), "", "Information needed")</f>
        <v>Information needed</v>
      </c>
      <c r="J1044" s="81"/>
      <c r="L1044" s="76"/>
      <c r="M1044" s="476"/>
      <c r="N1044" s="76"/>
    </row>
    <row r="1045" spans="1:14" ht="13.5" thickBot="1" x14ac:dyDescent="0.25">
      <c r="B1045" s="77"/>
      <c r="C1045" s="83" t="str">
        <f>IF(E1044&lt;&gt;"Yes","","Was the contract reviewed by the RSC Legal team?")</f>
        <v/>
      </c>
      <c r="D1045" s="83"/>
      <c r="E1045" s="242"/>
      <c r="F1045" s="76"/>
      <c r="H1045" s="76"/>
      <c r="I1045" s="102" t="str">
        <f>IF(AND(C1045&lt;&gt;"",E1045=""), "Information needed","")</f>
        <v/>
      </c>
      <c r="J1045" s="81"/>
      <c r="L1045" s="76"/>
      <c r="M1045" s="476"/>
      <c r="N1045" s="76"/>
    </row>
    <row r="1046" spans="1:14" ht="13.5" thickBot="1" x14ac:dyDescent="0.25">
      <c r="B1046" s="77"/>
      <c r="C1046" s="76"/>
      <c r="D1046" s="76"/>
      <c r="E1046" s="402"/>
      <c r="F1046" s="76"/>
      <c r="H1046" s="76"/>
      <c r="I1046" s="102"/>
      <c r="J1046" s="81"/>
      <c r="L1046" s="76"/>
      <c r="M1046" s="476"/>
      <c r="N1046" s="76"/>
    </row>
    <row r="1047" spans="1:14" ht="13.5" thickBot="1" x14ac:dyDescent="0.25">
      <c r="B1047" s="77"/>
      <c r="C1047" s="416" t="s">
        <v>123</v>
      </c>
      <c r="D1047" s="416"/>
      <c r="E1047" s="401"/>
      <c r="F1047" s="76"/>
      <c r="H1047" s="76"/>
      <c r="I1047" s="102" t="str">
        <f t="shared" ref="I1047" si="156">IF(OR($E$1021="Cancelled",$E$1021="Postponed, see Future Events for info",E1047&lt;&gt;""), "", "Information needed")</f>
        <v>Information needed</v>
      </c>
      <c r="J1047" s="81"/>
      <c r="L1047" s="76"/>
      <c r="M1047" s="476"/>
      <c r="N1047" s="76"/>
    </row>
    <row r="1048" spans="1:14" ht="13.5" thickBot="1" x14ac:dyDescent="0.25">
      <c r="B1048" s="77"/>
      <c r="C1048" s="82"/>
      <c r="D1048" s="82"/>
      <c r="E1048" s="402"/>
      <c r="F1048" s="76"/>
      <c r="H1048" s="76"/>
      <c r="I1048" s="102"/>
      <c r="J1048" s="81"/>
      <c r="L1048" s="76"/>
      <c r="M1048" s="476"/>
      <c r="N1048" s="76"/>
    </row>
    <row r="1049" spans="1:14" x14ac:dyDescent="0.2">
      <c r="B1049" s="77"/>
      <c r="C1049" s="416" t="s">
        <v>126</v>
      </c>
      <c r="D1049" s="416"/>
      <c r="E1049" s="398"/>
      <c r="F1049" s="76"/>
      <c r="H1049" s="76"/>
      <c r="I1049" s="102" t="str">
        <f t="shared" ref="I1049" si="157">IF(OR($E$1021="Cancelled",$E$1021="Postponed, see Future Events for info",E1049&lt;&gt;""), "", "Information needed")</f>
        <v>Information needed</v>
      </c>
      <c r="J1049" s="81"/>
      <c r="L1049" s="76"/>
      <c r="M1049" s="181"/>
      <c r="N1049" s="76"/>
    </row>
    <row r="1050" spans="1:14" ht="25.5" customHeight="1" thickBot="1" x14ac:dyDescent="0.25">
      <c r="B1050" s="77"/>
      <c r="C1050" s="83" t="str">
        <f>IF(E1049&lt;&gt;"Yes","","Please provide details.")</f>
        <v/>
      </c>
      <c r="D1050" s="83"/>
      <c r="E1050" s="243"/>
      <c r="F1050" s="76"/>
      <c r="H1050" s="76"/>
      <c r="I1050" s="102" t="str">
        <f>IF(AND(C1050&lt;&gt;"",E1050=""),"Information needed","")</f>
        <v/>
      </c>
      <c r="J1050" s="81"/>
      <c r="L1050" s="76"/>
      <c r="M1050" s="152" t="s">
        <v>141</v>
      </c>
      <c r="N1050" s="76"/>
    </row>
    <row r="1051" spans="1:14" x14ac:dyDescent="0.2">
      <c r="B1051" s="77"/>
      <c r="C1051" s="78"/>
      <c r="D1051" s="78"/>
      <c r="E1051" s="397"/>
      <c r="F1051" s="76"/>
      <c r="H1051" s="76"/>
      <c r="I1051" s="102"/>
      <c r="J1051" s="81"/>
      <c r="L1051" s="76"/>
      <c r="M1051" s="76"/>
      <c r="N1051" s="76"/>
    </row>
    <row r="1052" spans="1:14" ht="18" x14ac:dyDescent="0.2">
      <c r="B1052" s="77"/>
      <c r="C1052" s="240" t="s">
        <v>63</v>
      </c>
      <c r="D1052" s="240"/>
      <c r="E1052" s="240"/>
      <c r="F1052" s="78"/>
      <c r="G1052" s="70"/>
      <c r="H1052" s="78"/>
      <c r="I1052" s="102"/>
      <c r="J1052" s="89"/>
      <c r="L1052" s="87"/>
      <c r="M1052" s="240" t="s">
        <v>63</v>
      </c>
      <c r="N1052" s="87"/>
    </row>
    <row r="1053" spans="1:14" ht="13.5" customHeight="1" thickBot="1" x14ac:dyDescent="0.25">
      <c r="B1053" s="77"/>
      <c r="C1053" s="76"/>
      <c r="D1053" s="76"/>
      <c r="E1053" s="408"/>
      <c r="F1053" s="76"/>
      <c r="H1053" s="76"/>
      <c r="I1053" s="102"/>
      <c r="J1053" s="81"/>
      <c r="L1053" s="76"/>
      <c r="M1053" s="476" t="s">
        <v>467</v>
      </c>
      <c r="N1053" s="76"/>
    </row>
    <row r="1054" spans="1:14" x14ac:dyDescent="0.2">
      <c r="B1054" s="77"/>
      <c r="C1054" s="78" t="s">
        <v>71</v>
      </c>
      <c r="D1054" s="78"/>
      <c r="E1054" s="409"/>
      <c r="F1054" s="76"/>
      <c r="H1054" s="76"/>
      <c r="I1054" s="102" t="str">
        <f t="shared" ref="I1054" si="158">IF(OR($E$1021="Cancelled",$E$1021="Postponed, see Future Events for info",E1054&lt;&gt;""), "", "Information needed")</f>
        <v>Information needed</v>
      </c>
      <c r="J1054" s="81"/>
      <c r="L1054" s="76"/>
      <c r="M1054" s="476"/>
      <c r="N1054" s="76"/>
    </row>
    <row r="1055" spans="1:14" ht="13.5" thickBot="1" x14ac:dyDescent="0.25">
      <c r="A1055" s="340"/>
      <c r="B1055" s="77"/>
      <c r="C1055" s="418" t="str">
        <f>IF(E1054&lt;&gt;"Red","","Did you submit a declaration form for your red risk assessment?")</f>
        <v/>
      </c>
      <c r="D1055" s="83"/>
      <c r="E1055" s="243"/>
      <c r="F1055" s="76"/>
      <c r="H1055" s="76"/>
      <c r="I1055" s="102" t="str">
        <f>IF(AND(C1055&lt;&gt;"",E1055=""), "Information needed","")</f>
        <v/>
      </c>
      <c r="J1055" s="81"/>
      <c r="K1055" s="340"/>
      <c r="L1055" s="76"/>
      <c r="M1055" s="476"/>
      <c r="N1055" s="76"/>
    </row>
    <row r="1056" spans="1:14" ht="13.5" thickBot="1" x14ac:dyDescent="0.25">
      <c r="B1056" s="77"/>
      <c r="C1056" s="78"/>
      <c r="D1056" s="78"/>
      <c r="E1056" s="397"/>
      <c r="F1056" s="76"/>
      <c r="H1056" s="76"/>
      <c r="I1056" s="102"/>
      <c r="J1056" s="81"/>
      <c r="L1056" s="76"/>
      <c r="M1056" s="476"/>
      <c r="N1056" s="76"/>
    </row>
    <row r="1057" spans="2:14" x14ac:dyDescent="0.2">
      <c r="B1057" s="77"/>
      <c r="C1057" s="78" t="s">
        <v>255</v>
      </c>
      <c r="D1057" s="78"/>
      <c r="E1057" s="410"/>
      <c r="F1057" s="76"/>
      <c r="H1057" s="76"/>
      <c r="I1057" s="102" t="str">
        <f t="shared" ref="I1057" si="159">IF(OR($E$1021="Cancelled",$E$1021="Postponed, see Future Events for info",E1057&lt;&gt;""), "", "Information needed")</f>
        <v>Information needed</v>
      </c>
      <c r="J1057" s="81"/>
      <c r="L1057" s="76"/>
      <c r="M1057" s="476"/>
      <c r="N1057" s="88"/>
    </row>
    <row r="1058" spans="2:14" ht="13.5" thickBot="1" x14ac:dyDescent="0.25">
      <c r="B1058" s="77"/>
      <c r="C1058" s="419" t="str">
        <f>IF(E1057&lt;&gt;"Yes","","Did your event comply with Rule 8.3 of the member network rules?")</f>
        <v/>
      </c>
      <c r="D1058" s="83"/>
      <c r="E1058" s="243"/>
      <c r="F1058" s="76"/>
      <c r="H1058" s="76"/>
      <c r="I1058" s="102" t="str">
        <f>IF(AND(C1058&lt;&gt;"",E1058=""), "Information needed","")</f>
        <v/>
      </c>
      <c r="J1058" s="81"/>
      <c r="L1058" s="76"/>
      <c r="M1058" s="476"/>
      <c r="N1058" s="88"/>
    </row>
    <row r="1059" spans="2:14" ht="13.5" thickBot="1" x14ac:dyDescent="0.25">
      <c r="B1059" s="77"/>
      <c r="C1059" s="83"/>
      <c r="D1059" s="83"/>
      <c r="E1059" s="411"/>
      <c r="F1059" s="76"/>
      <c r="H1059" s="76"/>
      <c r="I1059" s="102"/>
      <c r="J1059" s="81"/>
      <c r="L1059" s="76"/>
      <c r="M1059" s="476"/>
      <c r="N1059" s="88"/>
    </row>
    <row r="1060" spans="2:14" ht="31.5" customHeight="1" thickBot="1" x14ac:dyDescent="0.25">
      <c r="B1060" s="77"/>
      <c r="C1060" s="100" t="s">
        <v>197</v>
      </c>
      <c r="D1060" s="100"/>
      <c r="E1060" s="241"/>
      <c r="F1060" s="76"/>
      <c r="H1060" s="76"/>
      <c r="I1060" s="106" t="str">
        <f>IF(OR($E$1021="Cancelled",$E$1021="Postponed, see Future Events for info",E1060&lt;&gt;""), "", "Optional")</f>
        <v>Optional</v>
      </c>
      <c r="J1060" s="81"/>
      <c r="L1060" s="76"/>
      <c r="M1060" s="152" t="s">
        <v>254</v>
      </c>
      <c r="N1060" s="88"/>
    </row>
    <row r="1061" spans="2:14" x14ac:dyDescent="0.2">
      <c r="B1061" s="77"/>
      <c r="C1061" s="76"/>
      <c r="D1061" s="76"/>
      <c r="E1061" s="411"/>
      <c r="F1061" s="76"/>
      <c r="H1061" s="76"/>
      <c r="I1061" s="102"/>
      <c r="J1061" s="81"/>
      <c r="L1061" s="76"/>
      <c r="M1061" s="99"/>
      <c r="N1061" s="76"/>
    </row>
    <row r="1062" spans="2:14" ht="18" x14ac:dyDescent="0.25">
      <c r="B1062" s="77"/>
      <c r="C1062" s="238" t="s">
        <v>72</v>
      </c>
      <c r="D1062" s="238"/>
      <c r="E1062" s="238"/>
      <c r="F1062" s="76"/>
      <c r="H1062" s="76"/>
      <c r="I1062" s="102"/>
      <c r="J1062" s="81"/>
      <c r="L1062" s="76"/>
      <c r="M1062" s="240" t="s">
        <v>72</v>
      </c>
      <c r="N1062" s="76"/>
    </row>
    <row r="1063" spans="2:14" x14ac:dyDescent="0.2">
      <c r="B1063" s="77"/>
      <c r="C1063" s="78"/>
      <c r="D1063" s="78"/>
      <c r="E1063" s="397"/>
      <c r="F1063" s="76"/>
      <c r="H1063" s="76"/>
      <c r="I1063" s="102"/>
      <c r="J1063" s="81"/>
      <c r="L1063" s="76"/>
      <c r="M1063" s="476" t="s">
        <v>243</v>
      </c>
      <c r="N1063" s="76"/>
    </row>
    <row r="1064" spans="2:14" ht="13.5" thickBot="1" x14ac:dyDescent="0.25">
      <c r="B1064" s="77"/>
      <c r="C1064" s="78" t="s">
        <v>388</v>
      </c>
      <c r="D1064" s="78"/>
      <c r="E1064" s="397"/>
      <c r="F1064" s="76"/>
      <c r="H1064" s="76"/>
      <c r="I1064" s="102"/>
      <c r="J1064" s="81"/>
      <c r="L1064" s="76"/>
      <c r="M1064" s="476"/>
      <c r="N1064" s="76"/>
    </row>
    <row r="1065" spans="2:14" x14ac:dyDescent="0.2">
      <c r="B1065" s="77"/>
      <c r="C1065" s="153" t="s">
        <v>77</v>
      </c>
      <c r="D1065" s="153"/>
      <c r="E1065" s="398"/>
      <c r="F1065" s="76"/>
      <c r="H1065" s="76"/>
      <c r="I1065" s="102" t="str">
        <f t="shared" ref="I1065:I1068" si="160">IF(OR($E$1021="Cancelled",$E$1021="Postponed, see Future Events for info",E1065&lt;&gt;""), "", "Information needed")</f>
        <v>Information needed</v>
      </c>
      <c r="J1065" s="81"/>
      <c r="L1065" s="76"/>
      <c r="M1065" s="476"/>
      <c r="N1065" s="76"/>
    </row>
    <row r="1066" spans="2:14" x14ac:dyDescent="0.2">
      <c r="B1066" s="77"/>
      <c r="C1066" s="153" t="s">
        <v>78</v>
      </c>
      <c r="D1066" s="153"/>
      <c r="E1066" s="412"/>
      <c r="F1066" s="76"/>
      <c r="H1066" s="76"/>
      <c r="I1066" s="102" t="str">
        <f t="shared" si="160"/>
        <v>Information needed</v>
      </c>
      <c r="J1066" s="81"/>
      <c r="L1066" s="76"/>
      <c r="M1066" s="476"/>
      <c r="N1066" s="76"/>
    </row>
    <row r="1067" spans="2:14" x14ac:dyDescent="0.2">
      <c r="B1067" s="77"/>
      <c r="C1067" s="153" t="s">
        <v>80</v>
      </c>
      <c r="D1067" s="153"/>
      <c r="E1067" s="399"/>
      <c r="F1067" s="76"/>
      <c r="H1067" s="76"/>
      <c r="I1067" s="102" t="str">
        <f t="shared" si="160"/>
        <v>Information needed</v>
      </c>
      <c r="J1067" s="81"/>
      <c r="L1067" s="76"/>
      <c r="M1067" s="476"/>
      <c r="N1067" s="76"/>
    </row>
    <row r="1068" spans="2:14" ht="13.5" thickBot="1" x14ac:dyDescent="0.25">
      <c r="B1068" s="77"/>
      <c r="C1068" s="153" t="s">
        <v>79</v>
      </c>
      <c r="D1068" s="153"/>
      <c r="E1068" s="400"/>
      <c r="F1068" s="76"/>
      <c r="H1068" s="76"/>
      <c r="I1068" s="102" t="str">
        <f t="shared" si="160"/>
        <v>Information needed</v>
      </c>
      <c r="J1068" s="81"/>
      <c r="L1068" s="76"/>
      <c r="M1068" s="476"/>
      <c r="N1068" s="76"/>
    </row>
    <row r="1069" spans="2:14" ht="13.5" thickBot="1" x14ac:dyDescent="0.25">
      <c r="B1069" s="77"/>
      <c r="C1069" s="79"/>
      <c r="D1069" s="79"/>
      <c r="E1069" s="397"/>
      <c r="F1069" s="76"/>
      <c r="H1069" s="76"/>
      <c r="I1069" s="102"/>
      <c r="J1069" s="81"/>
      <c r="L1069" s="76"/>
      <c r="M1069" s="476"/>
      <c r="N1069" s="76"/>
    </row>
    <row r="1070" spans="2:14" x14ac:dyDescent="0.2">
      <c r="B1070" s="77"/>
      <c r="C1070" s="101" t="s">
        <v>73</v>
      </c>
      <c r="D1070" s="101"/>
      <c r="E1070" s="398"/>
      <c r="F1070" s="76"/>
      <c r="H1070" s="76"/>
      <c r="I1070" s="102" t="str">
        <f>IF(OR($E$1021="Cancelled",$E$1021="Postponed, see Future Events for info",E1070&lt;&gt;""), "", "Information needed")</f>
        <v>Information needed</v>
      </c>
      <c r="J1070" s="81"/>
      <c r="L1070" s="76"/>
      <c r="M1070" s="476"/>
      <c r="N1070" s="76"/>
    </row>
    <row r="1071" spans="2:14" ht="65.25" customHeight="1" thickBot="1" x14ac:dyDescent="0.25">
      <c r="B1071" s="77"/>
      <c r="C1071" s="83" t="str">
        <f>IF(E1070&lt;&gt;"Yes","","Please provide details here")</f>
        <v/>
      </c>
      <c r="D1071" s="83"/>
      <c r="E1071" s="242"/>
      <c r="F1071" s="130"/>
      <c r="G1071" s="127"/>
      <c r="H1071" s="130"/>
      <c r="I1071" s="102" t="str">
        <f>IF(AND(C1071&lt;&gt;"",E1071=""), "Information needed","")</f>
        <v/>
      </c>
      <c r="J1071" s="150"/>
      <c r="L1071" s="76"/>
      <c r="M1071" s="476"/>
      <c r="N1071" s="76"/>
    </row>
    <row r="1072" spans="2:14" ht="13.5" thickBot="1" x14ac:dyDescent="0.25">
      <c r="B1072" s="77"/>
      <c r="C1072" s="78"/>
      <c r="D1072" s="78"/>
      <c r="E1072" s="378"/>
      <c r="F1072" s="76"/>
      <c r="H1072" s="76"/>
      <c r="I1072" s="102"/>
      <c r="J1072" s="81"/>
      <c r="L1072" s="76"/>
      <c r="M1072" s="476"/>
      <c r="N1072" s="76"/>
    </row>
    <row r="1073" spans="1:14" ht="57.75" customHeight="1" thickBot="1" x14ac:dyDescent="0.25">
      <c r="B1073" s="77"/>
      <c r="C1073" s="100" t="s">
        <v>83</v>
      </c>
      <c r="D1073" s="100"/>
      <c r="E1073" s="241"/>
      <c r="F1073" s="76"/>
      <c r="H1073" s="76"/>
      <c r="I1073" s="106" t="str">
        <f>IF(OR($E$1021="Cancelled",$E$1021="Postponed, see Future Events for info",E1073&lt;&gt;""), "", "Optional")</f>
        <v>Optional</v>
      </c>
      <c r="J1073" s="81"/>
      <c r="L1073" s="76"/>
      <c r="M1073" s="152" t="s">
        <v>118</v>
      </c>
      <c r="N1073" s="76"/>
    </row>
    <row r="1074" spans="1:14" x14ac:dyDescent="0.2">
      <c r="B1074" s="77"/>
      <c r="C1074" s="78"/>
      <c r="D1074" s="78"/>
      <c r="E1074" s="397"/>
      <c r="F1074" s="76"/>
      <c r="H1074" s="76"/>
      <c r="I1074" s="102"/>
      <c r="J1074" s="81"/>
      <c r="L1074" s="76"/>
      <c r="M1074" s="78"/>
      <c r="N1074" s="76"/>
    </row>
    <row r="1075" spans="1:14" ht="13.5" thickBot="1" x14ac:dyDescent="0.25">
      <c r="C1075" s="71"/>
      <c r="D1075" s="95"/>
      <c r="I1075" s="105"/>
      <c r="J1075" s="92"/>
      <c r="M1075" s="71"/>
    </row>
    <row r="1076" spans="1:14" s="172" customFormat="1" ht="21.75" customHeight="1" thickBot="1" x14ac:dyDescent="0.25">
      <c r="C1076" s="166" t="s">
        <v>420</v>
      </c>
      <c r="D1076" s="247"/>
      <c r="E1076" s="414" t="s">
        <v>436</v>
      </c>
      <c r="I1076" s="170"/>
      <c r="M1076" s="166" t="s">
        <v>271</v>
      </c>
    </row>
    <row r="1077" spans="1:14" x14ac:dyDescent="0.2">
      <c r="C1077" s="96"/>
      <c r="D1077" s="96"/>
      <c r="M1077" s="96"/>
    </row>
    <row r="1079" spans="1:14" x14ac:dyDescent="0.2">
      <c r="B1079" s="77"/>
      <c r="C1079" s="78"/>
      <c r="D1079" s="78"/>
      <c r="E1079" s="397"/>
      <c r="F1079" s="76"/>
      <c r="H1079" s="76"/>
      <c r="I1079" s="103"/>
      <c r="J1079" s="76"/>
      <c r="L1079" s="76"/>
      <c r="M1079" s="78"/>
      <c r="N1079" s="76"/>
    </row>
    <row r="1080" spans="1:14" ht="30.75" x14ac:dyDescent="0.2">
      <c r="A1080" s="339">
        <v>17</v>
      </c>
      <c r="B1080" s="74"/>
      <c r="C1080" s="248" t="s">
        <v>360</v>
      </c>
      <c r="D1080" s="248"/>
      <c r="E1080" s="248"/>
      <c r="F1080" s="249"/>
      <c r="G1080" s="72"/>
      <c r="H1080" s="73"/>
      <c r="I1080" s="236" t="str">
        <f>IF(COUNTIF(I1084:I1140,"Information needed")&lt;1,"Complete","Incomplete")</f>
        <v>Incomplete</v>
      </c>
      <c r="J1080" s="91"/>
      <c r="K1080" s="339">
        <v>17</v>
      </c>
      <c r="L1080" s="73"/>
      <c r="M1080" s="175" t="s">
        <v>284</v>
      </c>
      <c r="N1080" s="73"/>
    </row>
    <row r="1081" spans="1:14" x14ac:dyDescent="0.2">
      <c r="B1081" s="77"/>
      <c r="C1081" s="78"/>
      <c r="D1081" s="78"/>
      <c r="E1081" s="397"/>
      <c r="F1081" s="76"/>
      <c r="H1081" s="76"/>
      <c r="I1081" s="103"/>
      <c r="J1081" s="76"/>
      <c r="L1081" s="76"/>
      <c r="M1081" s="78"/>
      <c r="N1081" s="76"/>
    </row>
    <row r="1082" spans="1:14" ht="18" x14ac:dyDescent="0.25">
      <c r="B1082" s="77"/>
      <c r="C1082" s="238" t="s">
        <v>70</v>
      </c>
      <c r="D1082" s="238"/>
      <c r="E1082" s="237"/>
      <c r="F1082" s="76"/>
      <c r="H1082" s="76"/>
      <c r="I1082" s="103"/>
      <c r="J1082" s="76"/>
      <c r="L1082" s="76"/>
      <c r="M1082" s="239" t="s">
        <v>340</v>
      </c>
      <c r="N1082" s="76"/>
    </row>
    <row r="1083" spans="1:14" ht="13.5" thickBot="1" x14ac:dyDescent="0.25">
      <c r="B1083" s="77"/>
      <c r="C1083" s="78"/>
      <c r="D1083" s="78"/>
      <c r="E1083" s="397"/>
      <c r="F1083" s="76"/>
      <c r="H1083" s="76"/>
      <c r="I1083" s="103"/>
      <c r="J1083" s="76"/>
      <c r="L1083" s="76"/>
      <c r="M1083" s="180"/>
      <c r="N1083" s="76"/>
    </row>
    <row r="1084" spans="1:14" x14ac:dyDescent="0.2">
      <c r="B1084" s="77"/>
      <c r="C1084" s="80" t="s">
        <v>15</v>
      </c>
      <c r="D1084" s="80"/>
      <c r="E1084" s="398"/>
      <c r="F1084" s="76"/>
      <c r="H1084" s="76"/>
      <c r="I1084" s="102" t="str">
        <f t="shared" ref="I1084:I1088" si="161">IF(OR($E$1088="Cancelled",$E$1088="Postponed, see Future Events for info",E1084&lt;&gt;""), "", "Information needed")</f>
        <v>Information needed</v>
      </c>
      <c r="J1084" s="81"/>
      <c r="L1084" s="76"/>
      <c r="M1084" s="476" t="s">
        <v>344</v>
      </c>
      <c r="N1084" s="76"/>
    </row>
    <row r="1085" spans="1:14" x14ac:dyDescent="0.2">
      <c r="B1085" s="77"/>
      <c r="C1085" s="80" t="s">
        <v>53</v>
      </c>
      <c r="D1085" s="80"/>
      <c r="E1085" s="399"/>
      <c r="F1085" s="76"/>
      <c r="H1085" s="76"/>
      <c r="I1085" s="102" t="str">
        <f t="shared" si="161"/>
        <v>Information needed</v>
      </c>
      <c r="J1085" s="81"/>
      <c r="L1085" s="76"/>
      <c r="M1085" s="476"/>
      <c r="N1085" s="76"/>
    </row>
    <row r="1086" spans="1:14" ht="13.5" thickBot="1" x14ac:dyDescent="0.25">
      <c r="B1086" s="77"/>
      <c r="C1086" s="80" t="s">
        <v>119</v>
      </c>
      <c r="D1086" s="80"/>
      <c r="E1086" s="400"/>
      <c r="F1086" s="76"/>
      <c r="H1086" s="76"/>
      <c r="I1086" s="102" t="str">
        <f t="shared" si="161"/>
        <v>Information needed</v>
      </c>
      <c r="J1086" s="81"/>
      <c r="L1086" s="76"/>
      <c r="M1086" s="476"/>
      <c r="N1086" s="76"/>
    </row>
    <row r="1087" spans="1:14" ht="13.5" thickBot="1" x14ac:dyDescent="0.25">
      <c r="B1087" s="77"/>
      <c r="C1087" s="80"/>
      <c r="D1087" s="80"/>
      <c r="E1087" s="397"/>
      <c r="F1087" s="76"/>
      <c r="H1087" s="76"/>
      <c r="I1087" s="102"/>
      <c r="J1087" s="81"/>
      <c r="L1087" s="76"/>
      <c r="M1087" s="476"/>
      <c r="N1087" s="76"/>
    </row>
    <row r="1088" spans="1:14" ht="13.5" thickBot="1" x14ac:dyDescent="0.25">
      <c r="B1088" s="77"/>
      <c r="C1088" s="80" t="s">
        <v>59</v>
      </c>
      <c r="D1088" s="80"/>
      <c r="E1088" s="401"/>
      <c r="F1088" s="76"/>
      <c r="H1088" s="76"/>
      <c r="I1088" s="102" t="str">
        <f t="shared" si="161"/>
        <v>Information needed</v>
      </c>
      <c r="J1088" s="81"/>
      <c r="L1088" s="76"/>
      <c r="M1088" s="476"/>
      <c r="N1088" s="76"/>
    </row>
    <row r="1089" spans="2:14" ht="13.5" thickBot="1" x14ac:dyDescent="0.25">
      <c r="B1089" s="77"/>
      <c r="C1089" s="80"/>
      <c r="D1089" s="80"/>
      <c r="E1089" s="397"/>
      <c r="F1089" s="76"/>
      <c r="H1089" s="76"/>
      <c r="I1089" s="102"/>
      <c r="J1089" s="81"/>
      <c r="L1089" s="76"/>
      <c r="M1089" s="476"/>
      <c r="N1089" s="76"/>
    </row>
    <row r="1090" spans="2:14" x14ac:dyDescent="0.2">
      <c r="B1090" s="77"/>
      <c r="C1090" s="80" t="s">
        <v>341</v>
      </c>
      <c r="D1090" s="80"/>
      <c r="E1090" s="398"/>
      <c r="F1090" s="76"/>
      <c r="H1090" s="76"/>
      <c r="I1090" s="102" t="str">
        <f t="shared" ref="I1090" si="162">IF(OR($E$1088="Cancelled",$E$1088="Postponed, see Future Events for info",E1090&lt;&gt;""), "", "Information needed")</f>
        <v>Information needed</v>
      </c>
      <c r="J1090" s="81"/>
      <c r="L1090" s="76"/>
      <c r="M1090" s="476"/>
      <c r="N1090" s="76"/>
    </row>
    <row r="1091" spans="2:14" ht="13.5" thickBot="1" x14ac:dyDescent="0.25">
      <c r="B1091" s="77"/>
      <c r="C1091" s="343" t="str">
        <f>IF(E1090&lt;&gt;"Yes","","If yes, how many times did you run this event/ how many events were in the series?")</f>
        <v/>
      </c>
      <c r="D1091" s="80"/>
      <c r="E1091" s="400"/>
      <c r="F1091" s="84"/>
      <c r="G1091" s="208"/>
      <c r="H1091" s="84"/>
      <c r="I1091" s="102" t="str">
        <f>IF(AND(C1091&lt;&gt;"",E1091=""), "Information needed","")</f>
        <v/>
      </c>
      <c r="J1091" s="81"/>
      <c r="L1091" s="76"/>
      <c r="M1091" s="244"/>
      <c r="N1091" s="76"/>
    </row>
    <row r="1092" spans="2:14" ht="13.5" customHeight="1" thickBot="1" x14ac:dyDescent="0.25">
      <c r="B1092" s="77"/>
      <c r="C1092" s="80"/>
      <c r="D1092" s="80"/>
      <c r="E1092" s="402"/>
      <c r="F1092" s="76"/>
      <c r="H1092" s="76"/>
      <c r="I1092" s="102"/>
      <c r="J1092" s="81"/>
      <c r="L1092" s="76"/>
      <c r="M1092" s="449" t="s">
        <v>470</v>
      </c>
      <c r="N1092" s="76"/>
    </row>
    <row r="1093" spans="2:14" x14ac:dyDescent="0.2">
      <c r="B1093" s="77"/>
      <c r="C1093" s="80" t="str">
        <f>IF(E1090&lt;&gt;"Yes","Start date","Date of first event")</f>
        <v>Start date</v>
      </c>
      <c r="D1093" s="80"/>
      <c r="E1093" s="403"/>
      <c r="F1093" s="76"/>
      <c r="H1093" s="76"/>
      <c r="I1093" s="102" t="str">
        <f t="shared" ref="I1093" si="163">IF(OR($E$1088="Cancelled",$E$1088="Postponed, see Future Events for info",E1093&lt;&gt;""), "", "Information needed")</f>
        <v>Information needed</v>
      </c>
      <c r="J1093" s="81"/>
      <c r="L1093" s="76"/>
      <c r="M1093" s="449"/>
      <c r="N1093" s="76"/>
    </row>
    <row r="1094" spans="2:14" ht="13.5" thickBot="1" x14ac:dyDescent="0.25">
      <c r="B1094" s="77"/>
      <c r="C1094" s="80" t="str">
        <f>IF(E1090&lt;&gt;"Yes","End date","Date of last event")</f>
        <v>End date</v>
      </c>
      <c r="D1094" s="80"/>
      <c r="E1094" s="404"/>
      <c r="F1094" s="76"/>
      <c r="H1094" s="76"/>
      <c r="I1094" s="102" t="str">
        <f t="shared" ref="I1094" si="164">IF(OR($E$1088="Cancelled",$E$1088="Postponed, see Future Events for info",E1094&lt;&gt;""), "", "Information needed")</f>
        <v>Information needed</v>
      </c>
      <c r="J1094" s="81"/>
      <c r="L1094" s="76"/>
      <c r="M1094" s="449"/>
      <c r="N1094" s="76"/>
    </row>
    <row r="1095" spans="2:14" ht="13.5" thickBot="1" x14ac:dyDescent="0.25">
      <c r="B1095" s="77"/>
      <c r="C1095" s="80"/>
      <c r="D1095" s="80"/>
      <c r="E1095" s="397"/>
      <c r="F1095" s="76"/>
      <c r="H1095" s="76"/>
      <c r="I1095" s="102"/>
      <c r="J1095" s="81"/>
      <c r="L1095" s="76"/>
      <c r="M1095" s="449"/>
      <c r="N1095" s="76"/>
    </row>
    <row r="1096" spans="2:14" x14ac:dyDescent="0.2">
      <c r="B1096" s="77"/>
      <c r="C1096" s="80" t="s">
        <v>60</v>
      </c>
      <c r="D1096" s="80"/>
      <c r="E1096" s="398"/>
      <c r="F1096" s="76"/>
      <c r="H1096" s="76"/>
      <c r="I1096" s="102" t="str">
        <f t="shared" ref="I1096" si="165">IF(OR($E$1088="Cancelled",$E$1088="Postponed, see Future Events for info",E1096&lt;&gt;""), "", "Information needed")</f>
        <v>Information needed</v>
      </c>
      <c r="J1096" s="81"/>
      <c r="L1096" s="76"/>
      <c r="M1096" s="449"/>
      <c r="N1096" s="76"/>
    </row>
    <row r="1097" spans="2:14" ht="13.5" thickBot="1" x14ac:dyDescent="0.25">
      <c r="B1097" s="77"/>
      <c r="C1097" s="80" t="s">
        <v>81</v>
      </c>
      <c r="D1097" s="80"/>
      <c r="E1097" s="400"/>
      <c r="F1097" s="76"/>
      <c r="H1097" s="76"/>
      <c r="I1097" s="106" t="str">
        <f>IF(OR($E$1088="Cancelled",$E$1088="Postponed, see Future Events for info",E1097&lt;&gt;""), "", "Optional")</f>
        <v>Optional</v>
      </c>
      <c r="J1097" s="81"/>
      <c r="L1097" s="76"/>
      <c r="M1097" s="475" t="s">
        <v>417</v>
      </c>
      <c r="N1097" s="76"/>
    </row>
    <row r="1098" spans="2:14" ht="13.5" thickBot="1" x14ac:dyDescent="0.25">
      <c r="B1098" s="77"/>
      <c r="C1098" s="80"/>
      <c r="D1098" s="80"/>
      <c r="E1098" s="397"/>
      <c r="F1098" s="76"/>
      <c r="H1098" s="76"/>
      <c r="I1098" s="102"/>
      <c r="J1098" s="81"/>
      <c r="L1098" s="76"/>
      <c r="M1098" s="475"/>
      <c r="N1098" s="76"/>
    </row>
    <row r="1099" spans="2:14" ht="12.75" customHeight="1" x14ac:dyDescent="0.2">
      <c r="B1099" s="77"/>
      <c r="C1099" s="80" t="s">
        <v>61</v>
      </c>
      <c r="D1099" s="80"/>
      <c r="E1099" s="398"/>
      <c r="F1099" s="76"/>
      <c r="H1099" s="76"/>
      <c r="I1099" s="102" t="str">
        <f t="shared" ref="I1099" si="166">IF(OR($E$1088="Cancelled",$E$1088="Postponed, see Future Events for info",E1099&lt;&gt;""), "", "Information needed")</f>
        <v>Information needed</v>
      </c>
      <c r="J1099" s="81"/>
      <c r="L1099" s="76"/>
      <c r="M1099" s="476" t="s">
        <v>485</v>
      </c>
      <c r="N1099" s="76"/>
    </row>
    <row r="1100" spans="2:14" ht="13.5" thickBot="1" x14ac:dyDescent="0.25">
      <c r="B1100" s="77"/>
      <c r="C1100" s="80" t="s">
        <v>82</v>
      </c>
      <c r="D1100" s="80"/>
      <c r="E1100" s="400"/>
      <c r="F1100" s="76"/>
      <c r="H1100" s="76"/>
      <c r="I1100" s="106" t="str">
        <f>IF(OR($E$1088="Cancelled",$E$1088="Postponed, see Future Events for info",E1100&lt;&gt;""), "", "Optional")</f>
        <v>Optional</v>
      </c>
      <c r="J1100" s="81"/>
      <c r="L1100" s="76"/>
      <c r="M1100" s="476"/>
      <c r="N1100" s="76"/>
    </row>
    <row r="1101" spans="2:14" ht="13.5" thickBot="1" x14ac:dyDescent="0.25">
      <c r="B1101" s="77"/>
      <c r="C1101" s="80"/>
      <c r="D1101" s="80"/>
      <c r="E1101" s="397"/>
      <c r="F1101" s="76"/>
      <c r="H1101" s="76"/>
      <c r="I1101" s="102"/>
      <c r="J1101" s="81"/>
      <c r="L1101" s="76"/>
      <c r="M1101" s="476"/>
      <c r="N1101" s="76"/>
    </row>
    <row r="1102" spans="2:14" ht="13.5" thickBot="1" x14ac:dyDescent="0.25">
      <c r="B1102" s="77"/>
      <c r="C1102" s="80" t="str">
        <f>IF(E1090&lt;&gt;"Yes","Number of attendees (approx.)","Number of attendees (average number per event)")</f>
        <v>Number of attendees (approx.)</v>
      </c>
      <c r="D1102" s="80"/>
      <c r="E1102" s="401"/>
      <c r="F1102" s="76"/>
      <c r="H1102" s="76"/>
      <c r="I1102" s="102" t="str">
        <f t="shared" ref="I1102" si="167">IF(OR($E$1088="Cancelled",$E$1088="Postponed, see Future Events for info",E1102&lt;&gt;""), "", "Information needed")</f>
        <v>Information needed</v>
      </c>
      <c r="J1102" s="81"/>
      <c r="L1102" s="76"/>
      <c r="M1102" s="476"/>
      <c r="N1102" s="76"/>
    </row>
    <row r="1103" spans="2:14" ht="13.5" thickBot="1" x14ac:dyDescent="0.25">
      <c r="B1103" s="77"/>
      <c r="C1103" s="80"/>
      <c r="D1103" s="80"/>
      <c r="E1103" s="405"/>
      <c r="F1103" s="76"/>
      <c r="H1103" s="76"/>
      <c r="I1103" s="102"/>
      <c r="J1103" s="81"/>
      <c r="L1103" s="76"/>
      <c r="M1103" s="476"/>
      <c r="N1103" s="76"/>
    </row>
    <row r="1104" spans="2:14" ht="39" thickBot="1" x14ac:dyDescent="0.25">
      <c r="B1104" s="77"/>
      <c r="C1104" s="344" t="s">
        <v>468</v>
      </c>
      <c r="D1104" s="80"/>
      <c r="E1104" s="241"/>
      <c r="F1104" s="76"/>
      <c r="H1104" s="76"/>
      <c r="I1104" s="106" t="str">
        <f>IF(OR($E$1088="Cancelled",$E$1088="Postponed, see Future Events for info",E1104&lt;&gt;""), "", "Optional")</f>
        <v>Optional</v>
      </c>
      <c r="J1104" s="81"/>
      <c r="L1104" s="76"/>
      <c r="M1104" s="476"/>
      <c r="N1104" s="76"/>
    </row>
    <row r="1105" spans="2:14" x14ac:dyDescent="0.2">
      <c r="B1105" s="77"/>
      <c r="C1105" s="80"/>
      <c r="D1105" s="80"/>
      <c r="E1105" s="402"/>
      <c r="F1105" s="76"/>
      <c r="H1105" s="76"/>
      <c r="I1105" s="102"/>
      <c r="J1105" s="81"/>
      <c r="L1105" s="76"/>
      <c r="M1105" s="180"/>
      <c r="N1105" s="76"/>
    </row>
    <row r="1106" spans="2:14" ht="18" x14ac:dyDescent="0.25">
      <c r="B1106" s="77"/>
      <c r="C1106" s="238" t="s">
        <v>140</v>
      </c>
      <c r="D1106" s="80"/>
      <c r="E1106" s="237"/>
      <c r="F1106" s="76"/>
      <c r="H1106" s="76"/>
      <c r="I1106" s="102"/>
      <c r="J1106" s="81"/>
      <c r="L1106" s="76"/>
      <c r="M1106" s="240" t="s">
        <v>140</v>
      </c>
      <c r="N1106" s="76"/>
    </row>
    <row r="1107" spans="2:14" ht="13.5" thickBot="1" x14ac:dyDescent="0.25">
      <c r="B1107" s="77"/>
      <c r="C1107" s="83"/>
      <c r="D1107" s="80"/>
      <c r="E1107" s="406"/>
      <c r="F1107" s="76"/>
      <c r="H1107" s="76"/>
      <c r="I1107" s="102"/>
      <c r="J1107" s="81"/>
      <c r="L1107" s="76"/>
      <c r="M1107" s="78"/>
      <c r="N1107" s="76"/>
    </row>
    <row r="1108" spans="2:14" x14ac:dyDescent="0.2">
      <c r="B1108" s="77"/>
      <c r="C1108" s="416" t="s">
        <v>466</v>
      </c>
      <c r="D1108" s="416"/>
      <c r="E1108" s="398"/>
      <c r="F1108" s="76"/>
      <c r="H1108" s="76"/>
      <c r="I1108" s="102" t="str">
        <f>IF(OR(E1088="Postponed, see Future Events for info",E1108&lt;&gt;""), "", "Information needed")</f>
        <v>Information needed</v>
      </c>
      <c r="J1108" s="81"/>
      <c r="L1108" s="76"/>
      <c r="M1108" s="476" t="s">
        <v>342</v>
      </c>
      <c r="N1108" s="76"/>
    </row>
    <row r="1109" spans="2:14" ht="13.5" thickBot="1" x14ac:dyDescent="0.25">
      <c r="B1109" s="77"/>
      <c r="C1109" s="416" t="s">
        <v>345</v>
      </c>
      <c r="D1109" s="416"/>
      <c r="E1109" s="400"/>
      <c r="F1109" s="76"/>
      <c r="H1109" s="76"/>
      <c r="I1109" s="102" t="str">
        <f>IF(OR(E1088="Cancelled",E1088="Postponed, see Future Events for info",E1109&lt;&gt;""), "", "Information needed")</f>
        <v>Information needed</v>
      </c>
      <c r="J1109" s="85"/>
      <c r="L1109" s="76"/>
      <c r="M1109" s="476"/>
      <c r="N1109" s="76"/>
    </row>
    <row r="1110" spans="2:14" ht="13.5" thickBot="1" x14ac:dyDescent="0.25">
      <c r="B1110" s="77"/>
      <c r="C1110" s="416"/>
      <c r="D1110" s="416"/>
      <c r="E1110" s="402"/>
      <c r="F1110" s="84"/>
      <c r="G1110" s="208"/>
      <c r="H1110" s="84"/>
      <c r="I1110" s="102"/>
      <c r="J1110" s="81"/>
      <c r="L1110" s="76"/>
      <c r="M1110" s="476"/>
      <c r="N1110" s="76"/>
    </row>
    <row r="1111" spans="2:14" x14ac:dyDescent="0.2">
      <c r="B1111" s="77"/>
      <c r="C1111" s="416" t="s">
        <v>122</v>
      </c>
      <c r="D1111" s="416"/>
      <c r="E1111" s="407"/>
      <c r="F1111" s="76"/>
      <c r="H1111" s="76"/>
      <c r="I1111" s="102" t="str">
        <f>IF(OR(E1088="Postponed, see Future Events for info",E1111&lt;&gt;""), "", "Information needed")</f>
        <v>Information needed</v>
      </c>
      <c r="J1111" s="81"/>
      <c r="L1111" s="76"/>
      <c r="M1111" s="476"/>
      <c r="N1111" s="76"/>
    </row>
    <row r="1112" spans="2:14" ht="13.5" thickBot="1" x14ac:dyDescent="0.25">
      <c r="B1112" s="77"/>
      <c r="C1112" s="83" t="str">
        <f>IF(E1111&lt;&gt;"Yes","","Was the contract reviewed by the RSC Legal team?")</f>
        <v/>
      </c>
      <c r="D1112" s="83"/>
      <c r="E1112" s="242"/>
      <c r="F1112" s="76"/>
      <c r="H1112" s="76"/>
      <c r="I1112" s="102" t="str">
        <f>IF(AND(C1112&lt;&gt;"",E1112=""), "Information needed","")</f>
        <v/>
      </c>
      <c r="J1112" s="81"/>
      <c r="L1112" s="76"/>
      <c r="M1112" s="476"/>
      <c r="N1112" s="76"/>
    </row>
    <row r="1113" spans="2:14" ht="13.5" thickBot="1" x14ac:dyDescent="0.25">
      <c r="B1113" s="77"/>
      <c r="C1113" s="76"/>
      <c r="D1113" s="76"/>
      <c r="E1113" s="402"/>
      <c r="F1113" s="76"/>
      <c r="H1113" s="76"/>
      <c r="I1113" s="102"/>
      <c r="J1113" s="81"/>
      <c r="L1113" s="76"/>
      <c r="M1113" s="476"/>
      <c r="N1113" s="76"/>
    </row>
    <row r="1114" spans="2:14" ht="13.5" thickBot="1" x14ac:dyDescent="0.25">
      <c r="B1114" s="77"/>
      <c r="C1114" s="416" t="s">
        <v>123</v>
      </c>
      <c r="D1114" s="416"/>
      <c r="E1114" s="401"/>
      <c r="F1114" s="76"/>
      <c r="H1114" s="76"/>
      <c r="I1114" s="102" t="str">
        <f t="shared" ref="I1114" si="168">IF(OR($E$1088="Cancelled",$E$1088="Postponed, see Future Events for info",E1114&lt;&gt;""), "", "Information needed")</f>
        <v>Information needed</v>
      </c>
      <c r="J1114" s="81"/>
      <c r="L1114" s="76"/>
      <c r="M1114" s="476"/>
      <c r="N1114" s="76"/>
    </row>
    <row r="1115" spans="2:14" ht="13.5" thickBot="1" x14ac:dyDescent="0.25">
      <c r="B1115" s="77"/>
      <c r="C1115" s="82"/>
      <c r="D1115" s="82"/>
      <c r="E1115" s="402"/>
      <c r="F1115" s="76"/>
      <c r="H1115" s="76"/>
      <c r="I1115" s="102"/>
      <c r="J1115" s="81"/>
      <c r="L1115" s="76"/>
      <c r="M1115" s="476"/>
      <c r="N1115" s="76"/>
    </row>
    <row r="1116" spans="2:14" x14ac:dyDescent="0.2">
      <c r="B1116" s="77"/>
      <c r="C1116" s="416" t="s">
        <v>126</v>
      </c>
      <c r="D1116" s="416"/>
      <c r="E1116" s="398"/>
      <c r="F1116" s="76"/>
      <c r="H1116" s="76"/>
      <c r="I1116" s="102" t="str">
        <f t="shared" ref="I1116" si="169">IF(OR($E$1088="Cancelled",$E$1088="Postponed, see Future Events for info",E1116&lt;&gt;""), "", "Information needed")</f>
        <v>Information needed</v>
      </c>
      <c r="J1116" s="81"/>
      <c r="L1116" s="76"/>
      <c r="M1116" s="181"/>
      <c r="N1116" s="76"/>
    </row>
    <row r="1117" spans="2:14" ht="25.5" customHeight="1" thickBot="1" x14ac:dyDescent="0.25">
      <c r="B1117" s="77"/>
      <c r="C1117" s="83" t="str">
        <f>IF(E1116&lt;&gt;"Yes","","Please provide details.")</f>
        <v/>
      </c>
      <c r="D1117" s="83"/>
      <c r="E1117" s="243"/>
      <c r="F1117" s="76"/>
      <c r="H1117" s="76"/>
      <c r="I1117" s="102" t="str">
        <f>IF(AND(C1117&lt;&gt;"",E1117=""),"Information needed","")</f>
        <v/>
      </c>
      <c r="J1117" s="81"/>
      <c r="L1117" s="76"/>
      <c r="M1117" s="152" t="s">
        <v>141</v>
      </c>
      <c r="N1117" s="76"/>
    </row>
    <row r="1118" spans="2:14" x14ac:dyDescent="0.2">
      <c r="B1118" s="77"/>
      <c r="C1118" s="78"/>
      <c r="D1118" s="78"/>
      <c r="E1118" s="397"/>
      <c r="F1118" s="76"/>
      <c r="H1118" s="76"/>
      <c r="I1118" s="102"/>
      <c r="J1118" s="81"/>
      <c r="L1118" s="76"/>
      <c r="M1118" s="76"/>
      <c r="N1118" s="76"/>
    </row>
    <row r="1119" spans="2:14" ht="18" x14ac:dyDescent="0.2">
      <c r="B1119" s="77"/>
      <c r="C1119" s="240" t="s">
        <v>63</v>
      </c>
      <c r="D1119" s="240"/>
      <c r="E1119" s="240"/>
      <c r="F1119" s="78"/>
      <c r="G1119" s="70"/>
      <c r="H1119" s="78"/>
      <c r="I1119" s="102"/>
      <c r="J1119" s="89"/>
      <c r="L1119" s="87"/>
      <c r="M1119" s="240" t="s">
        <v>63</v>
      </c>
      <c r="N1119" s="87"/>
    </row>
    <row r="1120" spans="2:14" ht="13.5" customHeight="1" thickBot="1" x14ac:dyDescent="0.25">
      <c r="B1120" s="77"/>
      <c r="C1120" s="76"/>
      <c r="D1120" s="76"/>
      <c r="E1120" s="408"/>
      <c r="F1120" s="76"/>
      <c r="H1120" s="76"/>
      <c r="I1120" s="102"/>
      <c r="J1120" s="81"/>
      <c r="L1120" s="76"/>
      <c r="M1120" s="476" t="s">
        <v>467</v>
      </c>
      <c r="N1120" s="76"/>
    </row>
    <row r="1121" spans="1:14" x14ac:dyDescent="0.2">
      <c r="B1121" s="77"/>
      <c r="C1121" s="78" t="s">
        <v>71</v>
      </c>
      <c r="D1121" s="78"/>
      <c r="E1121" s="409"/>
      <c r="F1121" s="76"/>
      <c r="H1121" s="76"/>
      <c r="I1121" s="102" t="str">
        <f t="shared" ref="I1121" si="170">IF(OR($E$1088="Cancelled",$E$1088="Postponed, see Future Events for info",E1121&lt;&gt;""), "", "Information needed")</f>
        <v>Information needed</v>
      </c>
      <c r="J1121" s="81"/>
      <c r="L1121" s="76"/>
      <c r="M1121" s="476"/>
      <c r="N1121" s="76"/>
    </row>
    <row r="1122" spans="1:14" ht="13.5" thickBot="1" x14ac:dyDescent="0.25">
      <c r="A1122" s="340"/>
      <c r="B1122" s="77"/>
      <c r="C1122" s="418" t="str">
        <f>IF(E1121&lt;&gt;"Red","","Did you submit a declaration form for your red risk assessment?")</f>
        <v/>
      </c>
      <c r="D1122" s="83"/>
      <c r="E1122" s="243"/>
      <c r="F1122" s="76"/>
      <c r="H1122" s="76"/>
      <c r="I1122" s="102" t="str">
        <f>IF(AND(C1122&lt;&gt;"",E1122=""), "Information needed","")</f>
        <v/>
      </c>
      <c r="J1122" s="81"/>
      <c r="K1122" s="340"/>
      <c r="L1122" s="76"/>
      <c r="M1122" s="476"/>
      <c r="N1122" s="76"/>
    </row>
    <row r="1123" spans="1:14" ht="13.5" thickBot="1" x14ac:dyDescent="0.25">
      <c r="B1123" s="77"/>
      <c r="C1123" s="78"/>
      <c r="D1123" s="78"/>
      <c r="E1123" s="397"/>
      <c r="F1123" s="76"/>
      <c r="H1123" s="76"/>
      <c r="I1123" s="102"/>
      <c r="J1123" s="81"/>
      <c r="L1123" s="76"/>
      <c r="M1123" s="476"/>
      <c r="N1123" s="76"/>
    </row>
    <row r="1124" spans="1:14" x14ac:dyDescent="0.2">
      <c r="B1124" s="77"/>
      <c r="C1124" s="78" t="s">
        <v>255</v>
      </c>
      <c r="D1124" s="78"/>
      <c r="E1124" s="410"/>
      <c r="F1124" s="76"/>
      <c r="H1124" s="76"/>
      <c r="I1124" s="102" t="str">
        <f t="shared" ref="I1124" si="171">IF(OR($E$1088="Cancelled",$E$1088="Postponed, see Future Events for info",E1124&lt;&gt;""), "", "Information needed")</f>
        <v>Information needed</v>
      </c>
      <c r="J1124" s="81"/>
      <c r="L1124" s="76"/>
      <c r="M1124" s="476"/>
      <c r="N1124" s="88"/>
    </row>
    <row r="1125" spans="1:14" ht="13.5" thickBot="1" x14ac:dyDescent="0.25">
      <c r="B1125" s="77"/>
      <c r="C1125" s="419" t="str">
        <f>IF(E1124&lt;&gt;"Yes","","Did your event comply with Rule 8.3 of the member network rules?")</f>
        <v/>
      </c>
      <c r="D1125" s="83"/>
      <c r="E1125" s="243"/>
      <c r="F1125" s="76"/>
      <c r="H1125" s="76"/>
      <c r="I1125" s="102" t="str">
        <f>IF(AND(C1125&lt;&gt;"",E1125=""), "Information needed","")</f>
        <v/>
      </c>
      <c r="J1125" s="81"/>
      <c r="L1125" s="76"/>
      <c r="M1125" s="476"/>
      <c r="N1125" s="88"/>
    </row>
    <row r="1126" spans="1:14" ht="13.5" thickBot="1" x14ac:dyDescent="0.25">
      <c r="B1126" s="77"/>
      <c r="C1126" s="83"/>
      <c r="D1126" s="83"/>
      <c r="E1126" s="411"/>
      <c r="F1126" s="76"/>
      <c r="H1126" s="76"/>
      <c r="I1126" s="102"/>
      <c r="J1126" s="81"/>
      <c r="L1126" s="76"/>
      <c r="M1126" s="476"/>
      <c r="N1126" s="88"/>
    </row>
    <row r="1127" spans="1:14" ht="31.5" customHeight="1" thickBot="1" x14ac:dyDescent="0.25">
      <c r="B1127" s="77"/>
      <c r="C1127" s="100" t="s">
        <v>197</v>
      </c>
      <c r="D1127" s="100"/>
      <c r="E1127" s="241"/>
      <c r="F1127" s="76"/>
      <c r="H1127" s="76"/>
      <c r="I1127" s="106" t="str">
        <f>IF(OR($E$1088="Cancelled",$E$1088="Postponed, see Future Events for info",E1127&lt;&gt;""), "", "Optional")</f>
        <v>Optional</v>
      </c>
      <c r="J1127" s="81"/>
      <c r="L1127" s="76"/>
      <c r="M1127" s="152" t="s">
        <v>254</v>
      </c>
      <c r="N1127" s="88"/>
    </row>
    <row r="1128" spans="1:14" x14ac:dyDescent="0.2">
      <c r="B1128" s="77"/>
      <c r="C1128" s="76"/>
      <c r="D1128" s="76"/>
      <c r="E1128" s="411"/>
      <c r="F1128" s="76"/>
      <c r="H1128" s="76"/>
      <c r="I1128" s="102"/>
      <c r="J1128" s="81"/>
      <c r="L1128" s="76"/>
      <c r="M1128" s="99"/>
      <c r="N1128" s="76"/>
    </row>
    <row r="1129" spans="1:14" ht="18" x14ac:dyDescent="0.25">
      <c r="B1129" s="77"/>
      <c r="C1129" s="238" t="s">
        <v>72</v>
      </c>
      <c r="D1129" s="238"/>
      <c r="E1129" s="238"/>
      <c r="F1129" s="76"/>
      <c r="H1129" s="76"/>
      <c r="I1129" s="102"/>
      <c r="J1129" s="81"/>
      <c r="L1129" s="76"/>
      <c r="M1129" s="240" t="s">
        <v>72</v>
      </c>
      <c r="N1129" s="76"/>
    </row>
    <row r="1130" spans="1:14" x14ac:dyDescent="0.2">
      <c r="B1130" s="77"/>
      <c r="C1130" s="78"/>
      <c r="D1130" s="78"/>
      <c r="E1130" s="397"/>
      <c r="F1130" s="76"/>
      <c r="H1130" s="76"/>
      <c r="I1130" s="102"/>
      <c r="J1130" s="81"/>
      <c r="L1130" s="76"/>
      <c r="M1130" s="476" t="s">
        <v>243</v>
      </c>
      <c r="N1130" s="76"/>
    </row>
    <row r="1131" spans="1:14" ht="13.5" thickBot="1" x14ac:dyDescent="0.25">
      <c r="B1131" s="77"/>
      <c r="C1131" s="78" t="s">
        <v>388</v>
      </c>
      <c r="D1131" s="78"/>
      <c r="E1131" s="397"/>
      <c r="F1131" s="76"/>
      <c r="H1131" s="76"/>
      <c r="I1131" s="102"/>
      <c r="J1131" s="81"/>
      <c r="L1131" s="76"/>
      <c r="M1131" s="476"/>
      <c r="N1131" s="76"/>
    </row>
    <row r="1132" spans="1:14" x14ac:dyDescent="0.2">
      <c r="B1132" s="77"/>
      <c r="C1132" s="153" t="s">
        <v>77</v>
      </c>
      <c r="D1132" s="153"/>
      <c r="E1132" s="398"/>
      <c r="F1132" s="76"/>
      <c r="H1132" s="76"/>
      <c r="I1132" s="102" t="str">
        <f t="shared" ref="I1132:I1135" si="172">IF(OR($E$1088="Cancelled",$E$1088="Postponed, see Future Events for info",E1132&lt;&gt;""), "", "Information needed")</f>
        <v>Information needed</v>
      </c>
      <c r="J1132" s="81"/>
      <c r="L1132" s="76"/>
      <c r="M1132" s="476"/>
      <c r="N1132" s="76"/>
    </row>
    <row r="1133" spans="1:14" x14ac:dyDescent="0.2">
      <c r="B1133" s="77"/>
      <c r="C1133" s="153" t="s">
        <v>78</v>
      </c>
      <c r="D1133" s="153"/>
      <c r="E1133" s="412"/>
      <c r="F1133" s="76"/>
      <c r="H1133" s="76"/>
      <c r="I1133" s="102" t="str">
        <f t="shared" si="172"/>
        <v>Information needed</v>
      </c>
      <c r="J1133" s="81"/>
      <c r="L1133" s="76"/>
      <c r="M1133" s="476"/>
      <c r="N1133" s="76"/>
    </row>
    <row r="1134" spans="1:14" x14ac:dyDescent="0.2">
      <c r="B1134" s="77"/>
      <c r="C1134" s="153" t="s">
        <v>80</v>
      </c>
      <c r="D1134" s="153"/>
      <c r="E1134" s="399"/>
      <c r="F1134" s="76"/>
      <c r="H1134" s="76"/>
      <c r="I1134" s="102" t="str">
        <f t="shared" si="172"/>
        <v>Information needed</v>
      </c>
      <c r="J1134" s="81"/>
      <c r="L1134" s="76"/>
      <c r="M1134" s="476"/>
      <c r="N1134" s="76"/>
    </row>
    <row r="1135" spans="1:14" ht="13.5" thickBot="1" x14ac:dyDescent="0.25">
      <c r="B1135" s="77"/>
      <c r="C1135" s="153" t="s">
        <v>79</v>
      </c>
      <c r="D1135" s="153"/>
      <c r="E1135" s="400"/>
      <c r="F1135" s="76"/>
      <c r="H1135" s="76"/>
      <c r="I1135" s="102" t="str">
        <f t="shared" si="172"/>
        <v>Information needed</v>
      </c>
      <c r="J1135" s="81"/>
      <c r="L1135" s="76"/>
      <c r="M1135" s="476"/>
      <c r="N1135" s="76"/>
    </row>
    <row r="1136" spans="1:14" ht="13.5" thickBot="1" x14ac:dyDescent="0.25">
      <c r="B1136" s="77"/>
      <c r="C1136" s="79"/>
      <c r="D1136" s="79"/>
      <c r="E1136" s="397"/>
      <c r="F1136" s="76"/>
      <c r="H1136" s="76"/>
      <c r="I1136" s="102"/>
      <c r="J1136" s="81"/>
      <c r="L1136" s="76"/>
      <c r="M1136" s="476"/>
      <c r="N1136" s="76"/>
    </row>
    <row r="1137" spans="1:14" x14ac:dyDescent="0.2">
      <c r="B1137" s="77"/>
      <c r="C1137" s="101" t="s">
        <v>73</v>
      </c>
      <c r="D1137" s="101"/>
      <c r="E1137" s="398"/>
      <c r="F1137" s="76"/>
      <c r="H1137" s="76"/>
      <c r="I1137" s="102" t="str">
        <f>IF(OR($E$1088="Cancelled",$E$1088="Postponed, see Future Events for info",E1137&lt;&gt;""), "", "Information needed")</f>
        <v>Information needed</v>
      </c>
      <c r="J1137" s="81"/>
      <c r="L1137" s="76"/>
      <c r="M1137" s="476"/>
      <c r="N1137" s="76"/>
    </row>
    <row r="1138" spans="1:14" ht="63.75" customHeight="1" thickBot="1" x14ac:dyDescent="0.25">
      <c r="B1138" s="77"/>
      <c r="C1138" s="83" t="str">
        <f>IF(E1137&lt;&gt;"Yes","","Please provide details here")</f>
        <v/>
      </c>
      <c r="D1138" s="83"/>
      <c r="E1138" s="242"/>
      <c r="F1138" s="130"/>
      <c r="G1138" s="127"/>
      <c r="H1138" s="130"/>
      <c r="I1138" s="102" t="str">
        <f>IF(AND(C1138&lt;&gt;"",E1138=""), "Information needed","")</f>
        <v/>
      </c>
      <c r="J1138" s="150"/>
      <c r="L1138" s="76"/>
      <c r="M1138" s="476"/>
      <c r="N1138" s="76"/>
    </row>
    <row r="1139" spans="1:14" ht="13.5" thickBot="1" x14ac:dyDescent="0.25">
      <c r="B1139" s="77"/>
      <c r="C1139" s="78"/>
      <c r="D1139" s="78"/>
      <c r="E1139" s="378"/>
      <c r="F1139" s="76"/>
      <c r="H1139" s="76"/>
      <c r="I1139" s="102"/>
      <c r="J1139" s="81"/>
      <c r="L1139" s="76"/>
      <c r="M1139" s="476"/>
      <c r="N1139" s="76"/>
    </row>
    <row r="1140" spans="1:14" ht="57" customHeight="1" thickBot="1" x14ac:dyDescent="0.25">
      <c r="B1140" s="77"/>
      <c r="C1140" s="100" t="s">
        <v>83</v>
      </c>
      <c r="D1140" s="100"/>
      <c r="E1140" s="241"/>
      <c r="F1140" s="76"/>
      <c r="H1140" s="76"/>
      <c r="I1140" s="106" t="str">
        <f>IF(OR($E$1088="Cancelled",$E$1088="Postponed, see Future Events for info",E1140&lt;&gt;""), "", "Optional")</f>
        <v>Optional</v>
      </c>
      <c r="J1140" s="81"/>
      <c r="L1140" s="76"/>
      <c r="M1140" s="152" t="s">
        <v>118</v>
      </c>
      <c r="N1140" s="76"/>
    </row>
    <row r="1141" spans="1:14" x14ac:dyDescent="0.2">
      <c r="B1141" s="77"/>
      <c r="C1141" s="78"/>
      <c r="D1141" s="78"/>
      <c r="E1141" s="397"/>
      <c r="F1141" s="76"/>
      <c r="H1141" s="76"/>
      <c r="I1141" s="102"/>
      <c r="J1141" s="81"/>
      <c r="L1141" s="76"/>
      <c r="M1141" s="78"/>
      <c r="N1141" s="76"/>
    </row>
    <row r="1142" spans="1:14" ht="13.5" thickBot="1" x14ac:dyDescent="0.25">
      <c r="C1142" s="71"/>
      <c r="D1142" s="95"/>
      <c r="I1142" s="105"/>
      <c r="J1142" s="92"/>
      <c r="M1142" s="71"/>
    </row>
    <row r="1143" spans="1:14" s="172" customFormat="1" ht="21.75" customHeight="1" thickBot="1" x14ac:dyDescent="0.25">
      <c r="C1143" s="166" t="s">
        <v>420</v>
      </c>
      <c r="D1143" s="247"/>
      <c r="E1143" s="414" t="s">
        <v>437</v>
      </c>
      <c r="I1143" s="170"/>
      <c r="M1143" s="166" t="s">
        <v>271</v>
      </c>
    </row>
    <row r="1144" spans="1:14" x14ac:dyDescent="0.2">
      <c r="C1144" s="96"/>
      <c r="D1144" s="96"/>
      <c r="M1144" s="96"/>
    </row>
    <row r="1146" spans="1:14" x14ac:dyDescent="0.2">
      <c r="B1146" s="77"/>
      <c r="C1146" s="78"/>
      <c r="D1146" s="78"/>
      <c r="E1146" s="397"/>
      <c r="F1146" s="76"/>
      <c r="H1146" s="76"/>
      <c r="I1146" s="103"/>
      <c r="J1146" s="76"/>
      <c r="L1146" s="76"/>
      <c r="M1146" s="78"/>
      <c r="N1146" s="76"/>
    </row>
    <row r="1147" spans="1:14" ht="30.75" x14ac:dyDescent="0.2">
      <c r="A1147" s="339">
        <v>18</v>
      </c>
      <c r="B1147" s="74"/>
      <c r="C1147" s="248" t="s">
        <v>359</v>
      </c>
      <c r="D1147" s="248"/>
      <c r="E1147" s="248"/>
      <c r="F1147" s="249"/>
      <c r="G1147" s="72"/>
      <c r="H1147" s="73"/>
      <c r="I1147" s="236" t="str">
        <f>IF(COUNTIF(I1151:I1207,"Information needed")&lt;1,"Complete","Incomplete")</f>
        <v>Incomplete</v>
      </c>
      <c r="J1147" s="91"/>
      <c r="K1147" s="339">
        <v>18</v>
      </c>
      <c r="L1147" s="73"/>
      <c r="M1147" s="175" t="s">
        <v>284</v>
      </c>
      <c r="N1147" s="73"/>
    </row>
    <row r="1148" spans="1:14" x14ac:dyDescent="0.2">
      <c r="B1148" s="77"/>
      <c r="C1148" s="78"/>
      <c r="D1148" s="78"/>
      <c r="E1148" s="397"/>
      <c r="F1148" s="76"/>
      <c r="H1148" s="76"/>
      <c r="I1148" s="103"/>
      <c r="J1148" s="76"/>
      <c r="L1148" s="76"/>
      <c r="M1148" s="78"/>
      <c r="N1148" s="76"/>
    </row>
    <row r="1149" spans="1:14" ht="18" x14ac:dyDescent="0.25">
      <c r="B1149" s="77"/>
      <c r="C1149" s="238" t="s">
        <v>70</v>
      </c>
      <c r="D1149" s="238"/>
      <c r="E1149" s="237"/>
      <c r="F1149" s="76"/>
      <c r="H1149" s="76"/>
      <c r="I1149" s="103"/>
      <c r="J1149" s="76"/>
      <c r="L1149" s="76"/>
      <c r="M1149" s="239" t="s">
        <v>340</v>
      </c>
      <c r="N1149" s="76"/>
    </row>
    <row r="1150" spans="1:14" ht="13.5" thickBot="1" x14ac:dyDescent="0.25">
      <c r="B1150" s="77"/>
      <c r="C1150" s="78"/>
      <c r="D1150" s="78"/>
      <c r="E1150" s="397"/>
      <c r="F1150" s="76"/>
      <c r="H1150" s="76"/>
      <c r="I1150" s="103"/>
      <c r="J1150" s="76"/>
      <c r="L1150" s="76"/>
      <c r="M1150" s="180"/>
      <c r="N1150" s="76"/>
    </row>
    <row r="1151" spans="1:14" x14ac:dyDescent="0.2">
      <c r="B1151" s="77"/>
      <c r="C1151" s="80" t="s">
        <v>15</v>
      </c>
      <c r="D1151" s="80"/>
      <c r="E1151" s="398"/>
      <c r="F1151" s="76"/>
      <c r="H1151" s="76"/>
      <c r="I1151" s="102" t="str">
        <f t="shared" ref="I1151:I1161" si="173">IF(OR($E$1155="Cancelled",$E$1155="Postponed, see Future Events for info",E1151&lt;&gt;""), "", "Information needed")</f>
        <v>Information needed</v>
      </c>
      <c r="J1151" s="81"/>
      <c r="L1151" s="76"/>
      <c r="M1151" s="476" t="s">
        <v>344</v>
      </c>
      <c r="N1151" s="76"/>
    </row>
    <row r="1152" spans="1:14" x14ac:dyDescent="0.2">
      <c r="B1152" s="77"/>
      <c r="C1152" s="80" t="s">
        <v>53</v>
      </c>
      <c r="D1152" s="80"/>
      <c r="E1152" s="399"/>
      <c r="F1152" s="76"/>
      <c r="H1152" s="76"/>
      <c r="I1152" s="102" t="str">
        <f t="shared" si="173"/>
        <v>Information needed</v>
      </c>
      <c r="J1152" s="81"/>
      <c r="L1152" s="76"/>
      <c r="M1152" s="476"/>
      <c r="N1152" s="76"/>
    </row>
    <row r="1153" spans="2:14" ht="13.5" thickBot="1" x14ac:dyDescent="0.25">
      <c r="B1153" s="77"/>
      <c r="C1153" s="80" t="s">
        <v>119</v>
      </c>
      <c r="D1153" s="80"/>
      <c r="E1153" s="400"/>
      <c r="F1153" s="76"/>
      <c r="H1153" s="76"/>
      <c r="I1153" s="102" t="str">
        <f t="shared" si="173"/>
        <v>Information needed</v>
      </c>
      <c r="J1153" s="81"/>
      <c r="L1153" s="76"/>
      <c r="M1153" s="476"/>
      <c r="N1153" s="76"/>
    </row>
    <row r="1154" spans="2:14" ht="13.5" thickBot="1" x14ac:dyDescent="0.25">
      <c r="B1154" s="77"/>
      <c r="C1154" s="80"/>
      <c r="D1154" s="80"/>
      <c r="E1154" s="397"/>
      <c r="F1154" s="76"/>
      <c r="H1154" s="76"/>
      <c r="I1154" s="102"/>
      <c r="J1154" s="81"/>
      <c r="L1154" s="76"/>
      <c r="M1154" s="476"/>
      <c r="N1154" s="76"/>
    </row>
    <row r="1155" spans="2:14" ht="13.5" thickBot="1" x14ac:dyDescent="0.25">
      <c r="B1155" s="77"/>
      <c r="C1155" s="80" t="s">
        <v>59</v>
      </c>
      <c r="D1155" s="80"/>
      <c r="E1155" s="401"/>
      <c r="F1155" s="76"/>
      <c r="H1155" s="76"/>
      <c r="I1155" s="102" t="str">
        <f t="shared" si="173"/>
        <v>Information needed</v>
      </c>
      <c r="J1155" s="81"/>
      <c r="L1155" s="76"/>
      <c r="M1155" s="476"/>
      <c r="N1155" s="76"/>
    </row>
    <row r="1156" spans="2:14" ht="13.5" thickBot="1" x14ac:dyDescent="0.25">
      <c r="B1156" s="77"/>
      <c r="C1156" s="80"/>
      <c r="D1156" s="80"/>
      <c r="E1156" s="397"/>
      <c r="F1156" s="76"/>
      <c r="H1156" s="76"/>
      <c r="I1156" s="102"/>
      <c r="J1156" s="81"/>
      <c r="L1156" s="76"/>
      <c r="M1156" s="476"/>
      <c r="N1156" s="76"/>
    </row>
    <row r="1157" spans="2:14" x14ac:dyDescent="0.2">
      <c r="B1157" s="77"/>
      <c r="C1157" s="80" t="s">
        <v>341</v>
      </c>
      <c r="D1157" s="80"/>
      <c r="E1157" s="398"/>
      <c r="F1157" s="76"/>
      <c r="H1157" s="76"/>
      <c r="I1157" s="102" t="str">
        <f t="shared" si="173"/>
        <v>Information needed</v>
      </c>
      <c r="J1157" s="81"/>
      <c r="L1157" s="76"/>
      <c r="M1157" s="476"/>
      <c r="N1157" s="76"/>
    </row>
    <row r="1158" spans="2:14" ht="13.5" thickBot="1" x14ac:dyDescent="0.25">
      <c r="B1158" s="77"/>
      <c r="C1158" s="343" t="str">
        <f>IF(E1157&lt;&gt;"Yes","","If yes, how many times did you run this event/ how many events were in the series?")</f>
        <v/>
      </c>
      <c r="D1158" s="80"/>
      <c r="E1158" s="400"/>
      <c r="F1158" s="84"/>
      <c r="G1158" s="208"/>
      <c r="H1158" s="84"/>
      <c r="I1158" s="102" t="str">
        <f>IF(AND(C1158&lt;&gt;"",E1158=""), "Information needed","")</f>
        <v/>
      </c>
      <c r="J1158" s="81"/>
      <c r="L1158" s="76"/>
      <c r="M1158" s="244"/>
      <c r="N1158" s="76"/>
    </row>
    <row r="1159" spans="2:14" ht="13.5" customHeight="1" thickBot="1" x14ac:dyDescent="0.25">
      <c r="B1159" s="77"/>
      <c r="C1159" s="80"/>
      <c r="D1159" s="80"/>
      <c r="E1159" s="402"/>
      <c r="F1159" s="76"/>
      <c r="H1159" s="76"/>
      <c r="I1159" s="102"/>
      <c r="J1159" s="81"/>
      <c r="L1159" s="76"/>
      <c r="M1159" s="449" t="s">
        <v>470</v>
      </c>
      <c r="N1159" s="76"/>
    </row>
    <row r="1160" spans="2:14" x14ac:dyDescent="0.2">
      <c r="B1160" s="77"/>
      <c r="C1160" s="80" t="str">
        <f>IF(E1157&lt;&gt;"Yes","Start date","Date of first event")</f>
        <v>Start date</v>
      </c>
      <c r="D1160" s="80"/>
      <c r="E1160" s="403"/>
      <c r="F1160" s="76"/>
      <c r="H1160" s="76"/>
      <c r="I1160" s="102" t="str">
        <f t="shared" si="173"/>
        <v>Information needed</v>
      </c>
      <c r="J1160" s="81"/>
      <c r="L1160" s="76"/>
      <c r="M1160" s="449"/>
      <c r="N1160" s="76"/>
    </row>
    <row r="1161" spans="2:14" ht="13.5" thickBot="1" x14ac:dyDescent="0.25">
      <c r="B1161" s="77"/>
      <c r="C1161" s="80" t="str">
        <f>IF(E1157&lt;&gt;"Yes","End date","Date of last event")</f>
        <v>End date</v>
      </c>
      <c r="D1161" s="80"/>
      <c r="E1161" s="404"/>
      <c r="F1161" s="76"/>
      <c r="H1161" s="76"/>
      <c r="I1161" s="102" t="str">
        <f t="shared" si="173"/>
        <v>Information needed</v>
      </c>
      <c r="J1161" s="81"/>
      <c r="L1161" s="76"/>
      <c r="M1161" s="449"/>
      <c r="N1161" s="76"/>
    </row>
    <row r="1162" spans="2:14" ht="13.5" thickBot="1" x14ac:dyDescent="0.25">
      <c r="B1162" s="77"/>
      <c r="C1162" s="80"/>
      <c r="D1162" s="80"/>
      <c r="E1162" s="397"/>
      <c r="F1162" s="76"/>
      <c r="H1162" s="76"/>
      <c r="I1162" s="102"/>
      <c r="J1162" s="81"/>
      <c r="L1162" s="76"/>
      <c r="M1162" s="449"/>
      <c r="N1162" s="76"/>
    </row>
    <row r="1163" spans="2:14" x14ac:dyDescent="0.2">
      <c r="B1163" s="77"/>
      <c r="C1163" s="80" t="s">
        <v>60</v>
      </c>
      <c r="D1163" s="80"/>
      <c r="E1163" s="398"/>
      <c r="F1163" s="76"/>
      <c r="H1163" s="76"/>
      <c r="I1163" s="102" t="str">
        <f t="shared" ref="I1163" si="174">IF(OR($E$1155="Cancelled",$E$1155="Postponed, see Future Events for info",E1163&lt;&gt;""), "", "Information needed")</f>
        <v>Information needed</v>
      </c>
      <c r="J1163" s="81"/>
      <c r="L1163" s="76"/>
      <c r="M1163" s="449"/>
      <c r="N1163" s="76"/>
    </row>
    <row r="1164" spans="2:14" ht="13.5" thickBot="1" x14ac:dyDescent="0.25">
      <c r="B1164" s="77"/>
      <c r="C1164" s="80" t="s">
        <v>81</v>
      </c>
      <c r="D1164" s="80"/>
      <c r="E1164" s="400"/>
      <c r="F1164" s="76"/>
      <c r="H1164" s="76"/>
      <c r="I1164" s="106" t="str">
        <f>IF(OR($E$1155="Cancelled",$E$1155="Postponed, see Future Events for info",E1164&lt;&gt;""), "", "Optional")</f>
        <v>Optional</v>
      </c>
      <c r="J1164" s="81"/>
      <c r="L1164" s="76"/>
      <c r="M1164" s="475" t="s">
        <v>417</v>
      </c>
      <c r="N1164" s="76"/>
    </row>
    <row r="1165" spans="2:14" ht="13.5" thickBot="1" x14ac:dyDescent="0.25">
      <c r="B1165" s="77"/>
      <c r="C1165" s="80"/>
      <c r="D1165" s="80"/>
      <c r="E1165" s="397"/>
      <c r="F1165" s="76"/>
      <c r="H1165" s="76"/>
      <c r="I1165" s="102"/>
      <c r="J1165" s="81"/>
      <c r="L1165" s="76"/>
      <c r="M1165" s="475"/>
      <c r="N1165" s="76"/>
    </row>
    <row r="1166" spans="2:14" ht="12.75" customHeight="1" x14ac:dyDescent="0.2">
      <c r="B1166" s="77"/>
      <c r="C1166" s="80" t="s">
        <v>61</v>
      </c>
      <c r="D1166" s="80"/>
      <c r="E1166" s="398"/>
      <c r="F1166" s="76"/>
      <c r="H1166" s="76"/>
      <c r="I1166" s="102" t="str">
        <f t="shared" ref="I1166" si="175">IF(OR($E$1155="Cancelled",$E$1155="Postponed, see Future Events for info",E1166&lt;&gt;""), "", "Information needed")</f>
        <v>Information needed</v>
      </c>
      <c r="J1166" s="81"/>
      <c r="L1166" s="76"/>
      <c r="M1166" s="476" t="s">
        <v>485</v>
      </c>
      <c r="N1166" s="76"/>
    </row>
    <row r="1167" spans="2:14" ht="13.5" thickBot="1" x14ac:dyDescent="0.25">
      <c r="B1167" s="77"/>
      <c r="C1167" s="80" t="s">
        <v>82</v>
      </c>
      <c r="D1167" s="80"/>
      <c r="E1167" s="400"/>
      <c r="F1167" s="76"/>
      <c r="H1167" s="76"/>
      <c r="I1167" s="106" t="str">
        <f>IF(OR($E$1155="Cancelled",$E$1155="Postponed, see Future Events for info",E1167&lt;&gt;""), "", "Optional")</f>
        <v>Optional</v>
      </c>
      <c r="J1167" s="81"/>
      <c r="L1167" s="76"/>
      <c r="M1167" s="476"/>
      <c r="N1167" s="76"/>
    </row>
    <row r="1168" spans="2:14" ht="13.5" thickBot="1" x14ac:dyDescent="0.25">
      <c r="B1168" s="77"/>
      <c r="C1168" s="80"/>
      <c r="D1168" s="80"/>
      <c r="E1168" s="397"/>
      <c r="F1168" s="76"/>
      <c r="H1168" s="76"/>
      <c r="I1168" s="102"/>
      <c r="J1168" s="81"/>
      <c r="L1168" s="76"/>
      <c r="M1168" s="476"/>
      <c r="N1168" s="76"/>
    </row>
    <row r="1169" spans="2:14" ht="13.5" thickBot="1" x14ac:dyDescent="0.25">
      <c r="B1169" s="77"/>
      <c r="C1169" s="80" t="str">
        <f>IF(E1157&lt;&gt;"Yes","Number of attendees (approx.)","Number of attendees (average number per event)")</f>
        <v>Number of attendees (approx.)</v>
      </c>
      <c r="D1169" s="80"/>
      <c r="E1169" s="401"/>
      <c r="F1169" s="76"/>
      <c r="H1169" s="76"/>
      <c r="I1169" s="102" t="str">
        <f t="shared" ref="I1169" si="176">IF(OR($E$1155="Cancelled",$E$1155="Postponed, see Future Events for info",E1169&lt;&gt;""), "", "Information needed")</f>
        <v>Information needed</v>
      </c>
      <c r="J1169" s="81"/>
      <c r="L1169" s="76"/>
      <c r="M1169" s="476"/>
      <c r="N1169" s="76"/>
    </row>
    <row r="1170" spans="2:14" ht="13.5" thickBot="1" x14ac:dyDescent="0.25">
      <c r="B1170" s="77"/>
      <c r="C1170" s="80"/>
      <c r="D1170" s="80"/>
      <c r="E1170" s="405"/>
      <c r="F1170" s="76"/>
      <c r="H1170" s="76"/>
      <c r="I1170" s="102"/>
      <c r="J1170" s="81"/>
      <c r="L1170" s="76"/>
      <c r="M1170" s="476"/>
      <c r="N1170" s="76"/>
    </row>
    <row r="1171" spans="2:14" ht="39" thickBot="1" x14ac:dyDescent="0.25">
      <c r="B1171" s="77"/>
      <c r="C1171" s="344" t="s">
        <v>468</v>
      </c>
      <c r="D1171" s="80"/>
      <c r="E1171" s="241"/>
      <c r="F1171" s="76"/>
      <c r="H1171" s="76"/>
      <c r="I1171" s="106" t="str">
        <f>IF(OR($E$1155="Cancelled",$E$1155="Postponed, see Future Events for info",E1171&lt;&gt;""), "", "Optional")</f>
        <v>Optional</v>
      </c>
      <c r="J1171" s="81"/>
      <c r="L1171" s="76"/>
      <c r="M1171" s="476"/>
      <c r="N1171" s="76"/>
    </row>
    <row r="1172" spans="2:14" x14ac:dyDescent="0.2">
      <c r="B1172" s="77"/>
      <c r="C1172" s="80"/>
      <c r="D1172" s="80"/>
      <c r="E1172" s="402"/>
      <c r="F1172" s="76"/>
      <c r="H1172" s="76"/>
      <c r="I1172" s="102"/>
      <c r="J1172" s="81"/>
      <c r="L1172" s="76"/>
      <c r="M1172" s="180"/>
      <c r="N1172" s="76"/>
    </row>
    <row r="1173" spans="2:14" ht="18" x14ac:dyDescent="0.25">
      <c r="B1173" s="77"/>
      <c r="C1173" s="238" t="s">
        <v>140</v>
      </c>
      <c r="D1173" s="80"/>
      <c r="E1173" s="237"/>
      <c r="F1173" s="76"/>
      <c r="H1173" s="76"/>
      <c r="I1173" s="102"/>
      <c r="J1173" s="81"/>
      <c r="L1173" s="76"/>
      <c r="M1173" s="240" t="s">
        <v>140</v>
      </c>
      <c r="N1173" s="76"/>
    </row>
    <row r="1174" spans="2:14" ht="13.5" thickBot="1" x14ac:dyDescent="0.25">
      <c r="B1174" s="77"/>
      <c r="C1174" s="83"/>
      <c r="D1174" s="80"/>
      <c r="E1174" s="406"/>
      <c r="F1174" s="76"/>
      <c r="H1174" s="76"/>
      <c r="I1174" s="102"/>
      <c r="J1174" s="81"/>
      <c r="L1174" s="76"/>
      <c r="M1174" s="78"/>
      <c r="N1174" s="76"/>
    </row>
    <row r="1175" spans="2:14" x14ac:dyDescent="0.2">
      <c r="B1175" s="77"/>
      <c r="C1175" s="416" t="s">
        <v>466</v>
      </c>
      <c r="D1175" s="416"/>
      <c r="E1175" s="398"/>
      <c r="F1175" s="76"/>
      <c r="H1175" s="76"/>
      <c r="I1175" s="102" t="str">
        <f>IF(OR(E1155="Postponed, see Future Events for info",E1175&lt;&gt;""), "", "Information needed")</f>
        <v>Information needed</v>
      </c>
      <c r="J1175" s="81"/>
      <c r="L1175" s="76"/>
      <c r="M1175" s="476" t="s">
        <v>342</v>
      </c>
      <c r="N1175" s="76"/>
    </row>
    <row r="1176" spans="2:14" ht="13.5" thickBot="1" x14ac:dyDescent="0.25">
      <c r="B1176" s="77"/>
      <c r="C1176" s="416" t="s">
        <v>345</v>
      </c>
      <c r="D1176" s="416"/>
      <c r="E1176" s="400"/>
      <c r="F1176" s="76"/>
      <c r="H1176" s="76"/>
      <c r="I1176" s="102" t="str">
        <f>IF(OR(E1155="Cancelled",E1155="Postponed, see Future Events for info",E1176&lt;&gt;""), "", "Information needed")</f>
        <v>Information needed</v>
      </c>
      <c r="J1176" s="85"/>
      <c r="L1176" s="76"/>
      <c r="M1176" s="476"/>
      <c r="N1176" s="76"/>
    </row>
    <row r="1177" spans="2:14" ht="13.5" thickBot="1" x14ac:dyDescent="0.25">
      <c r="B1177" s="77"/>
      <c r="C1177" s="416"/>
      <c r="D1177" s="416"/>
      <c r="E1177" s="402"/>
      <c r="F1177" s="84"/>
      <c r="G1177" s="208"/>
      <c r="H1177" s="84"/>
      <c r="I1177" s="102"/>
      <c r="J1177" s="81"/>
      <c r="L1177" s="76"/>
      <c r="M1177" s="476"/>
      <c r="N1177" s="76"/>
    </row>
    <row r="1178" spans="2:14" x14ac:dyDescent="0.2">
      <c r="B1178" s="77"/>
      <c r="C1178" s="416" t="s">
        <v>122</v>
      </c>
      <c r="D1178" s="416"/>
      <c r="E1178" s="407"/>
      <c r="F1178" s="76"/>
      <c r="H1178" s="76"/>
      <c r="I1178" s="102" t="str">
        <f>IF(OR(E1155="Postponed, see Future Events for info",E1178&lt;&gt;""), "", "Information needed")</f>
        <v>Information needed</v>
      </c>
      <c r="J1178" s="81"/>
      <c r="L1178" s="76"/>
      <c r="M1178" s="476"/>
      <c r="N1178" s="76"/>
    </row>
    <row r="1179" spans="2:14" ht="13.5" thickBot="1" x14ac:dyDescent="0.25">
      <c r="B1179" s="77"/>
      <c r="C1179" s="83" t="str">
        <f>IF(E1178&lt;&gt;"Yes","","Was the contract reviewed by the RSC Legal team?")</f>
        <v/>
      </c>
      <c r="D1179" s="83"/>
      <c r="E1179" s="242"/>
      <c r="F1179" s="76"/>
      <c r="H1179" s="76"/>
      <c r="I1179" s="102" t="str">
        <f>IF(AND(C1179&lt;&gt;"",E1179=""), "Information needed","")</f>
        <v/>
      </c>
      <c r="J1179" s="81"/>
      <c r="L1179" s="76"/>
      <c r="M1179" s="476"/>
      <c r="N1179" s="76"/>
    </row>
    <row r="1180" spans="2:14" ht="13.5" thickBot="1" x14ac:dyDescent="0.25">
      <c r="B1180" s="77"/>
      <c r="C1180" s="76"/>
      <c r="D1180" s="76"/>
      <c r="E1180" s="402"/>
      <c r="F1180" s="76"/>
      <c r="H1180" s="76"/>
      <c r="I1180" s="102"/>
      <c r="J1180" s="81"/>
      <c r="L1180" s="76"/>
      <c r="M1180" s="476"/>
      <c r="N1180" s="76"/>
    </row>
    <row r="1181" spans="2:14" ht="13.5" thickBot="1" x14ac:dyDescent="0.25">
      <c r="B1181" s="77"/>
      <c r="C1181" s="416" t="s">
        <v>123</v>
      </c>
      <c r="D1181" s="416"/>
      <c r="E1181" s="401"/>
      <c r="F1181" s="76"/>
      <c r="H1181" s="76"/>
      <c r="I1181" s="102" t="str">
        <f t="shared" ref="I1181" si="177">IF(OR($E$1155="Cancelled",$E$1155="Postponed, see Future Events for info",E1181&lt;&gt;""), "", "Information needed")</f>
        <v>Information needed</v>
      </c>
      <c r="J1181" s="81"/>
      <c r="L1181" s="76"/>
      <c r="M1181" s="476"/>
      <c r="N1181" s="76"/>
    </row>
    <row r="1182" spans="2:14" ht="13.5" thickBot="1" x14ac:dyDescent="0.25">
      <c r="B1182" s="77"/>
      <c r="C1182" s="82"/>
      <c r="D1182" s="82"/>
      <c r="E1182" s="402"/>
      <c r="F1182" s="76"/>
      <c r="H1182" s="76"/>
      <c r="I1182" s="102"/>
      <c r="J1182" s="81"/>
      <c r="L1182" s="76"/>
      <c r="M1182" s="476"/>
      <c r="N1182" s="76"/>
    </row>
    <row r="1183" spans="2:14" x14ac:dyDescent="0.2">
      <c r="B1183" s="77"/>
      <c r="C1183" s="416" t="s">
        <v>126</v>
      </c>
      <c r="D1183" s="416"/>
      <c r="E1183" s="398"/>
      <c r="F1183" s="76"/>
      <c r="H1183" s="76"/>
      <c r="I1183" s="102" t="str">
        <f t="shared" ref="I1183" si="178">IF(OR($E$1155="Cancelled",$E$1155="Postponed, see Future Events for info",E1183&lt;&gt;""), "", "Information needed")</f>
        <v>Information needed</v>
      </c>
      <c r="J1183" s="81"/>
      <c r="L1183" s="76"/>
      <c r="M1183" s="181"/>
      <c r="N1183" s="76"/>
    </row>
    <row r="1184" spans="2:14" ht="25.5" customHeight="1" thickBot="1" x14ac:dyDescent="0.25">
      <c r="B1184" s="77"/>
      <c r="C1184" s="83" t="str">
        <f>IF(E1183&lt;&gt;"Yes","","Please provide details.")</f>
        <v/>
      </c>
      <c r="D1184" s="83"/>
      <c r="E1184" s="243"/>
      <c r="F1184" s="76"/>
      <c r="H1184" s="76"/>
      <c r="I1184" s="102" t="str">
        <f>IF(AND(C1184&lt;&gt;"",E1184=""),"Information needed","")</f>
        <v/>
      </c>
      <c r="J1184" s="81"/>
      <c r="L1184" s="76"/>
      <c r="M1184" s="152" t="s">
        <v>141</v>
      </c>
      <c r="N1184" s="76"/>
    </row>
    <row r="1185" spans="1:14" x14ac:dyDescent="0.2">
      <c r="B1185" s="77"/>
      <c r="C1185" s="78"/>
      <c r="D1185" s="78"/>
      <c r="E1185" s="397"/>
      <c r="F1185" s="76"/>
      <c r="H1185" s="76"/>
      <c r="I1185" s="102"/>
      <c r="J1185" s="81"/>
      <c r="L1185" s="76"/>
      <c r="M1185" s="76"/>
      <c r="N1185" s="76"/>
    </row>
    <row r="1186" spans="1:14" ht="18" x14ac:dyDescent="0.2">
      <c r="B1186" s="77"/>
      <c r="C1186" s="240" t="s">
        <v>63</v>
      </c>
      <c r="D1186" s="240"/>
      <c r="E1186" s="240"/>
      <c r="F1186" s="78"/>
      <c r="G1186" s="70"/>
      <c r="H1186" s="78"/>
      <c r="I1186" s="102"/>
      <c r="J1186" s="89"/>
      <c r="L1186" s="87"/>
      <c r="M1186" s="240" t="s">
        <v>63</v>
      </c>
      <c r="N1186" s="87"/>
    </row>
    <row r="1187" spans="1:14" ht="13.5" customHeight="1" thickBot="1" x14ac:dyDescent="0.25">
      <c r="B1187" s="77"/>
      <c r="C1187" s="76"/>
      <c r="D1187" s="76"/>
      <c r="E1187" s="408"/>
      <c r="F1187" s="76"/>
      <c r="H1187" s="76"/>
      <c r="I1187" s="102"/>
      <c r="J1187" s="81"/>
      <c r="L1187" s="76"/>
      <c r="M1187" s="476" t="s">
        <v>467</v>
      </c>
      <c r="N1187" s="76"/>
    </row>
    <row r="1188" spans="1:14" x14ac:dyDescent="0.2">
      <c r="B1188" s="77"/>
      <c r="C1188" s="78" t="s">
        <v>71</v>
      </c>
      <c r="D1188" s="78"/>
      <c r="E1188" s="409"/>
      <c r="F1188" s="76"/>
      <c r="H1188" s="76"/>
      <c r="I1188" s="102" t="str">
        <f t="shared" ref="I1188" si="179">IF(OR($E$1155="Cancelled",$E$1155="Postponed, see Future Events for info",E1188&lt;&gt;""), "", "Information needed")</f>
        <v>Information needed</v>
      </c>
      <c r="J1188" s="81"/>
      <c r="L1188" s="76"/>
      <c r="M1188" s="476"/>
      <c r="N1188" s="76"/>
    </row>
    <row r="1189" spans="1:14" ht="13.5" thickBot="1" x14ac:dyDescent="0.25">
      <c r="A1189" s="340"/>
      <c r="B1189" s="77"/>
      <c r="C1189" s="418" t="str">
        <f>IF(E1188&lt;&gt;"Red","","Did you submit a declaration form for your red risk assessment?")</f>
        <v/>
      </c>
      <c r="D1189" s="83"/>
      <c r="E1189" s="243"/>
      <c r="F1189" s="76"/>
      <c r="H1189" s="76"/>
      <c r="I1189" s="102" t="str">
        <f>IF(AND(C1189&lt;&gt;"",E1189=""), "Information needed","")</f>
        <v/>
      </c>
      <c r="J1189" s="81"/>
      <c r="K1189" s="340"/>
      <c r="L1189" s="76"/>
      <c r="M1189" s="476"/>
      <c r="N1189" s="76"/>
    </row>
    <row r="1190" spans="1:14" ht="13.5" thickBot="1" x14ac:dyDescent="0.25">
      <c r="B1190" s="77"/>
      <c r="C1190" s="78"/>
      <c r="D1190" s="78"/>
      <c r="E1190" s="397"/>
      <c r="F1190" s="76"/>
      <c r="H1190" s="76"/>
      <c r="I1190" s="102"/>
      <c r="J1190" s="81"/>
      <c r="L1190" s="76"/>
      <c r="M1190" s="476"/>
      <c r="N1190" s="76"/>
    </row>
    <row r="1191" spans="1:14" x14ac:dyDescent="0.2">
      <c r="B1191" s="77"/>
      <c r="C1191" s="78" t="s">
        <v>255</v>
      </c>
      <c r="D1191" s="78"/>
      <c r="E1191" s="410"/>
      <c r="F1191" s="76"/>
      <c r="H1191" s="76"/>
      <c r="I1191" s="102" t="str">
        <f t="shared" ref="I1191" si="180">IF(OR($E$1155="Cancelled",$E$1155="Postponed, see Future Events for info",E1191&lt;&gt;""), "", "Information needed")</f>
        <v>Information needed</v>
      </c>
      <c r="J1191" s="81"/>
      <c r="L1191" s="76"/>
      <c r="M1191" s="476"/>
      <c r="N1191" s="88"/>
    </row>
    <row r="1192" spans="1:14" ht="13.5" thickBot="1" x14ac:dyDescent="0.25">
      <c r="B1192" s="77"/>
      <c r="C1192" s="419" t="str">
        <f>IF(E1191&lt;&gt;"Yes","","Did your event comply with Rule 8.3 of the member network rules?")</f>
        <v/>
      </c>
      <c r="D1192" s="83"/>
      <c r="E1192" s="243"/>
      <c r="F1192" s="76"/>
      <c r="H1192" s="76"/>
      <c r="I1192" s="102" t="str">
        <f>IF(AND(C1192&lt;&gt;"",E1192=""), "Information needed","")</f>
        <v/>
      </c>
      <c r="J1192" s="81"/>
      <c r="L1192" s="76"/>
      <c r="M1192" s="476"/>
      <c r="N1192" s="88"/>
    </row>
    <row r="1193" spans="1:14" ht="13.5" thickBot="1" x14ac:dyDescent="0.25">
      <c r="B1193" s="77"/>
      <c r="C1193" s="83"/>
      <c r="D1193" s="83"/>
      <c r="E1193" s="411"/>
      <c r="F1193" s="76"/>
      <c r="H1193" s="76"/>
      <c r="I1193" s="102"/>
      <c r="J1193" s="81"/>
      <c r="L1193" s="76"/>
      <c r="M1193" s="476"/>
      <c r="N1193" s="88"/>
    </row>
    <row r="1194" spans="1:14" ht="31.5" customHeight="1" thickBot="1" x14ac:dyDescent="0.25">
      <c r="B1194" s="77"/>
      <c r="C1194" s="100" t="s">
        <v>197</v>
      </c>
      <c r="D1194" s="100"/>
      <c r="E1194" s="241"/>
      <c r="F1194" s="76"/>
      <c r="H1194" s="76"/>
      <c r="I1194" s="106" t="str">
        <f>IF(OR($E$1155="Cancelled",$E$1155="Postponed, see Future Events for info",E1194&lt;&gt;""), "", "Optional")</f>
        <v>Optional</v>
      </c>
      <c r="J1194" s="81"/>
      <c r="L1194" s="76"/>
      <c r="M1194" s="152" t="s">
        <v>254</v>
      </c>
      <c r="N1194" s="88"/>
    </row>
    <row r="1195" spans="1:14" x14ac:dyDescent="0.2">
      <c r="B1195" s="77"/>
      <c r="C1195" s="76"/>
      <c r="D1195" s="76"/>
      <c r="E1195" s="411"/>
      <c r="F1195" s="76"/>
      <c r="H1195" s="76"/>
      <c r="I1195" s="102"/>
      <c r="J1195" s="81"/>
      <c r="L1195" s="76"/>
      <c r="M1195" s="99"/>
      <c r="N1195" s="76"/>
    </row>
    <row r="1196" spans="1:14" ht="18" x14ac:dyDescent="0.25">
      <c r="B1196" s="77"/>
      <c r="C1196" s="238" t="s">
        <v>72</v>
      </c>
      <c r="D1196" s="238"/>
      <c r="E1196" s="238"/>
      <c r="F1196" s="76"/>
      <c r="H1196" s="76"/>
      <c r="I1196" s="102"/>
      <c r="J1196" s="81"/>
      <c r="L1196" s="76"/>
      <c r="M1196" s="240" t="s">
        <v>72</v>
      </c>
      <c r="N1196" s="76"/>
    </row>
    <row r="1197" spans="1:14" x14ac:dyDescent="0.2">
      <c r="B1197" s="77"/>
      <c r="C1197" s="78"/>
      <c r="D1197" s="78"/>
      <c r="E1197" s="397"/>
      <c r="F1197" s="76"/>
      <c r="H1197" s="76"/>
      <c r="I1197" s="102"/>
      <c r="J1197" s="81"/>
      <c r="L1197" s="76"/>
      <c r="M1197" s="476" t="s">
        <v>243</v>
      </c>
      <c r="N1197" s="76"/>
    </row>
    <row r="1198" spans="1:14" ht="13.5" thickBot="1" x14ac:dyDescent="0.25">
      <c r="B1198" s="77"/>
      <c r="C1198" s="78" t="s">
        <v>388</v>
      </c>
      <c r="D1198" s="78"/>
      <c r="E1198" s="397"/>
      <c r="F1198" s="76"/>
      <c r="H1198" s="76"/>
      <c r="I1198" s="102"/>
      <c r="J1198" s="81"/>
      <c r="L1198" s="76"/>
      <c r="M1198" s="476"/>
      <c r="N1198" s="76"/>
    </row>
    <row r="1199" spans="1:14" x14ac:dyDescent="0.2">
      <c r="B1199" s="77"/>
      <c r="C1199" s="153" t="s">
        <v>77</v>
      </c>
      <c r="D1199" s="153"/>
      <c r="E1199" s="398"/>
      <c r="F1199" s="76"/>
      <c r="H1199" s="76"/>
      <c r="I1199" s="102" t="str">
        <f t="shared" ref="I1199:I1202" si="181">IF(OR($E$1155="Cancelled",$E$1155="Postponed, see Future Events for info",E1199&lt;&gt;""), "", "Information needed")</f>
        <v>Information needed</v>
      </c>
      <c r="J1199" s="81"/>
      <c r="L1199" s="76"/>
      <c r="M1199" s="476"/>
      <c r="N1199" s="76"/>
    </row>
    <row r="1200" spans="1:14" x14ac:dyDescent="0.2">
      <c r="B1200" s="77"/>
      <c r="C1200" s="153" t="s">
        <v>78</v>
      </c>
      <c r="D1200" s="153"/>
      <c r="E1200" s="412"/>
      <c r="F1200" s="76"/>
      <c r="H1200" s="76"/>
      <c r="I1200" s="102" t="str">
        <f t="shared" si="181"/>
        <v>Information needed</v>
      </c>
      <c r="J1200" s="81"/>
      <c r="L1200" s="76"/>
      <c r="M1200" s="476"/>
      <c r="N1200" s="76"/>
    </row>
    <row r="1201" spans="1:14" x14ac:dyDescent="0.2">
      <c r="B1201" s="77"/>
      <c r="C1201" s="153" t="s">
        <v>80</v>
      </c>
      <c r="D1201" s="153"/>
      <c r="E1201" s="399"/>
      <c r="F1201" s="76"/>
      <c r="H1201" s="76"/>
      <c r="I1201" s="102" t="str">
        <f t="shared" si="181"/>
        <v>Information needed</v>
      </c>
      <c r="J1201" s="81"/>
      <c r="L1201" s="76"/>
      <c r="M1201" s="476"/>
      <c r="N1201" s="76"/>
    </row>
    <row r="1202" spans="1:14" ht="13.5" thickBot="1" x14ac:dyDescent="0.25">
      <c r="B1202" s="77"/>
      <c r="C1202" s="153" t="s">
        <v>79</v>
      </c>
      <c r="D1202" s="153"/>
      <c r="E1202" s="400"/>
      <c r="F1202" s="76"/>
      <c r="H1202" s="76"/>
      <c r="I1202" s="102" t="str">
        <f t="shared" si="181"/>
        <v>Information needed</v>
      </c>
      <c r="J1202" s="81"/>
      <c r="L1202" s="76"/>
      <c r="M1202" s="476"/>
      <c r="N1202" s="76"/>
    </row>
    <row r="1203" spans="1:14" ht="13.5" thickBot="1" x14ac:dyDescent="0.25">
      <c r="B1203" s="77"/>
      <c r="C1203" s="79"/>
      <c r="D1203" s="79"/>
      <c r="E1203" s="397"/>
      <c r="F1203" s="76"/>
      <c r="H1203" s="76"/>
      <c r="I1203" s="102"/>
      <c r="J1203" s="81"/>
      <c r="L1203" s="76"/>
      <c r="M1203" s="476"/>
      <c r="N1203" s="76"/>
    </row>
    <row r="1204" spans="1:14" x14ac:dyDescent="0.2">
      <c r="B1204" s="77"/>
      <c r="C1204" s="101" t="s">
        <v>73</v>
      </c>
      <c r="D1204" s="101"/>
      <c r="E1204" s="398"/>
      <c r="F1204" s="76"/>
      <c r="H1204" s="76"/>
      <c r="I1204" s="102" t="str">
        <f>IF(OR($E$1155="Cancelled",$E$1155="Postponed, see Future Events for info",E1204&lt;&gt;""), "", "Information needed")</f>
        <v>Information needed</v>
      </c>
      <c r="J1204" s="81"/>
      <c r="L1204" s="76"/>
      <c r="M1204" s="476"/>
      <c r="N1204" s="76"/>
    </row>
    <row r="1205" spans="1:14" ht="65.25" customHeight="1" thickBot="1" x14ac:dyDescent="0.25">
      <c r="B1205" s="77"/>
      <c r="C1205" s="83" t="str">
        <f>IF(E1204&lt;&gt;"Yes","","Please provide details here")</f>
        <v/>
      </c>
      <c r="D1205" s="83"/>
      <c r="E1205" s="242"/>
      <c r="F1205" s="130"/>
      <c r="G1205" s="127"/>
      <c r="H1205" s="130"/>
      <c r="I1205" s="102" t="str">
        <f>IF(AND(C1205&lt;&gt;"",E1205=""), "Information needed","")</f>
        <v/>
      </c>
      <c r="J1205" s="150"/>
      <c r="L1205" s="76"/>
      <c r="M1205" s="476"/>
      <c r="N1205" s="76"/>
    </row>
    <row r="1206" spans="1:14" ht="13.5" thickBot="1" x14ac:dyDescent="0.25">
      <c r="B1206" s="77"/>
      <c r="C1206" s="78"/>
      <c r="D1206" s="78"/>
      <c r="E1206" s="378"/>
      <c r="F1206" s="76"/>
      <c r="H1206" s="76"/>
      <c r="I1206" s="102"/>
      <c r="J1206" s="81"/>
      <c r="L1206" s="76"/>
      <c r="M1206" s="476"/>
      <c r="N1206" s="76"/>
    </row>
    <row r="1207" spans="1:14" ht="57" customHeight="1" thickBot="1" x14ac:dyDescent="0.25">
      <c r="B1207" s="77"/>
      <c r="C1207" s="100" t="s">
        <v>83</v>
      </c>
      <c r="D1207" s="100"/>
      <c r="E1207" s="241"/>
      <c r="F1207" s="76"/>
      <c r="H1207" s="76"/>
      <c r="I1207" s="106" t="str">
        <f>IF(OR($E$1155="Cancelled",$E$1155="Postponed, see Future Events for info",E1207&lt;&gt;""), "", "Optional")</f>
        <v>Optional</v>
      </c>
      <c r="J1207" s="81"/>
      <c r="L1207" s="76"/>
      <c r="M1207" s="152" t="s">
        <v>118</v>
      </c>
      <c r="N1207" s="76"/>
    </row>
    <row r="1208" spans="1:14" x14ac:dyDescent="0.2">
      <c r="B1208" s="77"/>
      <c r="C1208" s="78"/>
      <c r="D1208" s="78"/>
      <c r="E1208" s="397"/>
      <c r="F1208" s="76"/>
      <c r="H1208" s="76"/>
      <c r="I1208" s="102"/>
      <c r="J1208" s="81"/>
      <c r="L1208" s="76"/>
      <c r="M1208" s="78"/>
      <c r="N1208" s="76"/>
    </row>
    <row r="1209" spans="1:14" ht="13.5" thickBot="1" x14ac:dyDescent="0.25">
      <c r="C1209" s="71"/>
      <c r="D1209" s="95"/>
      <c r="I1209" s="105"/>
      <c r="J1209" s="92"/>
      <c r="M1209" s="71"/>
    </row>
    <row r="1210" spans="1:14" s="172" customFormat="1" ht="21.75" customHeight="1" thickBot="1" x14ac:dyDescent="0.25">
      <c r="C1210" s="166" t="s">
        <v>420</v>
      </c>
      <c r="D1210" s="247"/>
      <c r="E1210" s="414" t="s">
        <v>438</v>
      </c>
      <c r="I1210" s="170"/>
      <c r="M1210" s="166" t="s">
        <v>271</v>
      </c>
    </row>
    <row r="1211" spans="1:14" x14ac:dyDescent="0.2">
      <c r="C1211" s="96"/>
      <c r="D1211" s="96"/>
      <c r="M1211" s="96"/>
    </row>
    <row r="1213" spans="1:14" x14ac:dyDescent="0.2">
      <c r="B1213" s="77"/>
      <c r="C1213" s="78"/>
      <c r="D1213" s="78"/>
      <c r="E1213" s="397"/>
      <c r="F1213" s="76"/>
      <c r="H1213" s="76"/>
      <c r="I1213" s="103"/>
      <c r="J1213" s="76"/>
      <c r="L1213" s="76"/>
      <c r="M1213" s="78"/>
      <c r="N1213" s="76"/>
    </row>
    <row r="1214" spans="1:14" ht="30.75" x14ac:dyDescent="0.2">
      <c r="A1214" s="339">
        <v>19</v>
      </c>
      <c r="B1214" s="74"/>
      <c r="C1214" s="248" t="s">
        <v>358</v>
      </c>
      <c r="D1214" s="248"/>
      <c r="E1214" s="248"/>
      <c r="F1214" s="249"/>
      <c r="G1214" s="72"/>
      <c r="H1214" s="73"/>
      <c r="I1214" s="236" t="str">
        <f>IF(COUNTIF(I1218:I1274,"Information needed")&lt;1,"Complete","Incomplete")</f>
        <v>Incomplete</v>
      </c>
      <c r="J1214" s="91"/>
      <c r="K1214" s="339">
        <v>19</v>
      </c>
      <c r="L1214" s="73"/>
      <c r="M1214" s="175" t="s">
        <v>284</v>
      </c>
      <c r="N1214" s="73"/>
    </row>
    <row r="1215" spans="1:14" x14ac:dyDescent="0.2">
      <c r="B1215" s="77"/>
      <c r="C1215" s="78"/>
      <c r="D1215" s="78"/>
      <c r="E1215" s="397"/>
      <c r="F1215" s="76"/>
      <c r="H1215" s="76"/>
      <c r="I1215" s="103"/>
      <c r="J1215" s="76"/>
      <c r="L1215" s="76"/>
      <c r="M1215" s="78"/>
      <c r="N1215" s="76"/>
    </row>
    <row r="1216" spans="1:14" ht="18" x14ac:dyDescent="0.25">
      <c r="B1216" s="77"/>
      <c r="C1216" s="238" t="s">
        <v>70</v>
      </c>
      <c r="D1216" s="238"/>
      <c r="E1216" s="237"/>
      <c r="F1216" s="76"/>
      <c r="H1216" s="76"/>
      <c r="I1216" s="103"/>
      <c r="J1216" s="76"/>
      <c r="L1216" s="76"/>
      <c r="M1216" s="239" t="s">
        <v>340</v>
      </c>
      <c r="N1216" s="76"/>
    </row>
    <row r="1217" spans="2:14" ht="13.5" thickBot="1" x14ac:dyDescent="0.25">
      <c r="B1217" s="77"/>
      <c r="C1217" s="78"/>
      <c r="D1217" s="78"/>
      <c r="E1217" s="397"/>
      <c r="F1217" s="76"/>
      <c r="H1217" s="76"/>
      <c r="I1217" s="103"/>
      <c r="J1217" s="76"/>
      <c r="L1217" s="76"/>
      <c r="M1217" s="180"/>
      <c r="N1217" s="76"/>
    </row>
    <row r="1218" spans="2:14" x14ac:dyDescent="0.2">
      <c r="B1218" s="77"/>
      <c r="C1218" s="80" t="s">
        <v>15</v>
      </c>
      <c r="D1218" s="80"/>
      <c r="E1218" s="398"/>
      <c r="F1218" s="76"/>
      <c r="H1218" s="76"/>
      <c r="I1218" s="102" t="str">
        <f t="shared" ref="I1218" si="182">IF(OR($E$1222="Cancelled",$E$1222="Postponed, see Future Events for info",E1218&lt;&gt;""), "", "Information needed")</f>
        <v>Information needed</v>
      </c>
      <c r="J1218" s="81"/>
      <c r="L1218" s="76"/>
      <c r="M1218" s="476" t="s">
        <v>344</v>
      </c>
      <c r="N1218" s="76"/>
    </row>
    <row r="1219" spans="2:14" x14ac:dyDescent="0.2">
      <c r="B1219" s="77"/>
      <c r="C1219" s="80" t="s">
        <v>53</v>
      </c>
      <c r="D1219" s="80"/>
      <c r="E1219" s="399"/>
      <c r="F1219" s="76"/>
      <c r="H1219" s="76"/>
      <c r="I1219" s="102" t="str">
        <f t="shared" ref="I1219" si="183">IF(OR($E$1222="Cancelled",$E$1222="Postponed, see Future Events for info",E1219&lt;&gt;""), "", "Information needed")</f>
        <v>Information needed</v>
      </c>
      <c r="J1219" s="81"/>
      <c r="L1219" s="76"/>
      <c r="M1219" s="476"/>
      <c r="N1219" s="76"/>
    </row>
    <row r="1220" spans="2:14" ht="13.5" thickBot="1" x14ac:dyDescent="0.25">
      <c r="B1220" s="77"/>
      <c r="C1220" s="80" t="s">
        <v>119</v>
      </c>
      <c r="D1220" s="80"/>
      <c r="E1220" s="400"/>
      <c r="F1220" s="76"/>
      <c r="H1220" s="76"/>
      <c r="I1220" s="102" t="str">
        <f t="shared" ref="I1220" si="184">IF(OR($E$1222="Cancelled",$E$1222="Postponed, see Future Events for info",E1220&lt;&gt;""), "", "Information needed")</f>
        <v>Information needed</v>
      </c>
      <c r="J1220" s="81"/>
      <c r="L1220" s="76"/>
      <c r="M1220" s="476"/>
      <c r="N1220" s="76"/>
    </row>
    <row r="1221" spans="2:14" ht="13.5" thickBot="1" x14ac:dyDescent="0.25">
      <c r="B1221" s="77"/>
      <c r="C1221" s="80"/>
      <c r="D1221" s="80"/>
      <c r="E1221" s="397"/>
      <c r="F1221" s="76"/>
      <c r="H1221" s="76"/>
      <c r="I1221" s="102"/>
      <c r="J1221" s="81"/>
      <c r="L1221" s="76"/>
      <c r="M1221" s="476"/>
      <c r="N1221" s="76"/>
    </row>
    <row r="1222" spans="2:14" ht="13.5" thickBot="1" x14ac:dyDescent="0.25">
      <c r="B1222" s="77"/>
      <c r="C1222" s="80" t="s">
        <v>59</v>
      </c>
      <c r="D1222" s="80"/>
      <c r="E1222" s="401"/>
      <c r="F1222" s="76"/>
      <c r="H1222" s="76"/>
      <c r="I1222" s="102" t="str">
        <f t="shared" ref="I1222" si="185">IF(OR($E$1222="Cancelled",$E$1222="Postponed, see Future Events for info",E1222&lt;&gt;""), "", "Information needed")</f>
        <v>Information needed</v>
      </c>
      <c r="J1222" s="81"/>
      <c r="L1222" s="76"/>
      <c r="M1222" s="476"/>
      <c r="N1222" s="76"/>
    </row>
    <row r="1223" spans="2:14" ht="13.5" thickBot="1" x14ac:dyDescent="0.25">
      <c r="B1223" s="77"/>
      <c r="C1223" s="80"/>
      <c r="D1223" s="80"/>
      <c r="E1223" s="397"/>
      <c r="F1223" s="76"/>
      <c r="H1223" s="76"/>
      <c r="I1223" s="102"/>
      <c r="J1223" s="81"/>
      <c r="L1223" s="76"/>
      <c r="M1223" s="476"/>
      <c r="N1223" s="76"/>
    </row>
    <row r="1224" spans="2:14" x14ac:dyDescent="0.2">
      <c r="B1224" s="77"/>
      <c r="C1224" s="80" t="s">
        <v>341</v>
      </c>
      <c r="D1224" s="80"/>
      <c r="E1224" s="398"/>
      <c r="F1224" s="76"/>
      <c r="H1224" s="76"/>
      <c r="I1224" s="102" t="str">
        <f t="shared" ref="I1224" si="186">IF(OR($E$1222="Cancelled",$E$1222="Postponed, see Future Events for info",E1224&lt;&gt;""), "", "Information needed")</f>
        <v>Information needed</v>
      </c>
      <c r="J1224" s="81"/>
      <c r="L1224" s="76"/>
      <c r="M1224" s="476"/>
      <c r="N1224" s="76"/>
    </row>
    <row r="1225" spans="2:14" ht="13.5" thickBot="1" x14ac:dyDescent="0.25">
      <c r="B1225" s="77"/>
      <c r="C1225" s="343" t="str">
        <f>IF(E1224&lt;&gt;"Yes","","If yes, how many times did you run this event/ how many events were in the series?")</f>
        <v/>
      </c>
      <c r="D1225" s="80"/>
      <c r="E1225" s="400"/>
      <c r="F1225" s="84"/>
      <c r="G1225" s="208"/>
      <c r="H1225" s="84"/>
      <c r="I1225" s="102" t="str">
        <f>IF(AND(C1225&lt;&gt;"",E1225=""), "Information needed","")</f>
        <v/>
      </c>
      <c r="J1225" s="81"/>
      <c r="L1225" s="76"/>
      <c r="M1225" s="244"/>
      <c r="N1225" s="76"/>
    </row>
    <row r="1226" spans="2:14" ht="13.5" customHeight="1" thickBot="1" x14ac:dyDescent="0.25">
      <c r="B1226" s="77"/>
      <c r="C1226" s="80"/>
      <c r="D1226" s="80"/>
      <c r="E1226" s="402"/>
      <c r="F1226" s="76"/>
      <c r="H1226" s="76"/>
      <c r="I1226" s="102"/>
      <c r="J1226" s="81"/>
      <c r="L1226" s="76"/>
      <c r="M1226" s="449" t="s">
        <v>470</v>
      </c>
      <c r="N1226" s="76"/>
    </row>
    <row r="1227" spans="2:14" x14ac:dyDescent="0.2">
      <c r="B1227" s="77"/>
      <c r="C1227" s="80" t="str">
        <f>IF(E1224&lt;&gt;"Yes","Start date","Date of first event")</f>
        <v>Start date</v>
      </c>
      <c r="D1227" s="80"/>
      <c r="E1227" s="403"/>
      <c r="F1227" s="76"/>
      <c r="H1227" s="76"/>
      <c r="I1227" s="102" t="str">
        <f t="shared" ref="I1227" si="187">IF(OR($E$1222="Cancelled",$E$1222="Postponed, see Future Events for info",E1227&lt;&gt;""), "", "Information needed")</f>
        <v>Information needed</v>
      </c>
      <c r="J1227" s="81"/>
      <c r="L1227" s="76"/>
      <c r="M1227" s="449"/>
      <c r="N1227" s="76"/>
    </row>
    <row r="1228" spans="2:14" ht="13.5" thickBot="1" x14ac:dyDescent="0.25">
      <c r="B1228" s="77"/>
      <c r="C1228" s="80" t="str">
        <f>IF(E1224&lt;&gt;"Yes","End date","Date of last event")</f>
        <v>End date</v>
      </c>
      <c r="D1228" s="80"/>
      <c r="E1228" s="404"/>
      <c r="F1228" s="76"/>
      <c r="H1228" s="76"/>
      <c r="I1228" s="102" t="str">
        <f t="shared" ref="I1228" si="188">IF(OR($E$1222="Cancelled",$E$1222="Postponed, see Future Events for info",E1228&lt;&gt;""), "", "Information needed")</f>
        <v>Information needed</v>
      </c>
      <c r="J1228" s="81"/>
      <c r="L1228" s="76"/>
      <c r="M1228" s="449"/>
      <c r="N1228" s="76"/>
    </row>
    <row r="1229" spans="2:14" ht="13.5" thickBot="1" x14ac:dyDescent="0.25">
      <c r="B1229" s="77"/>
      <c r="C1229" s="80"/>
      <c r="D1229" s="80"/>
      <c r="E1229" s="397"/>
      <c r="F1229" s="76"/>
      <c r="H1229" s="76"/>
      <c r="I1229" s="102"/>
      <c r="J1229" s="81"/>
      <c r="L1229" s="76"/>
      <c r="M1229" s="449"/>
      <c r="N1229" s="76"/>
    </row>
    <row r="1230" spans="2:14" x14ac:dyDescent="0.2">
      <c r="B1230" s="77"/>
      <c r="C1230" s="80" t="s">
        <v>60</v>
      </c>
      <c r="D1230" s="80"/>
      <c r="E1230" s="398"/>
      <c r="F1230" s="76"/>
      <c r="H1230" s="76"/>
      <c r="I1230" s="102" t="str">
        <f t="shared" ref="I1230" si="189">IF(OR($E$1222="Cancelled",$E$1222="Postponed, see Future Events for info",E1230&lt;&gt;""), "", "Information needed")</f>
        <v>Information needed</v>
      </c>
      <c r="J1230" s="81"/>
      <c r="L1230" s="76"/>
      <c r="M1230" s="449"/>
      <c r="N1230" s="76"/>
    </row>
    <row r="1231" spans="2:14" ht="13.5" thickBot="1" x14ac:dyDescent="0.25">
      <c r="B1231" s="77"/>
      <c r="C1231" s="80" t="s">
        <v>81</v>
      </c>
      <c r="D1231" s="80"/>
      <c r="E1231" s="400"/>
      <c r="F1231" s="76"/>
      <c r="H1231" s="76"/>
      <c r="I1231" s="106" t="str">
        <f>IF(OR($E$1222="Cancelled",$E$1222="Postponed, see Future Events for info",E1231&lt;&gt;""), "", "Optional")</f>
        <v>Optional</v>
      </c>
      <c r="J1231" s="81"/>
      <c r="L1231" s="76"/>
      <c r="M1231" s="475" t="s">
        <v>417</v>
      </c>
      <c r="N1231" s="76"/>
    </row>
    <row r="1232" spans="2:14" ht="13.5" thickBot="1" x14ac:dyDescent="0.25">
      <c r="B1232" s="77"/>
      <c r="C1232" s="80"/>
      <c r="D1232" s="80"/>
      <c r="E1232" s="397"/>
      <c r="F1232" s="76"/>
      <c r="H1232" s="76"/>
      <c r="I1232" s="102"/>
      <c r="J1232" s="81"/>
      <c r="L1232" s="76"/>
      <c r="M1232" s="475"/>
      <c r="N1232" s="76"/>
    </row>
    <row r="1233" spans="2:14" ht="12.75" customHeight="1" x14ac:dyDescent="0.2">
      <c r="B1233" s="77"/>
      <c r="C1233" s="80" t="s">
        <v>61</v>
      </c>
      <c r="D1233" s="80"/>
      <c r="E1233" s="398"/>
      <c r="F1233" s="76"/>
      <c r="H1233" s="76"/>
      <c r="I1233" s="102" t="str">
        <f t="shared" ref="I1233" si="190">IF(OR($E$1222="Cancelled",$E$1222="Postponed, see Future Events for info",E1233&lt;&gt;""), "", "Information needed")</f>
        <v>Information needed</v>
      </c>
      <c r="J1233" s="81"/>
      <c r="L1233" s="76"/>
      <c r="M1233" s="476" t="s">
        <v>485</v>
      </c>
      <c r="N1233" s="76"/>
    </row>
    <row r="1234" spans="2:14" ht="13.5" thickBot="1" x14ac:dyDescent="0.25">
      <c r="B1234" s="77"/>
      <c r="C1234" s="80" t="s">
        <v>82</v>
      </c>
      <c r="D1234" s="80"/>
      <c r="E1234" s="400"/>
      <c r="F1234" s="76"/>
      <c r="H1234" s="76"/>
      <c r="I1234" s="106" t="str">
        <f>IF(OR($E$1222="Cancelled",$E$1222="Postponed, see Future Events for info",E1234&lt;&gt;""), "", "Optional")</f>
        <v>Optional</v>
      </c>
      <c r="J1234" s="81"/>
      <c r="L1234" s="76"/>
      <c r="M1234" s="476"/>
      <c r="N1234" s="76"/>
    </row>
    <row r="1235" spans="2:14" ht="13.5" thickBot="1" x14ac:dyDescent="0.25">
      <c r="B1235" s="77"/>
      <c r="C1235" s="80"/>
      <c r="D1235" s="80"/>
      <c r="E1235" s="397"/>
      <c r="F1235" s="76"/>
      <c r="H1235" s="76"/>
      <c r="I1235" s="102"/>
      <c r="J1235" s="81"/>
      <c r="L1235" s="76"/>
      <c r="M1235" s="476"/>
      <c r="N1235" s="76"/>
    </row>
    <row r="1236" spans="2:14" ht="13.5" thickBot="1" x14ac:dyDescent="0.25">
      <c r="B1236" s="77"/>
      <c r="C1236" s="80" t="str">
        <f>IF(E1224&lt;&gt;"Yes","Number of attendees (approx.)","Number of attendees (average number per event)")</f>
        <v>Number of attendees (approx.)</v>
      </c>
      <c r="D1236" s="80"/>
      <c r="E1236" s="401"/>
      <c r="F1236" s="76"/>
      <c r="H1236" s="76"/>
      <c r="I1236" s="102" t="str">
        <f t="shared" ref="I1236" si="191">IF(OR($E$1222="Cancelled",$E$1222="Postponed, see Future Events for info",E1236&lt;&gt;""), "", "Information needed")</f>
        <v>Information needed</v>
      </c>
      <c r="J1236" s="81"/>
      <c r="L1236" s="76"/>
      <c r="M1236" s="476"/>
      <c r="N1236" s="76"/>
    </row>
    <row r="1237" spans="2:14" ht="13.5" thickBot="1" x14ac:dyDescent="0.25">
      <c r="B1237" s="77"/>
      <c r="C1237" s="80"/>
      <c r="D1237" s="80"/>
      <c r="E1237" s="405"/>
      <c r="F1237" s="76"/>
      <c r="H1237" s="76"/>
      <c r="I1237" s="102"/>
      <c r="J1237" s="81"/>
      <c r="L1237" s="76"/>
      <c r="M1237" s="476"/>
      <c r="N1237" s="76"/>
    </row>
    <row r="1238" spans="2:14" ht="39" thickBot="1" x14ac:dyDescent="0.25">
      <c r="B1238" s="77"/>
      <c r="C1238" s="344" t="s">
        <v>468</v>
      </c>
      <c r="D1238" s="80"/>
      <c r="E1238" s="241"/>
      <c r="F1238" s="76"/>
      <c r="H1238" s="76"/>
      <c r="I1238" s="106" t="str">
        <f>IF(OR($E$1222="Cancelled",$E$1222="Postponed, see Future Events for info",E1238&lt;&gt;""), "", "Optional")</f>
        <v>Optional</v>
      </c>
      <c r="J1238" s="81"/>
      <c r="L1238" s="76"/>
      <c r="M1238" s="476"/>
      <c r="N1238" s="76"/>
    </row>
    <row r="1239" spans="2:14" x14ac:dyDescent="0.2">
      <c r="B1239" s="77"/>
      <c r="C1239" s="80"/>
      <c r="D1239" s="80"/>
      <c r="E1239" s="402"/>
      <c r="F1239" s="76"/>
      <c r="H1239" s="76"/>
      <c r="I1239" s="102"/>
      <c r="J1239" s="81"/>
      <c r="L1239" s="76"/>
      <c r="M1239" s="180"/>
      <c r="N1239" s="76"/>
    </row>
    <row r="1240" spans="2:14" ht="18" x14ac:dyDescent="0.25">
      <c r="B1240" s="77"/>
      <c r="C1240" s="238" t="s">
        <v>140</v>
      </c>
      <c r="D1240" s="80"/>
      <c r="E1240" s="237"/>
      <c r="F1240" s="76"/>
      <c r="H1240" s="76"/>
      <c r="I1240" s="102"/>
      <c r="J1240" s="81"/>
      <c r="L1240" s="76"/>
      <c r="M1240" s="240" t="s">
        <v>140</v>
      </c>
      <c r="N1240" s="76"/>
    </row>
    <row r="1241" spans="2:14" ht="13.5" thickBot="1" x14ac:dyDescent="0.25">
      <c r="B1241" s="77"/>
      <c r="C1241" s="83"/>
      <c r="D1241" s="80"/>
      <c r="E1241" s="406"/>
      <c r="F1241" s="76"/>
      <c r="H1241" s="76"/>
      <c r="I1241" s="102"/>
      <c r="J1241" s="81"/>
      <c r="L1241" s="76"/>
      <c r="M1241" s="78"/>
      <c r="N1241" s="76"/>
    </row>
    <row r="1242" spans="2:14" x14ac:dyDescent="0.2">
      <c r="B1242" s="77"/>
      <c r="C1242" s="416" t="s">
        <v>466</v>
      </c>
      <c r="D1242" s="416"/>
      <c r="E1242" s="398"/>
      <c r="F1242" s="76"/>
      <c r="H1242" s="76"/>
      <c r="I1242" s="102" t="str">
        <f>IF(OR(E1222="Postponed, see Future Events for info",E1242&lt;&gt;""), "", "Information needed")</f>
        <v>Information needed</v>
      </c>
      <c r="J1242" s="81"/>
      <c r="L1242" s="76"/>
      <c r="M1242" s="476" t="s">
        <v>342</v>
      </c>
      <c r="N1242" s="76"/>
    </row>
    <row r="1243" spans="2:14" ht="13.5" thickBot="1" x14ac:dyDescent="0.25">
      <c r="B1243" s="77"/>
      <c r="C1243" s="416" t="s">
        <v>345</v>
      </c>
      <c r="D1243" s="416"/>
      <c r="E1243" s="400"/>
      <c r="F1243" s="76"/>
      <c r="H1243" s="76"/>
      <c r="I1243" s="102" t="str">
        <f>IF(OR(E1222="Cancelled",E1222="Postponed, see Future Events for info",E1243&lt;&gt;""), "", "Information needed")</f>
        <v>Information needed</v>
      </c>
      <c r="J1243" s="85"/>
      <c r="L1243" s="76"/>
      <c r="M1243" s="476"/>
      <c r="N1243" s="76"/>
    </row>
    <row r="1244" spans="2:14" ht="13.5" thickBot="1" x14ac:dyDescent="0.25">
      <c r="B1244" s="77"/>
      <c r="C1244" s="416"/>
      <c r="D1244" s="416"/>
      <c r="E1244" s="402"/>
      <c r="F1244" s="84"/>
      <c r="G1244" s="208"/>
      <c r="H1244" s="84"/>
      <c r="I1244" s="102"/>
      <c r="J1244" s="81"/>
      <c r="L1244" s="76"/>
      <c r="M1244" s="476"/>
      <c r="N1244" s="76"/>
    </row>
    <row r="1245" spans="2:14" x14ac:dyDescent="0.2">
      <c r="B1245" s="77"/>
      <c r="C1245" s="416" t="s">
        <v>122</v>
      </c>
      <c r="D1245" s="416"/>
      <c r="E1245" s="407"/>
      <c r="F1245" s="76"/>
      <c r="H1245" s="76"/>
      <c r="I1245" s="102" t="str">
        <f>IF(OR(E1222="Postponed, see Future Events for info",E1245&lt;&gt;""), "", "Information needed")</f>
        <v>Information needed</v>
      </c>
      <c r="J1245" s="81"/>
      <c r="L1245" s="76"/>
      <c r="M1245" s="476"/>
      <c r="N1245" s="76"/>
    </row>
    <row r="1246" spans="2:14" ht="13.5" thickBot="1" x14ac:dyDescent="0.25">
      <c r="B1246" s="77"/>
      <c r="C1246" s="83" t="str">
        <f>IF(E1245&lt;&gt;"Yes","","Was the contract reviewed by the RSC Legal team?")</f>
        <v/>
      </c>
      <c r="D1246" s="83"/>
      <c r="E1246" s="242"/>
      <c r="F1246" s="76"/>
      <c r="H1246" s="76"/>
      <c r="I1246" s="102" t="str">
        <f>IF(AND(C1246&lt;&gt;"",E1246=""), "Information needed","")</f>
        <v/>
      </c>
      <c r="J1246" s="81"/>
      <c r="L1246" s="76"/>
      <c r="M1246" s="476"/>
      <c r="N1246" s="76"/>
    </row>
    <row r="1247" spans="2:14" ht="13.5" thickBot="1" x14ac:dyDescent="0.25">
      <c r="B1247" s="77"/>
      <c r="C1247" s="76"/>
      <c r="D1247" s="76"/>
      <c r="E1247" s="402"/>
      <c r="F1247" s="76"/>
      <c r="H1247" s="76"/>
      <c r="I1247" s="102"/>
      <c r="J1247" s="81"/>
      <c r="L1247" s="76"/>
      <c r="M1247" s="476"/>
      <c r="N1247" s="76"/>
    </row>
    <row r="1248" spans="2:14" ht="13.5" thickBot="1" x14ac:dyDescent="0.25">
      <c r="B1248" s="77"/>
      <c r="C1248" s="416" t="s">
        <v>123</v>
      </c>
      <c r="D1248" s="416"/>
      <c r="E1248" s="401"/>
      <c r="F1248" s="76"/>
      <c r="H1248" s="76"/>
      <c r="I1248" s="102" t="str">
        <f t="shared" ref="I1248" si="192">IF(OR($E$1222="Cancelled",$E$1222="Postponed, see Future Events for info",E1248&lt;&gt;""), "", "Information needed")</f>
        <v>Information needed</v>
      </c>
      <c r="J1248" s="81"/>
      <c r="L1248" s="76"/>
      <c r="M1248" s="476"/>
      <c r="N1248" s="76"/>
    </row>
    <row r="1249" spans="1:14" ht="13.5" thickBot="1" x14ac:dyDescent="0.25">
      <c r="B1249" s="77"/>
      <c r="C1249" s="82"/>
      <c r="D1249" s="82"/>
      <c r="E1249" s="402"/>
      <c r="F1249" s="76"/>
      <c r="H1249" s="76"/>
      <c r="I1249" s="102"/>
      <c r="J1249" s="81"/>
      <c r="L1249" s="76"/>
      <c r="M1249" s="476"/>
      <c r="N1249" s="76"/>
    </row>
    <row r="1250" spans="1:14" x14ac:dyDescent="0.2">
      <c r="B1250" s="77"/>
      <c r="C1250" s="416" t="s">
        <v>126</v>
      </c>
      <c r="D1250" s="416"/>
      <c r="E1250" s="398"/>
      <c r="F1250" s="76"/>
      <c r="H1250" s="76"/>
      <c r="I1250" s="102" t="str">
        <f t="shared" ref="I1250" si="193">IF(OR($E$1222="Cancelled",$E$1222="Postponed, see Future Events for info",E1250&lt;&gt;""), "", "Information needed")</f>
        <v>Information needed</v>
      </c>
      <c r="J1250" s="81"/>
      <c r="L1250" s="76"/>
      <c r="M1250" s="181"/>
      <c r="N1250" s="76"/>
    </row>
    <row r="1251" spans="1:14" ht="25.5" customHeight="1" thickBot="1" x14ac:dyDescent="0.25">
      <c r="B1251" s="77"/>
      <c r="C1251" s="83" t="str">
        <f>IF(E1250&lt;&gt;"Yes","","Please provide details.")</f>
        <v/>
      </c>
      <c r="D1251" s="83"/>
      <c r="E1251" s="243"/>
      <c r="F1251" s="76"/>
      <c r="H1251" s="76"/>
      <c r="I1251" s="102" t="str">
        <f>IF(AND(C1251&lt;&gt;"",E1251=""),"Information needed","")</f>
        <v/>
      </c>
      <c r="J1251" s="81"/>
      <c r="L1251" s="76"/>
      <c r="M1251" s="152" t="s">
        <v>141</v>
      </c>
      <c r="N1251" s="76"/>
    </row>
    <row r="1252" spans="1:14" x14ac:dyDescent="0.2">
      <c r="B1252" s="77"/>
      <c r="C1252" s="78"/>
      <c r="D1252" s="78"/>
      <c r="E1252" s="397"/>
      <c r="F1252" s="76"/>
      <c r="H1252" s="76"/>
      <c r="I1252" s="102"/>
      <c r="J1252" s="81"/>
      <c r="L1252" s="76"/>
      <c r="M1252" s="76"/>
      <c r="N1252" s="76"/>
    </row>
    <row r="1253" spans="1:14" ht="18" x14ac:dyDescent="0.2">
      <c r="B1253" s="77"/>
      <c r="C1253" s="240" t="s">
        <v>63</v>
      </c>
      <c r="D1253" s="240"/>
      <c r="E1253" s="240"/>
      <c r="F1253" s="78"/>
      <c r="G1253" s="70"/>
      <c r="H1253" s="78"/>
      <c r="I1253" s="102"/>
      <c r="J1253" s="89"/>
      <c r="L1253" s="87"/>
      <c r="M1253" s="240" t="s">
        <v>63</v>
      </c>
      <c r="N1253" s="87"/>
    </row>
    <row r="1254" spans="1:14" ht="13.5" customHeight="1" thickBot="1" x14ac:dyDescent="0.25">
      <c r="B1254" s="77"/>
      <c r="C1254" s="76"/>
      <c r="D1254" s="76"/>
      <c r="E1254" s="408"/>
      <c r="F1254" s="76"/>
      <c r="H1254" s="76"/>
      <c r="I1254" s="102"/>
      <c r="J1254" s="81"/>
      <c r="L1254" s="76"/>
      <c r="M1254" s="476" t="s">
        <v>467</v>
      </c>
      <c r="N1254" s="76"/>
    </row>
    <row r="1255" spans="1:14" x14ac:dyDescent="0.2">
      <c r="B1255" s="77"/>
      <c r="C1255" s="78" t="s">
        <v>71</v>
      </c>
      <c r="D1255" s="78"/>
      <c r="E1255" s="409"/>
      <c r="F1255" s="76"/>
      <c r="H1255" s="76"/>
      <c r="I1255" s="102" t="str">
        <f t="shared" ref="I1255" si="194">IF(OR($E$1222="Cancelled",$E$1222="Postponed, see Future Events for info",E1255&lt;&gt;""), "", "Information needed")</f>
        <v>Information needed</v>
      </c>
      <c r="J1255" s="81"/>
      <c r="L1255" s="76"/>
      <c r="M1255" s="476"/>
      <c r="N1255" s="76"/>
    </row>
    <row r="1256" spans="1:14" ht="13.5" thickBot="1" x14ac:dyDescent="0.25">
      <c r="A1256" s="340"/>
      <c r="B1256" s="77"/>
      <c r="C1256" s="418" t="str">
        <f>IF(E1255&lt;&gt;"Red","","Did you submit a declaration form for your red risk assessment?")</f>
        <v/>
      </c>
      <c r="D1256" s="83"/>
      <c r="E1256" s="243"/>
      <c r="F1256" s="76"/>
      <c r="H1256" s="76"/>
      <c r="I1256" s="102" t="str">
        <f>IF(AND(C1256&lt;&gt;"",E1256=""), "Information needed","")</f>
        <v/>
      </c>
      <c r="J1256" s="81"/>
      <c r="K1256" s="340"/>
      <c r="L1256" s="76"/>
      <c r="M1256" s="476"/>
      <c r="N1256" s="76"/>
    </row>
    <row r="1257" spans="1:14" ht="13.5" thickBot="1" x14ac:dyDescent="0.25">
      <c r="B1257" s="77"/>
      <c r="C1257" s="78"/>
      <c r="D1257" s="78"/>
      <c r="E1257" s="397"/>
      <c r="F1257" s="76"/>
      <c r="H1257" s="76"/>
      <c r="I1257" s="102"/>
      <c r="J1257" s="81"/>
      <c r="L1257" s="76"/>
      <c r="M1257" s="476"/>
      <c r="N1257" s="76"/>
    </row>
    <row r="1258" spans="1:14" x14ac:dyDescent="0.2">
      <c r="B1258" s="77"/>
      <c r="C1258" s="78" t="s">
        <v>255</v>
      </c>
      <c r="D1258" s="78"/>
      <c r="E1258" s="410"/>
      <c r="F1258" s="76"/>
      <c r="H1258" s="76"/>
      <c r="I1258" s="102" t="str">
        <f t="shared" ref="I1258" si="195">IF(OR($E$1222="Cancelled",$E$1222="Postponed, see Future Events for info",E1258&lt;&gt;""), "", "Information needed")</f>
        <v>Information needed</v>
      </c>
      <c r="J1258" s="81"/>
      <c r="L1258" s="76"/>
      <c r="M1258" s="476"/>
      <c r="N1258" s="88"/>
    </row>
    <row r="1259" spans="1:14" ht="13.5" thickBot="1" x14ac:dyDescent="0.25">
      <c r="B1259" s="77"/>
      <c r="C1259" s="419" t="str">
        <f>IF(E1258&lt;&gt;"Yes","","Did your event comply with Rule 8.3 of the member network rules?")</f>
        <v/>
      </c>
      <c r="D1259" s="83"/>
      <c r="E1259" s="243"/>
      <c r="F1259" s="76"/>
      <c r="H1259" s="76"/>
      <c r="I1259" s="102" t="str">
        <f>IF(AND(C1259&lt;&gt;"",E1259=""), "Information needed","")</f>
        <v/>
      </c>
      <c r="J1259" s="81"/>
      <c r="L1259" s="76"/>
      <c r="M1259" s="476"/>
      <c r="N1259" s="88"/>
    </row>
    <row r="1260" spans="1:14" ht="13.5" thickBot="1" x14ac:dyDescent="0.25">
      <c r="B1260" s="77"/>
      <c r="C1260" s="83"/>
      <c r="D1260" s="83"/>
      <c r="E1260" s="411"/>
      <c r="F1260" s="76"/>
      <c r="H1260" s="76"/>
      <c r="I1260" s="102"/>
      <c r="J1260" s="81"/>
      <c r="L1260" s="76"/>
      <c r="M1260" s="476"/>
      <c r="N1260" s="88"/>
    </row>
    <row r="1261" spans="1:14" ht="31.5" customHeight="1" thickBot="1" x14ac:dyDescent="0.25">
      <c r="B1261" s="77"/>
      <c r="C1261" s="100" t="s">
        <v>197</v>
      </c>
      <c r="D1261" s="100"/>
      <c r="E1261" s="241"/>
      <c r="F1261" s="76"/>
      <c r="H1261" s="76"/>
      <c r="I1261" s="106" t="str">
        <f>IF(OR($E$1222="Cancelled",$E$1222="Postponed, see Future Events for info",E1261&lt;&gt;""), "", "Optional")</f>
        <v>Optional</v>
      </c>
      <c r="J1261" s="81"/>
      <c r="L1261" s="76"/>
      <c r="M1261" s="152" t="s">
        <v>254</v>
      </c>
      <c r="N1261" s="88"/>
    </row>
    <row r="1262" spans="1:14" x14ac:dyDescent="0.2">
      <c r="B1262" s="77"/>
      <c r="C1262" s="76"/>
      <c r="D1262" s="76"/>
      <c r="E1262" s="411"/>
      <c r="F1262" s="76"/>
      <c r="H1262" s="76"/>
      <c r="I1262" s="102"/>
      <c r="J1262" s="81"/>
      <c r="L1262" s="76"/>
      <c r="M1262" s="99"/>
      <c r="N1262" s="76"/>
    </row>
    <row r="1263" spans="1:14" ht="18" x14ac:dyDescent="0.25">
      <c r="B1263" s="77"/>
      <c r="C1263" s="238" t="s">
        <v>72</v>
      </c>
      <c r="D1263" s="238"/>
      <c r="E1263" s="238"/>
      <c r="F1263" s="76"/>
      <c r="H1263" s="76"/>
      <c r="I1263" s="102"/>
      <c r="J1263" s="81"/>
      <c r="L1263" s="76"/>
      <c r="M1263" s="240" t="s">
        <v>72</v>
      </c>
      <c r="N1263" s="76"/>
    </row>
    <row r="1264" spans="1:14" x14ac:dyDescent="0.2">
      <c r="B1264" s="77"/>
      <c r="C1264" s="78"/>
      <c r="D1264" s="78"/>
      <c r="E1264" s="397"/>
      <c r="F1264" s="76"/>
      <c r="H1264" s="76"/>
      <c r="I1264" s="102"/>
      <c r="J1264" s="81"/>
      <c r="L1264" s="76"/>
      <c r="M1264" s="476" t="s">
        <v>243</v>
      </c>
      <c r="N1264" s="76"/>
    </row>
    <row r="1265" spans="2:14" ht="13.5" thickBot="1" x14ac:dyDescent="0.25">
      <c r="B1265" s="77"/>
      <c r="C1265" s="78" t="s">
        <v>388</v>
      </c>
      <c r="D1265" s="78"/>
      <c r="E1265" s="397"/>
      <c r="F1265" s="76"/>
      <c r="H1265" s="76"/>
      <c r="I1265" s="102"/>
      <c r="J1265" s="81"/>
      <c r="L1265" s="76"/>
      <c r="M1265" s="476"/>
      <c r="N1265" s="76"/>
    </row>
    <row r="1266" spans="2:14" x14ac:dyDescent="0.2">
      <c r="B1266" s="77"/>
      <c r="C1266" s="153" t="s">
        <v>77</v>
      </c>
      <c r="D1266" s="153"/>
      <c r="E1266" s="398"/>
      <c r="F1266" s="76"/>
      <c r="H1266" s="76"/>
      <c r="I1266" s="102" t="str">
        <f t="shared" ref="I1266:I1269" si="196">IF(OR($E$1222="Cancelled",$E$1222="Postponed, see Future Events for info",E1266&lt;&gt;""), "", "Information needed")</f>
        <v>Information needed</v>
      </c>
      <c r="J1266" s="81"/>
      <c r="L1266" s="76"/>
      <c r="M1266" s="476"/>
      <c r="N1266" s="76"/>
    </row>
    <row r="1267" spans="2:14" x14ac:dyDescent="0.2">
      <c r="B1267" s="77"/>
      <c r="C1267" s="153" t="s">
        <v>78</v>
      </c>
      <c r="D1267" s="153"/>
      <c r="E1267" s="412"/>
      <c r="F1267" s="76"/>
      <c r="H1267" s="76"/>
      <c r="I1267" s="102" t="str">
        <f t="shared" si="196"/>
        <v>Information needed</v>
      </c>
      <c r="J1267" s="81"/>
      <c r="L1267" s="76"/>
      <c r="M1267" s="476"/>
      <c r="N1267" s="76"/>
    </row>
    <row r="1268" spans="2:14" x14ac:dyDescent="0.2">
      <c r="B1268" s="77"/>
      <c r="C1268" s="153" t="s">
        <v>80</v>
      </c>
      <c r="D1268" s="153"/>
      <c r="E1268" s="399"/>
      <c r="F1268" s="76"/>
      <c r="H1268" s="76"/>
      <c r="I1268" s="102" t="str">
        <f t="shared" si="196"/>
        <v>Information needed</v>
      </c>
      <c r="J1268" s="81"/>
      <c r="L1268" s="76"/>
      <c r="M1268" s="476"/>
      <c r="N1268" s="76"/>
    </row>
    <row r="1269" spans="2:14" ht="13.5" thickBot="1" x14ac:dyDescent="0.25">
      <c r="B1269" s="77"/>
      <c r="C1269" s="153" t="s">
        <v>79</v>
      </c>
      <c r="D1269" s="153"/>
      <c r="E1269" s="400"/>
      <c r="F1269" s="76"/>
      <c r="H1269" s="76"/>
      <c r="I1269" s="102" t="str">
        <f t="shared" si="196"/>
        <v>Information needed</v>
      </c>
      <c r="J1269" s="81"/>
      <c r="L1269" s="76"/>
      <c r="M1269" s="476"/>
      <c r="N1269" s="76"/>
    </row>
    <row r="1270" spans="2:14" ht="13.5" thickBot="1" x14ac:dyDescent="0.25">
      <c r="B1270" s="77"/>
      <c r="C1270" s="79"/>
      <c r="D1270" s="79"/>
      <c r="E1270" s="397"/>
      <c r="F1270" s="76"/>
      <c r="H1270" s="76"/>
      <c r="I1270" s="102"/>
      <c r="J1270" s="81"/>
      <c r="L1270" s="76"/>
      <c r="M1270" s="476"/>
      <c r="N1270" s="76"/>
    </row>
    <row r="1271" spans="2:14" x14ac:dyDescent="0.2">
      <c r="B1271" s="77"/>
      <c r="C1271" s="101" t="s">
        <v>73</v>
      </c>
      <c r="D1271" s="101"/>
      <c r="E1271" s="398"/>
      <c r="F1271" s="76"/>
      <c r="H1271" s="76"/>
      <c r="I1271" s="102" t="str">
        <f>IF(OR($E$1222="Cancelled",$E$1222="Postponed, see Future Events for info",E1271&lt;&gt;""), "", "Information needed")</f>
        <v>Information needed</v>
      </c>
      <c r="J1271" s="81"/>
      <c r="L1271" s="76"/>
      <c r="M1271" s="476"/>
      <c r="N1271" s="76"/>
    </row>
    <row r="1272" spans="2:14" ht="63.75" customHeight="1" thickBot="1" x14ac:dyDescent="0.25">
      <c r="B1272" s="77"/>
      <c r="C1272" s="83" t="str">
        <f>IF(E1271&lt;&gt;"Yes","","Please provide details here")</f>
        <v/>
      </c>
      <c r="D1272" s="83"/>
      <c r="E1272" s="242"/>
      <c r="F1272" s="130"/>
      <c r="G1272" s="127"/>
      <c r="H1272" s="130"/>
      <c r="I1272" s="102" t="str">
        <f>IF(AND(C1272&lt;&gt;"",E1272=""), "Information needed","")</f>
        <v/>
      </c>
      <c r="J1272" s="150"/>
      <c r="L1272" s="76"/>
      <c r="M1272" s="476"/>
      <c r="N1272" s="76"/>
    </row>
    <row r="1273" spans="2:14" ht="13.5" thickBot="1" x14ac:dyDescent="0.25">
      <c r="B1273" s="77"/>
      <c r="C1273" s="78"/>
      <c r="D1273" s="78"/>
      <c r="E1273" s="378"/>
      <c r="F1273" s="76"/>
      <c r="H1273" s="76"/>
      <c r="I1273" s="102"/>
      <c r="J1273" s="81"/>
      <c r="L1273" s="76"/>
      <c r="M1273" s="476"/>
      <c r="N1273" s="76"/>
    </row>
    <row r="1274" spans="2:14" ht="57" customHeight="1" thickBot="1" x14ac:dyDescent="0.25">
      <c r="B1274" s="77"/>
      <c r="C1274" s="100" t="s">
        <v>83</v>
      </c>
      <c r="D1274" s="100"/>
      <c r="E1274" s="241"/>
      <c r="F1274" s="76"/>
      <c r="H1274" s="76"/>
      <c r="I1274" s="106" t="str">
        <f>IF(OR($E$1222="Cancelled",$E$1222="Postponed, see Future Events for info",E1274&lt;&gt;""), "", "Optional")</f>
        <v>Optional</v>
      </c>
      <c r="J1274" s="81"/>
      <c r="L1274" s="76"/>
      <c r="M1274" s="152" t="s">
        <v>118</v>
      </c>
      <c r="N1274" s="76"/>
    </row>
    <row r="1275" spans="2:14" x14ac:dyDescent="0.2">
      <c r="B1275" s="77"/>
      <c r="C1275" s="78"/>
      <c r="D1275" s="78"/>
      <c r="E1275" s="397"/>
      <c r="F1275" s="76"/>
      <c r="H1275" s="76"/>
      <c r="I1275" s="102"/>
      <c r="J1275" s="81"/>
      <c r="L1275" s="76"/>
      <c r="M1275" s="78"/>
      <c r="N1275" s="76"/>
    </row>
    <row r="1276" spans="2:14" ht="13.5" thickBot="1" x14ac:dyDescent="0.25">
      <c r="C1276" s="71"/>
      <c r="D1276" s="95"/>
      <c r="I1276" s="105"/>
      <c r="J1276" s="92"/>
      <c r="M1276" s="71"/>
    </row>
    <row r="1277" spans="2:14" s="172" customFormat="1" ht="21.75" customHeight="1" thickBot="1" x14ac:dyDescent="0.25">
      <c r="C1277" s="166" t="s">
        <v>420</v>
      </c>
      <c r="D1277" s="247"/>
      <c r="E1277" s="414" t="s">
        <v>439</v>
      </c>
      <c r="I1277" s="170"/>
      <c r="M1277" s="166" t="s">
        <v>271</v>
      </c>
    </row>
    <row r="1278" spans="2:14" x14ac:dyDescent="0.2">
      <c r="C1278" s="96"/>
      <c r="D1278" s="96"/>
      <c r="M1278" s="96"/>
    </row>
    <row r="1280" spans="2:14" x14ac:dyDescent="0.2">
      <c r="B1280" s="77"/>
      <c r="C1280" s="78"/>
      <c r="D1280" s="78"/>
      <c r="E1280" s="397"/>
      <c r="F1280" s="76"/>
      <c r="H1280" s="76"/>
      <c r="I1280" s="103"/>
      <c r="J1280" s="76"/>
      <c r="L1280" s="76"/>
      <c r="M1280" s="78"/>
      <c r="N1280" s="76"/>
    </row>
    <row r="1281" spans="1:14" ht="30.75" x14ac:dyDescent="0.2">
      <c r="A1281" s="339">
        <v>20</v>
      </c>
      <c r="B1281" s="74"/>
      <c r="C1281" s="248" t="s">
        <v>357</v>
      </c>
      <c r="D1281" s="248"/>
      <c r="E1281" s="248"/>
      <c r="F1281" s="249"/>
      <c r="G1281" s="72"/>
      <c r="H1281" s="73"/>
      <c r="I1281" s="236" t="str">
        <f>IF(COUNTIF(I1285:I1341,"Information needed")&lt;1,"Complete","Incomplete")</f>
        <v>Incomplete</v>
      </c>
      <c r="J1281" s="91"/>
      <c r="K1281" s="339">
        <v>20</v>
      </c>
      <c r="L1281" s="73"/>
      <c r="M1281" s="175" t="s">
        <v>284</v>
      </c>
      <c r="N1281" s="73"/>
    </row>
    <row r="1282" spans="1:14" x14ac:dyDescent="0.2">
      <c r="B1282" s="77"/>
      <c r="C1282" s="78"/>
      <c r="D1282" s="78"/>
      <c r="E1282" s="397"/>
      <c r="F1282" s="76"/>
      <c r="H1282" s="76"/>
      <c r="I1282" s="103"/>
      <c r="J1282" s="76"/>
      <c r="L1282" s="76"/>
      <c r="M1282" s="78"/>
      <c r="N1282" s="76"/>
    </row>
    <row r="1283" spans="1:14" ht="18" x14ac:dyDescent="0.25">
      <c r="B1283" s="77"/>
      <c r="C1283" s="238" t="s">
        <v>70</v>
      </c>
      <c r="D1283" s="238"/>
      <c r="E1283" s="237"/>
      <c r="F1283" s="76"/>
      <c r="H1283" s="76"/>
      <c r="I1283" s="103"/>
      <c r="J1283" s="76"/>
      <c r="L1283" s="76"/>
      <c r="M1283" s="239" t="s">
        <v>340</v>
      </c>
      <c r="N1283" s="76"/>
    </row>
    <row r="1284" spans="1:14" ht="13.5" thickBot="1" x14ac:dyDescent="0.25">
      <c r="B1284" s="77"/>
      <c r="C1284" s="78"/>
      <c r="D1284" s="78"/>
      <c r="E1284" s="397"/>
      <c r="F1284" s="76"/>
      <c r="H1284" s="76"/>
      <c r="I1284" s="103"/>
      <c r="J1284" s="76"/>
      <c r="L1284" s="76"/>
      <c r="M1284" s="180"/>
      <c r="N1284" s="76"/>
    </row>
    <row r="1285" spans="1:14" x14ac:dyDescent="0.2">
      <c r="B1285" s="77"/>
      <c r="C1285" s="80" t="s">
        <v>15</v>
      </c>
      <c r="D1285" s="80"/>
      <c r="E1285" s="398"/>
      <c r="F1285" s="76"/>
      <c r="H1285" s="76"/>
      <c r="I1285" s="102" t="str">
        <f t="shared" ref="I1285:I1287" si="197">IF(OR($E$1289="Cancelled",$E$1289="Postponed, see Future Events for info",E1285&lt;&gt;""), "", "Information needed")</f>
        <v>Information needed</v>
      </c>
      <c r="J1285" s="81"/>
      <c r="L1285" s="76"/>
      <c r="M1285" s="476" t="s">
        <v>344</v>
      </c>
      <c r="N1285" s="76"/>
    </row>
    <row r="1286" spans="1:14" x14ac:dyDescent="0.2">
      <c r="B1286" s="77"/>
      <c r="C1286" s="80" t="s">
        <v>53</v>
      </c>
      <c r="D1286" s="80"/>
      <c r="E1286" s="399"/>
      <c r="F1286" s="76"/>
      <c r="H1286" s="76"/>
      <c r="I1286" s="102" t="str">
        <f t="shared" si="197"/>
        <v>Information needed</v>
      </c>
      <c r="J1286" s="81"/>
      <c r="L1286" s="76"/>
      <c r="M1286" s="476"/>
      <c r="N1286" s="76"/>
    </row>
    <row r="1287" spans="1:14" ht="13.5" thickBot="1" x14ac:dyDescent="0.25">
      <c r="B1287" s="77"/>
      <c r="C1287" s="80" t="s">
        <v>119</v>
      </c>
      <c r="D1287" s="80"/>
      <c r="E1287" s="400"/>
      <c r="F1287" s="76"/>
      <c r="H1287" s="76"/>
      <c r="I1287" s="102" t="str">
        <f t="shared" si="197"/>
        <v>Information needed</v>
      </c>
      <c r="J1287" s="81"/>
      <c r="L1287" s="76"/>
      <c r="M1287" s="476"/>
      <c r="N1287" s="76"/>
    </row>
    <row r="1288" spans="1:14" ht="13.5" thickBot="1" x14ac:dyDescent="0.25">
      <c r="B1288" s="77"/>
      <c r="C1288" s="80"/>
      <c r="D1288" s="80"/>
      <c r="E1288" s="397"/>
      <c r="F1288" s="76"/>
      <c r="H1288" s="76"/>
      <c r="I1288" s="102"/>
      <c r="J1288" s="81"/>
      <c r="L1288" s="76"/>
      <c r="M1288" s="476"/>
      <c r="N1288" s="76"/>
    </row>
    <row r="1289" spans="1:14" ht="13.5" thickBot="1" x14ac:dyDescent="0.25">
      <c r="B1289" s="77"/>
      <c r="C1289" s="80" t="s">
        <v>59</v>
      </c>
      <c r="D1289" s="80"/>
      <c r="E1289" s="401"/>
      <c r="F1289" s="76"/>
      <c r="H1289" s="76"/>
      <c r="I1289" s="102" t="str">
        <f t="shared" ref="I1289" si="198">IF(OR($E$1289="Cancelled",$E$1289="Postponed, see Future Events for info",E1289&lt;&gt;""), "", "Information needed")</f>
        <v>Information needed</v>
      </c>
      <c r="J1289" s="81"/>
      <c r="L1289" s="76"/>
      <c r="M1289" s="476"/>
      <c r="N1289" s="76"/>
    </row>
    <row r="1290" spans="1:14" ht="13.5" thickBot="1" x14ac:dyDescent="0.25">
      <c r="B1290" s="77"/>
      <c r="C1290" s="80"/>
      <c r="D1290" s="80"/>
      <c r="E1290" s="397"/>
      <c r="F1290" s="76"/>
      <c r="H1290" s="76"/>
      <c r="I1290" s="102"/>
      <c r="J1290" s="81"/>
      <c r="L1290" s="76"/>
      <c r="M1290" s="476"/>
      <c r="N1290" s="76"/>
    </row>
    <row r="1291" spans="1:14" x14ac:dyDescent="0.2">
      <c r="B1291" s="77"/>
      <c r="C1291" s="80" t="s">
        <v>341</v>
      </c>
      <c r="D1291" s="80"/>
      <c r="E1291" s="398"/>
      <c r="F1291" s="76"/>
      <c r="H1291" s="76"/>
      <c r="I1291" s="102" t="str">
        <f t="shared" ref="I1291" si="199">IF(OR($E$1289="Cancelled",$E$1289="Postponed, see Future Events for info",E1291&lt;&gt;""), "", "Information needed")</f>
        <v>Information needed</v>
      </c>
      <c r="J1291" s="81"/>
      <c r="L1291" s="76"/>
      <c r="M1291" s="476"/>
      <c r="N1291" s="76"/>
    </row>
    <row r="1292" spans="1:14" ht="13.5" thickBot="1" x14ac:dyDescent="0.25">
      <c r="B1292" s="77"/>
      <c r="C1292" s="343" t="str">
        <f>IF(E1291&lt;&gt;"Yes","","If yes, how many times did you run this event/ how many events were in the series?")</f>
        <v/>
      </c>
      <c r="D1292" s="80"/>
      <c r="E1292" s="400"/>
      <c r="F1292" s="84"/>
      <c r="G1292" s="208"/>
      <c r="H1292" s="84"/>
      <c r="I1292" s="102" t="str">
        <f>IF(AND(C1292&lt;&gt;"",E1292=""), "Information needed","")</f>
        <v/>
      </c>
      <c r="J1292" s="81"/>
      <c r="L1292" s="76"/>
      <c r="M1292" s="244"/>
      <c r="N1292" s="76"/>
    </row>
    <row r="1293" spans="1:14" ht="13.5" customHeight="1" thickBot="1" x14ac:dyDescent="0.25">
      <c r="B1293" s="77"/>
      <c r="C1293" s="80"/>
      <c r="D1293" s="80"/>
      <c r="E1293" s="402"/>
      <c r="F1293" s="76"/>
      <c r="H1293" s="76"/>
      <c r="I1293" s="102"/>
      <c r="J1293" s="81"/>
      <c r="L1293" s="76"/>
      <c r="M1293" s="449" t="s">
        <v>470</v>
      </c>
      <c r="N1293" s="76"/>
    </row>
    <row r="1294" spans="1:14" x14ac:dyDescent="0.2">
      <c r="B1294" s="77"/>
      <c r="C1294" s="80" t="str">
        <f>IF(E1291&lt;&gt;"Yes","Start date","Date of first event")</f>
        <v>Start date</v>
      </c>
      <c r="D1294" s="80"/>
      <c r="E1294" s="403"/>
      <c r="F1294" s="76"/>
      <c r="H1294" s="76"/>
      <c r="I1294" s="102" t="str">
        <f t="shared" ref="I1294" si="200">IF(OR($E$1289="Cancelled",$E$1289="Postponed, see Future Events for info",E1294&lt;&gt;""), "", "Information needed")</f>
        <v>Information needed</v>
      </c>
      <c r="J1294" s="81"/>
      <c r="L1294" s="76"/>
      <c r="M1294" s="449"/>
      <c r="N1294" s="76"/>
    </row>
    <row r="1295" spans="1:14" ht="13.5" thickBot="1" x14ac:dyDescent="0.25">
      <c r="B1295" s="77"/>
      <c r="C1295" s="80" t="str">
        <f>IF(E1291&lt;&gt;"Yes","End date","Date of last event")</f>
        <v>End date</v>
      </c>
      <c r="D1295" s="80"/>
      <c r="E1295" s="404"/>
      <c r="F1295" s="76"/>
      <c r="H1295" s="76"/>
      <c r="I1295" s="102" t="str">
        <f t="shared" ref="I1295" si="201">IF(OR($E$1289="Cancelled",$E$1289="Postponed, see Future Events for info",E1295&lt;&gt;""), "", "Information needed")</f>
        <v>Information needed</v>
      </c>
      <c r="J1295" s="81"/>
      <c r="L1295" s="76"/>
      <c r="M1295" s="449"/>
      <c r="N1295" s="76"/>
    </row>
    <row r="1296" spans="1:14" ht="13.5" thickBot="1" x14ac:dyDescent="0.25">
      <c r="B1296" s="77"/>
      <c r="C1296" s="80"/>
      <c r="D1296" s="80"/>
      <c r="E1296" s="397"/>
      <c r="F1296" s="76"/>
      <c r="H1296" s="76"/>
      <c r="I1296" s="102"/>
      <c r="J1296" s="81"/>
      <c r="L1296" s="76"/>
      <c r="M1296" s="449"/>
      <c r="N1296" s="76"/>
    </row>
    <row r="1297" spans="2:14" x14ac:dyDescent="0.2">
      <c r="B1297" s="77"/>
      <c r="C1297" s="80" t="s">
        <v>60</v>
      </c>
      <c r="D1297" s="80"/>
      <c r="E1297" s="398"/>
      <c r="F1297" s="76"/>
      <c r="H1297" s="76"/>
      <c r="I1297" s="102" t="str">
        <f t="shared" ref="I1297" si="202">IF(OR($E$1289="Cancelled",$E$1289="Postponed, see Future Events for info",E1297&lt;&gt;""), "", "Information needed")</f>
        <v>Information needed</v>
      </c>
      <c r="J1297" s="81"/>
      <c r="L1297" s="76"/>
      <c r="M1297" s="449"/>
      <c r="N1297" s="76"/>
    </row>
    <row r="1298" spans="2:14" ht="13.5" thickBot="1" x14ac:dyDescent="0.25">
      <c r="B1298" s="77"/>
      <c r="C1298" s="80" t="s">
        <v>81</v>
      </c>
      <c r="D1298" s="80"/>
      <c r="E1298" s="400"/>
      <c r="F1298" s="76"/>
      <c r="H1298" s="76"/>
      <c r="I1298" s="106" t="str">
        <f>IF(OR($E$1289="Cancelled",$E$1289="Postponed, see Future Events for info",E1298&lt;&gt;""), "", "Optional")</f>
        <v>Optional</v>
      </c>
      <c r="J1298" s="81"/>
      <c r="L1298" s="76"/>
      <c r="M1298" s="475" t="s">
        <v>417</v>
      </c>
      <c r="N1298" s="76"/>
    </row>
    <row r="1299" spans="2:14" ht="13.5" thickBot="1" x14ac:dyDescent="0.25">
      <c r="B1299" s="77"/>
      <c r="C1299" s="80"/>
      <c r="D1299" s="80"/>
      <c r="E1299" s="397"/>
      <c r="F1299" s="76"/>
      <c r="H1299" s="76"/>
      <c r="I1299" s="102"/>
      <c r="J1299" s="81"/>
      <c r="L1299" s="76"/>
      <c r="M1299" s="475"/>
      <c r="N1299" s="76"/>
    </row>
    <row r="1300" spans="2:14" ht="12.75" customHeight="1" x14ac:dyDescent="0.2">
      <c r="B1300" s="77"/>
      <c r="C1300" s="80" t="s">
        <v>61</v>
      </c>
      <c r="D1300" s="80"/>
      <c r="E1300" s="398"/>
      <c r="F1300" s="76"/>
      <c r="H1300" s="76"/>
      <c r="I1300" s="102" t="str">
        <f t="shared" ref="I1300" si="203">IF(OR($E$1289="Cancelled",$E$1289="Postponed, see Future Events for info",E1300&lt;&gt;""), "", "Information needed")</f>
        <v>Information needed</v>
      </c>
      <c r="J1300" s="81"/>
      <c r="L1300" s="76"/>
      <c r="M1300" s="476" t="s">
        <v>485</v>
      </c>
      <c r="N1300" s="76"/>
    </row>
    <row r="1301" spans="2:14" ht="13.5" thickBot="1" x14ac:dyDescent="0.25">
      <c r="B1301" s="77"/>
      <c r="C1301" s="80" t="s">
        <v>82</v>
      </c>
      <c r="D1301" s="80"/>
      <c r="E1301" s="400"/>
      <c r="F1301" s="76"/>
      <c r="H1301" s="76"/>
      <c r="I1301" s="106" t="str">
        <f>IF(OR($E$1289="Cancelled",$E$1289="Postponed, see Future Events for info",E1301&lt;&gt;""), "", "Optional")</f>
        <v>Optional</v>
      </c>
      <c r="J1301" s="81"/>
      <c r="L1301" s="76"/>
      <c r="M1301" s="476"/>
      <c r="N1301" s="76"/>
    </row>
    <row r="1302" spans="2:14" ht="13.5" thickBot="1" x14ac:dyDescent="0.25">
      <c r="B1302" s="77"/>
      <c r="C1302" s="80"/>
      <c r="D1302" s="80"/>
      <c r="E1302" s="397"/>
      <c r="F1302" s="76"/>
      <c r="H1302" s="76"/>
      <c r="I1302" s="102"/>
      <c r="J1302" s="81"/>
      <c r="L1302" s="76"/>
      <c r="M1302" s="476"/>
      <c r="N1302" s="76"/>
    </row>
    <row r="1303" spans="2:14" ht="13.5" thickBot="1" x14ac:dyDescent="0.25">
      <c r="B1303" s="77"/>
      <c r="C1303" s="80" t="str">
        <f>IF(E1291&lt;&gt;"Yes","Number of attendees (approx.)","Number of attendees (average number per event)")</f>
        <v>Number of attendees (approx.)</v>
      </c>
      <c r="D1303" s="80"/>
      <c r="E1303" s="401"/>
      <c r="F1303" s="76"/>
      <c r="H1303" s="76"/>
      <c r="I1303" s="102" t="str">
        <f t="shared" ref="I1303" si="204">IF(OR($E$1289="Cancelled",$E$1289="Postponed, see Future Events for info",E1303&lt;&gt;""), "", "Information needed")</f>
        <v>Information needed</v>
      </c>
      <c r="J1303" s="81"/>
      <c r="L1303" s="76"/>
      <c r="M1303" s="476"/>
      <c r="N1303" s="76"/>
    </row>
    <row r="1304" spans="2:14" ht="13.5" thickBot="1" x14ac:dyDescent="0.25">
      <c r="B1304" s="77"/>
      <c r="C1304" s="80"/>
      <c r="D1304" s="80"/>
      <c r="E1304" s="405"/>
      <c r="F1304" s="76"/>
      <c r="H1304" s="76"/>
      <c r="I1304" s="102"/>
      <c r="J1304" s="81"/>
      <c r="L1304" s="76"/>
      <c r="M1304" s="476"/>
      <c r="N1304" s="76"/>
    </row>
    <row r="1305" spans="2:14" ht="39" thickBot="1" x14ac:dyDescent="0.25">
      <c r="B1305" s="77"/>
      <c r="C1305" s="344" t="s">
        <v>468</v>
      </c>
      <c r="D1305" s="80"/>
      <c r="E1305" s="241"/>
      <c r="F1305" s="76"/>
      <c r="H1305" s="76"/>
      <c r="I1305" s="106" t="str">
        <f>IF(OR($E$1289="Cancelled",$E$1289="Postponed, see Future Events for info",E1305&lt;&gt;""), "", "Optional")</f>
        <v>Optional</v>
      </c>
      <c r="J1305" s="81"/>
      <c r="L1305" s="76"/>
      <c r="M1305" s="476"/>
      <c r="N1305" s="76"/>
    </row>
    <row r="1306" spans="2:14" x14ac:dyDescent="0.2">
      <c r="B1306" s="77"/>
      <c r="C1306" s="80"/>
      <c r="D1306" s="80"/>
      <c r="E1306" s="402"/>
      <c r="F1306" s="76"/>
      <c r="H1306" s="76"/>
      <c r="I1306" s="102"/>
      <c r="J1306" s="81"/>
      <c r="L1306" s="76"/>
      <c r="M1306" s="180"/>
      <c r="N1306" s="76"/>
    </row>
    <row r="1307" spans="2:14" ht="18" x14ac:dyDescent="0.25">
      <c r="B1307" s="77"/>
      <c r="C1307" s="238" t="s">
        <v>140</v>
      </c>
      <c r="D1307" s="80"/>
      <c r="E1307" s="237"/>
      <c r="F1307" s="76"/>
      <c r="H1307" s="76"/>
      <c r="I1307" s="102"/>
      <c r="J1307" s="81"/>
      <c r="L1307" s="76"/>
      <c r="M1307" s="240" t="s">
        <v>140</v>
      </c>
      <c r="N1307" s="76"/>
    </row>
    <row r="1308" spans="2:14" ht="13.5" thickBot="1" x14ac:dyDescent="0.25">
      <c r="B1308" s="77"/>
      <c r="C1308" s="83"/>
      <c r="D1308" s="80"/>
      <c r="E1308" s="406"/>
      <c r="F1308" s="76"/>
      <c r="H1308" s="76"/>
      <c r="I1308" s="102"/>
      <c r="J1308" s="81"/>
      <c r="L1308" s="76"/>
      <c r="M1308" s="78"/>
      <c r="N1308" s="76"/>
    </row>
    <row r="1309" spans="2:14" x14ac:dyDescent="0.2">
      <c r="B1309" s="77"/>
      <c r="C1309" s="416" t="s">
        <v>466</v>
      </c>
      <c r="D1309" s="416"/>
      <c r="E1309" s="398"/>
      <c r="F1309" s="76"/>
      <c r="H1309" s="76"/>
      <c r="I1309" s="102" t="str">
        <f>IF(OR(E1289="Postponed, see Future Events for info",E1309&lt;&gt;""), "", "Information needed")</f>
        <v>Information needed</v>
      </c>
      <c r="J1309" s="81"/>
      <c r="L1309" s="76"/>
      <c r="M1309" s="476" t="s">
        <v>342</v>
      </c>
      <c r="N1309" s="76"/>
    </row>
    <row r="1310" spans="2:14" ht="13.5" thickBot="1" x14ac:dyDescent="0.25">
      <c r="B1310" s="77"/>
      <c r="C1310" s="416" t="s">
        <v>345</v>
      </c>
      <c r="D1310" s="416"/>
      <c r="E1310" s="400"/>
      <c r="F1310" s="76"/>
      <c r="H1310" s="76"/>
      <c r="I1310" s="102" t="str">
        <f>IF(OR(E1289="Cancelled",E1289="Postponed, see Future Events for info",E1310&lt;&gt;""), "", "Information needed")</f>
        <v>Information needed</v>
      </c>
      <c r="J1310" s="85"/>
      <c r="L1310" s="76"/>
      <c r="M1310" s="476"/>
      <c r="N1310" s="76"/>
    </row>
    <row r="1311" spans="2:14" ht="13.5" thickBot="1" x14ac:dyDescent="0.25">
      <c r="B1311" s="77"/>
      <c r="C1311" s="416"/>
      <c r="D1311" s="416"/>
      <c r="E1311" s="402"/>
      <c r="F1311" s="84"/>
      <c r="G1311" s="208"/>
      <c r="H1311" s="84"/>
      <c r="I1311" s="102"/>
      <c r="J1311" s="81"/>
      <c r="L1311" s="76"/>
      <c r="M1311" s="476"/>
      <c r="N1311" s="76"/>
    </row>
    <row r="1312" spans="2:14" x14ac:dyDescent="0.2">
      <c r="B1312" s="77"/>
      <c r="C1312" s="416" t="s">
        <v>122</v>
      </c>
      <c r="D1312" s="416"/>
      <c r="E1312" s="407"/>
      <c r="F1312" s="76"/>
      <c r="H1312" s="76"/>
      <c r="I1312" s="102" t="str">
        <f>IF(OR(E1289="Postponed, see Future Events for info",E1312&lt;&gt;""), "", "Information needed")</f>
        <v>Information needed</v>
      </c>
      <c r="J1312" s="81"/>
      <c r="L1312" s="76"/>
      <c r="M1312" s="476"/>
      <c r="N1312" s="76"/>
    </row>
    <row r="1313" spans="1:14" ht="13.5" thickBot="1" x14ac:dyDescent="0.25">
      <c r="B1313" s="77"/>
      <c r="C1313" s="83" t="str">
        <f>IF(E1312&lt;&gt;"Yes","","Was the contract reviewed by the RSC Legal team?")</f>
        <v/>
      </c>
      <c r="D1313" s="83"/>
      <c r="E1313" s="242"/>
      <c r="F1313" s="76"/>
      <c r="H1313" s="76"/>
      <c r="I1313" s="102" t="str">
        <f>IF(AND(C1313&lt;&gt;"",E1313=""), "Information needed","")</f>
        <v/>
      </c>
      <c r="J1313" s="81"/>
      <c r="L1313" s="76"/>
      <c r="M1313" s="476"/>
      <c r="N1313" s="76"/>
    </row>
    <row r="1314" spans="1:14" ht="13.5" thickBot="1" x14ac:dyDescent="0.25">
      <c r="B1314" s="77"/>
      <c r="C1314" s="76"/>
      <c r="D1314" s="76"/>
      <c r="E1314" s="402"/>
      <c r="F1314" s="76"/>
      <c r="H1314" s="76"/>
      <c r="I1314" s="102"/>
      <c r="J1314" s="81"/>
      <c r="L1314" s="76"/>
      <c r="M1314" s="476"/>
      <c r="N1314" s="76"/>
    </row>
    <row r="1315" spans="1:14" ht="13.5" thickBot="1" x14ac:dyDescent="0.25">
      <c r="B1315" s="77"/>
      <c r="C1315" s="416" t="s">
        <v>123</v>
      </c>
      <c r="D1315" s="416"/>
      <c r="E1315" s="401"/>
      <c r="F1315" s="76"/>
      <c r="H1315" s="76"/>
      <c r="I1315" s="102" t="str">
        <f t="shared" ref="I1315" si="205">IF(OR($E$1289="Cancelled",$E$1289="Postponed, see Future Events for info",E1315&lt;&gt;""), "", "Information needed")</f>
        <v>Information needed</v>
      </c>
      <c r="J1315" s="81"/>
      <c r="L1315" s="76"/>
      <c r="M1315" s="476"/>
      <c r="N1315" s="76"/>
    </row>
    <row r="1316" spans="1:14" ht="13.5" thickBot="1" x14ac:dyDescent="0.25">
      <c r="B1316" s="77"/>
      <c r="C1316" s="82"/>
      <c r="D1316" s="82"/>
      <c r="E1316" s="402"/>
      <c r="F1316" s="76"/>
      <c r="H1316" s="76"/>
      <c r="I1316" s="102"/>
      <c r="J1316" s="81"/>
      <c r="L1316" s="76"/>
      <c r="M1316" s="476"/>
      <c r="N1316" s="76"/>
    </row>
    <row r="1317" spans="1:14" x14ac:dyDescent="0.2">
      <c r="B1317" s="77"/>
      <c r="C1317" s="416" t="s">
        <v>126</v>
      </c>
      <c r="D1317" s="416"/>
      <c r="E1317" s="398"/>
      <c r="F1317" s="76"/>
      <c r="H1317" s="76"/>
      <c r="I1317" s="102" t="str">
        <f t="shared" ref="I1317" si="206">IF(OR($E$1289="Cancelled",$E$1289="Postponed, see Future Events for info",E1317&lt;&gt;""), "", "Information needed")</f>
        <v>Information needed</v>
      </c>
      <c r="J1317" s="81"/>
      <c r="L1317" s="76"/>
      <c r="M1317" s="181"/>
      <c r="N1317" s="76"/>
    </row>
    <row r="1318" spans="1:14" ht="25.5" customHeight="1" thickBot="1" x14ac:dyDescent="0.25">
      <c r="B1318" s="77"/>
      <c r="C1318" s="83" t="str">
        <f>IF(E1317&lt;&gt;"Yes","","Please provide details.")</f>
        <v/>
      </c>
      <c r="D1318" s="83"/>
      <c r="E1318" s="243"/>
      <c r="F1318" s="76"/>
      <c r="H1318" s="76"/>
      <c r="I1318" s="102" t="str">
        <f>IF(AND(C1318&lt;&gt;"",E1318=""),"Information needed","")</f>
        <v/>
      </c>
      <c r="J1318" s="81"/>
      <c r="L1318" s="76"/>
      <c r="M1318" s="152" t="s">
        <v>141</v>
      </c>
      <c r="N1318" s="76"/>
    </row>
    <row r="1319" spans="1:14" x14ac:dyDescent="0.2">
      <c r="B1319" s="77"/>
      <c r="C1319" s="78"/>
      <c r="D1319" s="78"/>
      <c r="E1319" s="397"/>
      <c r="F1319" s="76"/>
      <c r="H1319" s="76"/>
      <c r="I1319" s="102"/>
      <c r="J1319" s="81"/>
      <c r="L1319" s="76"/>
      <c r="M1319" s="76"/>
      <c r="N1319" s="76"/>
    </row>
    <row r="1320" spans="1:14" ht="18" x14ac:dyDescent="0.2">
      <c r="B1320" s="77"/>
      <c r="C1320" s="240" t="s">
        <v>63</v>
      </c>
      <c r="D1320" s="240"/>
      <c r="E1320" s="240"/>
      <c r="F1320" s="78"/>
      <c r="G1320" s="70"/>
      <c r="H1320" s="78"/>
      <c r="I1320" s="102"/>
      <c r="J1320" s="89"/>
      <c r="L1320" s="87"/>
      <c r="M1320" s="240" t="s">
        <v>63</v>
      </c>
      <c r="N1320" s="87"/>
    </row>
    <row r="1321" spans="1:14" ht="13.5" customHeight="1" thickBot="1" x14ac:dyDescent="0.25">
      <c r="B1321" s="77"/>
      <c r="C1321" s="76"/>
      <c r="D1321" s="76"/>
      <c r="E1321" s="408"/>
      <c r="F1321" s="76"/>
      <c r="H1321" s="76"/>
      <c r="I1321" s="102"/>
      <c r="J1321" s="81"/>
      <c r="L1321" s="76"/>
      <c r="M1321" s="476" t="s">
        <v>467</v>
      </c>
      <c r="N1321" s="76"/>
    </row>
    <row r="1322" spans="1:14" x14ac:dyDescent="0.2">
      <c r="B1322" s="77"/>
      <c r="C1322" s="78" t="s">
        <v>71</v>
      </c>
      <c r="D1322" s="78"/>
      <c r="E1322" s="409"/>
      <c r="F1322" s="76"/>
      <c r="H1322" s="76"/>
      <c r="I1322" s="102" t="str">
        <f t="shared" ref="I1322" si="207">IF(OR($E$1289="Cancelled",$E$1289="Postponed, see Future Events for info",E1322&lt;&gt;""), "", "Information needed")</f>
        <v>Information needed</v>
      </c>
      <c r="J1322" s="81"/>
      <c r="L1322" s="76"/>
      <c r="M1322" s="476"/>
      <c r="N1322" s="76"/>
    </row>
    <row r="1323" spans="1:14" ht="13.5" thickBot="1" x14ac:dyDescent="0.25">
      <c r="A1323" s="340"/>
      <c r="B1323" s="77"/>
      <c r="C1323" s="418" t="str">
        <f>IF(E1322&lt;&gt;"Red","","Did you submit a declaration form for your red risk assessment?")</f>
        <v/>
      </c>
      <c r="D1323" s="83"/>
      <c r="E1323" s="243"/>
      <c r="F1323" s="76"/>
      <c r="H1323" s="76"/>
      <c r="I1323" s="102" t="str">
        <f>IF(AND(C1323&lt;&gt;"",E1323=""), "Information needed","")</f>
        <v/>
      </c>
      <c r="J1323" s="81"/>
      <c r="K1323" s="340"/>
      <c r="L1323" s="76"/>
      <c r="M1323" s="476"/>
      <c r="N1323" s="76"/>
    </row>
    <row r="1324" spans="1:14" ht="13.5" thickBot="1" x14ac:dyDescent="0.25">
      <c r="B1324" s="77"/>
      <c r="C1324" s="78"/>
      <c r="D1324" s="78"/>
      <c r="E1324" s="397"/>
      <c r="F1324" s="76"/>
      <c r="H1324" s="76"/>
      <c r="I1324" s="102"/>
      <c r="J1324" s="81"/>
      <c r="L1324" s="76"/>
      <c r="M1324" s="476"/>
      <c r="N1324" s="76"/>
    </row>
    <row r="1325" spans="1:14" x14ac:dyDescent="0.2">
      <c r="B1325" s="77"/>
      <c r="C1325" s="78" t="s">
        <v>255</v>
      </c>
      <c r="D1325" s="78"/>
      <c r="E1325" s="410"/>
      <c r="F1325" s="76"/>
      <c r="H1325" s="76"/>
      <c r="I1325" s="102" t="str">
        <f t="shared" ref="I1325" si="208">IF(OR($E$1289="Cancelled",$E$1289="Postponed, see Future Events for info",E1325&lt;&gt;""), "", "Information needed")</f>
        <v>Information needed</v>
      </c>
      <c r="J1325" s="81"/>
      <c r="L1325" s="76"/>
      <c r="M1325" s="476"/>
      <c r="N1325" s="88"/>
    </row>
    <row r="1326" spans="1:14" ht="13.5" thickBot="1" x14ac:dyDescent="0.25">
      <c r="B1326" s="77"/>
      <c r="C1326" s="419" t="str">
        <f>IF(E1325&lt;&gt;"Yes","","Did your event comply with Rule 8.3 of the member network rules?")</f>
        <v/>
      </c>
      <c r="D1326" s="83"/>
      <c r="E1326" s="243"/>
      <c r="F1326" s="76"/>
      <c r="H1326" s="76"/>
      <c r="I1326" s="102" t="str">
        <f>IF(AND(C1326&lt;&gt;"",E1326=""), "Information needed","")</f>
        <v/>
      </c>
      <c r="J1326" s="81"/>
      <c r="L1326" s="76"/>
      <c r="M1326" s="476"/>
      <c r="N1326" s="88"/>
    </row>
    <row r="1327" spans="1:14" ht="13.5" thickBot="1" x14ac:dyDescent="0.25">
      <c r="B1327" s="77"/>
      <c r="C1327" s="83"/>
      <c r="D1327" s="83"/>
      <c r="E1327" s="411"/>
      <c r="F1327" s="76"/>
      <c r="H1327" s="76"/>
      <c r="I1327" s="102"/>
      <c r="J1327" s="81"/>
      <c r="L1327" s="76"/>
      <c r="M1327" s="476"/>
      <c r="N1327" s="88"/>
    </row>
    <row r="1328" spans="1:14" ht="33" customHeight="1" thickBot="1" x14ac:dyDescent="0.25">
      <c r="B1328" s="77"/>
      <c r="C1328" s="100" t="s">
        <v>197</v>
      </c>
      <c r="D1328" s="100"/>
      <c r="E1328" s="241"/>
      <c r="F1328" s="76"/>
      <c r="H1328" s="76"/>
      <c r="I1328" s="106" t="str">
        <f>IF(OR($E$1289="Cancelled",$E$1289="Postponed, see Future Events for info",E1328&lt;&gt;""), "", "Optional")</f>
        <v>Optional</v>
      </c>
      <c r="J1328" s="81"/>
      <c r="L1328" s="76"/>
      <c r="M1328" s="152" t="s">
        <v>254</v>
      </c>
      <c r="N1328" s="88"/>
    </row>
    <row r="1329" spans="2:14" x14ac:dyDescent="0.2">
      <c r="B1329" s="77"/>
      <c r="C1329" s="76"/>
      <c r="D1329" s="76"/>
      <c r="E1329" s="411"/>
      <c r="F1329" s="76"/>
      <c r="H1329" s="76"/>
      <c r="I1329" s="102"/>
      <c r="J1329" s="81"/>
      <c r="L1329" s="76"/>
      <c r="M1329" s="99"/>
      <c r="N1329" s="76"/>
    </row>
    <row r="1330" spans="2:14" ht="18" x14ac:dyDescent="0.25">
      <c r="B1330" s="77"/>
      <c r="C1330" s="238" t="s">
        <v>72</v>
      </c>
      <c r="D1330" s="238"/>
      <c r="E1330" s="238"/>
      <c r="F1330" s="76"/>
      <c r="H1330" s="76"/>
      <c r="I1330" s="102"/>
      <c r="J1330" s="81"/>
      <c r="L1330" s="76"/>
      <c r="M1330" s="240" t="s">
        <v>72</v>
      </c>
      <c r="N1330" s="76"/>
    </row>
    <row r="1331" spans="2:14" x14ac:dyDescent="0.2">
      <c r="B1331" s="77"/>
      <c r="C1331" s="78"/>
      <c r="D1331" s="78"/>
      <c r="E1331" s="397"/>
      <c r="F1331" s="76"/>
      <c r="H1331" s="76"/>
      <c r="I1331" s="102"/>
      <c r="J1331" s="81"/>
      <c r="L1331" s="76"/>
      <c r="M1331" s="476" t="s">
        <v>243</v>
      </c>
      <c r="N1331" s="76"/>
    </row>
    <row r="1332" spans="2:14" ht="13.5" thickBot="1" x14ac:dyDescent="0.25">
      <c r="B1332" s="77"/>
      <c r="C1332" s="78" t="s">
        <v>388</v>
      </c>
      <c r="D1332" s="78"/>
      <c r="E1332" s="397"/>
      <c r="F1332" s="76"/>
      <c r="H1332" s="76"/>
      <c r="I1332" s="102"/>
      <c r="J1332" s="81"/>
      <c r="L1332" s="76"/>
      <c r="M1332" s="476"/>
      <c r="N1332" s="76"/>
    </row>
    <row r="1333" spans="2:14" x14ac:dyDescent="0.2">
      <c r="B1333" s="77"/>
      <c r="C1333" s="153" t="s">
        <v>77</v>
      </c>
      <c r="D1333" s="153"/>
      <c r="E1333" s="398"/>
      <c r="F1333" s="76"/>
      <c r="H1333" s="76"/>
      <c r="I1333" s="102" t="str">
        <f t="shared" ref="I1333:I1336" si="209">IF(OR($E$1289="Cancelled",$E$1289="Postponed, see Future Events for info",E1333&lt;&gt;""), "", "Information needed")</f>
        <v>Information needed</v>
      </c>
      <c r="J1333" s="81"/>
      <c r="L1333" s="76"/>
      <c r="M1333" s="476"/>
      <c r="N1333" s="76"/>
    </row>
    <row r="1334" spans="2:14" x14ac:dyDescent="0.2">
      <c r="B1334" s="77"/>
      <c r="C1334" s="153" t="s">
        <v>78</v>
      </c>
      <c r="D1334" s="153"/>
      <c r="E1334" s="412"/>
      <c r="F1334" s="76"/>
      <c r="H1334" s="76"/>
      <c r="I1334" s="102" t="str">
        <f t="shared" si="209"/>
        <v>Information needed</v>
      </c>
      <c r="J1334" s="81"/>
      <c r="L1334" s="76"/>
      <c r="M1334" s="476"/>
      <c r="N1334" s="76"/>
    </row>
    <row r="1335" spans="2:14" x14ac:dyDescent="0.2">
      <c r="B1335" s="77"/>
      <c r="C1335" s="153" t="s">
        <v>80</v>
      </c>
      <c r="D1335" s="153"/>
      <c r="E1335" s="399"/>
      <c r="F1335" s="76"/>
      <c r="H1335" s="76"/>
      <c r="I1335" s="102" t="str">
        <f t="shared" si="209"/>
        <v>Information needed</v>
      </c>
      <c r="J1335" s="81"/>
      <c r="L1335" s="76"/>
      <c r="M1335" s="476"/>
      <c r="N1335" s="76"/>
    </row>
    <row r="1336" spans="2:14" ht="13.5" thickBot="1" x14ac:dyDescent="0.25">
      <c r="B1336" s="77"/>
      <c r="C1336" s="153" t="s">
        <v>79</v>
      </c>
      <c r="D1336" s="153"/>
      <c r="E1336" s="400"/>
      <c r="F1336" s="76"/>
      <c r="H1336" s="76"/>
      <c r="I1336" s="102" t="str">
        <f t="shared" si="209"/>
        <v>Information needed</v>
      </c>
      <c r="J1336" s="81"/>
      <c r="L1336" s="76"/>
      <c r="M1336" s="476"/>
      <c r="N1336" s="76"/>
    </row>
    <row r="1337" spans="2:14" ht="13.5" thickBot="1" x14ac:dyDescent="0.25">
      <c r="B1337" s="77"/>
      <c r="C1337" s="79"/>
      <c r="D1337" s="79"/>
      <c r="E1337" s="397"/>
      <c r="F1337" s="76"/>
      <c r="H1337" s="76"/>
      <c r="I1337" s="102"/>
      <c r="J1337" s="81"/>
      <c r="L1337" s="76"/>
      <c r="M1337" s="476"/>
      <c r="N1337" s="76"/>
    </row>
    <row r="1338" spans="2:14" x14ac:dyDescent="0.2">
      <c r="B1338" s="77"/>
      <c r="C1338" s="101" t="s">
        <v>73</v>
      </c>
      <c r="D1338" s="101"/>
      <c r="E1338" s="398"/>
      <c r="F1338" s="76"/>
      <c r="H1338" s="76"/>
      <c r="I1338" s="102" t="str">
        <f>IF(OR($E$1289="Cancelled",$E$1289="Postponed, see Future Events for info",E1338&lt;&gt;""), "", "Information needed")</f>
        <v>Information needed</v>
      </c>
      <c r="J1338" s="81"/>
      <c r="L1338" s="76"/>
      <c r="M1338" s="476"/>
      <c r="N1338" s="76"/>
    </row>
    <row r="1339" spans="2:14" ht="63.75" customHeight="1" thickBot="1" x14ac:dyDescent="0.25">
      <c r="B1339" s="77"/>
      <c r="C1339" s="83" t="str">
        <f>IF(E1338&lt;&gt;"Yes","","Please provide details here")</f>
        <v/>
      </c>
      <c r="D1339" s="83"/>
      <c r="E1339" s="242"/>
      <c r="F1339" s="130"/>
      <c r="G1339" s="127"/>
      <c r="H1339" s="130"/>
      <c r="I1339" s="102" t="str">
        <f>IF(AND(C1339&lt;&gt;"",E1339=""), "Information needed","")</f>
        <v/>
      </c>
      <c r="J1339" s="150"/>
      <c r="L1339" s="76"/>
      <c r="M1339" s="476"/>
      <c r="N1339" s="76"/>
    </row>
    <row r="1340" spans="2:14" ht="13.5" thickBot="1" x14ac:dyDescent="0.25">
      <c r="B1340" s="77"/>
      <c r="C1340" s="78"/>
      <c r="D1340" s="78"/>
      <c r="E1340" s="378"/>
      <c r="F1340" s="76"/>
      <c r="H1340" s="76"/>
      <c r="I1340" s="102"/>
      <c r="J1340" s="81"/>
      <c r="L1340" s="76"/>
      <c r="M1340" s="476"/>
      <c r="N1340" s="76"/>
    </row>
    <row r="1341" spans="2:14" ht="57" customHeight="1" thickBot="1" x14ac:dyDescent="0.25">
      <c r="B1341" s="77"/>
      <c r="C1341" s="100" t="s">
        <v>83</v>
      </c>
      <c r="D1341" s="100"/>
      <c r="E1341" s="241"/>
      <c r="F1341" s="76"/>
      <c r="H1341" s="76"/>
      <c r="I1341" s="106" t="str">
        <f>IF(OR($E$1289="Cancelled",$E$1289="Postponed, see Future Events for info",E1341&lt;&gt;""), "", "Optional")</f>
        <v>Optional</v>
      </c>
      <c r="J1341" s="81"/>
      <c r="L1341" s="76"/>
      <c r="M1341" s="152" t="s">
        <v>118</v>
      </c>
      <c r="N1341" s="76"/>
    </row>
    <row r="1342" spans="2:14" x14ac:dyDescent="0.2">
      <c r="B1342" s="77"/>
      <c r="C1342" s="78"/>
      <c r="D1342" s="78"/>
      <c r="E1342" s="397"/>
      <c r="F1342" s="76"/>
      <c r="H1342" s="76"/>
      <c r="I1342" s="102"/>
      <c r="J1342" s="81"/>
      <c r="L1342" s="76"/>
      <c r="M1342" s="78"/>
      <c r="N1342" s="76"/>
    </row>
    <row r="1343" spans="2:14" ht="13.5" thickBot="1" x14ac:dyDescent="0.25">
      <c r="C1343" s="71"/>
      <c r="D1343" s="95"/>
      <c r="I1343" s="105"/>
      <c r="J1343" s="92"/>
      <c r="M1343" s="71"/>
    </row>
    <row r="1344" spans="2:14" s="172" customFormat="1" ht="21.75" customHeight="1" thickBot="1" x14ac:dyDescent="0.25">
      <c r="C1344" s="166" t="s">
        <v>420</v>
      </c>
      <c r="D1344" s="247"/>
      <c r="E1344" s="414" t="s">
        <v>440</v>
      </c>
      <c r="I1344" s="170"/>
      <c r="M1344" s="166" t="s">
        <v>271</v>
      </c>
    </row>
    <row r="1345" spans="1:14" x14ac:dyDescent="0.2">
      <c r="C1345" s="96"/>
      <c r="D1345" s="96"/>
      <c r="M1345" s="96"/>
    </row>
    <row r="1347" spans="1:14" x14ac:dyDescent="0.2">
      <c r="B1347" s="77"/>
      <c r="C1347" s="78"/>
      <c r="D1347" s="78"/>
      <c r="E1347" s="397"/>
      <c r="F1347" s="76"/>
      <c r="H1347" s="76"/>
      <c r="I1347" s="103"/>
      <c r="J1347" s="76"/>
      <c r="L1347" s="76"/>
      <c r="M1347" s="78"/>
      <c r="N1347" s="76"/>
    </row>
    <row r="1348" spans="1:14" ht="30.75" x14ac:dyDescent="0.2">
      <c r="A1348" s="339">
        <v>21</v>
      </c>
      <c r="B1348" s="74"/>
      <c r="C1348" s="248" t="s">
        <v>356</v>
      </c>
      <c r="D1348" s="248"/>
      <c r="E1348" s="248"/>
      <c r="F1348" s="249"/>
      <c r="G1348" s="72"/>
      <c r="H1348" s="73"/>
      <c r="I1348" s="236" t="str">
        <f>IF(COUNTIF(I1352:I1408,"Information needed")&lt;1,"Complete","Incomplete")</f>
        <v>Incomplete</v>
      </c>
      <c r="J1348" s="91"/>
      <c r="K1348" s="339">
        <v>21</v>
      </c>
      <c r="L1348" s="73"/>
      <c r="M1348" s="175" t="s">
        <v>284</v>
      </c>
      <c r="N1348" s="73"/>
    </row>
    <row r="1349" spans="1:14" x14ac:dyDescent="0.2">
      <c r="B1349" s="77"/>
      <c r="C1349" s="78"/>
      <c r="D1349" s="78"/>
      <c r="E1349" s="397"/>
      <c r="F1349" s="76"/>
      <c r="H1349" s="76"/>
      <c r="I1349" s="103"/>
      <c r="J1349" s="76"/>
      <c r="L1349" s="76"/>
      <c r="M1349" s="78"/>
      <c r="N1349" s="76"/>
    </row>
    <row r="1350" spans="1:14" ht="18" x14ac:dyDescent="0.25">
      <c r="B1350" s="77"/>
      <c r="C1350" s="238" t="s">
        <v>70</v>
      </c>
      <c r="D1350" s="238"/>
      <c r="E1350" s="237"/>
      <c r="F1350" s="76"/>
      <c r="H1350" s="76"/>
      <c r="I1350" s="103"/>
      <c r="J1350" s="76"/>
      <c r="L1350" s="76"/>
      <c r="M1350" s="239" t="s">
        <v>340</v>
      </c>
      <c r="N1350" s="76"/>
    </row>
    <row r="1351" spans="1:14" ht="13.5" thickBot="1" x14ac:dyDescent="0.25">
      <c r="B1351" s="77"/>
      <c r="C1351" s="78"/>
      <c r="D1351" s="78"/>
      <c r="E1351" s="397"/>
      <c r="F1351" s="76"/>
      <c r="H1351" s="76"/>
      <c r="I1351" s="103"/>
      <c r="J1351" s="76"/>
      <c r="L1351" s="76"/>
      <c r="M1351" s="180"/>
      <c r="N1351" s="76"/>
    </row>
    <row r="1352" spans="1:14" x14ac:dyDescent="0.2">
      <c r="B1352" s="77"/>
      <c r="C1352" s="80" t="s">
        <v>15</v>
      </c>
      <c r="D1352" s="80"/>
      <c r="E1352" s="398"/>
      <c r="F1352" s="76"/>
      <c r="H1352" s="76"/>
      <c r="I1352" s="102" t="str">
        <f t="shared" ref="I1352" si="210">IF(OR($E$1356="Cancelled",$E$1356="Postponed, see Future Events for info",E1352&lt;&gt;""), "", "Information needed")</f>
        <v>Information needed</v>
      </c>
      <c r="J1352" s="81"/>
      <c r="L1352" s="76"/>
      <c r="M1352" s="476" t="s">
        <v>344</v>
      </c>
      <c r="N1352" s="76"/>
    </row>
    <row r="1353" spans="1:14" x14ac:dyDescent="0.2">
      <c r="B1353" s="77"/>
      <c r="C1353" s="80" t="s">
        <v>53</v>
      </c>
      <c r="D1353" s="80"/>
      <c r="E1353" s="399"/>
      <c r="F1353" s="76"/>
      <c r="H1353" s="76"/>
      <c r="I1353" s="102" t="str">
        <f t="shared" ref="I1353" si="211">IF(OR($E$1356="Cancelled",$E$1356="Postponed, see Future Events for info",E1353&lt;&gt;""), "", "Information needed")</f>
        <v>Information needed</v>
      </c>
      <c r="J1353" s="81"/>
      <c r="L1353" s="76"/>
      <c r="M1353" s="476"/>
      <c r="N1353" s="76"/>
    </row>
    <row r="1354" spans="1:14" ht="13.5" thickBot="1" x14ac:dyDescent="0.25">
      <c r="B1354" s="77"/>
      <c r="C1354" s="80" t="s">
        <v>119</v>
      </c>
      <c r="D1354" s="80"/>
      <c r="E1354" s="400"/>
      <c r="F1354" s="76"/>
      <c r="H1354" s="76"/>
      <c r="I1354" s="102" t="str">
        <f t="shared" ref="I1354" si="212">IF(OR($E$1356="Cancelled",$E$1356="Postponed, see Future Events for info",E1354&lt;&gt;""), "", "Information needed")</f>
        <v>Information needed</v>
      </c>
      <c r="J1354" s="81"/>
      <c r="L1354" s="76"/>
      <c r="M1354" s="476"/>
      <c r="N1354" s="76"/>
    </row>
    <row r="1355" spans="1:14" ht="13.5" thickBot="1" x14ac:dyDescent="0.25">
      <c r="B1355" s="77"/>
      <c r="C1355" s="80"/>
      <c r="D1355" s="80"/>
      <c r="E1355" s="397"/>
      <c r="F1355" s="76"/>
      <c r="H1355" s="76"/>
      <c r="I1355" s="102"/>
      <c r="J1355" s="81"/>
      <c r="L1355" s="76"/>
      <c r="M1355" s="476"/>
      <c r="N1355" s="76"/>
    </row>
    <row r="1356" spans="1:14" ht="13.5" thickBot="1" x14ac:dyDescent="0.25">
      <c r="B1356" s="77"/>
      <c r="C1356" s="80" t="s">
        <v>59</v>
      </c>
      <c r="D1356" s="80"/>
      <c r="E1356" s="401"/>
      <c r="F1356" s="76"/>
      <c r="H1356" s="76"/>
      <c r="I1356" s="102" t="str">
        <f t="shared" ref="I1356" si="213">IF(OR($E$1356="Cancelled",$E$1356="Postponed, see Future Events for info",E1356&lt;&gt;""), "", "Information needed")</f>
        <v>Information needed</v>
      </c>
      <c r="J1356" s="81"/>
      <c r="L1356" s="76"/>
      <c r="M1356" s="476"/>
      <c r="N1356" s="76"/>
    </row>
    <row r="1357" spans="1:14" ht="13.5" thickBot="1" x14ac:dyDescent="0.25">
      <c r="B1357" s="77"/>
      <c r="C1357" s="80"/>
      <c r="D1357" s="80"/>
      <c r="E1357" s="397"/>
      <c r="F1357" s="76"/>
      <c r="H1357" s="76"/>
      <c r="I1357" s="102"/>
      <c r="J1357" s="81"/>
      <c r="L1357" s="76"/>
      <c r="M1357" s="476"/>
      <c r="N1357" s="76"/>
    </row>
    <row r="1358" spans="1:14" x14ac:dyDescent="0.2">
      <c r="B1358" s="77"/>
      <c r="C1358" s="80" t="s">
        <v>341</v>
      </c>
      <c r="D1358" s="80"/>
      <c r="E1358" s="398"/>
      <c r="F1358" s="76"/>
      <c r="H1358" s="76"/>
      <c r="I1358" s="102" t="str">
        <f t="shared" ref="I1358" si="214">IF(OR($E$1356="Cancelled",$E$1356="Postponed, see Future Events for info",E1358&lt;&gt;""), "", "Information needed")</f>
        <v>Information needed</v>
      </c>
      <c r="J1358" s="81"/>
      <c r="L1358" s="76"/>
      <c r="M1358" s="476"/>
      <c r="N1358" s="76"/>
    </row>
    <row r="1359" spans="1:14" ht="13.5" thickBot="1" x14ac:dyDescent="0.25">
      <c r="B1359" s="77"/>
      <c r="C1359" s="343" t="str">
        <f>IF(E1358&lt;&gt;"Yes","","If yes, how many times did you run this event/ how many events were in the series?")</f>
        <v/>
      </c>
      <c r="D1359" s="80"/>
      <c r="E1359" s="400"/>
      <c r="F1359" s="84"/>
      <c r="G1359" s="208"/>
      <c r="H1359" s="84"/>
      <c r="I1359" s="102" t="str">
        <f>IF(AND(C1359&lt;&gt;"",E1359=""), "Information needed","")</f>
        <v/>
      </c>
      <c r="J1359" s="81"/>
      <c r="L1359" s="76"/>
      <c r="M1359" s="244"/>
      <c r="N1359" s="76"/>
    </row>
    <row r="1360" spans="1:14" ht="13.5" customHeight="1" thickBot="1" x14ac:dyDescent="0.25">
      <c r="B1360" s="77"/>
      <c r="C1360" s="80"/>
      <c r="D1360" s="80"/>
      <c r="E1360" s="402"/>
      <c r="F1360" s="76"/>
      <c r="H1360" s="76"/>
      <c r="I1360" s="102"/>
      <c r="J1360" s="81"/>
      <c r="L1360" s="76"/>
      <c r="M1360" s="449" t="s">
        <v>470</v>
      </c>
      <c r="N1360" s="76"/>
    </row>
    <row r="1361" spans="2:14" x14ac:dyDescent="0.2">
      <c r="B1361" s="77"/>
      <c r="C1361" s="80" t="str">
        <f>IF(E1358&lt;&gt;"Yes","Start date","Date of first event")</f>
        <v>Start date</v>
      </c>
      <c r="D1361" s="80"/>
      <c r="E1361" s="403"/>
      <c r="F1361" s="76"/>
      <c r="H1361" s="76"/>
      <c r="I1361" s="102" t="str">
        <f t="shared" ref="I1361" si="215">IF(OR($E$1356="Cancelled",$E$1356="Postponed, see Future Events for info",E1361&lt;&gt;""), "", "Information needed")</f>
        <v>Information needed</v>
      </c>
      <c r="J1361" s="81"/>
      <c r="L1361" s="76"/>
      <c r="M1361" s="449"/>
      <c r="N1361" s="76"/>
    </row>
    <row r="1362" spans="2:14" ht="13.5" thickBot="1" x14ac:dyDescent="0.25">
      <c r="B1362" s="77"/>
      <c r="C1362" s="80" t="str">
        <f>IF(E1358&lt;&gt;"Yes","End date","Date of last event")</f>
        <v>End date</v>
      </c>
      <c r="D1362" s="80"/>
      <c r="E1362" s="404"/>
      <c r="F1362" s="76"/>
      <c r="H1362" s="76"/>
      <c r="I1362" s="102" t="str">
        <f t="shared" ref="I1362" si="216">IF(OR($E$1356="Cancelled",$E$1356="Postponed, see Future Events for info",E1362&lt;&gt;""), "", "Information needed")</f>
        <v>Information needed</v>
      </c>
      <c r="J1362" s="81"/>
      <c r="L1362" s="76"/>
      <c r="M1362" s="449"/>
      <c r="N1362" s="76"/>
    </row>
    <row r="1363" spans="2:14" ht="13.5" thickBot="1" x14ac:dyDescent="0.25">
      <c r="B1363" s="77"/>
      <c r="C1363" s="80"/>
      <c r="D1363" s="80"/>
      <c r="E1363" s="397"/>
      <c r="F1363" s="76"/>
      <c r="H1363" s="76"/>
      <c r="I1363" s="102"/>
      <c r="J1363" s="81"/>
      <c r="L1363" s="76"/>
      <c r="M1363" s="449"/>
      <c r="N1363" s="76"/>
    </row>
    <row r="1364" spans="2:14" x14ac:dyDescent="0.2">
      <c r="B1364" s="77"/>
      <c r="C1364" s="80" t="s">
        <v>60</v>
      </c>
      <c r="D1364" s="80"/>
      <c r="E1364" s="398"/>
      <c r="F1364" s="76"/>
      <c r="H1364" s="76"/>
      <c r="I1364" s="102" t="str">
        <f t="shared" ref="I1364" si="217">IF(OR($E$1356="Cancelled",$E$1356="Postponed, see Future Events for info",E1364&lt;&gt;""), "", "Information needed")</f>
        <v>Information needed</v>
      </c>
      <c r="J1364" s="81"/>
      <c r="L1364" s="76"/>
      <c r="M1364" s="449"/>
      <c r="N1364" s="76"/>
    </row>
    <row r="1365" spans="2:14" ht="13.5" thickBot="1" x14ac:dyDescent="0.25">
      <c r="B1365" s="77"/>
      <c r="C1365" s="80" t="s">
        <v>81</v>
      </c>
      <c r="D1365" s="80"/>
      <c r="E1365" s="400"/>
      <c r="F1365" s="76"/>
      <c r="H1365" s="76"/>
      <c r="I1365" s="106" t="str">
        <f>IF(OR($E$1356="Cancelled",$E$1356="Postponed, see Future Events for info",E1365&lt;&gt;""), "", "Optional")</f>
        <v>Optional</v>
      </c>
      <c r="J1365" s="81"/>
      <c r="L1365" s="76"/>
      <c r="M1365" s="475" t="s">
        <v>417</v>
      </c>
      <c r="N1365" s="76"/>
    </row>
    <row r="1366" spans="2:14" ht="13.5" thickBot="1" x14ac:dyDescent="0.25">
      <c r="B1366" s="77"/>
      <c r="C1366" s="80"/>
      <c r="D1366" s="80"/>
      <c r="E1366" s="397"/>
      <c r="F1366" s="76"/>
      <c r="H1366" s="76"/>
      <c r="I1366" s="102"/>
      <c r="J1366" s="81"/>
      <c r="L1366" s="76"/>
      <c r="M1366" s="475"/>
      <c r="N1366" s="76"/>
    </row>
    <row r="1367" spans="2:14" ht="12.75" customHeight="1" x14ac:dyDescent="0.2">
      <c r="B1367" s="77"/>
      <c r="C1367" s="80" t="s">
        <v>61</v>
      </c>
      <c r="D1367" s="80"/>
      <c r="E1367" s="398"/>
      <c r="F1367" s="76"/>
      <c r="H1367" s="76"/>
      <c r="I1367" s="102" t="str">
        <f t="shared" ref="I1367" si="218">IF(OR($E$1356="Cancelled",$E$1356="Postponed, see Future Events for info",E1367&lt;&gt;""), "", "Information needed")</f>
        <v>Information needed</v>
      </c>
      <c r="J1367" s="81"/>
      <c r="L1367" s="76"/>
      <c r="M1367" s="476" t="s">
        <v>485</v>
      </c>
      <c r="N1367" s="76"/>
    </row>
    <row r="1368" spans="2:14" ht="13.5" thickBot="1" x14ac:dyDescent="0.25">
      <c r="B1368" s="77"/>
      <c r="C1368" s="80" t="s">
        <v>82</v>
      </c>
      <c r="D1368" s="80"/>
      <c r="E1368" s="400"/>
      <c r="F1368" s="76"/>
      <c r="H1368" s="76"/>
      <c r="I1368" s="106" t="str">
        <f>IF(OR($E$1356="Cancelled",$E$1356="Postponed, see Future Events for info",E1368&lt;&gt;""), "", "Optional")</f>
        <v>Optional</v>
      </c>
      <c r="J1368" s="81"/>
      <c r="L1368" s="76"/>
      <c r="M1368" s="476"/>
      <c r="N1368" s="76"/>
    </row>
    <row r="1369" spans="2:14" ht="13.5" thickBot="1" x14ac:dyDescent="0.25">
      <c r="B1369" s="77"/>
      <c r="C1369" s="80"/>
      <c r="D1369" s="80"/>
      <c r="E1369" s="397"/>
      <c r="F1369" s="76"/>
      <c r="H1369" s="76"/>
      <c r="I1369" s="102"/>
      <c r="J1369" s="81"/>
      <c r="L1369" s="76"/>
      <c r="M1369" s="476"/>
      <c r="N1369" s="76"/>
    </row>
    <row r="1370" spans="2:14" ht="13.5" thickBot="1" x14ac:dyDescent="0.25">
      <c r="B1370" s="77"/>
      <c r="C1370" s="80" t="str">
        <f>IF(E1358&lt;&gt;"Yes","Number of attendees (approx.)","Number of attendees (average number per event)")</f>
        <v>Number of attendees (approx.)</v>
      </c>
      <c r="D1370" s="80"/>
      <c r="E1370" s="401"/>
      <c r="F1370" s="76"/>
      <c r="H1370" s="76"/>
      <c r="I1370" s="102" t="str">
        <f t="shared" ref="I1370" si="219">IF(OR($E$1356="Cancelled",$E$1356="Postponed, see Future Events for info",E1370&lt;&gt;""), "", "Information needed")</f>
        <v>Information needed</v>
      </c>
      <c r="J1370" s="81"/>
      <c r="L1370" s="76"/>
      <c r="M1370" s="476"/>
      <c r="N1370" s="76"/>
    </row>
    <row r="1371" spans="2:14" ht="13.5" thickBot="1" x14ac:dyDescent="0.25">
      <c r="B1371" s="77"/>
      <c r="C1371" s="80"/>
      <c r="D1371" s="80"/>
      <c r="E1371" s="405"/>
      <c r="F1371" s="76"/>
      <c r="H1371" s="76"/>
      <c r="I1371" s="102"/>
      <c r="J1371" s="81"/>
      <c r="L1371" s="76"/>
      <c r="M1371" s="476"/>
      <c r="N1371" s="76"/>
    </row>
    <row r="1372" spans="2:14" ht="39" thickBot="1" x14ac:dyDescent="0.25">
      <c r="B1372" s="77"/>
      <c r="C1372" s="344" t="s">
        <v>468</v>
      </c>
      <c r="D1372" s="80"/>
      <c r="E1372" s="241"/>
      <c r="F1372" s="76"/>
      <c r="H1372" s="76"/>
      <c r="I1372" s="106" t="str">
        <f>IF(OR($E$1356="Cancelled",$E$1356="Postponed, see Future Events for info",E1372&lt;&gt;""), "", "Optional")</f>
        <v>Optional</v>
      </c>
      <c r="J1372" s="81"/>
      <c r="L1372" s="76"/>
      <c r="M1372" s="476"/>
      <c r="N1372" s="76"/>
    </row>
    <row r="1373" spans="2:14" x14ac:dyDescent="0.2">
      <c r="B1373" s="77"/>
      <c r="C1373" s="80"/>
      <c r="D1373" s="80"/>
      <c r="E1373" s="402"/>
      <c r="F1373" s="76"/>
      <c r="H1373" s="76"/>
      <c r="I1373" s="102"/>
      <c r="J1373" s="81"/>
      <c r="L1373" s="76"/>
      <c r="M1373" s="180"/>
      <c r="N1373" s="76"/>
    </row>
    <row r="1374" spans="2:14" ht="18" x14ac:dyDescent="0.25">
      <c r="B1374" s="77"/>
      <c r="C1374" s="238" t="s">
        <v>140</v>
      </c>
      <c r="D1374" s="80"/>
      <c r="E1374" s="237"/>
      <c r="F1374" s="76"/>
      <c r="H1374" s="76"/>
      <c r="I1374" s="102"/>
      <c r="J1374" s="81"/>
      <c r="L1374" s="76"/>
      <c r="M1374" s="240" t="s">
        <v>140</v>
      </c>
      <c r="N1374" s="76"/>
    </row>
    <row r="1375" spans="2:14" ht="13.5" thickBot="1" x14ac:dyDescent="0.25">
      <c r="B1375" s="77"/>
      <c r="C1375" s="83"/>
      <c r="D1375" s="80"/>
      <c r="E1375" s="406"/>
      <c r="F1375" s="76"/>
      <c r="H1375" s="76"/>
      <c r="I1375" s="102"/>
      <c r="J1375" s="81"/>
      <c r="L1375" s="76"/>
      <c r="M1375" s="78"/>
      <c r="N1375" s="76"/>
    </row>
    <row r="1376" spans="2:14" x14ac:dyDescent="0.2">
      <c r="B1376" s="77"/>
      <c r="C1376" s="416" t="s">
        <v>466</v>
      </c>
      <c r="D1376" s="416"/>
      <c r="E1376" s="398"/>
      <c r="F1376" s="76"/>
      <c r="H1376" s="76"/>
      <c r="I1376" s="102" t="str">
        <f>IF(OR(E1356="Postponed, see Future Events for info",E1376&lt;&gt;""), "", "Information needed")</f>
        <v>Information needed</v>
      </c>
      <c r="J1376" s="81"/>
      <c r="L1376" s="76"/>
      <c r="M1376" s="476" t="s">
        <v>342</v>
      </c>
      <c r="N1376" s="76"/>
    </row>
    <row r="1377" spans="1:14" ht="13.5" thickBot="1" x14ac:dyDescent="0.25">
      <c r="B1377" s="77"/>
      <c r="C1377" s="416" t="s">
        <v>345</v>
      </c>
      <c r="D1377" s="416"/>
      <c r="E1377" s="400"/>
      <c r="F1377" s="76"/>
      <c r="H1377" s="76"/>
      <c r="I1377" s="102" t="str">
        <f>IF(OR(E1356="Cancelled",E1356="Postponed, see Future Events for info",E1377&lt;&gt;""), "", "Information needed")</f>
        <v>Information needed</v>
      </c>
      <c r="J1377" s="85"/>
      <c r="L1377" s="76"/>
      <c r="M1377" s="476"/>
      <c r="N1377" s="76"/>
    </row>
    <row r="1378" spans="1:14" ht="13.5" thickBot="1" x14ac:dyDescent="0.25">
      <c r="B1378" s="77"/>
      <c r="C1378" s="416"/>
      <c r="D1378" s="416"/>
      <c r="E1378" s="402"/>
      <c r="F1378" s="84"/>
      <c r="G1378" s="208"/>
      <c r="H1378" s="84"/>
      <c r="I1378" s="102"/>
      <c r="J1378" s="81"/>
      <c r="L1378" s="76"/>
      <c r="M1378" s="476"/>
      <c r="N1378" s="76"/>
    </row>
    <row r="1379" spans="1:14" x14ac:dyDescent="0.2">
      <c r="B1379" s="77"/>
      <c r="C1379" s="416" t="s">
        <v>122</v>
      </c>
      <c r="D1379" s="416"/>
      <c r="E1379" s="407"/>
      <c r="F1379" s="76"/>
      <c r="H1379" s="76"/>
      <c r="I1379" s="102" t="str">
        <f>IF(OR(E1356="Postponed, see Future Events for info",E1379&lt;&gt;""), "", "Information needed")</f>
        <v>Information needed</v>
      </c>
      <c r="J1379" s="81"/>
      <c r="L1379" s="76"/>
      <c r="M1379" s="476"/>
      <c r="N1379" s="76"/>
    </row>
    <row r="1380" spans="1:14" ht="13.5" thickBot="1" x14ac:dyDescent="0.25">
      <c r="B1380" s="77"/>
      <c r="C1380" s="83" t="str">
        <f>IF(E1379&lt;&gt;"Yes","","Was the contract reviewed by the RSC Legal team?")</f>
        <v/>
      </c>
      <c r="D1380" s="83"/>
      <c r="E1380" s="242"/>
      <c r="F1380" s="76"/>
      <c r="H1380" s="76"/>
      <c r="I1380" s="102" t="str">
        <f>IF(AND(C1380&lt;&gt;"",E1380=""), "Information needed","")</f>
        <v/>
      </c>
      <c r="J1380" s="81"/>
      <c r="L1380" s="76"/>
      <c r="M1380" s="476"/>
      <c r="N1380" s="76"/>
    </row>
    <row r="1381" spans="1:14" ht="13.5" thickBot="1" x14ac:dyDescent="0.25">
      <c r="B1381" s="77"/>
      <c r="C1381" s="76"/>
      <c r="D1381" s="76"/>
      <c r="E1381" s="402"/>
      <c r="F1381" s="76"/>
      <c r="H1381" s="76"/>
      <c r="I1381" s="102"/>
      <c r="J1381" s="81"/>
      <c r="L1381" s="76"/>
      <c r="M1381" s="476"/>
      <c r="N1381" s="76"/>
    </row>
    <row r="1382" spans="1:14" ht="13.5" thickBot="1" x14ac:dyDescent="0.25">
      <c r="B1382" s="77"/>
      <c r="C1382" s="416" t="s">
        <v>123</v>
      </c>
      <c r="D1382" s="416"/>
      <c r="E1382" s="401"/>
      <c r="F1382" s="76"/>
      <c r="H1382" s="76"/>
      <c r="I1382" s="102" t="str">
        <f t="shared" ref="I1382" si="220">IF(OR($E$1356="Cancelled",$E$1356="Postponed, see Future Events for info",E1382&lt;&gt;""), "", "Information needed")</f>
        <v>Information needed</v>
      </c>
      <c r="J1382" s="81"/>
      <c r="L1382" s="76"/>
      <c r="M1382" s="476"/>
      <c r="N1382" s="76"/>
    </row>
    <row r="1383" spans="1:14" ht="13.5" thickBot="1" x14ac:dyDescent="0.25">
      <c r="B1383" s="77"/>
      <c r="C1383" s="82"/>
      <c r="D1383" s="82"/>
      <c r="E1383" s="402"/>
      <c r="F1383" s="76"/>
      <c r="H1383" s="76"/>
      <c r="I1383" s="102"/>
      <c r="J1383" s="81"/>
      <c r="L1383" s="76"/>
      <c r="M1383" s="476"/>
      <c r="N1383" s="76"/>
    </row>
    <row r="1384" spans="1:14" x14ac:dyDescent="0.2">
      <c r="B1384" s="77"/>
      <c r="C1384" s="416" t="s">
        <v>126</v>
      </c>
      <c r="D1384" s="416"/>
      <c r="E1384" s="398"/>
      <c r="F1384" s="76"/>
      <c r="H1384" s="76"/>
      <c r="I1384" s="102" t="str">
        <f t="shared" ref="I1384" si="221">IF(OR($E$1356="Cancelled",$E$1356="Postponed, see Future Events for info",E1384&lt;&gt;""), "", "Information needed")</f>
        <v>Information needed</v>
      </c>
      <c r="J1384" s="81"/>
      <c r="L1384" s="76"/>
      <c r="M1384" s="181"/>
      <c r="N1384" s="76"/>
    </row>
    <row r="1385" spans="1:14" ht="25.5" customHeight="1" thickBot="1" x14ac:dyDescent="0.25">
      <c r="B1385" s="77"/>
      <c r="C1385" s="83" t="str">
        <f>IF(E1384&lt;&gt;"Yes","","Please provide details.")</f>
        <v/>
      </c>
      <c r="D1385" s="83"/>
      <c r="E1385" s="243"/>
      <c r="F1385" s="76"/>
      <c r="H1385" s="76"/>
      <c r="I1385" s="102" t="str">
        <f>IF(AND(C1385&lt;&gt;"",E1385=""),"Information needed","")</f>
        <v/>
      </c>
      <c r="J1385" s="81"/>
      <c r="L1385" s="76"/>
      <c r="M1385" s="152" t="s">
        <v>141</v>
      </c>
      <c r="N1385" s="76"/>
    </row>
    <row r="1386" spans="1:14" x14ac:dyDescent="0.2">
      <c r="B1386" s="77"/>
      <c r="C1386" s="78"/>
      <c r="D1386" s="78"/>
      <c r="E1386" s="397"/>
      <c r="F1386" s="76"/>
      <c r="H1386" s="76"/>
      <c r="I1386" s="102"/>
      <c r="J1386" s="81"/>
      <c r="L1386" s="76"/>
      <c r="M1386" s="76"/>
      <c r="N1386" s="76"/>
    </row>
    <row r="1387" spans="1:14" ht="18" x14ac:dyDescent="0.2">
      <c r="B1387" s="77"/>
      <c r="C1387" s="240" t="s">
        <v>63</v>
      </c>
      <c r="D1387" s="240"/>
      <c r="E1387" s="240"/>
      <c r="F1387" s="78"/>
      <c r="G1387" s="70"/>
      <c r="H1387" s="78"/>
      <c r="I1387" s="102"/>
      <c r="J1387" s="89"/>
      <c r="L1387" s="87"/>
      <c r="M1387" s="240" t="s">
        <v>63</v>
      </c>
      <c r="N1387" s="87"/>
    </row>
    <row r="1388" spans="1:14" ht="13.5" customHeight="1" thickBot="1" x14ac:dyDescent="0.25">
      <c r="B1388" s="77"/>
      <c r="C1388" s="76"/>
      <c r="D1388" s="76"/>
      <c r="E1388" s="408"/>
      <c r="F1388" s="76"/>
      <c r="H1388" s="76"/>
      <c r="I1388" s="102"/>
      <c r="J1388" s="81"/>
      <c r="L1388" s="76"/>
      <c r="M1388" s="476" t="s">
        <v>467</v>
      </c>
      <c r="N1388" s="76"/>
    </row>
    <row r="1389" spans="1:14" x14ac:dyDescent="0.2">
      <c r="B1389" s="77"/>
      <c r="C1389" s="78" t="s">
        <v>71</v>
      </c>
      <c r="D1389" s="78"/>
      <c r="E1389" s="409"/>
      <c r="F1389" s="76"/>
      <c r="H1389" s="76"/>
      <c r="I1389" s="102" t="str">
        <f t="shared" ref="I1389" si="222">IF(OR($E$1356="Cancelled",$E$1356="Postponed, see Future Events for info",E1389&lt;&gt;""), "", "Information needed")</f>
        <v>Information needed</v>
      </c>
      <c r="J1389" s="81"/>
      <c r="L1389" s="76"/>
      <c r="M1389" s="476"/>
      <c r="N1389" s="76"/>
    </row>
    <row r="1390" spans="1:14" ht="13.5" thickBot="1" x14ac:dyDescent="0.25">
      <c r="A1390" s="340"/>
      <c r="B1390" s="77"/>
      <c r="C1390" s="418" t="str">
        <f>IF(E1389&lt;&gt;"Red","","Did you submit a declaration form for your red risk assessment?")</f>
        <v/>
      </c>
      <c r="D1390" s="83"/>
      <c r="E1390" s="243"/>
      <c r="F1390" s="76"/>
      <c r="H1390" s="76"/>
      <c r="I1390" s="102" t="str">
        <f>IF(AND(C1390&lt;&gt;"",E1390=""), "Information needed","")</f>
        <v/>
      </c>
      <c r="J1390" s="81"/>
      <c r="K1390" s="340"/>
      <c r="L1390" s="76"/>
      <c r="M1390" s="476"/>
      <c r="N1390" s="76"/>
    </row>
    <row r="1391" spans="1:14" ht="13.5" thickBot="1" x14ac:dyDescent="0.25">
      <c r="B1391" s="77"/>
      <c r="C1391" s="78"/>
      <c r="D1391" s="78"/>
      <c r="E1391" s="397"/>
      <c r="F1391" s="76"/>
      <c r="H1391" s="76"/>
      <c r="I1391" s="102"/>
      <c r="J1391" s="81"/>
      <c r="L1391" s="76"/>
      <c r="M1391" s="476"/>
      <c r="N1391" s="76"/>
    </row>
    <row r="1392" spans="1:14" x14ac:dyDescent="0.2">
      <c r="B1392" s="77"/>
      <c r="C1392" s="78" t="s">
        <v>255</v>
      </c>
      <c r="D1392" s="78"/>
      <c r="E1392" s="410"/>
      <c r="F1392" s="76"/>
      <c r="H1392" s="76"/>
      <c r="I1392" s="102" t="str">
        <f t="shared" ref="I1392" si="223">IF(OR($E$1356="Cancelled",$E$1356="Postponed, see Future Events for info",E1392&lt;&gt;""), "", "Information needed")</f>
        <v>Information needed</v>
      </c>
      <c r="J1392" s="81"/>
      <c r="L1392" s="76"/>
      <c r="M1392" s="476"/>
      <c r="N1392" s="88"/>
    </row>
    <row r="1393" spans="2:14" ht="13.5" thickBot="1" x14ac:dyDescent="0.25">
      <c r="B1393" s="77"/>
      <c r="C1393" s="419" t="str">
        <f>IF(E1392&lt;&gt;"Yes","","Did your event comply with Rule 8.3 of the member network rules?")</f>
        <v/>
      </c>
      <c r="D1393" s="83"/>
      <c r="E1393" s="243"/>
      <c r="F1393" s="76"/>
      <c r="H1393" s="76"/>
      <c r="I1393" s="102" t="str">
        <f>IF(AND(C1393&lt;&gt;"",E1393=""), "Information needed","")</f>
        <v/>
      </c>
      <c r="J1393" s="81"/>
      <c r="L1393" s="76"/>
      <c r="M1393" s="476"/>
      <c r="N1393" s="88"/>
    </row>
    <row r="1394" spans="2:14" ht="13.5" thickBot="1" x14ac:dyDescent="0.25">
      <c r="B1394" s="77"/>
      <c r="C1394" s="83"/>
      <c r="D1394" s="83"/>
      <c r="E1394" s="411"/>
      <c r="F1394" s="76"/>
      <c r="H1394" s="76"/>
      <c r="I1394" s="102"/>
      <c r="J1394" s="81"/>
      <c r="L1394" s="76"/>
      <c r="M1394" s="476"/>
      <c r="N1394" s="88"/>
    </row>
    <row r="1395" spans="2:14" ht="33" customHeight="1" thickBot="1" x14ac:dyDescent="0.25">
      <c r="B1395" s="77"/>
      <c r="C1395" s="100" t="s">
        <v>197</v>
      </c>
      <c r="D1395" s="100"/>
      <c r="E1395" s="241"/>
      <c r="F1395" s="76"/>
      <c r="H1395" s="76"/>
      <c r="I1395" s="106" t="str">
        <f>IF(OR($E$1356="Cancelled",$E$1356="Postponed, see Future Events for info",E1395&lt;&gt;""), "", "Optional")</f>
        <v>Optional</v>
      </c>
      <c r="J1395" s="81"/>
      <c r="L1395" s="76"/>
      <c r="M1395" s="152" t="s">
        <v>254</v>
      </c>
      <c r="N1395" s="88"/>
    </row>
    <row r="1396" spans="2:14" x14ac:dyDescent="0.2">
      <c r="B1396" s="77"/>
      <c r="C1396" s="76"/>
      <c r="D1396" s="76"/>
      <c r="E1396" s="411"/>
      <c r="F1396" s="76"/>
      <c r="H1396" s="76"/>
      <c r="I1396" s="102"/>
      <c r="J1396" s="81"/>
      <c r="L1396" s="76"/>
      <c r="M1396" s="99"/>
      <c r="N1396" s="76"/>
    </row>
    <row r="1397" spans="2:14" ht="18" x14ac:dyDescent="0.25">
      <c r="B1397" s="77"/>
      <c r="C1397" s="238" t="s">
        <v>72</v>
      </c>
      <c r="D1397" s="238"/>
      <c r="E1397" s="238"/>
      <c r="F1397" s="76"/>
      <c r="H1397" s="76"/>
      <c r="I1397" s="102"/>
      <c r="J1397" s="81"/>
      <c r="L1397" s="76"/>
      <c r="M1397" s="240" t="s">
        <v>72</v>
      </c>
      <c r="N1397" s="76"/>
    </row>
    <row r="1398" spans="2:14" x14ac:dyDescent="0.2">
      <c r="B1398" s="77"/>
      <c r="C1398" s="78"/>
      <c r="D1398" s="78"/>
      <c r="E1398" s="397"/>
      <c r="F1398" s="76"/>
      <c r="H1398" s="76"/>
      <c r="I1398" s="102"/>
      <c r="J1398" s="81"/>
      <c r="L1398" s="76"/>
      <c r="M1398" s="476" t="s">
        <v>243</v>
      </c>
      <c r="N1398" s="76"/>
    </row>
    <row r="1399" spans="2:14" ht="13.5" thickBot="1" x14ac:dyDescent="0.25">
      <c r="B1399" s="77"/>
      <c r="C1399" s="78" t="s">
        <v>388</v>
      </c>
      <c r="D1399" s="78"/>
      <c r="E1399" s="397"/>
      <c r="F1399" s="76"/>
      <c r="H1399" s="76"/>
      <c r="I1399" s="102"/>
      <c r="J1399" s="81"/>
      <c r="L1399" s="76"/>
      <c r="M1399" s="476"/>
      <c r="N1399" s="76"/>
    </row>
    <row r="1400" spans="2:14" x14ac:dyDescent="0.2">
      <c r="B1400" s="77"/>
      <c r="C1400" s="153" t="s">
        <v>77</v>
      </c>
      <c r="D1400" s="153"/>
      <c r="E1400" s="398"/>
      <c r="F1400" s="76"/>
      <c r="H1400" s="76"/>
      <c r="I1400" s="102" t="str">
        <f t="shared" ref="I1400:I1403" si="224">IF(OR($E$1356="Cancelled",$E$1356="Postponed, see Future Events for info",E1400&lt;&gt;""), "", "Information needed")</f>
        <v>Information needed</v>
      </c>
      <c r="J1400" s="81"/>
      <c r="L1400" s="76"/>
      <c r="M1400" s="476"/>
      <c r="N1400" s="76"/>
    </row>
    <row r="1401" spans="2:14" x14ac:dyDescent="0.2">
      <c r="B1401" s="77"/>
      <c r="C1401" s="153" t="s">
        <v>78</v>
      </c>
      <c r="D1401" s="153"/>
      <c r="E1401" s="412"/>
      <c r="F1401" s="76"/>
      <c r="H1401" s="76"/>
      <c r="I1401" s="102" t="str">
        <f t="shared" si="224"/>
        <v>Information needed</v>
      </c>
      <c r="J1401" s="81"/>
      <c r="L1401" s="76"/>
      <c r="M1401" s="476"/>
      <c r="N1401" s="76"/>
    </row>
    <row r="1402" spans="2:14" x14ac:dyDescent="0.2">
      <c r="B1402" s="77"/>
      <c r="C1402" s="153" t="s">
        <v>80</v>
      </c>
      <c r="D1402" s="153"/>
      <c r="E1402" s="399"/>
      <c r="F1402" s="76"/>
      <c r="H1402" s="76"/>
      <c r="I1402" s="102" t="str">
        <f t="shared" si="224"/>
        <v>Information needed</v>
      </c>
      <c r="J1402" s="81"/>
      <c r="L1402" s="76"/>
      <c r="M1402" s="476"/>
      <c r="N1402" s="76"/>
    </row>
    <row r="1403" spans="2:14" ht="13.5" thickBot="1" x14ac:dyDescent="0.25">
      <c r="B1403" s="77"/>
      <c r="C1403" s="153" t="s">
        <v>79</v>
      </c>
      <c r="D1403" s="153"/>
      <c r="E1403" s="400"/>
      <c r="F1403" s="76"/>
      <c r="H1403" s="76"/>
      <c r="I1403" s="102" t="str">
        <f t="shared" si="224"/>
        <v>Information needed</v>
      </c>
      <c r="J1403" s="81"/>
      <c r="L1403" s="76"/>
      <c r="M1403" s="476"/>
      <c r="N1403" s="76"/>
    </row>
    <row r="1404" spans="2:14" ht="13.5" thickBot="1" x14ac:dyDescent="0.25">
      <c r="B1404" s="77"/>
      <c r="C1404" s="79"/>
      <c r="D1404" s="79"/>
      <c r="E1404" s="397"/>
      <c r="F1404" s="76"/>
      <c r="H1404" s="76"/>
      <c r="I1404" s="102"/>
      <c r="J1404" s="81"/>
      <c r="L1404" s="76"/>
      <c r="M1404" s="476"/>
      <c r="N1404" s="76"/>
    </row>
    <row r="1405" spans="2:14" x14ac:dyDescent="0.2">
      <c r="B1405" s="77"/>
      <c r="C1405" s="101" t="s">
        <v>73</v>
      </c>
      <c r="D1405" s="101"/>
      <c r="E1405" s="398"/>
      <c r="F1405" s="76"/>
      <c r="H1405" s="76"/>
      <c r="I1405" s="102" t="str">
        <f>IF(OR($E$1356="Cancelled",$E$1356="Postponed, see Future Events for info",E1405&lt;&gt;""), "", "Information needed")</f>
        <v>Information needed</v>
      </c>
      <c r="J1405" s="81"/>
      <c r="L1405" s="76"/>
      <c r="M1405" s="476"/>
      <c r="N1405" s="76"/>
    </row>
    <row r="1406" spans="2:14" ht="65.25" customHeight="1" thickBot="1" x14ac:dyDescent="0.25">
      <c r="B1406" s="77"/>
      <c r="C1406" s="83" t="str">
        <f>IF(E1405&lt;&gt;"Yes","","Please provide details here")</f>
        <v/>
      </c>
      <c r="D1406" s="83"/>
      <c r="E1406" s="242"/>
      <c r="F1406" s="130"/>
      <c r="G1406" s="127"/>
      <c r="H1406" s="130"/>
      <c r="I1406" s="102" t="str">
        <f>IF(AND(C1406&lt;&gt;"",E1406=""), "Information needed","")</f>
        <v/>
      </c>
      <c r="J1406" s="150"/>
      <c r="L1406" s="76"/>
      <c r="M1406" s="476"/>
      <c r="N1406" s="76"/>
    </row>
    <row r="1407" spans="2:14" ht="13.5" thickBot="1" x14ac:dyDescent="0.25">
      <c r="B1407" s="77"/>
      <c r="C1407" s="78"/>
      <c r="D1407" s="78"/>
      <c r="E1407" s="378"/>
      <c r="F1407" s="76"/>
      <c r="H1407" s="76"/>
      <c r="I1407" s="102"/>
      <c r="J1407" s="81"/>
      <c r="L1407" s="76"/>
      <c r="M1407" s="476"/>
      <c r="N1407" s="76"/>
    </row>
    <row r="1408" spans="2:14" ht="57" customHeight="1" thickBot="1" x14ac:dyDescent="0.25">
      <c r="B1408" s="77"/>
      <c r="C1408" s="100" t="s">
        <v>83</v>
      </c>
      <c r="D1408" s="100"/>
      <c r="E1408" s="241"/>
      <c r="F1408" s="76"/>
      <c r="H1408" s="76"/>
      <c r="I1408" s="106" t="str">
        <f>IF(OR($E$1356="Cancelled",$E$1356="Postponed, see Future Events for info",E1408&lt;&gt;""), "", "Optional")</f>
        <v>Optional</v>
      </c>
      <c r="J1408" s="81"/>
      <c r="L1408" s="76"/>
      <c r="M1408" s="152" t="s">
        <v>118</v>
      </c>
      <c r="N1408" s="76"/>
    </row>
    <row r="1409" spans="1:14" x14ac:dyDescent="0.2">
      <c r="B1409" s="77"/>
      <c r="C1409" s="78"/>
      <c r="D1409" s="78"/>
      <c r="E1409" s="397"/>
      <c r="F1409" s="76"/>
      <c r="H1409" s="76"/>
      <c r="I1409" s="102"/>
      <c r="J1409" s="81"/>
      <c r="L1409" s="76"/>
      <c r="M1409" s="78"/>
      <c r="N1409" s="76"/>
    </row>
    <row r="1410" spans="1:14" ht="13.5" thickBot="1" x14ac:dyDescent="0.25">
      <c r="C1410" s="71"/>
      <c r="D1410" s="95"/>
      <c r="I1410" s="105"/>
      <c r="J1410" s="92"/>
      <c r="M1410" s="71"/>
    </row>
    <row r="1411" spans="1:14" s="172" customFormat="1" ht="21.75" customHeight="1" thickBot="1" x14ac:dyDescent="0.25">
      <c r="C1411" s="166" t="s">
        <v>420</v>
      </c>
      <c r="D1411" s="247"/>
      <c r="E1411" s="414" t="s">
        <v>441</v>
      </c>
      <c r="I1411" s="170"/>
      <c r="M1411" s="166" t="s">
        <v>271</v>
      </c>
    </row>
    <row r="1412" spans="1:14" x14ac:dyDescent="0.2">
      <c r="C1412" s="96"/>
      <c r="D1412" s="96"/>
      <c r="M1412" s="96"/>
    </row>
    <row r="1414" spans="1:14" x14ac:dyDescent="0.2">
      <c r="B1414" s="77"/>
      <c r="C1414" s="78"/>
      <c r="D1414" s="78"/>
      <c r="E1414" s="397"/>
      <c r="F1414" s="76"/>
      <c r="H1414" s="76"/>
      <c r="I1414" s="103"/>
      <c r="J1414" s="76"/>
      <c r="L1414" s="76"/>
      <c r="M1414" s="78"/>
      <c r="N1414" s="76"/>
    </row>
    <row r="1415" spans="1:14" ht="30.75" x14ac:dyDescent="0.2">
      <c r="A1415" s="339">
        <v>22</v>
      </c>
      <c r="B1415" s="74"/>
      <c r="C1415" s="248" t="s">
        <v>355</v>
      </c>
      <c r="D1415" s="248"/>
      <c r="E1415" s="248"/>
      <c r="F1415" s="249"/>
      <c r="G1415" s="72"/>
      <c r="H1415" s="73"/>
      <c r="I1415" s="236" t="str">
        <f>IF(COUNTIF(I1419:I1475,"Information needed")&lt;1,"Complete","Incomplete")</f>
        <v>Incomplete</v>
      </c>
      <c r="J1415" s="91"/>
      <c r="K1415" s="339">
        <v>22</v>
      </c>
      <c r="L1415" s="73"/>
      <c r="M1415" s="175" t="s">
        <v>284</v>
      </c>
      <c r="N1415" s="73"/>
    </row>
    <row r="1416" spans="1:14" x14ac:dyDescent="0.2">
      <c r="B1416" s="77"/>
      <c r="C1416" s="78"/>
      <c r="D1416" s="78"/>
      <c r="E1416" s="397"/>
      <c r="F1416" s="76"/>
      <c r="H1416" s="76"/>
      <c r="I1416" s="103"/>
      <c r="J1416" s="76"/>
      <c r="L1416" s="76"/>
      <c r="M1416" s="78"/>
      <c r="N1416" s="76"/>
    </row>
    <row r="1417" spans="1:14" ht="18" x14ac:dyDescent="0.25">
      <c r="B1417" s="77"/>
      <c r="C1417" s="238" t="s">
        <v>70</v>
      </c>
      <c r="D1417" s="238"/>
      <c r="E1417" s="237"/>
      <c r="F1417" s="76"/>
      <c r="H1417" s="76"/>
      <c r="I1417" s="103"/>
      <c r="J1417" s="76"/>
      <c r="L1417" s="76"/>
      <c r="M1417" s="239" t="s">
        <v>340</v>
      </c>
      <c r="N1417" s="76"/>
    </row>
    <row r="1418" spans="1:14" ht="13.5" thickBot="1" x14ac:dyDescent="0.25">
      <c r="B1418" s="77"/>
      <c r="C1418" s="78"/>
      <c r="D1418" s="78"/>
      <c r="E1418" s="397"/>
      <c r="F1418" s="76"/>
      <c r="H1418" s="76"/>
      <c r="I1418" s="103"/>
      <c r="J1418" s="76"/>
      <c r="L1418" s="76"/>
      <c r="M1418" s="180"/>
      <c r="N1418" s="76"/>
    </row>
    <row r="1419" spans="1:14" x14ac:dyDescent="0.2">
      <c r="B1419" s="77"/>
      <c r="C1419" s="80" t="s">
        <v>15</v>
      </c>
      <c r="D1419" s="80"/>
      <c r="E1419" s="398"/>
      <c r="F1419" s="76"/>
      <c r="H1419" s="76"/>
      <c r="I1419" s="102" t="str">
        <f t="shared" ref="I1419:I1421" si="225">IF(OR($E$1423="Cancelled",$E$1423="Postponed, see Future Events for info",E1419&lt;&gt;""), "", "Information needed")</f>
        <v>Information needed</v>
      </c>
      <c r="J1419" s="81"/>
      <c r="L1419" s="76"/>
      <c r="M1419" s="476" t="s">
        <v>344</v>
      </c>
      <c r="N1419" s="76"/>
    </row>
    <row r="1420" spans="1:14" x14ac:dyDescent="0.2">
      <c r="B1420" s="77"/>
      <c r="C1420" s="80" t="s">
        <v>53</v>
      </c>
      <c r="D1420" s="80"/>
      <c r="E1420" s="399"/>
      <c r="F1420" s="76"/>
      <c r="H1420" s="76"/>
      <c r="I1420" s="102" t="str">
        <f t="shared" si="225"/>
        <v>Information needed</v>
      </c>
      <c r="J1420" s="81"/>
      <c r="L1420" s="76"/>
      <c r="M1420" s="476"/>
      <c r="N1420" s="76"/>
    </row>
    <row r="1421" spans="1:14" ht="13.5" thickBot="1" x14ac:dyDescent="0.25">
      <c r="B1421" s="77"/>
      <c r="C1421" s="80" t="s">
        <v>119</v>
      </c>
      <c r="D1421" s="80"/>
      <c r="E1421" s="400"/>
      <c r="F1421" s="76"/>
      <c r="H1421" s="76"/>
      <c r="I1421" s="102" t="str">
        <f t="shared" si="225"/>
        <v>Information needed</v>
      </c>
      <c r="J1421" s="81"/>
      <c r="L1421" s="76"/>
      <c r="M1421" s="476"/>
      <c r="N1421" s="76"/>
    </row>
    <row r="1422" spans="1:14" ht="13.5" thickBot="1" x14ac:dyDescent="0.25">
      <c r="B1422" s="77"/>
      <c r="C1422" s="80"/>
      <c r="D1422" s="80"/>
      <c r="E1422" s="397"/>
      <c r="F1422" s="76"/>
      <c r="H1422" s="76"/>
      <c r="I1422" s="102"/>
      <c r="J1422" s="81"/>
      <c r="L1422" s="76"/>
      <c r="M1422" s="476"/>
      <c r="N1422" s="76"/>
    </row>
    <row r="1423" spans="1:14" ht="13.5" thickBot="1" x14ac:dyDescent="0.25">
      <c r="B1423" s="77"/>
      <c r="C1423" s="80" t="s">
        <v>59</v>
      </c>
      <c r="D1423" s="80"/>
      <c r="E1423" s="401"/>
      <c r="F1423" s="76"/>
      <c r="H1423" s="76"/>
      <c r="I1423" s="102" t="str">
        <f t="shared" ref="I1423" si="226">IF(OR($E$1423="Cancelled",$E$1423="Postponed, see Future Events for info",E1423&lt;&gt;""), "", "Information needed")</f>
        <v>Information needed</v>
      </c>
      <c r="J1423" s="81"/>
      <c r="L1423" s="76"/>
      <c r="M1423" s="476"/>
      <c r="N1423" s="76"/>
    </row>
    <row r="1424" spans="1:14" ht="13.5" thickBot="1" x14ac:dyDescent="0.25">
      <c r="B1424" s="77"/>
      <c r="C1424" s="80"/>
      <c r="D1424" s="80"/>
      <c r="E1424" s="397"/>
      <c r="F1424" s="76"/>
      <c r="H1424" s="76"/>
      <c r="I1424" s="102"/>
      <c r="J1424" s="81"/>
      <c r="L1424" s="76"/>
      <c r="M1424" s="476"/>
      <c r="N1424" s="76"/>
    </row>
    <row r="1425" spans="2:14" x14ac:dyDescent="0.2">
      <c r="B1425" s="77"/>
      <c r="C1425" s="80" t="s">
        <v>341</v>
      </c>
      <c r="D1425" s="80"/>
      <c r="E1425" s="398"/>
      <c r="F1425" s="76"/>
      <c r="H1425" s="76"/>
      <c r="I1425" s="102" t="str">
        <f t="shared" ref="I1425" si="227">IF(OR($E$1423="Cancelled",$E$1423="Postponed, see Future Events for info",E1425&lt;&gt;""), "", "Information needed")</f>
        <v>Information needed</v>
      </c>
      <c r="J1425" s="81"/>
      <c r="L1425" s="76"/>
      <c r="M1425" s="476"/>
      <c r="N1425" s="76"/>
    </row>
    <row r="1426" spans="2:14" ht="13.5" thickBot="1" x14ac:dyDescent="0.25">
      <c r="B1426" s="77"/>
      <c r="C1426" s="343" t="str">
        <f>IF(E1425&lt;&gt;"Yes","","If yes, how many times did you run this event/ how many events were in the series?")</f>
        <v/>
      </c>
      <c r="D1426" s="80"/>
      <c r="E1426" s="400"/>
      <c r="F1426" s="84"/>
      <c r="G1426" s="208"/>
      <c r="H1426" s="84"/>
      <c r="I1426" s="102" t="str">
        <f>IF(AND(C1426&lt;&gt;"",E1426=""), "Information needed","")</f>
        <v/>
      </c>
      <c r="J1426" s="81"/>
      <c r="L1426" s="76"/>
      <c r="M1426" s="244"/>
      <c r="N1426" s="76"/>
    </row>
    <row r="1427" spans="2:14" ht="13.5" customHeight="1" thickBot="1" x14ac:dyDescent="0.25">
      <c r="B1427" s="77"/>
      <c r="C1427" s="80"/>
      <c r="D1427" s="80"/>
      <c r="E1427" s="402"/>
      <c r="F1427" s="76"/>
      <c r="H1427" s="76"/>
      <c r="I1427" s="102"/>
      <c r="J1427" s="81"/>
      <c r="L1427" s="76"/>
      <c r="M1427" s="449" t="s">
        <v>470</v>
      </c>
      <c r="N1427" s="76"/>
    </row>
    <row r="1428" spans="2:14" x14ac:dyDescent="0.2">
      <c r="B1428" s="77"/>
      <c r="C1428" s="80" t="str">
        <f>IF(E1425&lt;&gt;"Yes","Start date","Date of first event")</f>
        <v>Start date</v>
      </c>
      <c r="D1428" s="80"/>
      <c r="E1428" s="403"/>
      <c r="F1428" s="76"/>
      <c r="H1428" s="76"/>
      <c r="I1428" s="102" t="str">
        <f t="shared" ref="I1428" si="228">IF(OR($E$1423="Cancelled",$E$1423="Postponed, see Future Events for info",E1428&lt;&gt;""), "", "Information needed")</f>
        <v>Information needed</v>
      </c>
      <c r="J1428" s="81"/>
      <c r="L1428" s="76"/>
      <c r="M1428" s="449"/>
      <c r="N1428" s="76"/>
    </row>
    <row r="1429" spans="2:14" ht="13.5" thickBot="1" x14ac:dyDescent="0.25">
      <c r="B1429" s="77"/>
      <c r="C1429" s="80" t="str">
        <f>IF(E1425&lt;&gt;"Yes","End date","Date of last event")</f>
        <v>End date</v>
      </c>
      <c r="D1429" s="80"/>
      <c r="E1429" s="404"/>
      <c r="F1429" s="76"/>
      <c r="H1429" s="76"/>
      <c r="I1429" s="102" t="str">
        <f t="shared" ref="I1429" si="229">IF(OR($E$1423="Cancelled",$E$1423="Postponed, see Future Events for info",E1429&lt;&gt;""), "", "Information needed")</f>
        <v>Information needed</v>
      </c>
      <c r="J1429" s="81"/>
      <c r="L1429" s="76"/>
      <c r="M1429" s="449"/>
      <c r="N1429" s="76"/>
    </row>
    <row r="1430" spans="2:14" ht="13.5" thickBot="1" x14ac:dyDescent="0.25">
      <c r="B1430" s="77"/>
      <c r="C1430" s="80"/>
      <c r="D1430" s="80"/>
      <c r="E1430" s="397"/>
      <c r="F1430" s="76"/>
      <c r="H1430" s="76"/>
      <c r="I1430" s="102"/>
      <c r="J1430" s="81"/>
      <c r="L1430" s="76"/>
      <c r="M1430" s="449"/>
      <c r="N1430" s="76"/>
    </row>
    <row r="1431" spans="2:14" x14ac:dyDescent="0.2">
      <c r="B1431" s="77"/>
      <c r="C1431" s="80" t="s">
        <v>60</v>
      </c>
      <c r="D1431" s="80"/>
      <c r="E1431" s="398"/>
      <c r="F1431" s="76"/>
      <c r="H1431" s="76"/>
      <c r="I1431" s="102" t="str">
        <f t="shared" ref="I1431" si="230">IF(OR($E$1423="Cancelled",$E$1423="Postponed, see Future Events for info",E1431&lt;&gt;""), "", "Information needed")</f>
        <v>Information needed</v>
      </c>
      <c r="J1431" s="81"/>
      <c r="L1431" s="76"/>
      <c r="M1431" s="449"/>
      <c r="N1431" s="76"/>
    </row>
    <row r="1432" spans="2:14" ht="13.5" thickBot="1" x14ac:dyDescent="0.25">
      <c r="B1432" s="77"/>
      <c r="C1432" s="80" t="s">
        <v>81</v>
      </c>
      <c r="D1432" s="80"/>
      <c r="E1432" s="400"/>
      <c r="F1432" s="76"/>
      <c r="H1432" s="76"/>
      <c r="I1432" s="106" t="str">
        <f>IF(OR($E$1423="Cancelled",$E$1423="Postponed, see Future Events for info",E1432&lt;&gt;""), "", "Optional")</f>
        <v>Optional</v>
      </c>
      <c r="J1432" s="81"/>
      <c r="L1432" s="76"/>
      <c r="M1432" s="475" t="s">
        <v>417</v>
      </c>
      <c r="N1432" s="76"/>
    </row>
    <row r="1433" spans="2:14" ht="13.5" thickBot="1" x14ac:dyDescent="0.25">
      <c r="B1433" s="77"/>
      <c r="C1433" s="80"/>
      <c r="D1433" s="80"/>
      <c r="E1433" s="397"/>
      <c r="F1433" s="76"/>
      <c r="H1433" s="76"/>
      <c r="I1433" s="102"/>
      <c r="J1433" s="81"/>
      <c r="L1433" s="76"/>
      <c r="M1433" s="475"/>
      <c r="N1433" s="76"/>
    </row>
    <row r="1434" spans="2:14" ht="12.75" customHeight="1" x14ac:dyDescent="0.2">
      <c r="B1434" s="77"/>
      <c r="C1434" s="80" t="s">
        <v>61</v>
      </c>
      <c r="D1434" s="80"/>
      <c r="E1434" s="398"/>
      <c r="F1434" s="76"/>
      <c r="H1434" s="76"/>
      <c r="I1434" s="102" t="str">
        <f t="shared" ref="I1434" si="231">IF(OR($E$1423="Cancelled",$E$1423="Postponed, see Future Events for info",E1434&lt;&gt;""), "", "Information needed")</f>
        <v>Information needed</v>
      </c>
      <c r="J1434" s="81"/>
      <c r="L1434" s="76"/>
      <c r="M1434" s="476" t="s">
        <v>485</v>
      </c>
      <c r="N1434" s="76"/>
    </row>
    <row r="1435" spans="2:14" ht="13.5" thickBot="1" x14ac:dyDescent="0.25">
      <c r="B1435" s="77"/>
      <c r="C1435" s="80" t="s">
        <v>82</v>
      </c>
      <c r="D1435" s="80"/>
      <c r="E1435" s="400"/>
      <c r="F1435" s="76"/>
      <c r="H1435" s="76"/>
      <c r="I1435" s="106" t="str">
        <f>IF(OR($E$1423="Cancelled",$E$1423="Postponed, see Future Events for info",E1435&lt;&gt;""), "", "Optional")</f>
        <v>Optional</v>
      </c>
      <c r="J1435" s="81"/>
      <c r="L1435" s="76"/>
      <c r="M1435" s="476"/>
      <c r="N1435" s="76"/>
    </row>
    <row r="1436" spans="2:14" ht="13.5" thickBot="1" x14ac:dyDescent="0.25">
      <c r="B1436" s="77"/>
      <c r="C1436" s="80"/>
      <c r="D1436" s="80"/>
      <c r="E1436" s="397"/>
      <c r="F1436" s="76"/>
      <c r="H1436" s="76"/>
      <c r="I1436" s="102"/>
      <c r="J1436" s="81"/>
      <c r="L1436" s="76"/>
      <c r="M1436" s="476"/>
      <c r="N1436" s="76"/>
    </row>
    <row r="1437" spans="2:14" ht="13.5" thickBot="1" x14ac:dyDescent="0.25">
      <c r="B1437" s="77"/>
      <c r="C1437" s="80" t="str">
        <f>IF(E1425&lt;&gt;"Yes","Number of attendees (approx.)","Number of attendees (average number per event)")</f>
        <v>Number of attendees (approx.)</v>
      </c>
      <c r="D1437" s="80"/>
      <c r="E1437" s="401"/>
      <c r="F1437" s="76"/>
      <c r="H1437" s="76"/>
      <c r="I1437" s="102" t="str">
        <f t="shared" ref="I1437" si="232">IF(OR($E$1423="Cancelled",$E$1423="Postponed, see Future Events for info",E1437&lt;&gt;""), "", "Information needed")</f>
        <v>Information needed</v>
      </c>
      <c r="J1437" s="81"/>
      <c r="L1437" s="76"/>
      <c r="M1437" s="476"/>
      <c r="N1437" s="76"/>
    </row>
    <row r="1438" spans="2:14" ht="13.5" thickBot="1" x14ac:dyDescent="0.25">
      <c r="B1438" s="77"/>
      <c r="C1438" s="80"/>
      <c r="D1438" s="80"/>
      <c r="E1438" s="405"/>
      <c r="F1438" s="76"/>
      <c r="H1438" s="76"/>
      <c r="I1438" s="102"/>
      <c r="J1438" s="81"/>
      <c r="L1438" s="76"/>
      <c r="M1438" s="476"/>
      <c r="N1438" s="76"/>
    </row>
    <row r="1439" spans="2:14" ht="39" thickBot="1" x14ac:dyDescent="0.25">
      <c r="B1439" s="77"/>
      <c r="C1439" s="344" t="s">
        <v>468</v>
      </c>
      <c r="D1439" s="80"/>
      <c r="E1439" s="241"/>
      <c r="F1439" s="76"/>
      <c r="H1439" s="76"/>
      <c r="I1439" s="106" t="str">
        <f>IF(OR($E$1423="Cancelled",$E$1423="Postponed, see Future Events for info",E1439&lt;&gt;""), "", "Optional")</f>
        <v>Optional</v>
      </c>
      <c r="J1439" s="81"/>
      <c r="L1439" s="76"/>
      <c r="M1439" s="476"/>
      <c r="N1439" s="76"/>
    </row>
    <row r="1440" spans="2:14" x14ac:dyDescent="0.2">
      <c r="B1440" s="77"/>
      <c r="C1440" s="80"/>
      <c r="D1440" s="80"/>
      <c r="E1440" s="402"/>
      <c r="F1440" s="76"/>
      <c r="H1440" s="76"/>
      <c r="I1440" s="102"/>
      <c r="J1440" s="81"/>
      <c r="L1440" s="76"/>
      <c r="M1440" s="180"/>
      <c r="N1440" s="76"/>
    </row>
    <row r="1441" spans="2:14" ht="18" x14ac:dyDescent="0.25">
      <c r="B1441" s="77"/>
      <c r="C1441" s="238" t="s">
        <v>140</v>
      </c>
      <c r="D1441" s="80"/>
      <c r="E1441" s="237"/>
      <c r="F1441" s="76"/>
      <c r="H1441" s="76"/>
      <c r="I1441" s="102"/>
      <c r="J1441" s="81"/>
      <c r="L1441" s="76"/>
      <c r="M1441" s="240" t="s">
        <v>140</v>
      </c>
      <c r="N1441" s="76"/>
    </row>
    <row r="1442" spans="2:14" ht="13.5" thickBot="1" x14ac:dyDescent="0.25">
      <c r="B1442" s="77"/>
      <c r="C1442" s="83"/>
      <c r="D1442" s="80"/>
      <c r="E1442" s="406"/>
      <c r="F1442" s="76"/>
      <c r="H1442" s="76"/>
      <c r="I1442" s="102"/>
      <c r="J1442" s="81"/>
      <c r="L1442" s="76"/>
      <c r="M1442" s="78"/>
      <c r="N1442" s="76"/>
    </row>
    <row r="1443" spans="2:14" x14ac:dyDescent="0.2">
      <c r="B1443" s="77"/>
      <c r="C1443" s="416" t="s">
        <v>466</v>
      </c>
      <c r="D1443" s="416"/>
      <c r="E1443" s="398"/>
      <c r="F1443" s="76"/>
      <c r="H1443" s="76"/>
      <c r="I1443" s="102" t="str">
        <f>IF(OR(E1423="Postponed, see Future Events for info",E1443&lt;&gt;""), "", "Information needed")</f>
        <v>Information needed</v>
      </c>
      <c r="J1443" s="81"/>
      <c r="L1443" s="76"/>
      <c r="M1443" s="476" t="s">
        <v>342</v>
      </c>
      <c r="N1443" s="76"/>
    </row>
    <row r="1444" spans="2:14" ht="13.5" thickBot="1" x14ac:dyDescent="0.25">
      <c r="B1444" s="77"/>
      <c r="C1444" s="416" t="s">
        <v>345</v>
      </c>
      <c r="D1444" s="416"/>
      <c r="E1444" s="400"/>
      <c r="F1444" s="76"/>
      <c r="H1444" s="76"/>
      <c r="I1444" s="102" t="str">
        <f>IF(OR(E1423="Cancelled",E1423="Postponed, see Future Events for info",E1444&lt;&gt;""), "", "Information needed")</f>
        <v>Information needed</v>
      </c>
      <c r="J1444" s="85"/>
      <c r="L1444" s="76"/>
      <c r="M1444" s="476"/>
      <c r="N1444" s="76"/>
    </row>
    <row r="1445" spans="2:14" ht="13.5" thickBot="1" x14ac:dyDescent="0.25">
      <c r="B1445" s="77"/>
      <c r="C1445" s="416"/>
      <c r="D1445" s="416"/>
      <c r="E1445" s="402"/>
      <c r="F1445" s="84"/>
      <c r="G1445" s="208"/>
      <c r="H1445" s="84"/>
      <c r="I1445" s="102"/>
      <c r="J1445" s="81"/>
      <c r="L1445" s="76"/>
      <c r="M1445" s="476"/>
      <c r="N1445" s="76"/>
    </row>
    <row r="1446" spans="2:14" x14ac:dyDescent="0.2">
      <c r="B1446" s="77"/>
      <c r="C1446" s="416" t="s">
        <v>122</v>
      </c>
      <c r="D1446" s="416"/>
      <c r="E1446" s="407"/>
      <c r="F1446" s="76"/>
      <c r="H1446" s="76"/>
      <c r="I1446" s="102" t="str">
        <f>IF(OR(E1423="Postponed, see Future Events for info",E1446&lt;&gt;""), "", "Information needed")</f>
        <v>Information needed</v>
      </c>
      <c r="J1446" s="81"/>
      <c r="L1446" s="76"/>
      <c r="M1446" s="476"/>
      <c r="N1446" s="76"/>
    </row>
    <row r="1447" spans="2:14" ht="13.5" thickBot="1" x14ac:dyDescent="0.25">
      <c r="B1447" s="77"/>
      <c r="C1447" s="83" t="str">
        <f>IF(E1446&lt;&gt;"Yes","","Was the contract reviewed by the RSC Legal team?")</f>
        <v/>
      </c>
      <c r="D1447" s="83"/>
      <c r="E1447" s="242"/>
      <c r="F1447" s="76"/>
      <c r="H1447" s="76"/>
      <c r="I1447" s="102" t="str">
        <f>IF(AND(C1447&lt;&gt;"",E1447=""), "Information needed","")</f>
        <v/>
      </c>
      <c r="J1447" s="81"/>
      <c r="L1447" s="76"/>
      <c r="M1447" s="476"/>
      <c r="N1447" s="76"/>
    </row>
    <row r="1448" spans="2:14" ht="13.5" thickBot="1" x14ac:dyDescent="0.25">
      <c r="B1448" s="77"/>
      <c r="C1448" s="76"/>
      <c r="D1448" s="76"/>
      <c r="E1448" s="402"/>
      <c r="F1448" s="76"/>
      <c r="H1448" s="76"/>
      <c r="I1448" s="102"/>
      <c r="J1448" s="81"/>
      <c r="L1448" s="76"/>
      <c r="M1448" s="476"/>
      <c r="N1448" s="76"/>
    </row>
    <row r="1449" spans="2:14" ht="13.5" thickBot="1" x14ac:dyDescent="0.25">
      <c r="B1449" s="77"/>
      <c r="C1449" s="416" t="s">
        <v>123</v>
      </c>
      <c r="D1449" s="416"/>
      <c r="E1449" s="401"/>
      <c r="F1449" s="76"/>
      <c r="H1449" s="76"/>
      <c r="I1449" s="102" t="str">
        <f t="shared" ref="I1449" si="233">IF(OR($E$1423="Cancelled",$E$1423="Postponed, see Future Events for info",E1449&lt;&gt;""), "", "Information needed")</f>
        <v>Information needed</v>
      </c>
      <c r="J1449" s="81"/>
      <c r="L1449" s="76"/>
      <c r="M1449" s="476"/>
      <c r="N1449" s="76"/>
    </row>
    <row r="1450" spans="2:14" ht="13.5" thickBot="1" x14ac:dyDescent="0.25">
      <c r="B1450" s="77"/>
      <c r="C1450" s="82"/>
      <c r="D1450" s="82"/>
      <c r="E1450" s="402"/>
      <c r="F1450" s="76"/>
      <c r="H1450" s="76"/>
      <c r="I1450" s="102"/>
      <c r="J1450" s="81"/>
      <c r="L1450" s="76"/>
      <c r="M1450" s="476"/>
      <c r="N1450" s="76"/>
    </row>
    <row r="1451" spans="2:14" x14ac:dyDescent="0.2">
      <c r="B1451" s="77"/>
      <c r="C1451" s="416" t="s">
        <v>126</v>
      </c>
      <c r="D1451" s="416"/>
      <c r="E1451" s="398"/>
      <c r="F1451" s="76"/>
      <c r="H1451" s="76"/>
      <c r="I1451" s="102" t="str">
        <f t="shared" ref="I1451" si="234">IF(OR($E$1423="Cancelled",$E$1423="Postponed, see Future Events for info",E1451&lt;&gt;""), "", "Information needed")</f>
        <v>Information needed</v>
      </c>
      <c r="J1451" s="81"/>
      <c r="L1451" s="76"/>
      <c r="M1451" s="181"/>
      <c r="N1451" s="76"/>
    </row>
    <row r="1452" spans="2:14" ht="25.5" customHeight="1" thickBot="1" x14ac:dyDescent="0.25">
      <c r="B1452" s="77"/>
      <c r="C1452" s="83" t="str">
        <f>IF(E1451&lt;&gt;"Yes","","Please provide details.")</f>
        <v/>
      </c>
      <c r="D1452" s="83"/>
      <c r="E1452" s="243"/>
      <c r="F1452" s="76"/>
      <c r="H1452" s="76"/>
      <c r="I1452" s="102" t="str">
        <f>IF(AND(C1452&lt;&gt;"",E1452=""),"Information needed","")</f>
        <v/>
      </c>
      <c r="J1452" s="81"/>
      <c r="L1452" s="76"/>
      <c r="M1452" s="152" t="s">
        <v>141</v>
      </c>
      <c r="N1452" s="76"/>
    </row>
    <row r="1453" spans="2:14" x14ac:dyDescent="0.2">
      <c r="B1453" s="77"/>
      <c r="C1453" s="78"/>
      <c r="D1453" s="78"/>
      <c r="E1453" s="397"/>
      <c r="F1453" s="76"/>
      <c r="H1453" s="76"/>
      <c r="I1453" s="102"/>
      <c r="J1453" s="81"/>
      <c r="L1453" s="76"/>
      <c r="M1453" s="76"/>
      <c r="N1453" s="76"/>
    </row>
    <row r="1454" spans="2:14" ht="18" x14ac:dyDescent="0.2">
      <c r="B1454" s="77"/>
      <c r="C1454" s="240" t="s">
        <v>63</v>
      </c>
      <c r="D1454" s="240"/>
      <c r="E1454" s="240"/>
      <c r="F1454" s="78"/>
      <c r="G1454" s="70"/>
      <c r="H1454" s="78"/>
      <c r="I1454" s="102"/>
      <c r="J1454" s="89"/>
      <c r="L1454" s="87"/>
      <c r="M1454" s="240" t="s">
        <v>63</v>
      </c>
      <c r="N1454" s="87"/>
    </row>
    <row r="1455" spans="2:14" ht="13.5" customHeight="1" thickBot="1" x14ac:dyDescent="0.25">
      <c r="B1455" s="77"/>
      <c r="C1455" s="76"/>
      <c r="D1455" s="76"/>
      <c r="E1455" s="408"/>
      <c r="F1455" s="76"/>
      <c r="H1455" s="76"/>
      <c r="I1455" s="102"/>
      <c r="J1455" s="81"/>
      <c r="L1455" s="76"/>
      <c r="M1455" s="476" t="s">
        <v>467</v>
      </c>
      <c r="N1455" s="76"/>
    </row>
    <row r="1456" spans="2:14" x14ac:dyDescent="0.2">
      <c r="B1456" s="77"/>
      <c r="C1456" s="78" t="s">
        <v>71</v>
      </c>
      <c r="D1456" s="78"/>
      <c r="E1456" s="409"/>
      <c r="F1456" s="76"/>
      <c r="H1456" s="76"/>
      <c r="I1456" s="102" t="str">
        <f t="shared" ref="I1456" si="235">IF(OR($E$1423="Cancelled",$E$1423="Postponed, see Future Events for info",E1456&lt;&gt;""), "", "Information needed")</f>
        <v>Information needed</v>
      </c>
      <c r="J1456" s="81"/>
      <c r="L1456" s="76"/>
      <c r="M1456" s="476"/>
      <c r="N1456" s="76"/>
    </row>
    <row r="1457" spans="1:14" ht="13.5" thickBot="1" x14ac:dyDescent="0.25">
      <c r="A1457" s="340"/>
      <c r="B1457" s="77"/>
      <c r="C1457" s="418" t="str">
        <f>IF(E1456&lt;&gt;"Red","","Did you submit a declaration form for your red risk assessment?")</f>
        <v/>
      </c>
      <c r="D1457" s="83"/>
      <c r="E1457" s="243"/>
      <c r="F1457" s="76"/>
      <c r="H1457" s="76"/>
      <c r="I1457" s="102" t="str">
        <f>IF(AND(C1457&lt;&gt;"",E1457=""), "Information needed","")</f>
        <v/>
      </c>
      <c r="J1457" s="81"/>
      <c r="K1457" s="340"/>
      <c r="L1457" s="76"/>
      <c r="M1457" s="476"/>
      <c r="N1457" s="76"/>
    </row>
    <row r="1458" spans="1:14" ht="13.5" thickBot="1" x14ac:dyDescent="0.25">
      <c r="B1458" s="77"/>
      <c r="C1458" s="78"/>
      <c r="D1458" s="78"/>
      <c r="E1458" s="397"/>
      <c r="F1458" s="76"/>
      <c r="H1458" s="76"/>
      <c r="I1458" s="102"/>
      <c r="J1458" s="81"/>
      <c r="L1458" s="76"/>
      <c r="M1458" s="476"/>
      <c r="N1458" s="76"/>
    </row>
    <row r="1459" spans="1:14" x14ac:dyDescent="0.2">
      <c r="B1459" s="77"/>
      <c r="C1459" s="78" t="s">
        <v>255</v>
      </c>
      <c r="D1459" s="78"/>
      <c r="E1459" s="410"/>
      <c r="F1459" s="76"/>
      <c r="H1459" s="76"/>
      <c r="I1459" s="102" t="str">
        <f t="shared" ref="I1459" si="236">IF(OR($E$1423="Cancelled",$E$1423="Postponed, see Future Events for info",E1459&lt;&gt;""), "", "Information needed")</f>
        <v>Information needed</v>
      </c>
      <c r="J1459" s="81"/>
      <c r="L1459" s="76"/>
      <c r="M1459" s="476"/>
      <c r="N1459" s="88"/>
    </row>
    <row r="1460" spans="1:14" ht="13.5" thickBot="1" x14ac:dyDescent="0.25">
      <c r="B1460" s="77"/>
      <c r="C1460" s="419" t="str">
        <f>IF(E1459&lt;&gt;"Yes","","Did your event comply with Rule 8.3 of the member network rules?")</f>
        <v/>
      </c>
      <c r="D1460" s="83"/>
      <c r="E1460" s="243"/>
      <c r="F1460" s="76"/>
      <c r="H1460" s="76"/>
      <c r="I1460" s="102" t="str">
        <f>IF(AND(C1460&lt;&gt;"",E1460=""), "Information needed","")</f>
        <v/>
      </c>
      <c r="J1460" s="81"/>
      <c r="L1460" s="76"/>
      <c r="M1460" s="476"/>
      <c r="N1460" s="88"/>
    </row>
    <row r="1461" spans="1:14" ht="13.5" thickBot="1" x14ac:dyDescent="0.25">
      <c r="B1461" s="77"/>
      <c r="C1461" s="83"/>
      <c r="D1461" s="83"/>
      <c r="E1461" s="411"/>
      <c r="F1461" s="76"/>
      <c r="H1461" s="76"/>
      <c r="I1461" s="102"/>
      <c r="J1461" s="81"/>
      <c r="L1461" s="76"/>
      <c r="M1461" s="476"/>
      <c r="N1461" s="88"/>
    </row>
    <row r="1462" spans="1:14" ht="32.25" customHeight="1" thickBot="1" x14ac:dyDescent="0.25">
      <c r="B1462" s="77"/>
      <c r="C1462" s="100" t="s">
        <v>197</v>
      </c>
      <c r="D1462" s="100"/>
      <c r="E1462" s="241"/>
      <c r="F1462" s="76"/>
      <c r="H1462" s="76"/>
      <c r="I1462" s="106" t="str">
        <f>IF(OR($E$1423="Cancelled",$E$1423="Postponed, see Future Events for info",E1462&lt;&gt;""), "", "Optional")</f>
        <v>Optional</v>
      </c>
      <c r="J1462" s="81"/>
      <c r="L1462" s="76"/>
      <c r="M1462" s="152" t="s">
        <v>254</v>
      </c>
      <c r="N1462" s="88"/>
    </row>
    <row r="1463" spans="1:14" x14ac:dyDescent="0.2">
      <c r="B1463" s="77"/>
      <c r="C1463" s="76"/>
      <c r="D1463" s="76"/>
      <c r="E1463" s="411"/>
      <c r="F1463" s="76"/>
      <c r="H1463" s="76"/>
      <c r="I1463" s="102"/>
      <c r="J1463" s="81"/>
      <c r="L1463" s="76"/>
      <c r="M1463" s="99"/>
      <c r="N1463" s="76"/>
    </row>
    <row r="1464" spans="1:14" ht="18" x14ac:dyDescent="0.25">
      <c r="B1464" s="77"/>
      <c r="C1464" s="238" t="s">
        <v>72</v>
      </c>
      <c r="D1464" s="238"/>
      <c r="E1464" s="238"/>
      <c r="F1464" s="76"/>
      <c r="H1464" s="76"/>
      <c r="I1464" s="102"/>
      <c r="J1464" s="81"/>
      <c r="L1464" s="76"/>
      <c r="M1464" s="240" t="s">
        <v>72</v>
      </c>
      <c r="N1464" s="76"/>
    </row>
    <row r="1465" spans="1:14" x14ac:dyDescent="0.2">
      <c r="B1465" s="77"/>
      <c r="C1465" s="78"/>
      <c r="D1465" s="78"/>
      <c r="E1465" s="397"/>
      <c r="F1465" s="76"/>
      <c r="H1465" s="76"/>
      <c r="I1465" s="102"/>
      <c r="J1465" s="81"/>
      <c r="L1465" s="76"/>
      <c r="M1465" s="476" t="s">
        <v>243</v>
      </c>
      <c r="N1465" s="76"/>
    </row>
    <row r="1466" spans="1:14" ht="13.5" thickBot="1" x14ac:dyDescent="0.25">
      <c r="B1466" s="77"/>
      <c r="C1466" s="78" t="s">
        <v>388</v>
      </c>
      <c r="D1466" s="78"/>
      <c r="E1466" s="397"/>
      <c r="F1466" s="76"/>
      <c r="H1466" s="76"/>
      <c r="I1466" s="102"/>
      <c r="J1466" s="81"/>
      <c r="L1466" s="76"/>
      <c r="M1466" s="476"/>
      <c r="N1466" s="76"/>
    </row>
    <row r="1467" spans="1:14" x14ac:dyDescent="0.2">
      <c r="B1467" s="77"/>
      <c r="C1467" s="153" t="s">
        <v>77</v>
      </c>
      <c r="D1467" s="153"/>
      <c r="E1467" s="398"/>
      <c r="F1467" s="76"/>
      <c r="H1467" s="76"/>
      <c r="I1467" s="102" t="str">
        <f t="shared" ref="I1467:I1470" si="237">IF(OR($E$1423="Cancelled",$E$1423="Postponed, see Future Events for info",E1467&lt;&gt;""), "", "Information needed")</f>
        <v>Information needed</v>
      </c>
      <c r="J1467" s="81"/>
      <c r="L1467" s="76"/>
      <c r="M1467" s="476"/>
      <c r="N1467" s="76"/>
    </row>
    <row r="1468" spans="1:14" x14ac:dyDescent="0.2">
      <c r="B1468" s="77"/>
      <c r="C1468" s="153" t="s">
        <v>78</v>
      </c>
      <c r="D1468" s="153"/>
      <c r="E1468" s="412"/>
      <c r="F1468" s="76"/>
      <c r="H1468" s="76"/>
      <c r="I1468" s="102" t="str">
        <f t="shared" si="237"/>
        <v>Information needed</v>
      </c>
      <c r="J1468" s="81"/>
      <c r="L1468" s="76"/>
      <c r="M1468" s="476"/>
      <c r="N1468" s="76"/>
    </row>
    <row r="1469" spans="1:14" x14ac:dyDescent="0.2">
      <c r="B1469" s="77"/>
      <c r="C1469" s="153" t="s">
        <v>80</v>
      </c>
      <c r="D1469" s="153"/>
      <c r="E1469" s="399"/>
      <c r="F1469" s="76"/>
      <c r="H1469" s="76"/>
      <c r="I1469" s="102" t="str">
        <f t="shared" si="237"/>
        <v>Information needed</v>
      </c>
      <c r="J1469" s="81"/>
      <c r="L1469" s="76"/>
      <c r="M1469" s="476"/>
      <c r="N1469" s="76"/>
    </row>
    <row r="1470" spans="1:14" ht="13.5" thickBot="1" x14ac:dyDescent="0.25">
      <c r="B1470" s="77"/>
      <c r="C1470" s="153" t="s">
        <v>79</v>
      </c>
      <c r="D1470" s="153"/>
      <c r="E1470" s="400"/>
      <c r="F1470" s="76"/>
      <c r="H1470" s="76"/>
      <c r="I1470" s="102" t="str">
        <f t="shared" si="237"/>
        <v>Information needed</v>
      </c>
      <c r="J1470" s="81"/>
      <c r="L1470" s="76"/>
      <c r="M1470" s="476"/>
      <c r="N1470" s="76"/>
    </row>
    <row r="1471" spans="1:14" ht="13.5" thickBot="1" x14ac:dyDescent="0.25">
      <c r="B1471" s="77"/>
      <c r="C1471" s="79"/>
      <c r="D1471" s="79"/>
      <c r="E1471" s="397"/>
      <c r="F1471" s="76"/>
      <c r="H1471" s="76"/>
      <c r="I1471" s="102"/>
      <c r="J1471" s="81"/>
      <c r="L1471" s="76"/>
      <c r="M1471" s="476"/>
      <c r="N1471" s="76"/>
    </row>
    <row r="1472" spans="1:14" x14ac:dyDescent="0.2">
      <c r="B1472" s="77"/>
      <c r="C1472" s="101" t="s">
        <v>73</v>
      </c>
      <c r="D1472" s="101"/>
      <c r="E1472" s="398"/>
      <c r="F1472" s="76"/>
      <c r="H1472" s="76"/>
      <c r="I1472" s="102" t="str">
        <f>IF(OR($E$1423="Cancelled",$E$1423="Postponed, see Future Events for info",E1472&lt;&gt;""), "", "Information needed")</f>
        <v>Information needed</v>
      </c>
      <c r="J1472" s="81"/>
      <c r="L1472" s="76"/>
      <c r="M1472" s="476"/>
      <c r="N1472" s="76"/>
    </row>
    <row r="1473" spans="1:14" ht="63.75" customHeight="1" thickBot="1" x14ac:dyDescent="0.25">
      <c r="B1473" s="77"/>
      <c r="C1473" s="83" t="str">
        <f>IF(E1472&lt;&gt;"Yes","","Please provide details here")</f>
        <v/>
      </c>
      <c r="D1473" s="83"/>
      <c r="E1473" s="242"/>
      <c r="F1473" s="130"/>
      <c r="G1473" s="127"/>
      <c r="H1473" s="130"/>
      <c r="I1473" s="102" t="str">
        <f>IF(AND(C1473&lt;&gt;"",E1473=""), "Information needed","")</f>
        <v/>
      </c>
      <c r="J1473" s="150"/>
      <c r="L1473" s="76"/>
      <c r="M1473" s="476"/>
      <c r="N1473" s="76"/>
    </row>
    <row r="1474" spans="1:14" ht="13.5" thickBot="1" x14ac:dyDescent="0.25">
      <c r="B1474" s="77"/>
      <c r="C1474" s="78"/>
      <c r="D1474" s="78"/>
      <c r="E1474" s="378"/>
      <c r="F1474" s="76"/>
      <c r="H1474" s="76"/>
      <c r="I1474" s="102"/>
      <c r="J1474" s="81"/>
      <c r="L1474" s="76"/>
      <c r="M1474" s="476"/>
      <c r="N1474" s="76"/>
    </row>
    <row r="1475" spans="1:14" ht="57" customHeight="1" thickBot="1" x14ac:dyDescent="0.25">
      <c r="B1475" s="77"/>
      <c r="C1475" s="100" t="s">
        <v>83</v>
      </c>
      <c r="D1475" s="100"/>
      <c r="E1475" s="241"/>
      <c r="F1475" s="76"/>
      <c r="H1475" s="76"/>
      <c r="I1475" s="106" t="str">
        <f>IF(OR($E$1423="Cancelled",$E$1423="Postponed, see Future Events for info",E1475&lt;&gt;""), "", "Optional")</f>
        <v>Optional</v>
      </c>
      <c r="J1475" s="81"/>
      <c r="L1475" s="76"/>
      <c r="M1475" s="152" t="s">
        <v>118</v>
      </c>
      <c r="N1475" s="76"/>
    </row>
    <row r="1476" spans="1:14" x14ac:dyDescent="0.2">
      <c r="B1476" s="77"/>
      <c r="C1476" s="78"/>
      <c r="D1476" s="78"/>
      <c r="E1476" s="397"/>
      <c r="F1476" s="76"/>
      <c r="H1476" s="76"/>
      <c r="I1476" s="102"/>
      <c r="J1476" s="81"/>
      <c r="L1476" s="76"/>
      <c r="M1476" s="78"/>
      <c r="N1476" s="76"/>
    </row>
    <row r="1477" spans="1:14" ht="13.5" thickBot="1" x14ac:dyDescent="0.25">
      <c r="C1477" s="71"/>
      <c r="D1477" s="95"/>
      <c r="I1477" s="105"/>
      <c r="J1477" s="92"/>
      <c r="M1477" s="71"/>
    </row>
    <row r="1478" spans="1:14" s="172" customFormat="1" ht="21.75" customHeight="1" thickBot="1" x14ac:dyDescent="0.25">
      <c r="C1478" s="166" t="s">
        <v>420</v>
      </c>
      <c r="D1478" s="247"/>
      <c r="E1478" s="414" t="s">
        <v>442</v>
      </c>
      <c r="I1478" s="170"/>
      <c r="M1478" s="166" t="s">
        <v>271</v>
      </c>
    </row>
    <row r="1479" spans="1:14" x14ac:dyDescent="0.2">
      <c r="C1479" s="96"/>
      <c r="D1479" s="96"/>
      <c r="M1479" s="96"/>
    </row>
    <row r="1481" spans="1:14" x14ac:dyDescent="0.2">
      <c r="B1481" s="77"/>
      <c r="C1481" s="78"/>
      <c r="D1481" s="78"/>
      <c r="E1481" s="397"/>
      <c r="F1481" s="76"/>
      <c r="H1481" s="76"/>
      <c r="I1481" s="103"/>
      <c r="J1481" s="76"/>
      <c r="L1481" s="76"/>
      <c r="M1481" s="78"/>
      <c r="N1481" s="76"/>
    </row>
    <row r="1482" spans="1:14" ht="30.75" x14ac:dyDescent="0.2">
      <c r="A1482" s="339">
        <v>23</v>
      </c>
      <c r="B1482" s="74"/>
      <c r="C1482" s="248" t="s">
        <v>354</v>
      </c>
      <c r="D1482" s="248"/>
      <c r="E1482" s="248"/>
      <c r="F1482" s="249"/>
      <c r="G1482" s="72"/>
      <c r="H1482" s="73"/>
      <c r="I1482" s="236" t="str">
        <f>IF(COUNTIF(I1486:I1542,"Information needed")&lt;1,"Complete","Incomplete")</f>
        <v>Incomplete</v>
      </c>
      <c r="J1482" s="91"/>
      <c r="K1482" s="339">
        <v>23</v>
      </c>
      <c r="L1482" s="73"/>
      <c r="M1482" s="175" t="s">
        <v>284</v>
      </c>
      <c r="N1482" s="73"/>
    </row>
    <row r="1483" spans="1:14" x14ac:dyDescent="0.2">
      <c r="B1483" s="77"/>
      <c r="C1483" s="78"/>
      <c r="D1483" s="78"/>
      <c r="E1483" s="397"/>
      <c r="F1483" s="76"/>
      <c r="H1483" s="76"/>
      <c r="I1483" s="103"/>
      <c r="J1483" s="76"/>
      <c r="L1483" s="76"/>
      <c r="M1483" s="78"/>
      <c r="N1483" s="76"/>
    </row>
    <row r="1484" spans="1:14" ht="18" x14ac:dyDescent="0.25">
      <c r="B1484" s="77"/>
      <c r="C1484" s="238" t="s">
        <v>70</v>
      </c>
      <c r="D1484" s="238"/>
      <c r="E1484" s="237"/>
      <c r="F1484" s="76"/>
      <c r="H1484" s="76"/>
      <c r="I1484" s="103"/>
      <c r="J1484" s="76"/>
      <c r="L1484" s="76"/>
      <c r="M1484" s="239" t="s">
        <v>340</v>
      </c>
      <c r="N1484" s="76"/>
    </row>
    <row r="1485" spans="1:14" ht="13.5" thickBot="1" x14ac:dyDescent="0.25">
      <c r="B1485" s="77"/>
      <c r="C1485" s="78"/>
      <c r="D1485" s="78"/>
      <c r="E1485" s="397"/>
      <c r="F1485" s="76"/>
      <c r="H1485" s="76"/>
      <c r="I1485" s="103"/>
      <c r="J1485" s="76"/>
      <c r="L1485" s="76"/>
      <c r="M1485" s="180"/>
      <c r="N1485" s="76"/>
    </row>
    <row r="1486" spans="1:14" x14ac:dyDescent="0.2">
      <c r="B1486" s="77"/>
      <c r="C1486" s="80" t="s">
        <v>15</v>
      </c>
      <c r="D1486" s="80"/>
      <c r="E1486" s="398"/>
      <c r="F1486" s="76"/>
      <c r="H1486" s="76"/>
      <c r="I1486" s="102" t="str">
        <f t="shared" ref="I1486" si="238">IF(OR($E$1490="Cancelled",$E$1490="Postponed, see Future Events for info",E1486&lt;&gt;""), "", "Information needed")</f>
        <v>Information needed</v>
      </c>
      <c r="J1486" s="81"/>
      <c r="L1486" s="76"/>
      <c r="M1486" s="476" t="s">
        <v>344</v>
      </c>
      <c r="N1486" s="76"/>
    </row>
    <row r="1487" spans="1:14" x14ac:dyDescent="0.2">
      <c r="B1487" s="77"/>
      <c r="C1487" s="80" t="s">
        <v>53</v>
      </c>
      <c r="D1487" s="80"/>
      <c r="E1487" s="399"/>
      <c r="F1487" s="76"/>
      <c r="H1487" s="76"/>
      <c r="I1487" s="102" t="str">
        <f t="shared" ref="I1487" si="239">IF(OR($E$1490="Cancelled",$E$1490="Postponed, see Future Events for info",E1487&lt;&gt;""), "", "Information needed")</f>
        <v>Information needed</v>
      </c>
      <c r="J1487" s="81"/>
      <c r="L1487" s="76"/>
      <c r="M1487" s="476"/>
      <c r="N1487" s="76"/>
    </row>
    <row r="1488" spans="1:14" ht="13.5" thickBot="1" x14ac:dyDescent="0.25">
      <c r="B1488" s="77"/>
      <c r="C1488" s="80" t="s">
        <v>119</v>
      </c>
      <c r="D1488" s="80"/>
      <c r="E1488" s="400"/>
      <c r="F1488" s="76"/>
      <c r="H1488" s="76"/>
      <c r="I1488" s="102" t="str">
        <f t="shared" ref="I1488" si="240">IF(OR($E$1490="Cancelled",$E$1490="Postponed, see Future Events for info",E1488&lt;&gt;""), "", "Information needed")</f>
        <v>Information needed</v>
      </c>
      <c r="J1488" s="81"/>
      <c r="L1488" s="76"/>
      <c r="M1488" s="476"/>
      <c r="N1488" s="76"/>
    </row>
    <row r="1489" spans="2:14" ht="13.5" thickBot="1" x14ac:dyDescent="0.25">
      <c r="B1489" s="77"/>
      <c r="C1489" s="80"/>
      <c r="D1489" s="80"/>
      <c r="E1489" s="397"/>
      <c r="F1489" s="76"/>
      <c r="H1489" s="76"/>
      <c r="I1489" s="102"/>
      <c r="J1489" s="81"/>
      <c r="L1489" s="76"/>
      <c r="M1489" s="476"/>
      <c r="N1489" s="76"/>
    </row>
    <row r="1490" spans="2:14" ht="13.5" thickBot="1" x14ac:dyDescent="0.25">
      <c r="B1490" s="77"/>
      <c r="C1490" s="80" t="s">
        <v>59</v>
      </c>
      <c r="D1490" s="80"/>
      <c r="E1490" s="401"/>
      <c r="F1490" s="76"/>
      <c r="H1490" s="76"/>
      <c r="I1490" s="102" t="str">
        <f t="shared" ref="I1490" si="241">IF(OR($E$1490="Cancelled",$E$1490="Postponed, see Future Events for info",E1490&lt;&gt;""), "", "Information needed")</f>
        <v>Information needed</v>
      </c>
      <c r="J1490" s="81"/>
      <c r="L1490" s="76"/>
      <c r="M1490" s="476"/>
      <c r="N1490" s="76"/>
    </row>
    <row r="1491" spans="2:14" ht="13.5" thickBot="1" x14ac:dyDescent="0.25">
      <c r="B1491" s="77"/>
      <c r="C1491" s="80"/>
      <c r="D1491" s="80"/>
      <c r="E1491" s="397"/>
      <c r="F1491" s="76"/>
      <c r="H1491" s="76"/>
      <c r="I1491" s="102"/>
      <c r="J1491" s="81"/>
      <c r="L1491" s="76"/>
      <c r="M1491" s="476"/>
      <c r="N1491" s="76"/>
    </row>
    <row r="1492" spans="2:14" x14ac:dyDescent="0.2">
      <c r="B1492" s="77"/>
      <c r="C1492" s="80" t="s">
        <v>341</v>
      </c>
      <c r="D1492" s="80"/>
      <c r="E1492" s="398"/>
      <c r="F1492" s="76"/>
      <c r="H1492" s="76"/>
      <c r="I1492" s="102" t="str">
        <f t="shared" ref="I1492" si="242">IF(OR($E$1490="Cancelled",$E$1490="Postponed, see Future Events for info",E1492&lt;&gt;""), "", "Information needed")</f>
        <v>Information needed</v>
      </c>
      <c r="J1492" s="81"/>
      <c r="L1492" s="76"/>
      <c r="M1492" s="476"/>
      <c r="N1492" s="76"/>
    </row>
    <row r="1493" spans="2:14" ht="13.5" thickBot="1" x14ac:dyDescent="0.25">
      <c r="B1493" s="77"/>
      <c r="C1493" s="343" t="str">
        <f>IF(E1492&lt;&gt;"Yes","","If yes, how many times did you run this event/ how many events were in the series?")</f>
        <v/>
      </c>
      <c r="D1493" s="80"/>
      <c r="E1493" s="400"/>
      <c r="F1493" s="84"/>
      <c r="G1493" s="208"/>
      <c r="H1493" s="84"/>
      <c r="I1493" s="102" t="str">
        <f>IF(AND(C1493&lt;&gt;"",E1493=""), "Information needed","")</f>
        <v/>
      </c>
      <c r="J1493" s="81"/>
      <c r="L1493" s="76"/>
      <c r="M1493" s="244"/>
      <c r="N1493" s="76"/>
    </row>
    <row r="1494" spans="2:14" ht="13.5" customHeight="1" thickBot="1" x14ac:dyDescent="0.25">
      <c r="B1494" s="77"/>
      <c r="C1494" s="80"/>
      <c r="D1494" s="80"/>
      <c r="E1494" s="402"/>
      <c r="F1494" s="76"/>
      <c r="H1494" s="76"/>
      <c r="I1494" s="102"/>
      <c r="J1494" s="81"/>
      <c r="L1494" s="76"/>
      <c r="M1494" s="449" t="s">
        <v>470</v>
      </c>
      <c r="N1494" s="76"/>
    </row>
    <row r="1495" spans="2:14" x14ac:dyDescent="0.2">
      <c r="B1495" s="77"/>
      <c r="C1495" s="80" t="str">
        <f>IF(E1492&lt;&gt;"Yes","Start date","Date of first event")</f>
        <v>Start date</v>
      </c>
      <c r="D1495" s="80"/>
      <c r="E1495" s="403"/>
      <c r="F1495" s="76"/>
      <c r="H1495" s="76"/>
      <c r="I1495" s="102" t="str">
        <f t="shared" ref="I1495" si="243">IF(OR($E$1490="Cancelled",$E$1490="Postponed, see Future Events for info",E1495&lt;&gt;""), "", "Information needed")</f>
        <v>Information needed</v>
      </c>
      <c r="J1495" s="81"/>
      <c r="L1495" s="76"/>
      <c r="M1495" s="449"/>
      <c r="N1495" s="76"/>
    </row>
    <row r="1496" spans="2:14" ht="13.5" thickBot="1" x14ac:dyDescent="0.25">
      <c r="B1496" s="77"/>
      <c r="C1496" s="80" t="str">
        <f>IF(E1492&lt;&gt;"Yes","End date","Date of last event")</f>
        <v>End date</v>
      </c>
      <c r="D1496" s="80"/>
      <c r="E1496" s="404"/>
      <c r="F1496" s="76"/>
      <c r="H1496" s="76"/>
      <c r="I1496" s="102" t="str">
        <f t="shared" ref="I1496" si="244">IF(OR($E$1490="Cancelled",$E$1490="Postponed, see Future Events for info",E1496&lt;&gt;""), "", "Information needed")</f>
        <v>Information needed</v>
      </c>
      <c r="J1496" s="81"/>
      <c r="L1496" s="76"/>
      <c r="M1496" s="449"/>
      <c r="N1496" s="76"/>
    </row>
    <row r="1497" spans="2:14" ht="13.5" thickBot="1" x14ac:dyDescent="0.25">
      <c r="B1497" s="77"/>
      <c r="C1497" s="80"/>
      <c r="D1497" s="80"/>
      <c r="E1497" s="397"/>
      <c r="F1497" s="76"/>
      <c r="H1497" s="76"/>
      <c r="I1497" s="102"/>
      <c r="J1497" s="81"/>
      <c r="L1497" s="76"/>
      <c r="M1497" s="449"/>
      <c r="N1497" s="76"/>
    </row>
    <row r="1498" spans="2:14" x14ac:dyDescent="0.2">
      <c r="B1498" s="77"/>
      <c r="C1498" s="80" t="s">
        <v>60</v>
      </c>
      <c r="D1498" s="80"/>
      <c r="E1498" s="398"/>
      <c r="F1498" s="76"/>
      <c r="H1498" s="76"/>
      <c r="I1498" s="102" t="str">
        <f t="shared" ref="I1498" si="245">IF(OR($E$1490="Cancelled",$E$1490="Postponed, see Future Events for info",E1498&lt;&gt;""), "", "Information needed")</f>
        <v>Information needed</v>
      </c>
      <c r="J1498" s="81"/>
      <c r="L1498" s="76"/>
      <c r="M1498" s="449"/>
      <c r="N1498" s="76"/>
    </row>
    <row r="1499" spans="2:14" ht="13.5" thickBot="1" x14ac:dyDescent="0.25">
      <c r="B1499" s="77"/>
      <c r="C1499" s="80" t="s">
        <v>81</v>
      </c>
      <c r="D1499" s="80"/>
      <c r="E1499" s="400"/>
      <c r="F1499" s="76"/>
      <c r="H1499" s="76"/>
      <c r="I1499" s="106" t="str">
        <f>IF(OR($E$1490="Cancelled",$E$1490="Postponed, see Future Events for info",E1499&lt;&gt;""), "", "Optional")</f>
        <v>Optional</v>
      </c>
      <c r="J1499" s="81"/>
      <c r="L1499" s="76"/>
      <c r="M1499" s="475" t="s">
        <v>417</v>
      </c>
      <c r="N1499" s="76"/>
    </row>
    <row r="1500" spans="2:14" ht="13.5" thickBot="1" x14ac:dyDescent="0.25">
      <c r="B1500" s="77"/>
      <c r="C1500" s="80"/>
      <c r="D1500" s="80"/>
      <c r="E1500" s="397"/>
      <c r="F1500" s="76"/>
      <c r="H1500" s="76"/>
      <c r="I1500" s="102"/>
      <c r="J1500" s="81"/>
      <c r="L1500" s="76"/>
      <c r="M1500" s="475"/>
      <c r="N1500" s="76"/>
    </row>
    <row r="1501" spans="2:14" ht="12.75" customHeight="1" x14ac:dyDescent="0.2">
      <c r="B1501" s="77"/>
      <c r="C1501" s="80" t="s">
        <v>61</v>
      </c>
      <c r="D1501" s="80"/>
      <c r="E1501" s="398"/>
      <c r="F1501" s="76"/>
      <c r="H1501" s="76"/>
      <c r="I1501" s="102" t="str">
        <f t="shared" ref="I1501" si="246">IF(OR($E$1490="Cancelled",$E$1490="Postponed, see Future Events for info",E1501&lt;&gt;""), "", "Information needed")</f>
        <v>Information needed</v>
      </c>
      <c r="J1501" s="81"/>
      <c r="L1501" s="76"/>
      <c r="M1501" s="476" t="s">
        <v>485</v>
      </c>
      <c r="N1501" s="76"/>
    </row>
    <row r="1502" spans="2:14" ht="13.5" thickBot="1" x14ac:dyDescent="0.25">
      <c r="B1502" s="77"/>
      <c r="C1502" s="80" t="s">
        <v>82</v>
      </c>
      <c r="D1502" s="80"/>
      <c r="E1502" s="400"/>
      <c r="F1502" s="76"/>
      <c r="H1502" s="76"/>
      <c r="I1502" s="106" t="str">
        <f>IF(OR($E$1490="Cancelled",$E$1490="Postponed, see Future Events for info",E1502&lt;&gt;""), "", "Optional")</f>
        <v>Optional</v>
      </c>
      <c r="J1502" s="81"/>
      <c r="L1502" s="76"/>
      <c r="M1502" s="476"/>
      <c r="N1502" s="76"/>
    </row>
    <row r="1503" spans="2:14" ht="13.5" thickBot="1" x14ac:dyDescent="0.25">
      <c r="B1503" s="77"/>
      <c r="C1503" s="80"/>
      <c r="D1503" s="80"/>
      <c r="E1503" s="397"/>
      <c r="F1503" s="76"/>
      <c r="H1503" s="76"/>
      <c r="I1503" s="102"/>
      <c r="J1503" s="81"/>
      <c r="L1503" s="76"/>
      <c r="M1503" s="476"/>
      <c r="N1503" s="76"/>
    </row>
    <row r="1504" spans="2:14" ht="13.5" thickBot="1" x14ac:dyDescent="0.25">
      <c r="B1504" s="77"/>
      <c r="C1504" s="80" t="str">
        <f>IF(E1492&lt;&gt;"Yes","Number of attendees (approx.)","Number of attendees (average number per event)")</f>
        <v>Number of attendees (approx.)</v>
      </c>
      <c r="D1504" s="80"/>
      <c r="E1504" s="401"/>
      <c r="F1504" s="76"/>
      <c r="H1504" s="76"/>
      <c r="I1504" s="102" t="str">
        <f t="shared" ref="I1504" si="247">IF(OR($E$1490="Cancelled",$E$1490="Postponed, see Future Events for info",E1504&lt;&gt;""), "", "Information needed")</f>
        <v>Information needed</v>
      </c>
      <c r="J1504" s="81"/>
      <c r="L1504" s="76"/>
      <c r="M1504" s="476"/>
      <c r="N1504" s="76"/>
    </row>
    <row r="1505" spans="2:14" ht="13.5" thickBot="1" x14ac:dyDescent="0.25">
      <c r="B1505" s="77"/>
      <c r="C1505" s="80"/>
      <c r="D1505" s="80"/>
      <c r="E1505" s="405"/>
      <c r="F1505" s="76"/>
      <c r="H1505" s="76"/>
      <c r="I1505" s="102"/>
      <c r="J1505" s="81"/>
      <c r="L1505" s="76"/>
      <c r="M1505" s="476"/>
      <c r="N1505" s="76"/>
    </row>
    <row r="1506" spans="2:14" ht="39" thickBot="1" x14ac:dyDescent="0.25">
      <c r="B1506" s="77"/>
      <c r="C1506" s="344" t="s">
        <v>468</v>
      </c>
      <c r="D1506" s="80"/>
      <c r="E1506" s="241"/>
      <c r="F1506" s="76"/>
      <c r="H1506" s="76"/>
      <c r="I1506" s="106" t="str">
        <f>IF(OR($E$1490="Cancelled",$E$1490="Postponed, see Future Events for info",E1506&lt;&gt;""), "", "Optional")</f>
        <v>Optional</v>
      </c>
      <c r="J1506" s="81"/>
      <c r="L1506" s="76"/>
      <c r="M1506" s="476"/>
      <c r="N1506" s="76"/>
    </row>
    <row r="1507" spans="2:14" x14ac:dyDescent="0.2">
      <c r="B1507" s="77"/>
      <c r="C1507" s="80"/>
      <c r="D1507" s="80"/>
      <c r="E1507" s="402"/>
      <c r="F1507" s="76"/>
      <c r="H1507" s="76"/>
      <c r="I1507" s="102"/>
      <c r="J1507" s="81"/>
      <c r="L1507" s="76"/>
      <c r="M1507" s="180"/>
      <c r="N1507" s="76"/>
    </row>
    <row r="1508" spans="2:14" ht="18" x14ac:dyDescent="0.25">
      <c r="B1508" s="77"/>
      <c r="C1508" s="238" t="s">
        <v>140</v>
      </c>
      <c r="D1508" s="80"/>
      <c r="E1508" s="237"/>
      <c r="F1508" s="76"/>
      <c r="H1508" s="76"/>
      <c r="I1508" s="102"/>
      <c r="J1508" s="81"/>
      <c r="L1508" s="76"/>
      <c r="M1508" s="240" t="s">
        <v>140</v>
      </c>
      <c r="N1508" s="76"/>
    </row>
    <row r="1509" spans="2:14" ht="13.5" thickBot="1" x14ac:dyDescent="0.25">
      <c r="B1509" s="77"/>
      <c r="C1509" s="83"/>
      <c r="D1509" s="80"/>
      <c r="E1509" s="406"/>
      <c r="F1509" s="76"/>
      <c r="H1509" s="76"/>
      <c r="I1509" s="102"/>
      <c r="J1509" s="81"/>
      <c r="L1509" s="76"/>
      <c r="M1509" s="78"/>
      <c r="N1509" s="76"/>
    </row>
    <row r="1510" spans="2:14" x14ac:dyDescent="0.2">
      <c r="B1510" s="77"/>
      <c r="C1510" s="416" t="s">
        <v>466</v>
      </c>
      <c r="D1510" s="416"/>
      <c r="E1510" s="398"/>
      <c r="F1510" s="76"/>
      <c r="H1510" s="76"/>
      <c r="I1510" s="102" t="str">
        <f>IF(OR(E1490="Postponed, see Future Events for info",E1510&lt;&gt;""), "", "Information needed")</f>
        <v>Information needed</v>
      </c>
      <c r="J1510" s="81"/>
      <c r="L1510" s="76"/>
      <c r="M1510" s="476" t="s">
        <v>342</v>
      </c>
      <c r="N1510" s="76"/>
    </row>
    <row r="1511" spans="2:14" ht="13.5" thickBot="1" x14ac:dyDescent="0.25">
      <c r="B1511" s="77"/>
      <c r="C1511" s="416" t="s">
        <v>345</v>
      </c>
      <c r="D1511" s="416"/>
      <c r="E1511" s="400"/>
      <c r="F1511" s="76"/>
      <c r="H1511" s="76"/>
      <c r="I1511" s="102" t="str">
        <f>IF(OR(E1490="Cancelled",E1490="Postponed, see Future Events for info",E1511&lt;&gt;""), "", "Information needed")</f>
        <v>Information needed</v>
      </c>
      <c r="J1511" s="85"/>
      <c r="L1511" s="76"/>
      <c r="M1511" s="476"/>
      <c r="N1511" s="76"/>
    </row>
    <row r="1512" spans="2:14" ht="13.5" thickBot="1" x14ac:dyDescent="0.25">
      <c r="B1512" s="77"/>
      <c r="C1512" s="416"/>
      <c r="D1512" s="416"/>
      <c r="E1512" s="402"/>
      <c r="F1512" s="84"/>
      <c r="G1512" s="208"/>
      <c r="H1512" s="84"/>
      <c r="I1512" s="102"/>
      <c r="J1512" s="81"/>
      <c r="L1512" s="76"/>
      <c r="M1512" s="476"/>
      <c r="N1512" s="76"/>
    </row>
    <row r="1513" spans="2:14" x14ac:dyDescent="0.2">
      <c r="B1513" s="77"/>
      <c r="C1513" s="416" t="s">
        <v>122</v>
      </c>
      <c r="D1513" s="416"/>
      <c r="E1513" s="407"/>
      <c r="F1513" s="76"/>
      <c r="H1513" s="76"/>
      <c r="I1513" s="102" t="str">
        <f>IF(OR(E1490="Postponed, see Future Events for info",E1513&lt;&gt;""), "", "Information needed")</f>
        <v>Information needed</v>
      </c>
      <c r="J1513" s="81"/>
      <c r="L1513" s="76"/>
      <c r="M1513" s="476"/>
      <c r="N1513" s="76"/>
    </row>
    <row r="1514" spans="2:14" ht="13.5" thickBot="1" x14ac:dyDescent="0.25">
      <c r="B1514" s="77"/>
      <c r="C1514" s="83" t="str">
        <f>IF(E1513&lt;&gt;"Yes","","Was the contract reviewed by the RSC Legal team?")</f>
        <v/>
      </c>
      <c r="D1514" s="83"/>
      <c r="E1514" s="242"/>
      <c r="F1514" s="76"/>
      <c r="H1514" s="76"/>
      <c r="I1514" s="102" t="str">
        <f>IF(AND(C1514&lt;&gt;"",E1514=""), "Information needed","")</f>
        <v/>
      </c>
      <c r="J1514" s="81"/>
      <c r="L1514" s="76"/>
      <c r="M1514" s="476"/>
      <c r="N1514" s="76"/>
    </row>
    <row r="1515" spans="2:14" ht="13.5" thickBot="1" x14ac:dyDescent="0.25">
      <c r="B1515" s="77"/>
      <c r="C1515" s="76"/>
      <c r="D1515" s="76"/>
      <c r="E1515" s="402"/>
      <c r="F1515" s="76"/>
      <c r="H1515" s="76"/>
      <c r="I1515" s="102"/>
      <c r="J1515" s="81"/>
      <c r="L1515" s="76"/>
      <c r="M1515" s="476"/>
      <c r="N1515" s="76"/>
    </row>
    <row r="1516" spans="2:14" ht="13.5" thickBot="1" x14ac:dyDescent="0.25">
      <c r="B1516" s="77"/>
      <c r="C1516" s="416" t="s">
        <v>123</v>
      </c>
      <c r="D1516" s="416"/>
      <c r="E1516" s="401"/>
      <c r="F1516" s="76"/>
      <c r="H1516" s="76"/>
      <c r="I1516" s="102" t="str">
        <f t="shared" ref="I1516" si="248">IF(OR($E$1490="Cancelled",$E$1490="Postponed, see Future Events for info",E1516&lt;&gt;""), "", "Information needed")</f>
        <v>Information needed</v>
      </c>
      <c r="J1516" s="81"/>
      <c r="L1516" s="76"/>
      <c r="M1516" s="476"/>
      <c r="N1516" s="76"/>
    </row>
    <row r="1517" spans="2:14" ht="13.5" thickBot="1" x14ac:dyDescent="0.25">
      <c r="B1517" s="77"/>
      <c r="C1517" s="82"/>
      <c r="D1517" s="82"/>
      <c r="E1517" s="402"/>
      <c r="F1517" s="76"/>
      <c r="H1517" s="76"/>
      <c r="I1517" s="102"/>
      <c r="J1517" s="81"/>
      <c r="L1517" s="76"/>
      <c r="M1517" s="476"/>
      <c r="N1517" s="76"/>
    </row>
    <row r="1518" spans="2:14" x14ac:dyDescent="0.2">
      <c r="B1518" s="77"/>
      <c r="C1518" s="416" t="s">
        <v>126</v>
      </c>
      <c r="D1518" s="416"/>
      <c r="E1518" s="398"/>
      <c r="F1518" s="76"/>
      <c r="H1518" s="76"/>
      <c r="I1518" s="102" t="str">
        <f t="shared" ref="I1518" si="249">IF(OR($E$1490="Cancelled",$E$1490="Postponed, see Future Events for info",E1518&lt;&gt;""), "", "Information needed")</f>
        <v>Information needed</v>
      </c>
      <c r="J1518" s="81"/>
      <c r="L1518" s="76"/>
      <c r="M1518" s="181"/>
      <c r="N1518" s="76"/>
    </row>
    <row r="1519" spans="2:14" ht="25.5" customHeight="1" thickBot="1" x14ac:dyDescent="0.25">
      <c r="B1519" s="77"/>
      <c r="C1519" s="83" t="str">
        <f>IF(E1518&lt;&gt;"Yes","","Please provide details.")</f>
        <v/>
      </c>
      <c r="D1519" s="83"/>
      <c r="E1519" s="243"/>
      <c r="F1519" s="76"/>
      <c r="H1519" s="76"/>
      <c r="I1519" s="102" t="str">
        <f>IF(AND(C1519&lt;&gt;"",E1519=""),"Information needed","")</f>
        <v/>
      </c>
      <c r="J1519" s="81"/>
      <c r="L1519" s="76"/>
      <c r="M1519" s="152" t="s">
        <v>141</v>
      </c>
      <c r="N1519" s="76"/>
    </row>
    <row r="1520" spans="2:14" x14ac:dyDescent="0.2">
      <c r="B1520" s="77"/>
      <c r="C1520" s="78"/>
      <c r="D1520" s="78"/>
      <c r="E1520" s="397"/>
      <c r="F1520" s="76"/>
      <c r="H1520" s="76"/>
      <c r="I1520" s="102"/>
      <c r="J1520" s="81"/>
      <c r="L1520" s="76"/>
      <c r="M1520" s="76"/>
      <c r="N1520" s="76"/>
    </row>
    <row r="1521" spans="1:14" ht="18" x14ac:dyDescent="0.2">
      <c r="B1521" s="77"/>
      <c r="C1521" s="240" t="s">
        <v>63</v>
      </c>
      <c r="D1521" s="240"/>
      <c r="E1521" s="240"/>
      <c r="F1521" s="78"/>
      <c r="G1521" s="70"/>
      <c r="H1521" s="78"/>
      <c r="I1521" s="102"/>
      <c r="J1521" s="89"/>
      <c r="L1521" s="87"/>
      <c r="M1521" s="240" t="s">
        <v>63</v>
      </c>
      <c r="N1521" s="87"/>
    </row>
    <row r="1522" spans="1:14" ht="13.5" customHeight="1" thickBot="1" x14ac:dyDescent="0.25">
      <c r="B1522" s="77"/>
      <c r="C1522" s="76"/>
      <c r="D1522" s="76"/>
      <c r="E1522" s="408"/>
      <c r="F1522" s="76"/>
      <c r="H1522" s="76"/>
      <c r="I1522" s="102"/>
      <c r="J1522" s="81"/>
      <c r="L1522" s="76"/>
      <c r="M1522" s="476" t="s">
        <v>467</v>
      </c>
      <c r="N1522" s="76"/>
    </row>
    <row r="1523" spans="1:14" x14ac:dyDescent="0.2">
      <c r="B1523" s="77"/>
      <c r="C1523" s="78" t="s">
        <v>71</v>
      </c>
      <c r="D1523" s="78"/>
      <c r="E1523" s="409"/>
      <c r="F1523" s="76"/>
      <c r="H1523" s="76"/>
      <c r="I1523" s="102" t="str">
        <f t="shared" ref="I1523" si="250">IF(OR($E$1490="Cancelled",$E$1490="Postponed, see Future Events for info",E1523&lt;&gt;""), "", "Information needed")</f>
        <v>Information needed</v>
      </c>
      <c r="J1523" s="81"/>
      <c r="L1523" s="76"/>
      <c r="M1523" s="476"/>
      <c r="N1523" s="76"/>
    </row>
    <row r="1524" spans="1:14" ht="13.5" thickBot="1" x14ac:dyDescent="0.25">
      <c r="A1524" s="340"/>
      <c r="B1524" s="77"/>
      <c r="C1524" s="418" t="str">
        <f>IF(E1523&lt;&gt;"Red","","Did you submit a declaration form for your red risk assessment?")</f>
        <v/>
      </c>
      <c r="D1524" s="83"/>
      <c r="E1524" s="243"/>
      <c r="F1524" s="76"/>
      <c r="H1524" s="76"/>
      <c r="I1524" s="102" t="str">
        <f>IF(AND(C1524&lt;&gt;"",E1524=""), "Information needed","")</f>
        <v/>
      </c>
      <c r="J1524" s="81"/>
      <c r="K1524" s="340"/>
      <c r="L1524" s="76"/>
      <c r="M1524" s="476"/>
      <c r="N1524" s="76"/>
    </row>
    <row r="1525" spans="1:14" ht="13.5" thickBot="1" x14ac:dyDescent="0.25">
      <c r="B1525" s="77"/>
      <c r="C1525" s="78"/>
      <c r="D1525" s="78"/>
      <c r="E1525" s="397"/>
      <c r="F1525" s="76"/>
      <c r="H1525" s="76"/>
      <c r="I1525" s="102"/>
      <c r="J1525" s="81"/>
      <c r="L1525" s="76"/>
      <c r="M1525" s="476"/>
      <c r="N1525" s="76"/>
    </row>
    <row r="1526" spans="1:14" x14ac:dyDescent="0.2">
      <c r="B1526" s="77"/>
      <c r="C1526" s="78" t="s">
        <v>255</v>
      </c>
      <c r="D1526" s="78"/>
      <c r="E1526" s="410"/>
      <c r="F1526" s="76"/>
      <c r="H1526" s="76"/>
      <c r="I1526" s="102" t="str">
        <f t="shared" ref="I1526" si="251">IF(OR($E$1490="Cancelled",$E$1490="Postponed, see Future Events for info",E1526&lt;&gt;""), "", "Information needed")</f>
        <v>Information needed</v>
      </c>
      <c r="J1526" s="81"/>
      <c r="L1526" s="76"/>
      <c r="M1526" s="476"/>
      <c r="N1526" s="88"/>
    </row>
    <row r="1527" spans="1:14" ht="13.5" thickBot="1" x14ac:dyDescent="0.25">
      <c r="B1527" s="77"/>
      <c r="C1527" s="419" t="str">
        <f>IF(E1526&lt;&gt;"Yes","","Did your event comply with Rule 8.3 of the member network rules?")</f>
        <v/>
      </c>
      <c r="D1527" s="83"/>
      <c r="E1527" s="243"/>
      <c r="F1527" s="76"/>
      <c r="H1527" s="76"/>
      <c r="I1527" s="102" t="str">
        <f>IF(AND(C1527&lt;&gt;"",E1527=""), "Information needed","")</f>
        <v/>
      </c>
      <c r="J1527" s="81"/>
      <c r="L1527" s="76"/>
      <c r="M1527" s="476"/>
      <c r="N1527" s="88"/>
    </row>
    <row r="1528" spans="1:14" ht="13.5" thickBot="1" x14ac:dyDescent="0.25">
      <c r="B1528" s="77"/>
      <c r="C1528" s="83"/>
      <c r="D1528" s="83"/>
      <c r="E1528" s="411"/>
      <c r="F1528" s="76"/>
      <c r="H1528" s="76"/>
      <c r="I1528" s="102"/>
      <c r="J1528" s="81"/>
      <c r="L1528" s="76"/>
      <c r="M1528" s="476"/>
      <c r="N1528" s="88"/>
    </row>
    <row r="1529" spans="1:14" ht="33" customHeight="1" thickBot="1" x14ac:dyDescent="0.25">
      <c r="B1529" s="77"/>
      <c r="C1529" s="100" t="s">
        <v>197</v>
      </c>
      <c r="D1529" s="100"/>
      <c r="E1529" s="241"/>
      <c r="F1529" s="76"/>
      <c r="H1529" s="76"/>
      <c r="I1529" s="106" t="str">
        <f>IF(OR($E$1490="Cancelled",$E$1490="Postponed, see Future Events for info",E1529&lt;&gt;""), "", "Optional")</f>
        <v>Optional</v>
      </c>
      <c r="J1529" s="81"/>
      <c r="L1529" s="76"/>
      <c r="M1529" s="152" t="s">
        <v>254</v>
      </c>
      <c r="N1529" s="88"/>
    </row>
    <row r="1530" spans="1:14" x14ac:dyDescent="0.2">
      <c r="B1530" s="77"/>
      <c r="C1530" s="76"/>
      <c r="D1530" s="76"/>
      <c r="E1530" s="411"/>
      <c r="F1530" s="76"/>
      <c r="H1530" s="76"/>
      <c r="I1530" s="102"/>
      <c r="J1530" s="81"/>
      <c r="L1530" s="76"/>
      <c r="M1530" s="99"/>
      <c r="N1530" s="76"/>
    </row>
    <row r="1531" spans="1:14" ht="18" x14ac:dyDescent="0.25">
      <c r="B1531" s="77"/>
      <c r="C1531" s="238" t="s">
        <v>72</v>
      </c>
      <c r="D1531" s="238"/>
      <c r="E1531" s="238"/>
      <c r="F1531" s="76"/>
      <c r="H1531" s="76"/>
      <c r="I1531" s="102"/>
      <c r="J1531" s="81"/>
      <c r="L1531" s="76"/>
      <c r="M1531" s="240" t="s">
        <v>72</v>
      </c>
      <c r="N1531" s="76"/>
    </row>
    <row r="1532" spans="1:14" x14ac:dyDescent="0.2">
      <c r="B1532" s="77"/>
      <c r="C1532" s="78"/>
      <c r="D1532" s="78"/>
      <c r="E1532" s="397"/>
      <c r="F1532" s="76"/>
      <c r="H1532" s="76"/>
      <c r="I1532" s="102"/>
      <c r="J1532" s="81"/>
      <c r="L1532" s="76"/>
      <c r="M1532" s="476" t="s">
        <v>243</v>
      </c>
      <c r="N1532" s="76"/>
    </row>
    <row r="1533" spans="1:14" ht="13.5" thickBot="1" x14ac:dyDescent="0.25">
      <c r="B1533" s="77"/>
      <c r="C1533" s="78" t="s">
        <v>388</v>
      </c>
      <c r="D1533" s="78"/>
      <c r="E1533" s="397"/>
      <c r="F1533" s="76"/>
      <c r="H1533" s="76"/>
      <c r="I1533" s="102"/>
      <c r="J1533" s="81"/>
      <c r="L1533" s="76"/>
      <c r="M1533" s="476"/>
      <c r="N1533" s="76"/>
    </row>
    <row r="1534" spans="1:14" x14ac:dyDescent="0.2">
      <c r="B1534" s="77"/>
      <c r="C1534" s="153" t="s">
        <v>77</v>
      </c>
      <c r="D1534" s="153"/>
      <c r="E1534" s="398"/>
      <c r="F1534" s="76"/>
      <c r="H1534" s="76"/>
      <c r="I1534" s="102" t="str">
        <f t="shared" ref="I1534:I1537" si="252">IF(OR($E$1490="Cancelled",$E$1490="Postponed, see Future Events for info",E1534&lt;&gt;""), "", "Information needed")</f>
        <v>Information needed</v>
      </c>
      <c r="J1534" s="81"/>
      <c r="L1534" s="76"/>
      <c r="M1534" s="476"/>
      <c r="N1534" s="76"/>
    </row>
    <row r="1535" spans="1:14" x14ac:dyDescent="0.2">
      <c r="B1535" s="77"/>
      <c r="C1535" s="153" t="s">
        <v>78</v>
      </c>
      <c r="D1535" s="153"/>
      <c r="E1535" s="412"/>
      <c r="F1535" s="76"/>
      <c r="H1535" s="76"/>
      <c r="I1535" s="102" t="str">
        <f t="shared" si="252"/>
        <v>Information needed</v>
      </c>
      <c r="J1535" s="81"/>
      <c r="L1535" s="76"/>
      <c r="M1535" s="476"/>
      <c r="N1535" s="76"/>
    </row>
    <row r="1536" spans="1:14" x14ac:dyDescent="0.2">
      <c r="B1536" s="77"/>
      <c r="C1536" s="153" t="s">
        <v>80</v>
      </c>
      <c r="D1536" s="153"/>
      <c r="E1536" s="399"/>
      <c r="F1536" s="76"/>
      <c r="H1536" s="76"/>
      <c r="I1536" s="102" t="str">
        <f t="shared" si="252"/>
        <v>Information needed</v>
      </c>
      <c r="J1536" s="81"/>
      <c r="L1536" s="76"/>
      <c r="M1536" s="476"/>
      <c r="N1536" s="76"/>
    </row>
    <row r="1537" spans="1:14" ht="13.5" thickBot="1" x14ac:dyDescent="0.25">
      <c r="B1537" s="77"/>
      <c r="C1537" s="153" t="s">
        <v>79</v>
      </c>
      <c r="D1537" s="153"/>
      <c r="E1537" s="400"/>
      <c r="F1537" s="76"/>
      <c r="H1537" s="76"/>
      <c r="I1537" s="102" t="str">
        <f t="shared" si="252"/>
        <v>Information needed</v>
      </c>
      <c r="J1537" s="81"/>
      <c r="L1537" s="76"/>
      <c r="M1537" s="476"/>
      <c r="N1537" s="76"/>
    </row>
    <row r="1538" spans="1:14" ht="13.5" thickBot="1" x14ac:dyDescent="0.25">
      <c r="B1538" s="77"/>
      <c r="C1538" s="79"/>
      <c r="D1538" s="79"/>
      <c r="E1538" s="397"/>
      <c r="F1538" s="76"/>
      <c r="H1538" s="76"/>
      <c r="I1538" s="102"/>
      <c r="J1538" s="81"/>
      <c r="L1538" s="76"/>
      <c r="M1538" s="476"/>
      <c r="N1538" s="76"/>
    </row>
    <row r="1539" spans="1:14" x14ac:dyDescent="0.2">
      <c r="B1539" s="77"/>
      <c r="C1539" s="101" t="s">
        <v>73</v>
      </c>
      <c r="D1539" s="101"/>
      <c r="E1539" s="398"/>
      <c r="F1539" s="76"/>
      <c r="H1539" s="76"/>
      <c r="I1539" s="102" t="str">
        <f>IF(OR($E$1490="Cancelled",$E$1490="Postponed, see Future Events for info",E1539&lt;&gt;""), "", "Information needed")</f>
        <v>Information needed</v>
      </c>
      <c r="J1539" s="81"/>
      <c r="L1539" s="76"/>
      <c r="M1539" s="476"/>
      <c r="N1539" s="76"/>
    </row>
    <row r="1540" spans="1:14" ht="63.75" customHeight="1" thickBot="1" x14ac:dyDescent="0.25">
      <c r="B1540" s="77"/>
      <c r="C1540" s="83" t="str">
        <f>IF(E1539&lt;&gt;"Yes","","Please provide details here")</f>
        <v/>
      </c>
      <c r="D1540" s="83"/>
      <c r="E1540" s="242"/>
      <c r="F1540" s="130"/>
      <c r="G1540" s="127"/>
      <c r="H1540" s="130"/>
      <c r="I1540" s="102" t="str">
        <f>IF(AND(C1540&lt;&gt;"",E1540=""), "Information needed","")</f>
        <v/>
      </c>
      <c r="J1540" s="150"/>
      <c r="L1540" s="76"/>
      <c r="M1540" s="476"/>
      <c r="N1540" s="76"/>
    </row>
    <row r="1541" spans="1:14" ht="13.5" thickBot="1" x14ac:dyDescent="0.25">
      <c r="B1541" s="77"/>
      <c r="C1541" s="78"/>
      <c r="D1541" s="78"/>
      <c r="E1541" s="378"/>
      <c r="F1541" s="76"/>
      <c r="H1541" s="76"/>
      <c r="I1541" s="102"/>
      <c r="J1541" s="81"/>
      <c r="L1541" s="76"/>
      <c r="M1541" s="476"/>
      <c r="N1541" s="76"/>
    </row>
    <row r="1542" spans="1:14" ht="57" customHeight="1" thickBot="1" x14ac:dyDescent="0.25">
      <c r="B1542" s="77"/>
      <c r="C1542" s="100" t="s">
        <v>83</v>
      </c>
      <c r="D1542" s="100"/>
      <c r="E1542" s="241"/>
      <c r="F1542" s="76"/>
      <c r="H1542" s="76"/>
      <c r="I1542" s="106" t="str">
        <f>IF(OR($E$1490="Cancelled",$E$1490="Postponed, see Future Events for info",E1542&lt;&gt;""), "", "Optional")</f>
        <v>Optional</v>
      </c>
      <c r="J1542" s="81"/>
      <c r="L1542" s="76"/>
      <c r="M1542" s="152" t="s">
        <v>118</v>
      </c>
      <c r="N1542" s="76"/>
    </row>
    <row r="1543" spans="1:14" x14ac:dyDescent="0.2">
      <c r="B1543" s="77"/>
      <c r="C1543" s="78"/>
      <c r="D1543" s="78"/>
      <c r="E1543" s="397"/>
      <c r="F1543" s="76"/>
      <c r="H1543" s="76"/>
      <c r="I1543" s="102"/>
      <c r="J1543" s="81"/>
      <c r="L1543" s="76"/>
      <c r="M1543" s="78"/>
      <c r="N1543" s="76"/>
    </row>
    <row r="1544" spans="1:14" ht="13.5" thickBot="1" x14ac:dyDescent="0.25">
      <c r="C1544" s="71"/>
      <c r="D1544" s="95"/>
      <c r="I1544" s="105"/>
      <c r="J1544" s="92"/>
      <c r="M1544" s="71"/>
    </row>
    <row r="1545" spans="1:14" s="172" customFormat="1" ht="21.75" customHeight="1" thickBot="1" x14ac:dyDescent="0.25">
      <c r="C1545" s="166" t="s">
        <v>420</v>
      </c>
      <c r="D1545" s="247"/>
      <c r="E1545" s="414" t="s">
        <v>443</v>
      </c>
      <c r="I1545" s="170"/>
      <c r="M1545" s="166" t="s">
        <v>271</v>
      </c>
    </row>
    <row r="1546" spans="1:14" x14ac:dyDescent="0.2">
      <c r="C1546" s="96"/>
      <c r="D1546" s="96"/>
      <c r="M1546" s="96"/>
    </row>
    <row r="1548" spans="1:14" x14ac:dyDescent="0.2">
      <c r="B1548" s="77"/>
      <c r="C1548" s="78"/>
      <c r="D1548" s="78"/>
      <c r="E1548" s="397"/>
      <c r="F1548" s="76"/>
      <c r="H1548" s="76"/>
      <c r="I1548" s="103"/>
      <c r="J1548" s="76"/>
      <c r="L1548" s="76"/>
      <c r="M1548" s="78"/>
      <c r="N1548" s="76"/>
    </row>
    <row r="1549" spans="1:14" ht="30.75" x14ac:dyDescent="0.2">
      <c r="A1549" s="339">
        <v>24</v>
      </c>
      <c r="B1549" s="74"/>
      <c r="C1549" s="248" t="s">
        <v>353</v>
      </c>
      <c r="D1549" s="248"/>
      <c r="E1549" s="248"/>
      <c r="F1549" s="249"/>
      <c r="G1549" s="72"/>
      <c r="H1549" s="73"/>
      <c r="I1549" s="236" t="str">
        <f>IF(COUNTIF(I1553:I1609,"Information needed")&lt;1,"Complete","Incomplete")</f>
        <v>Incomplete</v>
      </c>
      <c r="J1549" s="91"/>
      <c r="K1549" s="339">
        <v>24</v>
      </c>
      <c r="L1549" s="73"/>
      <c r="M1549" s="175" t="s">
        <v>284</v>
      </c>
      <c r="N1549" s="73"/>
    </row>
    <row r="1550" spans="1:14" x14ac:dyDescent="0.2">
      <c r="B1550" s="77"/>
      <c r="C1550" s="78"/>
      <c r="D1550" s="78"/>
      <c r="E1550" s="397"/>
      <c r="F1550" s="76"/>
      <c r="H1550" s="76"/>
      <c r="I1550" s="103"/>
      <c r="J1550" s="76"/>
      <c r="L1550" s="76"/>
      <c r="M1550" s="78"/>
      <c r="N1550" s="76"/>
    </row>
    <row r="1551" spans="1:14" ht="18" x14ac:dyDescent="0.25">
      <c r="B1551" s="77"/>
      <c r="C1551" s="238" t="s">
        <v>70</v>
      </c>
      <c r="D1551" s="238"/>
      <c r="E1551" s="237"/>
      <c r="F1551" s="76"/>
      <c r="H1551" s="76"/>
      <c r="I1551" s="103"/>
      <c r="J1551" s="76"/>
      <c r="L1551" s="76"/>
      <c r="M1551" s="239" t="s">
        <v>340</v>
      </c>
      <c r="N1551" s="76"/>
    </row>
    <row r="1552" spans="1:14" ht="13.5" thickBot="1" x14ac:dyDescent="0.25">
      <c r="B1552" s="77"/>
      <c r="C1552" s="78"/>
      <c r="D1552" s="78"/>
      <c r="E1552" s="397"/>
      <c r="F1552" s="76"/>
      <c r="H1552" s="76"/>
      <c r="I1552" s="103"/>
      <c r="J1552" s="76"/>
      <c r="L1552" s="76"/>
      <c r="M1552" s="180"/>
      <c r="N1552" s="76"/>
    </row>
    <row r="1553" spans="2:14" x14ac:dyDescent="0.2">
      <c r="B1553" s="77"/>
      <c r="C1553" s="80" t="s">
        <v>15</v>
      </c>
      <c r="D1553" s="80"/>
      <c r="E1553" s="398"/>
      <c r="F1553" s="76"/>
      <c r="H1553" s="76"/>
      <c r="I1553" s="102" t="str">
        <f t="shared" ref="I1553:I1557" si="253">IF(OR($E$418="Cancelled",$E$418="Postponed, see Future Events for info",E1553&lt;&gt;""), "", "Information needed")</f>
        <v>Information needed</v>
      </c>
      <c r="J1553" s="81"/>
      <c r="L1553" s="76"/>
      <c r="M1553" s="476" t="s">
        <v>344</v>
      </c>
      <c r="N1553" s="76"/>
    </row>
    <row r="1554" spans="2:14" x14ac:dyDescent="0.2">
      <c r="B1554" s="77"/>
      <c r="C1554" s="80" t="s">
        <v>53</v>
      </c>
      <c r="D1554" s="80"/>
      <c r="E1554" s="399"/>
      <c r="F1554" s="76"/>
      <c r="H1554" s="76"/>
      <c r="I1554" s="102" t="str">
        <f t="shared" si="253"/>
        <v>Information needed</v>
      </c>
      <c r="J1554" s="81"/>
      <c r="L1554" s="76"/>
      <c r="M1554" s="476"/>
      <c r="N1554" s="76"/>
    </row>
    <row r="1555" spans="2:14" ht="13.5" thickBot="1" x14ac:dyDescent="0.25">
      <c r="B1555" s="77"/>
      <c r="C1555" s="80" t="s">
        <v>119</v>
      </c>
      <c r="D1555" s="80"/>
      <c r="E1555" s="400"/>
      <c r="F1555" s="76"/>
      <c r="H1555" s="76"/>
      <c r="I1555" s="102" t="str">
        <f t="shared" si="253"/>
        <v>Information needed</v>
      </c>
      <c r="J1555" s="81"/>
      <c r="L1555" s="76"/>
      <c r="M1555" s="476"/>
      <c r="N1555" s="76"/>
    </row>
    <row r="1556" spans="2:14" ht="13.5" thickBot="1" x14ac:dyDescent="0.25">
      <c r="B1556" s="77"/>
      <c r="C1556" s="80"/>
      <c r="D1556" s="80"/>
      <c r="E1556" s="397"/>
      <c r="F1556" s="76"/>
      <c r="H1556" s="76"/>
      <c r="I1556" s="102"/>
      <c r="J1556" s="81"/>
      <c r="L1556" s="76"/>
      <c r="M1556" s="476"/>
      <c r="N1556" s="76"/>
    </row>
    <row r="1557" spans="2:14" ht="13.5" thickBot="1" x14ac:dyDescent="0.25">
      <c r="B1557" s="77"/>
      <c r="C1557" s="80" t="s">
        <v>59</v>
      </c>
      <c r="D1557" s="80"/>
      <c r="E1557" s="401"/>
      <c r="F1557" s="76"/>
      <c r="H1557" s="76"/>
      <c r="I1557" s="102" t="str">
        <f t="shared" si="253"/>
        <v>Information needed</v>
      </c>
      <c r="J1557" s="81"/>
      <c r="L1557" s="76"/>
      <c r="M1557" s="476"/>
      <c r="N1557" s="76"/>
    </row>
    <row r="1558" spans="2:14" ht="13.5" thickBot="1" x14ac:dyDescent="0.25">
      <c r="B1558" s="77"/>
      <c r="C1558" s="80"/>
      <c r="D1558" s="80"/>
      <c r="E1558" s="397"/>
      <c r="F1558" s="76"/>
      <c r="H1558" s="76"/>
      <c r="I1558" s="102"/>
      <c r="J1558" s="81"/>
      <c r="L1558" s="76"/>
      <c r="M1558" s="476"/>
      <c r="N1558" s="76"/>
    </row>
    <row r="1559" spans="2:14" x14ac:dyDescent="0.2">
      <c r="B1559" s="77"/>
      <c r="C1559" s="80" t="s">
        <v>341</v>
      </c>
      <c r="D1559" s="80"/>
      <c r="E1559" s="398"/>
      <c r="F1559" s="76"/>
      <c r="H1559" s="76"/>
      <c r="I1559" s="102" t="str">
        <f t="shared" ref="I1559" si="254">IF(OR($E$418="Cancelled",$E$418="Postponed, see Future Events for info",E1559&lt;&gt;""), "", "Information needed")</f>
        <v>Information needed</v>
      </c>
      <c r="J1559" s="81"/>
      <c r="L1559" s="76"/>
      <c r="M1559" s="476"/>
      <c r="N1559" s="76"/>
    </row>
    <row r="1560" spans="2:14" ht="13.5" thickBot="1" x14ac:dyDescent="0.25">
      <c r="B1560" s="77"/>
      <c r="C1560" s="343" t="str">
        <f>IF(E1559&lt;&gt;"Yes","","If yes, how many times did you run this event/ how many events were in the series?")</f>
        <v/>
      </c>
      <c r="D1560" s="80"/>
      <c r="E1560" s="400"/>
      <c r="F1560" s="84"/>
      <c r="G1560" s="208"/>
      <c r="H1560" s="84"/>
      <c r="I1560" s="102" t="str">
        <f>IF(AND(C1560&lt;&gt;"",E1560=""), "Information needed","")</f>
        <v/>
      </c>
      <c r="J1560" s="81"/>
      <c r="L1560" s="76"/>
      <c r="M1560" s="244"/>
      <c r="N1560" s="76"/>
    </row>
    <row r="1561" spans="2:14" ht="13.5" customHeight="1" thickBot="1" x14ac:dyDescent="0.25">
      <c r="B1561" s="77"/>
      <c r="C1561" s="80"/>
      <c r="D1561" s="80"/>
      <c r="E1561" s="402"/>
      <c r="F1561" s="76"/>
      <c r="H1561" s="76"/>
      <c r="I1561" s="102"/>
      <c r="J1561" s="81"/>
      <c r="L1561" s="76"/>
      <c r="M1561" s="449" t="s">
        <v>470</v>
      </c>
      <c r="N1561" s="76"/>
    </row>
    <row r="1562" spans="2:14" x14ac:dyDescent="0.2">
      <c r="B1562" s="77"/>
      <c r="C1562" s="80" t="str">
        <f>IF(E1559&lt;&gt;"Yes","Start date","Date of first event")</f>
        <v>Start date</v>
      </c>
      <c r="D1562" s="80"/>
      <c r="E1562" s="403"/>
      <c r="F1562" s="76"/>
      <c r="H1562" s="76"/>
      <c r="I1562" s="102" t="str">
        <f t="shared" ref="I1562:I1563" si="255">IF(OR($E$418="Cancelled",$E$418="Postponed, see Future Events for info",E1562&lt;&gt;""), "", "Information needed")</f>
        <v>Information needed</v>
      </c>
      <c r="J1562" s="81"/>
      <c r="L1562" s="76"/>
      <c r="M1562" s="449"/>
      <c r="N1562" s="76"/>
    </row>
    <row r="1563" spans="2:14" ht="13.5" thickBot="1" x14ac:dyDescent="0.25">
      <c r="B1563" s="77"/>
      <c r="C1563" s="80" t="str">
        <f>IF(E1559&lt;&gt;"Yes","End date","Date of last event")</f>
        <v>End date</v>
      </c>
      <c r="D1563" s="80"/>
      <c r="E1563" s="404"/>
      <c r="F1563" s="76"/>
      <c r="H1563" s="76"/>
      <c r="I1563" s="102" t="str">
        <f t="shared" si="255"/>
        <v>Information needed</v>
      </c>
      <c r="J1563" s="81"/>
      <c r="L1563" s="76"/>
      <c r="M1563" s="449"/>
      <c r="N1563" s="76"/>
    </row>
    <row r="1564" spans="2:14" ht="13.5" thickBot="1" x14ac:dyDescent="0.25">
      <c r="B1564" s="77"/>
      <c r="C1564" s="80"/>
      <c r="D1564" s="80"/>
      <c r="E1564" s="397"/>
      <c r="F1564" s="76"/>
      <c r="H1564" s="76"/>
      <c r="I1564" s="102"/>
      <c r="J1564" s="81"/>
      <c r="L1564" s="76"/>
      <c r="M1564" s="449"/>
      <c r="N1564" s="76"/>
    </row>
    <row r="1565" spans="2:14" x14ac:dyDescent="0.2">
      <c r="B1565" s="77"/>
      <c r="C1565" s="80" t="s">
        <v>60</v>
      </c>
      <c r="D1565" s="80"/>
      <c r="E1565" s="398"/>
      <c r="F1565" s="76"/>
      <c r="H1565" s="76"/>
      <c r="I1565" s="102" t="str">
        <f t="shared" ref="I1565" si="256">IF(OR($E$418="Cancelled",$E$418="Postponed, see Future Events for info",E1565&lt;&gt;""), "", "Information needed")</f>
        <v>Information needed</v>
      </c>
      <c r="J1565" s="81"/>
      <c r="L1565" s="76"/>
      <c r="M1565" s="449"/>
      <c r="N1565" s="76"/>
    </row>
    <row r="1566" spans="2:14" ht="13.5" thickBot="1" x14ac:dyDescent="0.25">
      <c r="B1566" s="77"/>
      <c r="C1566" s="80" t="s">
        <v>81</v>
      </c>
      <c r="D1566" s="80"/>
      <c r="E1566" s="400"/>
      <c r="F1566" s="76"/>
      <c r="H1566" s="76"/>
      <c r="I1566" s="106" t="str">
        <f>IF(OR($E$1557="Cancelled",$E$1557="Postponed, see Future Events for info",E1566&lt;&gt;""), "", "Optional")</f>
        <v>Optional</v>
      </c>
      <c r="J1566" s="81"/>
      <c r="L1566" s="76"/>
      <c r="M1566" s="475" t="s">
        <v>417</v>
      </c>
      <c r="N1566" s="76"/>
    </row>
    <row r="1567" spans="2:14" ht="13.5" thickBot="1" x14ac:dyDescent="0.25">
      <c r="B1567" s="77"/>
      <c r="C1567" s="80"/>
      <c r="D1567" s="80"/>
      <c r="E1567" s="397"/>
      <c r="F1567" s="76"/>
      <c r="H1567" s="76"/>
      <c r="I1567" s="102"/>
      <c r="J1567" s="81"/>
      <c r="L1567" s="76"/>
      <c r="M1567" s="475"/>
      <c r="N1567" s="76"/>
    </row>
    <row r="1568" spans="2:14" ht="12.75" customHeight="1" x14ac:dyDescent="0.2">
      <c r="B1568" s="77"/>
      <c r="C1568" s="80" t="s">
        <v>61</v>
      </c>
      <c r="D1568" s="80"/>
      <c r="E1568" s="398"/>
      <c r="F1568" s="76"/>
      <c r="H1568" s="76"/>
      <c r="I1568" s="102" t="str">
        <f t="shared" ref="I1568" si="257">IF(OR($E$1557="Cancelled",$E$1557="Postponed, see Future Events for info",E1568&lt;&gt;""), "", "Information needed")</f>
        <v>Information needed</v>
      </c>
      <c r="J1568" s="81"/>
      <c r="L1568" s="76"/>
      <c r="M1568" s="476" t="s">
        <v>485</v>
      </c>
      <c r="N1568" s="76"/>
    </row>
    <row r="1569" spans="2:14" ht="13.5" thickBot="1" x14ac:dyDescent="0.25">
      <c r="B1569" s="77"/>
      <c r="C1569" s="80" t="s">
        <v>82</v>
      </c>
      <c r="D1569" s="80"/>
      <c r="E1569" s="400"/>
      <c r="F1569" s="76"/>
      <c r="H1569" s="76"/>
      <c r="I1569" s="106" t="str">
        <f>IF(OR($E$1557="Cancelled",$E$1557="Postponed, see Future Events for info",E1569&lt;&gt;""), "", "Optional")</f>
        <v>Optional</v>
      </c>
      <c r="J1569" s="81"/>
      <c r="L1569" s="76"/>
      <c r="M1569" s="476"/>
      <c r="N1569" s="76"/>
    </row>
    <row r="1570" spans="2:14" ht="13.5" thickBot="1" x14ac:dyDescent="0.25">
      <c r="B1570" s="77"/>
      <c r="C1570" s="80"/>
      <c r="D1570" s="80"/>
      <c r="E1570" s="397"/>
      <c r="F1570" s="76"/>
      <c r="H1570" s="76"/>
      <c r="I1570" s="102"/>
      <c r="J1570" s="81"/>
      <c r="L1570" s="76"/>
      <c r="M1570" s="476"/>
      <c r="N1570" s="76"/>
    </row>
    <row r="1571" spans="2:14" ht="13.5" thickBot="1" x14ac:dyDescent="0.25">
      <c r="B1571" s="77"/>
      <c r="C1571" s="80" t="str">
        <f>IF(E1559&lt;&gt;"Yes","Number of attendees (approx.)","Number of attendees (average number per event)")</f>
        <v>Number of attendees (approx.)</v>
      </c>
      <c r="D1571" s="80"/>
      <c r="E1571" s="401"/>
      <c r="F1571" s="76"/>
      <c r="H1571" s="76"/>
      <c r="I1571" s="102" t="str">
        <f t="shared" ref="I1571" si="258">IF(OR($E$1557="Cancelled",$E$1557="Postponed, see Future Events for info",E1571&lt;&gt;""), "", "Information needed")</f>
        <v>Information needed</v>
      </c>
      <c r="J1571" s="81"/>
      <c r="L1571" s="76"/>
      <c r="M1571" s="476"/>
      <c r="N1571" s="76"/>
    </row>
    <row r="1572" spans="2:14" ht="13.5" thickBot="1" x14ac:dyDescent="0.25">
      <c r="B1572" s="77"/>
      <c r="C1572" s="80"/>
      <c r="D1572" s="80"/>
      <c r="E1572" s="405"/>
      <c r="F1572" s="76"/>
      <c r="H1572" s="76"/>
      <c r="I1572" s="102"/>
      <c r="J1572" s="81"/>
      <c r="L1572" s="76"/>
      <c r="M1572" s="476"/>
      <c r="N1572" s="76"/>
    </row>
    <row r="1573" spans="2:14" ht="39" thickBot="1" x14ac:dyDescent="0.25">
      <c r="B1573" s="77"/>
      <c r="C1573" s="344" t="s">
        <v>468</v>
      </c>
      <c r="D1573" s="80"/>
      <c r="E1573" s="241"/>
      <c r="F1573" s="76"/>
      <c r="H1573" s="76"/>
      <c r="I1573" s="106" t="str">
        <f>IF(OR($E$1557="Cancelled",$E$1557="Postponed, see Future Events for info",E1573&lt;&gt;""), "", "Optional")</f>
        <v>Optional</v>
      </c>
      <c r="J1573" s="81"/>
      <c r="L1573" s="76"/>
      <c r="M1573" s="476"/>
      <c r="N1573" s="76"/>
    </row>
    <row r="1574" spans="2:14" x14ac:dyDescent="0.2">
      <c r="B1574" s="77"/>
      <c r="C1574" s="80"/>
      <c r="D1574" s="80"/>
      <c r="E1574" s="402"/>
      <c r="F1574" s="76"/>
      <c r="H1574" s="76"/>
      <c r="I1574" s="102"/>
      <c r="J1574" s="81"/>
      <c r="L1574" s="76"/>
      <c r="M1574" s="180"/>
      <c r="N1574" s="76"/>
    </row>
    <row r="1575" spans="2:14" ht="18" x14ac:dyDescent="0.25">
      <c r="B1575" s="77"/>
      <c r="C1575" s="238" t="s">
        <v>140</v>
      </c>
      <c r="D1575" s="80"/>
      <c r="E1575" s="237"/>
      <c r="F1575" s="76"/>
      <c r="H1575" s="76"/>
      <c r="I1575" s="102"/>
      <c r="J1575" s="81"/>
      <c r="L1575" s="76"/>
      <c r="M1575" s="240" t="s">
        <v>140</v>
      </c>
      <c r="N1575" s="76"/>
    </row>
    <row r="1576" spans="2:14" ht="13.5" thickBot="1" x14ac:dyDescent="0.25">
      <c r="B1576" s="77"/>
      <c r="C1576" s="83"/>
      <c r="D1576" s="80"/>
      <c r="E1576" s="406"/>
      <c r="F1576" s="76"/>
      <c r="H1576" s="76"/>
      <c r="I1576" s="102"/>
      <c r="J1576" s="81"/>
      <c r="L1576" s="76"/>
      <c r="M1576" s="78"/>
      <c r="N1576" s="76"/>
    </row>
    <row r="1577" spans="2:14" x14ac:dyDescent="0.2">
      <c r="B1577" s="77"/>
      <c r="C1577" s="416" t="s">
        <v>466</v>
      </c>
      <c r="D1577" s="416"/>
      <c r="E1577" s="398"/>
      <c r="F1577" s="76"/>
      <c r="H1577" s="76"/>
      <c r="I1577" s="102" t="str">
        <f>IF(OR(E1557="Postponed, see Future Events for info",E1577&lt;&gt;""), "", "Information needed")</f>
        <v>Information needed</v>
      </c>
      <c r="J1577" s="81"/>
      <c r="L1577" s="76"/>
      <c r="M1577" s="476" t="s">
        <v>342</v>
      </c>
      <c r="N1577" s="76"/>
    </row>
    <row r="1578" spans="2:14" ht="13.5" thickBot="1" x14ac:dyDescent="0.25">
      <c r="B1578" s="77"/>
      <c r="C1578" s="416" t="s">
        <v>345</v>
      </c>
      <c r="D1578" s="416"/>
      <c r="E1578" s="400"/>
      <c r="F1578" s="76"/>
      <c r="H1578" s="76"/>
      <c r="I1578" s="102" t="str">
        <f>IF(OR(E1557="Cancelled",E1557="Postponed, see Future Events for info",E1578&lt;&gt;""), "", "Information needed")</f>
        <v>Information needed</v>
      </c>
      <c r="J1578" s="85"/>
      <c r="L1578" s="76"/>
      <c r="M1578" s="476"/>
      <c r="N1578" s="76"/>
    </row>
    <row r="1579" spans="2:14" ht="13.5" thickBot="1" x14ac:dyDescent="0.25">
      <c r="B1579" s="77"/>
      <c r="C1579" s="416"/>
      <c r="D1579" s="416"/>
      <c r="E1579" s="402"/>
      <c r="F1579" s="84"/>
      <c r="G1579" s="208"/>
      <c r="H1579" s="84"/>
      <c r="I1579" s="102"/>
      <c r="J1579" s="81"/>
      <c r="L1579" s="76"/>
      <c r="M1579" s="476"/>
      <c r="N1579" s="76"/>
    </row>
    <row r="1580" spans="2:14" x14ac:dyDescent="0.2">
      <c r="B1580" s="77"/>
      <c r="C1580" s="416" t="s">
        <v>122</v>
      </c>
      <c r="D1580" s="416"/>
      <c r="E1580" s="407"/>
      <c r="F1580" s="76"/>
      <c r="H1580" s="76"/>
      <c r="I1580" s="102" t="str">
        <f>IF(OR(E1557="Postponed, see Future Events for info",E1580&lt;&gt;""), "", "Information needed")</f>
        <v>Information needed</v>
      </c>
      <c r="J1580" s="81"/>
      <c r="L1580" s="76"/>
      <c r="M1580" s="476"/>
      <c r="N1580" s="76"/>
    </row>
    <row r="1581" spans="2:14" ht="13.5" thickBot="1" x14ac:dyDescent="0.25">
      <c r="B1581" s="77"/>
      <c r="C1581" s="83" t="str">
        <f>IF(E1580&lt;&gt;"Yes","","Was the contract reviewed by the RSC Legal team?")</f>
        <v/>
      </c>
      <c r="D1581" s="83"/>
      <c r="E1581" s="242"/>
      <c r="F1581" s="76"/>
      <c r="H1581" s="76"/>
      <c r="I1581" s="102" t="str">
        <f>IF(AND(C1581&lt;&gt;"",E1581=""), "Information needed","")</f>
        <v/>
      </c>
      <c r="J1581" s="81"/>
      <c r="L1581" s="76"/>
      <c r="M1581" s="476"/>
      <c r="N1581" s="76"/>
    </row>
    <row r="1582" spans="2:14" ht="13.5" thickBot="1" x14ac:dyDescent="0.25">
      <c r="B1582" s="77"/>
      <c r="C1582" s="76"/>
      <c r="D1582" s="76"/>
      <c r="E1582" s="402"/>
      <c r="F1582" s="76"/>
      <c r="H1582" s="76"/>
      <c r="I1582" s="102"/>
      <c r="J1582" s="81"/>
      <c r="L1582" s="76"/>
      <c r="M1582" s="476"/>
      <c r="N1582" s="76"/>
    </row>
    <row r="1583" spans="2:14" ht="13.5" thickBot="1" x14ac:dyDescent="0.25">
      <c r="B1583" s="77"/>
      <c r="C1583" s="416" t="s">
        <v>123</v>
      </c>
      <c r="D1583" s="416"/>
      <c r="E1583" s="401"/>
      <c r="F1583" s="76"/>
      <c r="H1583" s="76"/>
      <c r="I1583" s="102" t="str">
        <f t="shared" ref="I1583" si="259">IF(OR($E$1557="Cancelled",$E$1557="Postponed, see Future Events for info",E1583&lt;&gt;""), "", "Information needed")</f>
        <v>Information needed</v>
      </c>
      <c r="J1583" s="81"/>
      <c r="L1583" s="76"/>
      <c r="M1583" s="476"/>
      <c r="N1583" s="76"/>
    </row>
    <row r="1584" spans="2:14" ht="13.5" thickBot="1" x14ac:dyDescent="0.25">
      <c r="B1584" s="77"/>
      <c r="C1584" s="82"/>
      <c r="D1584" s="82"/>
      <c r="E1584" s="402"/>
      <c r="F1584" s="76"/>
      <c r="H1584" s="76"/>
      <c r="I1584" s="102"/>
      <c r="J1584" s="81"/>
      <c r="L1584" s="76"/>
      <c r="M1584" s="476"/>
      <c r="N1584" s="76"/>
    </row>
    <row r="1585" spans="1:14" x14ac:dyDescent="0.2">
      <c r="B1585" s="77"/>
      <c r="C1585" s="416" t="s">
        <v>126</v>
      </c>
      <c r="D1585" s="416"/>
      <c r="E1585" s="398"/>
      <c r="F1585" s="76"/>
      <c r="H1585" s="76"/>
      <c r="I1585" s="102" t="str">
        <f t="shared" ref="I1585" si="260">IF(OR($E$1557="Cancelled",$E$1557="Postponed, see Future Events for info",E1585&lt;&gt;""), "", "Information needed")</f>
        <v>Information needed</v>
      </c>
      <c r="J1585" s="81"/>
      <c r="L1585" s="76"/>
      <c r="M1585" s="181"/>
      <c r="N1585" s="76"/>
    </row>
    <row r="1586" spans="1:14" ht="25.5" customHeight="1" thickBot="1" x14ac:dyDescent="0.25">
      <c r="B1586" s="77"/>
      <c r="C1586" s="83" t="str">
        <f>IF(E1585&lt;&gt;"Yes","","Please provide details.")</f>
        <v/>
      </c>
      <c r="D1586" s="83"/>
      <c r="E1586" s="243"/>
      <c r="F1586" s="76"/>
      <c r="H1586" s="76"/>
      <c r="I1586" s="102" t="str">
        <f>IF(AND(C1586&lt;&gt;"",E1586=""),"Information needed","")</f>
        <v/>
      </c>
      <c r="J1586" s="81"/>
      <c r="L1586" s="76"/>
      <c r="M1586" s="152" t="s">
        <v>141</v>
      </c>
      <c r="N1586" s="76"/>
    </row>
    <row r="1587" spans="1:14" x14ac:dyDescent="0.2">
      <c r="B1587" s="77"/>
      <c r="C1587" s="78"/>
      <c r="D1587" s="78"/>
      <c r="E1587" s="397"/>
      <c r="F1587" s="76"/>
      <c r="H1587" s="76"/>
      <c r="I1587" s="102"/>
      <c r="J1587" s="81"/>
      <c r="L1587" s="76"/>
      <c r="M1587" s="76"/>
      <c r="N1587" s="76"/>
    </row>
    <row r="1588" spans="1:14" ht="18" x14ac:dyDescent="0.2">
      <c r="B1588" s="77"/>
      <c r="C1588" s="240" t="s">
        <v>63</v>
      </c>
      <c r="D1588" s="240"/>
      <c r="E1588" s="240"/>
      <c r="F1588" s="78"/>
      <c r="G1588" s="70"/>
      <c r="H1588" s="78"/>
      <c r="I1588" s="102"/>
      <c r="J1588" s="89"/>
      <c r="L1588" s="87"/>
      <c r="M1588" s="240" t="s">
        <v>63</v>
      </c>
      <c r="N1588" s="87"/>
    </row>
    <row r="1589" spans="1:14" ht="13.5" customHeight="1" thickBot="1" x14ac:dyDescent="0.25">
      <c r="B1589" s="77"/>
      <c r="C1589" s="76"/>
      <c r="D1589" s="76"/>
      <c r="E1589" s="408"/>
      <c r="F1589" s="76"/>
      <c r="H1589" s="76"/>
      <c r="I1589" s="102"/>
      <c r="J1589" s="81"/>
      <c r="L1589" s="76"/>
      <c r="M1589" s="476" t="s">
        <v>467</v>
      </c>
      <c r="N1589" s="76"/>
    </row>
    <row r="1590" spans="1:14" x14ac:dyDescent="0.2">
      <c r="B1590" s="77"/>
      <c r="C1590" s="78" t="s">
        <v>71</v>
      </c>
      <c r="D1590" s="78"/>
      <c r="E1590" s="409"/>
      <c r="F1590" s="76"/>
      <c r="H1590" s="76"/>
      <c r="I1590" s="102" t="str">
        <f t="shared" ref="I1590" si="261">IF(OR($E$1557="Cancelled",$E$1557="Postponed, see Future Events for info",E1590&lt;&gt;""), "", "Information needed")</f>
        <v>Information needed</v>
      </c>
      <c r="J1590" s="81"/>
      <c r="L1590" s="76"/>
      <c r="M1590" s="476"/>
      <c r="N1590" s="76"/>
    </row>
    <row r="1591" spans="1:14" ht="13.5" thickBot="1" x14ac:dyDescent="0.25">
      <c r="A1591" s="340"/>
      <c r="B1591" s="77"/>
      <c r="C1591" s="418" t="str">
        <f>IF(E1590&lt;&gt;"Red","","Did you submit a declaration form for your red risk assessment?")</f>
        <v/>
      </c>
      <c r="D1591" s="83"/>
      <c r="E1591" s="243"/>
      <c r="F1591" s="76"/>
      <c r="H1591" s="76"/>
      <c r="I1591" s="102" t="str">
        <f>IF(AND(C1591&lt;&gt;"",E1591=""), "Information needed","")</f>
        <v/>
      </c>
      <c r="J1591" s="81"/>
      <c r="K1591" s="340"/>
      <c r="L1591" s="76"/>
      <c r="M1591" s="476"/>
      <c r="N1591" s="76"/>
    </row>
    <row r="1592" spans="1:14" ht="13.5" thickBot="1" x14ac:dyDescent="0.25">
      <c r="B1592" s="77"/>
      <c r="C1592" s="78"/>
      <c r="D1592" s="78"/>
      <c r="E1592" s="397"/>
      <c r="F1592" s="76"/>
      <c r="H1592" s="76"/>
      <c r="I1592" s="102"/>
      <c r="J1592" s="81"/>
      <c r="L1592" s="76"/>
      <c r="M1592" s="476"/>
      <c r="N1592" s="76"/>
    </row>
    <row r="1593" spans="1:14" x14ac:dyDescent="0.2">
      <c r="B1593" s="77"/>
      <c r="C1593" s="78" t="s">
        <v>255</v>
      </c>
      <c r="D1593" s="78"/>
      <c r="E1593" s="410"/>
      <c r="F1593" s="76"/>
      <c r="H1593" s="76"/>
      <c r="I1593" s="102" t="str">
        <f t="shared" ref="I1593" si="262">IF(OR($E$1557="Cancelled",$E$1557="Postponed, see Future Events for info",E1593&lt;&gt;""), "", "Information needed")</f>
        <v>Information needed</v>
      </c>
      <c r="J1593" s="81"/>
      <c r="L1593" s="76"/>
      <c r="M1593" s="476"/>
      <c r="N1593" s="88"/>
    </row>
    <row r="1594" spans="1:14" ht="13.5" thickBot="1" x14ac:dyDescent="0.25">
      <c r="B1594" s="77"/>
      <c r="C1594" s="419" t="str">
        <f>IF(E1593&lt;&gt;"Yes","","Did your event comply with Rule 8.3 of the member network rules?")</f>
        <v/>
      </c>
      <c r="D1594" s="83"/>
      <c r="E1594" s="243"/>
      <c r="F1594" s="76"/>
      <c r="H1594" s="76"/>
      <c r="I1594" s="102" t="str">
        <f>IF(AND(C1594&lt;&gt;"",E1594=""), "Information needed","")</f>
        <v/>
      </c>
      <c r="J1594" s="81"/>
      <c r="L1594" s="76"/>
      <c r="M1594" s="476"/>
      <c r="N1594" s="88"/>
    </row>
    <row r="1595" spans="1:14" ht="13.5" thickBot="1" x14ac:dyDescent="0.25">
      <c r="B1595" s="77"/>
      <c r="C1595" s="83"/>
      <c r="D1595" s="83"/>
      <c r="E1595" s="411"/>
      <c r="F1595" s="76"/>
      <c r="H1595" s="76"/>
      <c r="I1595" s="102"/>
      <c r="J1595" s="81"/>
      <c r="L1595" s="76"/>
      <c r="M1595" s="476"/>
      <c r="N1595" s="88"/>
    </row>
    <row r="1596" spans="1:14" ht="31.5" customHeight="1" thickBot="1" x14ac:dyDescent="0.25">
      <c r="B1596" s="77"/>
      <c r="C1596" s="100" t="s">
        <v>197</v>
      </c>
      <c r="D1596" s="100"/>
      <c r="E1596" s="241"/>
      <c r="F1596" s="76"/>
      <c r="H1596" s="76"/>
      <c r="I1596" s="106" t="str">
        <f>IF(OR($E$1557="Cancelled",$E$1557="Postponed, see Future Events for info",E1596&lt;&gt;""), "", "Optional")</f>
        <v>Optional</v>
      </c>
      <c r="J1596" s="81"/>
      <c r="L1596" s="76"/>
      <c r="M1596" s="152" t="s">
        <v>254</v>
      </c>
      <c r="N1596" s="88"/>
    </row>
    <row r="1597" spans="1:14" x14ac:dyDescent="0.2">
      <c r="B1597" s="77"/>
      <c r="C1597" s="76"/>
      <c r="D1597" s="76"/>
      <c r="E1597" s="411"/>
      <c r="F1597" s="76"/>
      <c r="H1597" s="76"/>
      <c r="I1597" s="102"/>
      <c r="J1597" s="81"/>
      <c r="L1597" s="76"/>
      <c r="M1597" s="99"/>
      <c r="N1597" s="76"/>
    </row>
    <row r="1598" spans="1:14" ht="18" x14ac:dyDescent="0.25">
      <c r="B1598" s="77"/>
      <c r="C1598" s="238" t="s">
        <v>72</v>
      </c>
      <c r="D1598" s="238"/>
      <c r="E1598" s="238"/>
      <c r="F1598" s="76"/>
      <c r="H1598" s="76"/>
      <c r="I1598" s="102"/>
      <c r="J1598" s="81"/>
      <c r="L1598" s="76"/>
      <c r="M1598" s="240" t="s">
        <v>72</v>
      </c>
      <c r="N1598" s="76"/>
    </row>
    <row r="1599" spans="1:14" x14ac:dyDescent="0.2">
      <c r="B1599" s="77"/>
      <c r="C1599" s="78"/>
      <c r="D1599" s="78"/>
      <c r="E1599" s="397"/>
      <c r="F1599" s="76"/>
      <c r="H1599" s="76"/>
      <c r="I1599" s="102"/>
      <c r="J1599" s="81"/>
      <c r="L1599" s="76"/>
      <c r="M1599" s="476" t="s">
        <v>243</v>
      </c>
      <c r="N1599" s="76"/>
    </row>
    <row r="1600" spans="1:14" ht="13.5" thickBot="1" x14ac:dyDescent="0.25">
      <c r="B1600" s="77"/>
      <c r="C1600" s="78" t="s">
        <v>388</v>
      </c>
      <c r="D1600" s="78"/>
      <c r="E1600" s="397"/>
      <c r="F1600" s="76"/>
      <c r="H1600" s="76"/>
      <c r="I1600" s="102"/>
      <c r="J1600" s="81"/>
      <c r="L1600" s="76"/>
      <c r="M1600" s="476"/>
      <c r="N1600" s="76"/>
    </row>
    <row r="1601" spans="1:14" x14ac:dyDescent="0.2">
      <c r="B1601" s="77"/>
      <c r="C1601" s="153" t="s">
        <v>77</v>
      </c>
      <c r="D1601" s="153"/>
      <c r="E1601" s="398"/>
      <c r="F1601" s="76"/>
      <c r="H1601" s="76"/>
      <c r="I1601" s="102" t="str">
        <f t="shared" ref="I1601:I1604" si="263">IF(OR($E$1557="Cancelled",$E$1557="Postponed, see Future Events for info",E1601&lt;&gt;""), "", "Information needed")</f>
        <v>Information needed</v>
      </c>
      <c r="J1601" s="81"/>
      <c r="L1601" s="76"/>
      <c r="M1601" s="476"/>
      <c r="N1601" s="76"/>
    </row>
    <row r="1602" spans="1:14" x14ac:dyDescent="0.2">
      <c r="B1602" s="77"/>
      <c r="C1602" s="153" t="s">
        <v>78</v>
      </c>
      <c r="D1602" s="153"/>
      <c r="E1602" s="412"/>
      <c r="F1602" s="76"/>
      <c r="H1602" s="76"/>
      <c r="I1602" s="102" t="str">
        <f t="shared" si="263"/>
        <v>Information needed</v>
      </c>
      <c r="J1602" s="81"/>
      <c r="L1602" s="76"/>
      <c r="M1602" s="476"/>
      <c r="N1602" s="76"/>
    </row>
    <row r="1603" spans="1:14" x14ac:dyDescent="0.2">
      <c r="B1603" s="77"/>
      <c r="C1603" s="153" t="s">
        <v>80</v>
      </c>
      <c r="D1603" s="153"/>
      <c r="E1603" s="399"/>
      <c r="F1603" s="76"/>
      <c r="H1603" s="76"/>
      <c r="I1603" s="102" t="str">
        <f t="shared" si="263"/>
        <v>Information needed</v>
      </c>
      <c r="J1603" s="81"/>
      <c r="L1603" s="76"/>
      <c r="M1603" s="476"/>
      <c r="N1603" s="76"/>
    </row>
    <row r="1604" spans="1:14" ht="13.5" thickBot="1" x14ac:dyDescent="0.25">
      <c r="B1604" s="77"/>
      <c r="C1604" s="153" t="s">
        <v>79</v>
      </c>
      <c r="D1604" s="153"/>
      <c r="E1604" s="400"/>
      <c r="F1604" s="76"/>
      <c r="H1604" s="76"/>
      <c r="I1604" s="102" t="str">
        <f t="shared" si="263"/>
        <v>Information needed</v>
      </c>
      <c r="J1604" s="81"/>
      <c r="L1604" s="76"/>
      <c r="M1604" s="476"/>
      <c r="N1604" s="76"/>
    </row>
    <row r="1605" spans="1:14" ht="13.5" thickBot="1" x14ac:dyDescent="0.25">
      <c r="B1605" s="77"/>
      <c r="C1605" s="79"/>
      <c r="D1605" s="79"/>
      <c r="E1605" s="397"/>
      <c r="F1605" s="76"/>
      <c r="H1605" s="76"/>
      <c r="I1605" s="102"/>
      <c r="J1605" s="81"/>
      <c r="L1605" s="76"/>
      <c r="M1605" s="476"/>
      <c r="N1605" s="76"/>
    </row>
    <row r="1606" spans="1:14" x14ac:dyDescent="0.2">
      <c r="B1606" s="77"/>
      <c r="C1606" s="101" t="s">
        <v>73</v>
      </c>
      <c r="D1606" s="101"/>
      <c r="E1606" s="398"/>
      <c r="F1606" s="76"/>
      <c r="H1606" s="76"/>
      <c r="I1606" s="102" t="str">
        <f>IF(OR($E$1557="Cancelled",$E$1557="Postponed, see Future Events for info",E1606&lt;&gt;""), "", "Information needed")</f>
        <v>Information needed</v>
      </c>
      <c r="J1606" s="81"/>
      <c r="L1606" s="76"/>
      <c r="M1606" s="476"/>
      <c r="N1606" s="76"/>
    </row>
    <row r="1607" spans="1:14" ht="63.75" customHeight="1" thickBot="1" x14ac:dyDescent="0.25">
      <c r="B1607" s="77"/>
      <c r="C1607" s="83" t="str">
        <f>IF(E1606&lt;&gt;"Yes","","Please provide details here")</f>
        <v/>
      </c>
      <c r="D1607" s="83"/>
      <c r="E1607" s="242"/>
      <c r="F1607" s="130"/>
      <c r="G1607" s="127"/>
      <c r="H1607" s="130"/>
      <c r="I1607" s="102" t="str">
        <f>IF(AND(C1607&lt;&gt;"",E1607=""), "Information needed","")</f>
        <v/>
      </c>
      <c r="J1607" s="150"/>
      <c r="L1607" s="76"/>
      <c r="M1607" s="476"/>
      <c r="N1607" s="76"/>
    </row>
    <row r="1608" spans="1:14" ht="13.5" thickBot="1" x14ac:dyDescent="0.25">
      <c r="B1608" s="77"/>
      <c r="C1608" s="78"/>
      <c r="D1608" s="78"/>
      <c r="E1608" s="378"/>
      <c r="F1608" s="76"/>
      <c r="H1608" s="76"/>
      <c r="I1608" s="102"/>
      <c r="J1608" s="81"/>
      <c r="L1608" s="76"/>
      <c r="M1608" s="476"/>
      <c r="N1608" s="76"/>
    </row>
    <row r="1609" spans="1:14" ht="57" customHeight="1" thickBot="1" x14ac:dyDescent="0.25">
      <c r="B1609" s="77"/>
      <c r="C1609" s="100" t="s">
        <v>83</v>
      </c>
      <c r="D1609" s="100"/>
      <c r="E1609" s="241"/>
      <c r="F1609" s="76"/>
      <c r="H1609" s="76"/>
      <c r="I1609" s="106" t="str">
        <f>IF(OR($E$1557="Cancelled",$E$1557="Postponed, see Future Events for info",E1609&lt;&gt;""), "", "Optional")</f>
        <v>Optional</v>
      </c>
      <c r="J1609" s="81"/>
      <c r="L1609" s="76"/>
      <c r="M1609" s="152" t="s">
        <v>118</v>
      </c>
      <c r="N1609" s="76"/>
    </row>
    <row r="1610" spans="1:14" x14ac:dyDescent="0.2">
      <c r="B1610" s="77"/>
      <c r="C1610" s="78"/>
      <c r="D1610" s="78"/>
      <c r="E1610" s="397"/>
      <c r="F1610" s="76"/>
      <c r="H1610" s="76"/>
      <c r="I1610" s="102"/>
      <c r="J1610" s="81"/>
      <c r="L1610" s="76"/>
      <c r="M1610" s="78"/>
      <c r="N1610" s="76"/>
    </row>
    <row r="1611" spans="1:14" ht="13.5" thickBot="1" x14ac:dyDescent="0.25">
      <c r="C1611" s="71"/>
      <c r="D1611" s="95"/>
      <c r="I1611" s="105"/>
      <c r="J1611" s="92"/>
      <c r="M1611" s="71"/>
    </row>
    <row r="1612" spans="1:14" s="172" customFormat="1" ht="21.75" customHeight="1" thickBot="1" x14ac:dyDescent="0.25">
      <c r="C1612" s="166" t="s">
        <v>420</v>
      </c>
      <c r="D1612" s="247"/>
      <c r="E1612" s="414" t="s">
        <v>444</v>
      </c>
      <c r="I1612" s="170"/>
      <c r="M1612" s="166" t="s">
        <v>271</v>
      </c>
    </row>
    <row r="1613" spans="1:14" x14ac:dyDescent="0.2">
      <c r="C1613" s="96"/>
      <c r="D1613" s="96"/>
      <c r="M1613" s="96"/>
    </row>
    <row r="1615" spans="1:14" x14ac:dyDescent="0.2">
      <c r="B1615" s="77"/>
      <c r="C1615" s="78"/>
      <c r="D1615" s="78"/>
      <c r="E1615" s="397"/>
      <c r="F1615" s="76"/>
      <c r="H1615" s="76"/>
      <c r="I1615" s="103"/>
      <c r="J1615" s="76"/>
      <c r="L1615" s="76"/>
      <c r="M1615" s="78"/>
      <c r="N1615" s="76"/>
    </row>
    <row r="1616" spans="1:14" ht="30.75" x14ac:dyDescent="0.2">
      <c r="A1616" s="339">
        <v>25</v>
      </c>
      <c r="B1616" s="74"/>
      <c r="C1616" s="248" t="s">
        <v>352</v>
      </c>
      <c r="D1616" s="248"/>
      <c r="E1616" s="248"/>
      <c r="F1616" s="249"/>
      <c r="G1616" s="72"/>
      <c r="H1616" s="73"/>
      <c r="I1616" s="236" t="str">
        <f>IF(COUNTIF(I1620:I1676,"Information needed")&lt;1,"Complete","Incomplete")</f>
        <v>Incomplete</v>
      </c>
      <c r="J1616" s="91"/>
      <c r="K1616" s="339">
        <v>25</v>
      </c>
      <c r="L1616" s="73"/>
      <c r="M1616" s="175" t="s">
        <v>284</v>
      </c>
      <c r="N1616" s="73"/>
    </row>
    <row r="1617" spans="2:14" x14ac:dyDescent="0.2">
      <c r="B1617" s="77"/>
      <c r="C1617" s="78"/>
      <c r="D1617" s="78"/>
      <c r="E1617" s="397"/>
      <c r="F1617" s="76"/>
      <c r="H1617" s="76"/>
      <c r="I1617" s="103"/>
      <c r="J1617" s="76"/>
      <c r="L1617" s="76"/>
      <c r="M1617" s="78"/>
      <c r="N1617" s="76"/>
    </row>
    <row r="1618" spans="2:14" ht="18" x14ac:dyDescent="0.25">
      <c r="B1618" s="77"/>
      <c r="C1618" s="238" t="s">
        <v>70</v>
      </c>
      <c r="D1618" s="238"/>
      <c r="E1618" s="237"/>
      <c r="F1618" s="76"/>
      <c r="H1618" s="76"/>
      <c r="I1618" s="103"/>
      <c r="J1618" s="76"/>
      <c r="L1618" s="76"/>
      <c r="M1618" s="239" t="s">
        <v>340</v>
      </c>
      <c r="N1618" s="76"/>
    </row>
    <row r="1619" spans="2:14" ht="13.5" thickBot="1" x14ac:dyDescent="0.25">
      <c r="B1619" s="77"/>
      <c r="C1619" s="78"/>
      <c r="D1619" s="78"/>
      <c r="E1619" s="397"/>
      <c r="F1619" s="76"/>
      <c r="H1619" s="76"/>
      <c r="I1619" s="103"/>
      <c r="J1619" s="76"/>
      <c r="L1619" s="76"/>
      <c r="M1619" s="180"/>
      <c r="N1619" s="76"/>
    </row>
    <row r="1620" spans="2:14" x14ac:dyDescent="0.2">
      <c r="B1620" s="77"/>
      <c r="C1620" s="80" t="s">
        <v>15</v>
      </c>
      <c r="D1620" s="80"/>
      <c r="E1620" s="398"/>
      <c r="F1620" s="76"/>
      <c r="H1620" s="76"/>
      <c r="I1620" s="102" t="str">
        <f t="shared" ref="I1620" si="264">IF(OR($E$1624="Cancelled",$E$1624="Postponed, see Future Events for info",E1620&lt;&gt;""), "", "Information needed")</f>
        <v>Information needed</v>
      </c>
      <c r="J1620" s="81"/>
      <c r="L1620" s="76"/>
      <c r="M1620" s="476" t="s">
        <v>344</v>
      </c>
      <c r="N1620" s="76"/>
    </row>
    <row r="1621" spans="2:14" x14ac:dyDescent="0.2">
      <c r="B1621" s="77"/>
      <c r="C1621" s="80" t="s">
        <v>53</v>
      </c>
      <c r="D1621" s="80"/>
      <c r="E1621" s="399"/>
      <c r="F1621" s="76"/>
      <c r="H1621" s="76"/>
      <c r="I1621" s="102" t="str">
        <f t="shared" ref="I1621" si="265">IF(OR($E$1624="Cancelled",$E$1624="Postponed, see Future Events for info",E1621&lt;&gt;""), "", "Information needed")</f>
        <v>Information needed</v>
      </c>
      <c r="J1621" s="81"/>
      <c r="L1621" s="76"/>
      <c r="M1621" s="476"/>
      <c r="N1621" s="76"/>
    </row>
    <row r="1622" spans="2:14" ht="13.5" thickBot="1" x14ac:dyDescent="0.25">
      <c r="B1622" s="77"/>
      <c r="C1622" s="80" t="s">
        <v>119</v>
      </c>
      <c r="D1622" s="80"/>
      <c r="E1622" s="400"/>
      <c r="F1622" s="76"/>
      <c r="H1622" s="76"/>
      <c r="I1622" s="102" t="str">
        <f t="shared" ref="I1622" si="266">IF(OR($E$1624="Cancelled",$E$1624="Postponed, see Future Events for info",E1622&lt;&gt;""), "", "Information needed")</f>
        <v>Information needed</v>
      </c>
      <c r="J1622" s="81"/>
      <c r="L1622" s="76"/>
      <c r="M1622" s="476"/>
      <c r="N1622" s="76"/>
    </row>
    <row r="1623" spans="2:14" ht="13.5" thickBot="1" x14ac:dyDescent="0.25">
      <c r="B1623" s="77"/>
      <c r="C1623" s="80"/>
      <c r="D1623" s="80"/>
      <c r="E1623" s="397"/>
      <c r="F1623" s="76"/>
      <c r="H1623" s="76"/>
      <c r="I1623" s="102"/>
      <c r="J1623" s="81"/>
      <c r="L1623" s="76"/>
      <c r="M1623" s="476"/>
      <c r="N1623" s="76"/>
    </row>
    <row r="1624" spans="2:14" ht="13.5" thickBot="1" x14ac:dyDescent="0.25">
      <c r="B1624" s="77"/>
      <c r="C1624" s="80" t="s">
        <v>59</v>
      </c>
      <c r="D1624" s="80"/>
      <c r="E1624" s="401"/>
      <c r="F1624" s="76"/>
      <c r="H1624" s="76"/>
      <c r="I1624" s="102" t="str">
        <f t="shared" ref="I1624" si="267">IF(OR($E$1624="Cancelled",$E$1624="Postponed, see Future Events for info",E1624&lt;&gt;""), "", "Information needed")</f>
        <v>Information needed</v>
      </c>
      <c r="J1624" s="81"/>
      <c r="L1624" s="76"/>
      <c r="M1624" s="476"/>
      <c r="N1624" s="76"/>
    </row>
    <row r="1625" spans="2:14" ht="13.5" thickBot="1" x14ac:dyDescent="0.25">
      <c r="B1625" s="77"/>
      <c r="C1625" s="80"/>
      <c r="D1625" s="80"/>
      <c r="E1625" s="397"/>
      <c r="F1625" s="76"/>
      <c r="H1625" s="76"/>
      <c r="I1625" s="102"/>
      <c r="J1625" s="81"/>
      <c r="L1625" s="76"/>
      <c r="M1625" s="476"/>
      <c r="N1625" s="76"/>
    </row>
    <row r="1626" spans="2:14" x14ac:dyDescent="0.2">
      <c r="B1626" s="77"/>
      <c r="C1626" s="80" t="s">
        <v>341</v>
      </c>
      <c r="D1626" s="80"/>
      <c r="E1626" s="398"/>
      <c r="F1626" s="76"/>
      <c r="H1626" s="76"/>
      <c r="I1626" s="102" t="str">
        <f t="shared" ref="I1626" si="268">IF(OR($E$1624="Cancelled",$E$1624="Postponed, see Future Events for info",E1626&lt;&gt;""), "", "Information needed")</f>
        <v>Information needed</v>
      </c>
      <c r="J1626" s="81"/>
      <c r="L1626" s="76"/>
      <c r="M1626" s="476"/>
      <c r="N1626" s="76"/>
    </row>
    <row r="1627" spans="2:14" ht="13.5" thickBot="1" x14ac:dyDescent="0.25">
      <c r="B1627" s="77"/>
      <c r="C1627" s="343" t="str">
        <f>IF(E1626&lt;&gt;"Yes","","If yes, how many times did you run this event/ how many events were in the series?")</f>
        <v/>
      </c>
      <c r="D1627" s="80"/>
      <c r="E1627" s="400"/>
      <c r="F1627" s="84"/>
      <c r="G1627" s="208"/>
      <c r="H1627" s="84"/>
      <c r="I1627" s="102" t="str">
        <f>IF(AND(C1627&lt;&gt;"",E1627=""), "Information needed","")</f>
        <v/>
      </c>
      <c r="J1627" s="81"/>
      <c r="L1627" s="76"/>
      <c r="M1627" s="244"/>
      <c r="N1627" s="76"/>
    </row>
    <row r="1628" spans="2:14" ht="13.5" customHeight="1" thickBot="1" x14ac:dyDescent="0.25">
      <c r="B1628" s="77"/>
      <c r="C1628" s="80"/>
      <c r="D1628" s="80"/>
      <c r="E1628" s="402"/>
      <c r="F1628" s="76"/>
      <c r="H1628" s="76"/>
      <c r="I1628" s="102"/>
      <c r="J1628" s="81"/>
      <c r="L1628" s="76"/>
      <c r="M1628" s="449" t="s">
        <v>470</v>
      </c>
      <c r="N1628" s="76"/>
    </row>
    <row r="1629" spans="2:14" x14ac:dyDescent="0.2">
      <c r="B1629" s="77"/>
      <c r="C1629" s="80" t="str">
        <f>IF(E1626&lt;&gt;"Yes","Start date","Date of first event")</f>
        <v>Start date</v>
      </c>
      <c r="D1629" s="80"/>
      <c r="E1629" s="403"/>
      <c r="F1629" s="76"/>
      <c r="H1629" s="76"/>
      <c r="I1629" s="102" t="str">
        <f t="shared" ref="I1629" si="269">IF(OR($E$1624="Cancelled",$E$1624="Postponed, see Future Events for info",E1629&lt;&gt;""), "", "Information needed")</f>
        <v>Information needed</v>
      </c>
      <c r="J1629" s="81"/>
      <c r="L1629" s="76"/>
      <c r="M1629" s="449"/>
      <c r="N1629" s="76"/>
    </row>
    <row r="1630" spans="2:14" ht="13.5" thickBot="1" x14ac:dyDescent="0.25">
      <c r="B1630" s="77"/>
      <c r="C1630" s="80" t="str">
        <f>IF(E1626&lt;&gt;"Yes","End date","Date of last event")</f>
        <v>End date</v>
      </c>
      <c r="D1630" s="80"/>
      <c r="E1630" s="404"/>
      <c r="F1630" s="76"/>
      <c r="H1630" s="76"/>
      <c r="I1630" s="102" t="str">
        <f t="shared" ref="I1630" si="270">IF(OR($E$1624="Cancelled",$E$1624="Postponed, see Future Events for info",E1630&lt;&gt;""), "", "Information needed")</f>
        <v>Information needed</v>
      </c>
      <c r="J1630" s="81"/>
      <c r="L1630" s="76"/>
      <c r="M1630" s="449"/>
      <c r="N1630" s="76"/>
    </row>
    <row r="1631" spans="2:14" ht="13.5" thickBot="1" x14ac:dyDescent="0.25">
      <c r="B1631" s="77"/>
      <c r="C1631" s="80"/>
      <c r="D1631" s="80"/>
      <c r="E1631" s="397"/>
      <c r="F1631" s="76"/>
      <c r="H1631" s="76"/>
      <c r="I1631" s="102"/>
      <c r="J1631" s="81"/>
      <c r="L1631" s="76"/>
      <c r="M1631" s="449"/>
      <c r="N1631" s="76"/>
    </row>
    <row r="1632" spans="2:14" x14ac:dyDescent="0.2">
      <c r="B1632" s="77"/>
      <c r="C1632" s="80" t="s">
        <v>60</v>
      </c>
      <c r="D1632" s="80"/>
      <c r="E1632" s="398"/>
      <c r="F1632" s="76"/>
      <c r="H1632" s="76"/>
      <c r="I1632" s="102" t="str">
        <f t="shared" ref="I1632" si="271">IF(OR($E$1624="Cancelled",$E$1624="Postponed, see Future Events for info",E1632&lt;&gt;""), "", "Information needed")</f>
        <v>Information needed</v>
      </c>
      <c r="J1632" s="81"/>
      <c r="L1632" s="76"/>
      <c r="M1632" s="449"/>
      <c r="N1632" s="76"/>
    </row>
    <row r="1633" spans="2:14" ht="13.5" thickBot="1" x14ac:dyDescent="0.25">
      <c r="B1633" s="77"/>
      <c r="C1633" s="80" t="s">
        <v>81</v>
      </c>
      <c r="D1633" s="80"/>
      <c r="E1633" s="400"/>
      <c r="F1633" s="76"/>
      <c r="H1633" s="76"/>
      <c r="I1633" s="106" t="str">
        <f>IF(OR($E$1624="Cancelled",$E$1624="Postponed, see Future Events for info",E1633&lt;&gt;""), "", "Optional")</f>
        <v>Optional</v>
      </c>
      <c r="J1633" s="81"/>
      <c r="L1633" s="76"/>
      <c r="M1633" s="475" t="s">
        <v>417</v>
      </c>
      <c r="N1633" s="76"/>
    </row>
    <row r="1634" spans="2:14" ht="13.5" thickBot="1" x14ac:dyDescent="0.25">
      <c r="B1634" s="77"/>
      <c r="C1634" s="80"/>
      <c r="D1634" s="80"/>
      <c r="E1634" s="397"/>
      <c r="F1634" s="76"/>
      <c r="H1634" s="76"/>
      <c r="I1634" s="102"/>
      <c r="J1634" s="81"/>
      <c r="L1634" s="76"/>
      <c r="M1634" s="475"/>
      <c r="N1634" s="76"/>
    </row>
    <row r="1635" spans="2:14" ht="12.75" customHeight="1" x14ac:dyDescent="0.2">
      <c r="B1635" s="77"/>
      <c r="C1635" s="80" t="s">
        <v>61</v>
      </c>
      <c r="D1635" s="80"/>
      <c r="E1635" s="398"/>
      <c r="F1635" s="76"/>
      <c r="H1635" s="76"/>
      <c r="I1635" s="102" t="str">
        <f t="shared" ref="I1635" si="272">IF(OR($E$1624="Cancelled",$E$1624="Postponed, see Future Events for info",E1635&lt;&gt;""), "", "Information needed")</f>
        <v>Information needed</v>
      </c>
      <c r="J1635" s="81"/>
      <c r="L1635" s="76"/>
      <c r="M1635" s="476" t="s">
        <v>485</v>
      </c>
      <c r="N1635" s="76"/>
    </row>
    <row r="1636" spans="2:14" ht="13.5" thickBot="1" x14ac:dyDescent="0.25">
      <c r="B1636" s="77"/>
      <c r="C1636" s="80" t="s">
        <v>82</v>
      </c>
      <c r="D1636" s="80"/>
      <c r="E1636" s="400"/>
      <c r="F1636" s="76"/>
      <c r="H1636" s="76"/>
      <c r="I1636" s="106" t="str">
        <f>IF(OR($E$1624="Cancelled",$E$1624="Postponed, see Future Events for info",E1636&lt;&gt;""), "", "Optional")</f>
        <v>Optional</v>
      </c>
      <c r="J1636" s="81"/>
      <c r="L1636" s="76"/>
      <c r="M1636" s="476"/>
      <c r="N1636" s="76"/>
    </row>
    <row r="1637" spans="2:14" ht="13.5" thickBot="1" x14ac:dyDescent="0.25">
      <c r="B1637" s="77"/>
      <c r="C1637" s="80"/>
      <c r="D1637" s="80"/>
      <c r="E1637" s="397"/>
      <c r="F1637" s="76"/>
      <c r="H1637" s="76"/>
      <c r="I1637" s="102"/>
      <c r="J1637" s="81"/>
      <c r="L1637" s="76"/>
      <c r="M1637" s="476"/>
      <c r="N1637" s="76"/>
    </row>
    <row r="1638" spans="2:14" ht="13.5" thickBot="1" x14ac:dyDescent="0.25">
      <c r="B1638" s="77"/>
      <c r="C1638" s="80" t="str">
        <f>IF(E1626&lt;&gt;"Yes","Number of attendees (approx.)","Number of attendees (average number per event)")</f>
        <v>Number of attendees (approx.)</v>
      </c>
      <c r="D1638" s="80"/>
      <c r="E1638" s="401"/>
      <c r="F1638" s="76"/>
      <c r="H1638" s="76"/>
      <c r="I1638" s="102" t="str">
        <f t="shared" ref="I1638" si="273">IF(OR($E$1624="Cancelled",$E$1624="Postponed, see Future Events for info",E1638&lt;&gt;""), "", "Information needed")</f>
        <v>Information needed</v>
      </c>
      <c r="J1638" s="81"/>
      <c r="L1638" s="76"/>
      <c r="M1638" s="476"/>
      <c r="N1638" s="76"/>
    </row>
    <row r="1639" spans="2:14" ht="13.5" thickBot="1" x14ac:dyDescent="0.25">
      <c r="B1639" s="77"/>
      <c r="C1639" s="80"/>
      <c r="D1639" s="80"/>
      <c r="E1639" s="405"/>
      <c r="F1639" s="76"/>
      <c r="H1639" s="76"/>
      <c r="I1639" s="102"/>
      <c r="J1639" s="81"/>
      <c r="L1639" s="76"/>
      <c r="M1639" s="476"/>
      <c r="N1639" s="76"/>
    </row>
    <row r="1640" spans="2:14" ht="39" thickBot="1" x14ac:dyDescent="0.25">
      <c r="B1640" s="77"/>
      <c r="C1640" s="344" t="s">
        <v>468</v>
      </c>
      <c r="D1640" s="80"/>
      <c r="E1640" s="241"/>
      <c r="F1640" s="76"/>
      <c r="H1640" s="76"/>
      <c r="I1640" s="106" t="str">
        <f>IF(OR($E$1624="Cancelled",$E$1624="Postponed, see Future Events for info",E1640&lt;&gt;""), "", "Optional")</f>
        <v>Optional</v>
      </c>
      <c r="J1640" s="81"/>
      <c r="L1640" s="76"/>
      <c r="M1640" s="476"/>
      <c r="N1640" s="76"/>
    </row>
    <row r="1641" spans="2:14" x14ac:dyDescent="0.2">
      <c r="B1641" s="77"/>
      <c r="C1641" s="80"/>
      <c r="D1641" s="80"/>
      <c r="E1641" s="402"/>
      <c r="F1641" s="76"/>
      <c r="H1641" s="76"/>
      <c r="I1641" s="102"/>
      <c r="J1641" s="81"/>
      <c r="L1641" s="76"/>
      <c r="M1641" s="180"/>
      <c r="N1641" s="76"/>
    </row>
    <row r="1642" spans="2:14" ht="18" x14ac:dyDescent="0.25">
      <c r="B1642" s="77"/>
      <c r="C1642" s="238" t="s">
        <v>140</v>
      </c>
      <c r="D1642" s="80"/>
      <c r="E1642" s="237"/>
      <c r="F1642" s="76"/>
      <c r="H1642" s="76"/>
      <c r="I1642" s="102"/>
      <c r="J1642" s="81"/>
      <c r="L1642" s="76"/>
      <c r="M1642" s="240" t="s">
        <v>140</v>
      </c>
      <c r="N1642" s="76"/>
    </row>
    <row r="1643" spans="2:14" ht="13.5" thickBot="1" x14ac:dyDescent="0.25">
      <c r="B1643" s="77"/>
      <c r="C1643" s="83"/>
      <c r="D1643" s="80"/>
      <c r="E1643" s="406"/>
      <c r="F1643" s="76"/>
      <c r="H1643" s="76"/>
      <c r="I1643" s="102"/>
      <c r="J1643" s="81"/>
      <c r="L1643" s="76"/>
      <c r="M1643" s="78"/>
      <c r="N1643" s="76"/>
    </row>
    <row r="1644" spans="2:14" x14ac:dyDescent="0.2">
      <c r="B1644" s="77"/>
      <c r="C1644" s="416" t="s">
        <v>466</v>
      </c>
      <c r="D1644" s="416"/>
      <c r="E1644" s="398"/>
      <c r="F1644" s="76"/>
      <c r="H1644" s="76"/>
      <c r="I1644" s="102" t="str">
        <f>IF(OR(E1624="Postponed, see Future Events for info",E1644&lt;&gt;""), "", "Information needed")</f>
        <v>Information needed</v>
      </c>
      <c r="J1644" s="81"/>
      <c r="L1644" s="76"/>
      <c r="M1644" s="476" t="s">
        <v>342</v>
      </c>
      <c r="N1644" s="76"/>
    </row>
    <row r="1645" spans="2:14" ht="13.5" thickBot="1" x14ac:dyDescent="0.25">
      <c r="B1645" s="77"/>
      <c r="C1645" s="416" t="s">
        <v>345</v>
      </c>
      <c r="D1645" s="416"/>
      <c r="E1645" s="400"/>
      <c r="F1645" s="76"/>
      <c r="H1645" s="76"/>
      <c r="I1645" s="102" t="str">
        <f>IF(OR(E1624="Cancelled",E1624="Postponed, see Future Events for info",E1645&lt;&gt;""), "", "Information needed")</f>
        <v>Information needed</v>
      </c>
      <c r="J1645" s="85"/>
      <c r="L1645" s="76"/>
      <c r="M1645" s="476"/>
      <c r="N1645" s="76"/>
    </row>
    <row r="1646" spans="2:14" ht="13.5" thickBot="1" x14ac:dyDescent="0.25">
      <c r="B1646" s="77"/>
      <c r="C1646" s="416"/>
      <c r="D1646" s="416"/>
      <c r="E1646" s="402"/>
      <c r="F1646" s="84"/>
      <c r="G1646" s="208"/>
      <c r="H1646" s="84"/>
      <c r="I1646" s="102"/>
      <c r="J1646" s="81"/>
      <c r="L1646" s="76"/>
      <c r="M1646" s="476"/>
      <c r="N1646" s="76"/>
    </row>
    <row r="1647" spans="2:14" x14ac:dyDescent="0.2">
      <c r="B1647" s="77"/>
      <c r="C1647" s="416" t="s">
        <v>122</v>
      </c>
      <c r="D1647" s="416"/>
      <c r="E1647" s="407"/>
      <c r="F1647" s="76"/>
      <c r="H1647" s="76"/>
      <c r="I1647" s="102" t="str">
        <f>IF(OR(E1624="Postponed, see Future Events for info",E1647&lt;&gt;""), "", "Information needed")</f>
        <v>Information needed</v>
      </c>
      <c r="J1647" s="81"/>
      <c r="L1647" s="76"/>
      <c r="M1647" s="476"/>
      <c r="N1647" s="76"/>
    </row>
    <row r="1648" spans="2:14" ht="13.5" thickBot="1" x14ac:dyDescent="0.25">
      <c r="B1648" s="77"/>
      <c r="C1648" s="83" t="str">
        <f>IF(E1647&lt;&gt;"Yes","","Was the contract reviewed by the RSC Legal team?")</f>
        <v/>
      </c>
      <c r="D1648" s="83"/>
      <c r="E1648" s="242"/>
      <c r="F1648" s="76"/>
      <c r="H1648" s="76"/>
      <c r="I1648" s="102" t="str">
        <f>IF(AND(C1648&lt;&gt;"",E1648=""), "Information needed","")</f>
        <v/>
      </c>
      <c r="J1648" s="81"/>
      <c r="L1648" s="76"/>
      <c r="M1648" s="476"/>
      <c r="N1648" s="76"/>
    </row>
    <row r="1649" spans="1:14" ht="13.5" thickBot="1" x14ac:dyDescent="0.25">
      <c r="B1649" s="77"/>
      <c r="C1649" s="76"/>
      <c r="D1649" s="76"/>
      <c r="E1649" s="402"/>
      <c r="F1649" s="76"/>
      <c r="H1649" s="76"/>
      <c r="I1649" s="102"/>
      <c r="J1649" s="81"/>
      <c r="L1649" s="76"/>
      <c r="M1649" s="476"/>
      <c r="N1649" s="76"/>
    </row>
    <row r="1650" spans="1:14" ht="13.5" thickBot="1" x14ac:dyDescent="0.25">
      <c r="B1650" s="77"/>
      <c r="C1650" s="416" t="s">
        <v>123</v>
      </c>
      <c r="D1650" s="416"/>
      <c r="E1650" s="401"/>
      <c r="F1650" s="76"/>
      <c r="H1650" s="76"/>
      <c r="I1650" s="102" t="str">
        <f t="shared" ref="I1650" si="274">IF(OR($E$1624="Cancelled",$E$1624="Postponed, see Future Events for info",E1650&lt;&gt;""), "", "Information needed")</f>
        <v>Information needed</v>
      </c>
      <c r="J1650" s="81"/>
      <c r="L1650" s="76"/>
      <c r="M1650" s="476"/>
      <c r="N1650" s="76"/>
    </row>
    <row r="1651" spans="1:14" ht="13.5" thickBot="1" x14ac:dyDescent="0.25">
      <c r="B1651" s="77"/>
      <c r="C1651" s="82"/>
      <c r="D1651" s="82"/>
      <c r="E1651" s="402"/>
      <c r="F1651" s="76"/>
      <c r="H1651" s="76"/>
      <c r="I1651" s="102"/>
      <c r="J1651" s="81"/>
      <c r="L1651" s="76"/>
      <c r="M1651" s="476"/>
      <c r="N1651" s="76"/>
    </row>
    <row r="1652" spans="1:14" x14ac:dyDescent="0.2">
      <c r="B1652" s="77"/>
      <c r="C1652" s="416" t="s">
        <v>126</v>
      </c>
      <c r="D1652" s="416"/>
      <c r="E1652" s="398"/>
      <c r="F1652" s="76"/>
      <c r="H1652" s="76"/>
      <c r="I1652" s="102" t="str">
        <f t="shared" ref="I1652" si="275">IF(OR($E$1624="Cancelled",$E$1624="Postponed, see Future Events for info",E1652&lt;&gt;""), "", "Information needed")</f>
        <v>Information needed</v>
      </c>
      <c r="J1652" s="81"/>
      <c r="L1652" s="76"/>
      <c r="M1652" s="181"/>
      <c r="N1652" s="76"/>
    </row>
    <row r="1653" spans="1:14" ht="24" customHeight="1" thickBot="1" x14ac:dyDescent="0.25">
      <c r="B1653" s="77"/>
      <c r="C1653" s="83" t="str">
        <f>IF(E1652&lt;&gt;"Yes","","Please provide details.")</f>
        <v/>
      </c>
      <c r="D1653" s="83"/>
      <c r="E1653" s="243"/>
      <c r="F1653" s="76"/>
      <c r="H1653" s="76"/>
      <c r="I1653" s="102" t="str">
        <f>IF(AND(C1653&lt;&gt;"",E1653=""),"Information needed","")</f>
        <v/>
      </c>
      <c r="J1653" s="81"/>
      <c r="L1653" s="76"/>
      <c r="M1653" s="152" t="s">
        <v>141</v>
      </c>
      <c r="N1653" s="76"/>
    </row>
    <row r="1654" spans="1:14" x14ac:dyDescent="0.2">
      <c r="B1654" s="77"/>
      <c r="C1654" s="78"/>
      <c r="D1654" s="78"/>
      <c r="E1654" s="397"/>
      <c r="F1654" s="76"/>
      <c r="H1654" s="76"/>
      <c r="I1654" s="102"/>
      <c r="J1654" s="81"/>
      <c r="L1654" s="76"/>
      <c r="M1654" s="76"/>
      <c r="N1654" s="76"/>
    </row>
    <row r="1655" spans="1:14" ht="18" x14ac:dyDescent="0.2">
      <c r="B1655" s="77"/>
      <c r="C1655" s="240" t="s">
        <v>63</v>
      </c>
      <c r="D1655" s="240"/>
      <c r="E1655" s="240"/>
      <c r="F1655" s="78"/>
      <c r="G1655" s="70"/>
      <c r="H1655" s="78"/>
      <c r="I1655" s="102"/>
      <c r="J1655" s="89"/>
      <c r="L1655" s="87"/>
      <c r="M1655" s="240" t="s">
        <v>63</v>
      </c>
      <c r="N1655" s="87"/>
    </row>
    <row r="1656" spans="1:14" ht="13.5" customHeight="1" thickBot="1" x14ac:dyDescent="0.25">
      <c r="B1656" s="77"/>
      <c r="C1656" s="76"/>
      <c r="D1656" s="76"/>
      <c r="E1656" s="408"/>
      <c r="F1656" s="76"/>
      <c r="H1656" s="76"/>
      <c r="I1656" s="102"/>
      <c r="J1656" s="81"/>
      <c r="L1656" s="76"/>
      <c r="M1656" s="476" t="s">
        <v>467</v>
      </c>
      <c r="N1656" s="76"/>
    </row>
    <row r="1657" spans="1:14" x14ac:dyDescent="0.2">
      <c r="B1657" s="77"/>
      <c r="C1657" s="78" t="s">
        <v>71</v>
      </c>
      <c r="D1657" s="78"/>
      <c r="E1657" s="409"/>
      <c r="F1657" s="76"/>
      <c r="H1657" s="76"/>
      <c r="I1657" s="102" t="str">
        <f t="shared" ref="I1657" si="276">IF(OR($E$1624="Cancelled",$E$1624="Postponed, see Future Events for info",E1657&lt;&gt;""), "", "Information needed")</f>
        <v>Information needed</v>
      </c>
      <c r="J1657" s="81"/>
      <c r="L1657" s="76"/>
      <c r="M1657" s="476"/>
      <c r="N1657" s="76"/>
    </row>
    <row r="1658" spans="1:14" ht="13.5" thickBot="1" x14ac:dyDescent="0.25">
      <c r="A1658" s="340"/>
      <c r="B1658" s="77"/>
      <c r="C1658" s="418" t="str">
        <f>IF(E1657&lt;&gt;"Red","","Did you submit a declaration form for your red risk assessment?")</f>
        <v/>
      </c>
      <c r="D1658" s="83"/>
      <c r="E1658" s="243"/>
      <c r="F1658" s="76"/>
      <c r="H1658" s="76"/>
      <c r="I1658" s="102" t="str">
        <f>IF(AND(C1658&lt;&gt;"",E1658=""), "Information needed","")</f>
        <v/>
      </c>
      <c r="J1658" s="81"/>
      <c r="K1658" s="340"/>
      <c r="L1658" s="76"/>
      <c r="M1658" s="476"/>
      <c r="N1658" s="76"/>
    </row>
    <row r="1659" spans="1:14" ht="13.5" thickBot="1" x14ac:dyDescent="0.25">
      <c r="B1659" s="77"/>
      <c r="C1659" s="78"/>
      <c r="D1659" s="78"/>
      <c r="E1659" s="397"/>
      <c r="F1659" s="76"/>
      <c r="H1659" s="76"/>
      <c r="I1659" s="102"/>
      <c r="J1659" s="81"/>
      <c r="L1659" s="76"/>
      <c r="M1659" s="476"/>
      <c r="N1659" s="76"/>
    </row>
    <row r="1660" spans="1:14" x14ac:dyDescent="0.2">
      <c r="B1660" s="77"/>
      <c r="C1660" s="78" t="s">
        <v>255</v>
      </c>
      <c r="D1660" s="78"/>
      <c r="E1660" s="410"/>
      <c r="F1660" s="76"/>
      <c r="H1660" s="76"/>
      <c r="I1660" s="102" t="str">
        <f t="shared" ref="I1660" si="277">IF(OR($E$1624="Cancelled",$E$1624="Postponed, see Future Events for info",E1660&lt;&gt;""), "", "Information needed")</f>
        <v>Information needed</v>
      </c>
      <c r="J1660" s="81"/>
      <c r="L1660" s="76"/>
      <c r="M1660" s="476"/>
      <c r="N1660" s="88"/>
    </row>
    <row r="1661" spans="1:14" ht="13.5" thickBot="1" x14ac:dyDescent="0.25">
      <c r="B1661" s="77"/>
      <c r="C1661" s="419" t="str">
        <f>IF(E1660&lt;&gt;"Yes","","Did your event comply with Rule 8.3 of the member network rules?")</f>
        <v/>
      </c>
      <c r="D1661" s="83"/>
      <c r="E1661" s="243"/>
      <c r="F1661" s="76"/>
      <c r="H1661" s="76"/>
      <c r="I1661" s="102" t="str">
        <f>IF(AND(C1661&lt;&gt;"",E1661=""), "Information needed","")</f>
        <v/>
      </c>
      <c r="J1661" s="81"/>
      <c r="L1661" s="76"/>
      <c r="M1661" s="476"/>
      <c r="N1661" s="88"/>
    </row>
    <row r="1662" spans="1:14" ht="13.5" thickBot="1" x14ac:dyDescent="0.25">
      <c r="B1662" s="77"/>
      <c r="C1662" s="83"/>
      <c r="D1662" s="83"/>
      <c r="E1662" s="411"/>
      <c r="F1662" s="76"/>
      <c r="H1662" s="76"/>
      <c r="I1662" s="102"/>
      <c r="J1662" s="81"/>
      <c r="L1662" s="76"/>
      <c r="M1662" s="476"/>
      <c r="N1662" s="88"/>
    </row>
    <row r="1663" spans="1:14" ht="33" customHeight="1" thickBot="1" x14ac:dyDescent="0.25">
      <c r="B1663" s="77"/>
      <c r="C1663" s="100" t="s">
        <v>197</v>
      </c>
      <c r="D1663" s="100"/>
      <c r="E1663" s="241"/>
      <c r="F1663" s="76"/>
      <c r="H1663" s="76"/>
      <c r="I1663" s="106" t="str">
        <f>IF(OR($E$1624="Cancelled",$E$1624="Postponed, see Future Events for info",E1663&lt;&gt;""), "", "Optional")</f>
        <v>Optional</v>
      </c>
      <c r="J1663" s="81"/>
      <c r="L1663" s="76"/>
      <c r="M1663" s="152" t="s">
        <v>254</v>
      </c>
      <c r="N1663" s="88"/>
    </row>
    <row r="1664" spans="1:14" x14ac:dyDescent="0.2">
      <c r="B1664" s="77"/>
      <c r="C1664" s="76"/>
      <c r="D1664" s="76"/>
      <c r="E1664" s="411"/>
      <c r="F1664" s="76"/>
      <c r="H1664" s="76"/>
      <c r="I1664" s="102"/>
      <c r="J1664" s="81"/>
      <c r="L1664" s="76"/>
      <c r="M1664" s="99"/>
      <c r="N1664" s="76"/>
    </row>
    <row r="1665" spans="2:14" ht="18" x14ac:dyDescent="0.25">
      <c r="B1665" s="77"/>
      <c r="C1665" s="238" t="s">
        <v>72</v>
      </c>
      <c r="D1665" s="238"/>
      <c r="E1665" s="238"/>
      <c r="F1665" s="76"/>
      <c r="H1665" s="76"/>
      <c r="I1665" s="102"/>
      <c r="J1665" s="81"/>
      <c r="L1665" s="76"/>
      <c r="M1665" s="240" t="s">
        <v>72</v>
      </c>
      <c r="N1665" s="76"/>
    </row>
    <row r="1666" spans="2:14" x14ac:dyDescent="0.2">
      <c r="B1666" s="77"/>
      <c r="C1666" s="78"/>
      <c r="D1666" s="78"/>
      <c r="E1666" s="397"/>
      <c r="F1666" s="76"/>
      <c r="H1666" s="76"/>
      <c r="I1666" s="102"/>
      <c r="J1666" s="81"/>
      <c r="L1666" s="76"/>
      <c r="M1666" s="476" t="s">
        <v>243</v>
      </c>
      <c r="N1666" s="76"/>
    </row>
    <row r="1667" spans="2:14" ht="13.5" thickBot="1" x14ac:dyDescent="0.25">
      <c r="B1667" s="77"/>
      <c r="C1667" s="78" t="s">
        <v>388</v>
      </c>
      <c r="D1667" s="78"/>
      <c r="E1667" s="397"/>
      <c r="F1667" s="76"/>
      <c r="H1667" s="76"/>
      <c r="I1667" s="102"/>
      <c r="J1667" s="81"/>
      <c r="L1667" s="76"/>
      <c r="M1667" s="476"/>
      <c r="N1667" s="76"/>
    </row>
    <row r="1668" spans="2:14" x14ac:dyDescent="0.2">
      <c r="B1668" s="77"/>
      <c r="C1668" s="153" t="s">
        <v>77</v>
      </c>
      <c r="D1668" s="153"/>
      <c r="E1668" s="398"/>
      <c r="F1668" s="76"/>
      <c r="H1668" s="76"/>
      <c r="I1668" s="102" t="str">
        <f t="shared" ref="I1668:I1671" si="278">IF(OR($E$1624="Cancelled",$E$1624="Postponed, see Future Events for info",E1668&lt;&gt;""), "", "Information needed")</f>
        <v>Information needed</v>
      </c>
      <c r="J1668" s="81"/>
      <c r="L1668" s="76"/>
      <c r="M1668" s="476"/>
      <c r="N1668" s="76"/>
    </row>
    <row r="1669" spans="2:14" x14ac:dyDescent="0.2">
      <c r="B1669" s="77"/>
      <c r="C1669" s="153" t="s">
        <v>78</v>
      </c>
      <c r="D1669" s="153"/>
      <c r="E1669" s="412"/>
      <c r="F1669" s="76"/>
      <c r="H1669" s="76"/>
      <c r="I1669" s="102" t="str">
        <f t="shared" si="278"/>
        <v>Information needed</v>
      </c>
      <c r="J1669" s="81"/>
      <c r="L1669" s="76"/>
      <c r="M1669" s="476"/>
      <c r="N1669" s="76"/>
    </row>
    <row r="1670" spans="2:14" x14ac:dyDescent="0.2">
      <c r="B1670" s="77"/>
      <c r="C1670" s="153" t="s">
        <v>80</v>
      </c>
      <c r="D1670" s="153"/>
      <c r="E1670" s="399"/>
      <c r="F1670" s="76"/>
      <c r="H1670" s="76"/>
      <c r="I1670" s="102" t="str">
        <f t="shared" si="278"/>
        <v>Information needed</v>
      </c>
      <c r="J1670" s="81"/>
      <c r="L1670" s="76"/>
      <c r="M1670" s="476"/>
      <c r="N1670" s="76"/>
    </row>
    <row r="1671" spans="2:14" ht="13.5" thickBot="1" x14ac:dyDescent="0.25">
      <c r="B1671" s="77"/>
      <c r="C1671" s="153" t="s">
        <v>79</v>
      </c>
      <c r="D1671" s="153"/>
      <c r="E1671" s="400"/>
      <c r="F1671" s="76"/>
      <c r="H1671" s="76"/>
      <c r="I1671" s="102" t="str">
        <f t="shared" si="278"/>
        <v>Information needed</v>
      </c>
      <c r="J1671" s="81"/>
      <c r="L1671" s="76"/>
      <c r="M1671" s="476"/>
      <c r="N1671" s="76"/>
    </row>
    <row r="1672" spans="2:14" ht="13.5" thickBot="1" x14ac:dyDescent="0.25">
      <c r="B1672" s="77"/>
      <c r="C1672" s="79"/>
      <c r="D1672" s="79"/>
      <c r="E1672" s="397"/>
      <c r="F1672" s="76"/>
      <c r="H1672" s="76"/>
      <c r="I1672" s="102"/>
      <c r="J1672" s="81"/>
      <c r="L1672" s="76"/>
      <c r="M1672" s="476"/>
      <c r="N1672" s="76"/>
    </row>
    <row r="1673" spans="2:14" x14ac:dyDescent="0.2">
      <c r="B1673" s="77"/>
      <c r="C1673" s="101" t="s">
        <v>73</v>
      </c>
      <c r="D1673" s="101"/>
      <c r="E1673" s="398"/>
      <c r="F1673" s="76"/>
      <c r="H1673" s="76"/>
      <c r="I1673" s="102" t="str">
        <f>IF(OR($E$1624="Cancelled",$E$1624="Postponed, see Future Events for info",E1673&lt;&gt;""), "", "Information needed")</f>
        <v>Information needed</v>
      </c>
      <c r="J1673" s="81"/>
      <c r="L1673" s="76"/>
      <c r="M1673" s="476"/>
      <c r="N1673" s="76"/>
    </row>
    <row r="1674" spans="2:14" ht="63.75" customHeight="1" thickBot="1" x14ac:dyDescent="0.25">
      <c r="B1674" s="77"/>
      <c r="C1674" s="83" t="str">
        <f>IF(E1673&lt;&gt;"Yes","","Please provide details here")</f>
        <v/>
      </c>
      <c r="D1674" s="83"/>
      <c r="E1674" s="242"/>
      <c r="F1674" s="130"/>
      <c r="G1674" s="127"/>
      <c r="H1674" s="130"/>
      <c r="I1674" s="102" t="str">
        <f>IF(AND(C1674&lt;&gt;"",E1674=""), "Information needed","")</f>
        <v/>
      </c>
      <c r="J1674" s="150"/>
      <c r="L1674" s="76"/>
      <c r="M1674" s="476"/>
      <c r="N1674" s="76"/>
    </row>
    <row r="1675" spans="2:14" ht="13.5" thickBot="1" x14ac:dyDescent="0.25">
      <c r="B1675" s="77"/>
      <c r="C1675" s="78"/>
      <c r="D1675" s="78"/>
      <c r="E1675" s="378"/>
      <c r="F1675" s="76"/>
      <c r="H1675" s="76"/>
      <c r="I1675" s="102"/>
      <c r="J1675" s="81"/>
      <c r="L1675" s="76"/>
      <c r="M1675" s="476"/>
      <c r="N1675" s="76"/>
    </row>
    <row r="1676" spans="2:14" ht="57.75" customHeight="1" thickBot="1" x14ac:dyDescent="0.25">
      <c r="B1676" s="77"/>
      <c r="C1676" s="100" t="s">
        <v>83</v>
      </c>
      <c r="D1676" s="100"/>
      <c r="E1676" s="241"/>
      <c r="F1676" s="76"/>
      <c r="H1676" s="76"/>
      <c r="I1676" s="106" t="str">
        <f>IF(OR($E$1624="Cancelled",$E$1624="Postponed, see Future Events for info",E1676&lt;&gt;""), "", "Optional")</f>
        <v>Optional</v>
      </c>
      <c r="J1676" s="81"/>
      <c r="L1676" s="76"/>
      <c r="M1676" s="152" t="s">
        <v>118</v>
      </c>
      <c r="N1676" s="76"/>
    </row>
    <row r="1677" spans="2:14" x14ac:dyDescent="0.2">
      <c r="B1677" s="77"/>
      <c r="C1677" s="78"/>
      <c r="D1677" s="78"/>
      <c r="E1677" s="397"/>
      <c r="F1677" s="76"/>
      <c r="H1677" s="76"/>
      <c r="I1677" s="102"/>
      <c r="J1677" s="81"/>
      <c r="L1677" s="76"/>
      <c r="M1677" s="78"/>
      <c r="N1677" s="76"/>
    </row>
    <row r="1678" spans="2:14" ht="13.5" thickBot="1" x14ac:dyDescent="0.25">
      <c r="C1678" s="71"/>
      <c r="D1678" s="95"/>
      <c r="I1678" s="105"/>
      <c r="J1678" s="92"/>
      <c r="M1678" s="71"/>
    </row>
    <row r="1679" spans="2:14" s="172" customFormat="1" ht="21.75" customHeight="1" thickBot="1" x14ac:dyDescent="0.25">
      <c r="C1679" s="166" t="s">
        <v>420</v>
      </c>
      <c r="D1679" s="247"/>
      <c r="E1679" s="414" t="s">
        <v>445</v>
      </c>
      <c r="I1679" s="170"/>
      <c r="M1679" s="166" t="s">
        <v>271</v>
      </c>
    </row>
    <row r="1680" spans="2:14" x14ac:dyDescent="0.2">
      <c r="C1680" s="96"/>
      <c r="D1680" s="96"/>
      <c r="M1680" s="96"/>
    </row>
    <row r="1682" spans="1:11" x14ac:dyDescent="0.2">
      <c r="A1682" s="128">
        <v>26</v>
      </c>
      <c r="K1682" s="128">
        <v>26</v>
      </c>
    </row>
  </sheetData>
  <sheetProtection algorithmName="SHA-512" hashValue="a1J/VoJA5lxIBAPU9X+02ReP0rXMR0Oe0zHZ0W/8eV0YoroPNIc/skG3X+ezbqWuTJfJbq+f1owDp+ia/dcbNg==" saltValue="QlDHOVZm0g2Qp2N36fF90g==" spinCount="100000" sheet="1" selectLockedCells="1"/>
  <mergeCells count="176">
    <mergeCell ref="M86:M90"/>
    <mergeCell ref="C3:M3"/>
    <mergeCell ref="M11:M17"/>
    <mergeCell ref="M26:M31"/>
    <mergeCell ref="M35:M42"/>
    <mergeCell ref="M47:M53"/>
    <mergeCell ref="M78:M84"/>
    <mergeCell ref="M57:M66"/>
    <mergeCell ref="M24:M25"/>
    <mergeCell ref="M19:M23"/>
    <mergeCell ref="M489:M493"/>
    <mergeCell ref="M295:M300"/>
    <mergeCell ref="M304:M311"/>
    <mergeCell ref="M316:M322"/>
    <mergeCell ref="M326:M335"/>
    <mergeCell ref="M347:M353"/>
    <mergeCell ref="M362:M367"/>
    <mergeCell ref="M371:M378"/>
    <mergeCell ref="M383:M389"/>
    <mergeCell ref="M393:M402"/>
    <mergeCell ref="M414:M420"/>
    <mergeCell ref="M429:M434"/>
    <mergeCell ref="M438:M445"/>
    <mergeCell ref="M450:M456"/>
    <mergeCell ref="M460:M469"/>
    <mergeCell ref="M481:M487"/>
    <mergeCell ref="M422:M426"/>
    <mergeCell ref="M427:M428"/>
    <mergeCell ref="M891:M895"/>
    <mergeCell ref="M697:M702"/>
    <mergeCell ref="M706:M713"/>
    <mergeCell ref="M718:M724"/>
    <mergeCell ref="M728:M737"/>
    <mergeCell ref="M749:M755"/>
    <mergeCell ref="M764:M769"/>
    <mergeCell ref="M773:M780"/>
    <mergeCell ref="M785:M791"/>
    <mergeCell ref="M795:M804"/>
    <mergeCell ref="M816:M822"/>
    <mergeCell ref="M831:M836"/>
    <mergeCell ref="M840:M847"/>
    <mergeCell ref="M852:M858"/>
    <mergeCell ref="M862:M871"/>
    <mergeCell ref="M883:M889"/>
    <mergeCell ref="M824:M828"/>
    <mergeCell ref="M829:M830"/>
    <mergeCell ref="M1293:M1297"/>
    <mergeCell ref="M1099:M1104"/>
    <mergeCell ref="M1108:M1115"/>
    <mergeCell ref="M1120:M1126"/>
    <mergeCell ref="M1130:M1139"/>
    <mergeCell ref="M1151:M1157"/>
    <mergeCell ref="M1166:M1171"/>
    <mergeCell ref="M1175:M1182"/>
    <mergeCell ref="M1187:M1193"/>
    <mergeCell ref="M1197:M1206"/>
    <mergeCell ref="M1218:M1224"/>
    <mergeCell ref="M1233:M1238"/>
    <mergeCell ref="M1242:M1249"/>
    <mergeCell ref="M1254:M1260"/>
    <mergeCell ref="M1264:M1273"/>
    <mergeCell ref="M1285:M1291"/>
    <mergeCell ref="M1226:M1230"/>
    <mergeCell ref="M1231:M1232"/>
    <mergeCell ref="M1599:M1608"/>
    <mergeCell ref="M1620:M1626"/>
    <mergeCell ref="M1635:M1640"/>
    <mergeCell ref="M1644:M1651"/>
    <mergeCell ref="M1656:M1662"/>
    <mergeCell ref="M1666:M1675"/>
    <mergeCell ref="M1501:M1506"/>
    <mergeCell ref="M1510:M1517"/>
    <mergeCell ref="M1522:M1528"/>
    <mergeCell ref="M1532:M1541"/>
    <mergeCell ref="M1553:M1559"/>
    <mergeCell ref="M1568:M1573"/>
    <mergeCell ref="M1577:M1584"/>
    <mergeCell ref="M1628:M1632"/>
    <mergeCell ref="M1633:M1634"/>
    <mergeCell ref="M1589:M1595"/>
    <mergeCell ref="M91:M92"/>
    <mergeCell ref="M154:M158"/>
    <mergeCell ref="M159:M160"/>
    <mergeCell ref="M221:M225"/>
    <mergeCell ref="M226:M227"/>
    <mergeCell ref="M288:M292"/>
    <mergeCell ref="M293:M294"/>
    <mergeCell ref="M355:M359"/>
    <mergeCell ref="M360:M361"/>
    <mergeCell ref="M192:M201"/>
    <mergeCell ref="M213:M219"/>
    <mergeCell ref="M228:M233"/>
    <mergeCell ref="M237:M244"/>
    <mergeCell ref="M249:M255"/>
    <mergeCell ref="M259:M268"/>
    <mergeCell ref="M280:M286"/>
    <mergeCell ref="M93:M98"/>
    <mergeCell ref="M102:M109"/>
    <mergeCell ref="M114:M120"/>
    <mergeCell ref="M125:M134"/>
    <mergeCell ref="M146:M152"/>
    <mergeCell ref="M161:M166"/>
    <mergeCell ref="M170:M177"/>
    <mergeCell ref="M182:M188"/>
    <mergeCell ref="M494:M495"/>
    <mergeCell ref="M556:M560"/>
    <mergeCell ref="M561:M562"/>
    <mergeCell ref="M623:M627"/>
    <mergeCell ref="M628:M629"/>
    <mergeCell ref="M690:M694"/>
    <mergeCell ref="M695:M696"/>
    <mergeCell ref="M757:M761"/>
    <mergeCell ref="M762:M763"/>
    <mergeCell ref="M594:M603"/>
    <mergeCell ref="M615:M621"/>
    <mergeCell ref="M630:M635"/>
    <mergeCell ref="M639:M646"/>
    <mergeCell ref="M651:M657"/>
    <mergeCell ref="M661:M670"/>
    <mergeCell ref="M682:M688"/>
    <mergeCell ref="M496:M501"/>
    <mergeCell ref="M505:M512"/>
    <mergeCell ref="M517:M523"/>
    <mergeCell ref="M527:M536"/>
    <mergeCell ref="M548:M554"/>
    <mergeCell ref="M563:M568"/>
    <mergeCell ref="M572:M579"/>
    <mergeCell ref="M584:M590"/>
    <mergeCell ref="M896:M897"/>
    <mergeCell ref="M958:M962"/>
    <mergeCell ref="M963:M964"/>
    <mergeCell ref="M1025:M1029"/>
    <mergeCell ref="M1030:M1031"/>
    <mergeCell ref="M1092:M1096"/>
    <mergeCell ref="M1097:M1098"/>
    <mergeCell ref="M1159:M1163"/>
    <mergeCell ref="M1164:M1165"/>
    <mergeCell ref="M996:M1005"/>
    <mergeCell ref="M1017:M1023"/>
    <mergeCell ref="M1032:M1037"/>
    <mergeCell ref="M1041:M1048"/>
    <mergeCell ref="M1053:M1059"/>
    <mergeCell ref="M1063:M1072"/>
    <mergeCell ref="M1084:M1090"/>
    <mergeCell ref="M898:M903"/>
    <mergeCell ref="M907:M914"/>
    <mergeCell ref="M919:M925"/>
    <mergeCell ref="M929:M938"/>
    <mergeCell ref="M950:M956"/>
    <mergeCell ref="M965:M970"/>
    <mergeCell ref="M974:M981"/>
    <mergeCell ref="M986:M992"/>
    <mergeCell ref="M1298:M1299"/>
    <mergeCell ref="M1360:M1364"/>
    <mergeCell ref="M1365:M1366"/>
    <mergeCell ref="M1427:M1431"/>
    <mergeCell ref="M1432:M1433"/>
    <mergeCell ref="M1494:M1498"/>
    <mergeCell ref="M1499:M1500"/>
    <mergeCell ref="M1561:M1565"/>
    <mergeCell ref="M1566:M1567"/>
    <mergeCell ref="M1398:M1407"/>
    <mergeCell ref="M1419:M1425"/>
    <mergeCell ref="M1434:M1439"/>
    <mergeCell ref="M1443:M1450"/>
    <mergeCell ref="M1455:M1461"/>
    <mergeCell ref="M1465:M1474"/>
    <mergeCell ref="M1486:M1492"/>
    <mergeCell ref="M1300:M1305"/>
    <mergeCell ref="M1309:M1316"/>
    <mergeCell ref="M1321:M1327"/>
    <mergeCell ref="M1331:M1340"/>
    <mergeCell ref="M1352:M1358"/>
    <mergeCell ref="M1367:M1372"/>
    <mergeCell ref="M1376:M1383"/>
    <mergeCell ref="M1388:M1394"/>
  </mergeCells>
  <conditionalFormatting sqref="E39">
    <cfRule type="containsText" dxfId="429" priority="591" operator="containsText" text="No">
      <formula>NOT(ISERROR(SEARCH("No",E39)))</formula>
    </cfRule>
    <cfRule type="expression" dxfId="428" priority="596">
      <formula>E38&lt;&gt;"Yes"</formula>
    </cfRule>
  </conditionalFormatting>
  <conditionalFormatting sqref="E44">
    <cfRule type="expression" dxfId="427" priority="595">
      <formula>E43&lt;&gt;"Yes"</formula>
    </cfRule>
  </conditionalFormatting>
  <conditionalFormatting sqref="E49">
    <cfRule type="expression" dxfId="426" priority="593">
      <formula>E$49="No"</formula>
    </cfRule>
    <cfRule type="expression" dxfId="425" priority="594">
      <formula>E48&lt;&gt;"Red"</formula>
    </cfRule>
  </conditionalFormatting>
  <conditionalFormatting sqref="E52">
    <cfRule type="containsText" dxfId="424" priority="590" operator="containsText" text="No">
      <formula>NOT(ISERROR(SEARCH("No",E52)))</formula>
    </cfRule>
    <cfRule type="expression" dxfId="423" priority="592">
      <formula>E51&lt;&gt;"Yes"</formula>
    </cfRule>
  </conditionalFormatting>
  <conditionalFormatting sqref="E65">
    <cfRule type="expression" dxfId="422" priority="597">
      <formula>E64&lt;&gt;"Yes"</formula>
    </cfRule>
  </conditionalFormatting>
  <conditionalFormatting sqref="E18">
    <cfRule type="expression" dxfId="421" priority="598">
      <formula>E17&lt;&gt;"Yes"</formula>
    </cfRule>
  </conditionalFormatting>
  <conditionalFormatting sqref="E1661">
    <cfRule type="containsText" dxfId="420" priority="171" operator="containsText" text="No">
      <formula>NOT(ISERROR(SEARCH("No",E1661)))</formula>
    </cfRule>
    <cfRule type="expression" dxfId="419" priority="173">
      <formula>E1660&lt;&gt;"Yes"</formula>
    </cfRule>
  </conditionalFormatting>
  <conditionalFormatting sqref="E119">
    <cfRule type="containsText" dxfId="418" priority="355" operator="containsText" text="No">
      <formula>NOT(ISERROR(SEARCH("No",E119)))</formula>
    </cfRule>
    <cfRule type="expression" dxfId="417" priority="357">
      <formula>E118&lt;&gt;"Yes"</formula>
    </cfRule>
  </conditionalFormatting>
  <conditionalFormatting sqref="E133">
    <cfRule type="expression" dxfId="416" priority="362">
      <formula>E132&lt;&gt;"Yes"</formula>
    </cfRule>
  </conditionalFormatting>
  <conditionalFormatting sqref="E187">
    <cfRule type="containsText" dxfId="415" priority="347" operator="containsText" text="No">
      <formula>NOT(ISERROR(SEARCH("No",E187)))</formula>
    </cfRule>
    <cfRule type="expression" dxfId="414" priority="349">
      <formula>E186&lt;&gt;"Yes"</formula>
    </cfRule>
  </conditionalFormatting>
  <conditionalFormatting sqref="E200">
    <cfRule type="expression" dxfId="413" priority="354">
      <formula>E199&lt;&gt;"Yes"</formula>
    </cfRule>
  </conditionalFormatting>
  <conditionalFormatting sqref="E1205">
    <cfRule type="expression" dxfId="412" priority="234">
      <formula>E1204&lt;&gt;"Yes"</formula>
    </cfRule>
  </conditionalFormatting>
  <conditionalFormatting sqref="E254">
    <cfRule type="containsText" dxfId="411" priority="339" operator="containsText" text="No">
      <formula>NOT(ISERROR(SEARCH("No",E254)))</formula>
    </cfRule>
    <cfRule type="expression" dxfId="410" priority="341">
      <formula>E253&lt;&gt;"Yes"</formula>
    </cfRule>
  </conditionalFormatting>
  <conditionalFormatting sqref="E267">
    <cfRule type="expression" dxfId="409" priority="346">
      <formula>E266&lt;&gt;"Yes"</formula>
    </cfRule>
  </conditionalFormatting>
  <conditionalFormatting sqref="E321">
    <cfRule type="containsText" dxfId="408" priority="331" operator="containsText" text="No">
      <formula>NOT(ISERROR(SEARCH("No",E321)))</formula>
    </cfRule>
    <cfRule type="expression" dxfId="407" priority="333">
      <formula>E320&lt;&gt;"Yes"</formula>
    </cfRule>
  </conditionalFormatting>
  <conditionalFormatting sqref="E334">
    <cfRule type="expression" dxfId="406" priority="338">
      <formula>E333&lt;&gt;"Yes"</formula>
    </cfRule>
  </conditionalFormatting>
  <conditionalFormatting sqref="E388">
    <cfRule type="containsText" dxfId="405" priority="323" operator="containsText" text="No">
      <formula>NOT(ISERROR(SEARCH("No",E388)))</formula>
    </cfRule>
    <cfRule type="expression" dxfId="404" priority="325">
      <formula>E387&lt;&gt;"Yes"</formula>
    </cfRule>
  </conditionalFormatting>
  <conditionalFormatting sqref="E401">
    <cfRule type="expression" dxfId="403" priority="330">
      <formula>E400&lt;&gt;"Yes"</formula>
    </cfRule>
  </conditionalFormatting>
  <conditionalFormatting sqref="E455">
    <cfRule type="containsText" dxfId="402" priority="315" operator="containsText" text="No">
      <formula>NOT(ISERROR(SEARCH("No",E455)))</formula>
    </cfRule>
    <cfRule type="expression" dxfId="401" priority="317">
      <formula>E454&lt;&gt;"Yes"</formula>
    </cfRule>
  </conditionalFormatting>
  <conditionalFormatting sqref="E468">
    <cfRule type="expression" dxfId="400" priority="322">
      <formula>E467&lt;&gt;"Yes"</formula>
    </cfRule>
  </conditionalFormatting>
  <conditionalFormatting sqref="E522">
    <cfRule type="containsText" dxfId="399" priority="307" operator="containsText" text="No">
      <formula>NOT(ISERROR(SEARCH("No",E522)))</formula>
    </cfRule>
    <cfRule type="expression" dxfId="398" priority="309">
      <formula>E521&lt;&gt;"Yes"</formula>
    </cfRule>
  </conditionalFormatting>
  <conditionalFormatting sqref="E535">
    <cfRule type="expression" dxfId="397" priority="314">
      <formula>E534&lt;&gt;"Yes"</formula>
    </cfRule>
  </conditionalFormatting>
  <conditionalFormatting sqref="E589">
    <cfRule type="containsText" dxfId="396" priority="299" operator="containsText" text="No">
      <formula>NOT(ISERROR(SEARCH("No",E589)))</formula>
    </cfRule>
    <cfRule type="expression" dxfId="395" priority="301">
      <formula>E588&lt;&gt;"Yes"</formula>
    </cfRule>
  </conditionalFormatting>
  <conditionalFormatting sqref="E602">
    <cfRule type="expression" dxfId="394" priority="306">
      <formula>E601&lt;&gt;"Yes"</formula>
    </cfRule>
  </conditionalFormatting>
  <conditionalFormatting sqref="E656">
    <cfRule type="containsText" dxfId="393" priority="291" operator="containsText" text="No">
      <formula>NOT(ISERROR(SEARCH("No",E656)))</formula>
    </cfRule>
    <cfRule type="expression" dxfId="392" priority="293">
      <formula>E655&lt;&gt;"Yes"</formula>
    </cfRule>
  </conditionalFormatting>
  <conditionalFormatting sqref="E669">
    <cfRule type="expression" dxfId="391" priority="298">
      <formula>E668&lt;&gt;"Yes"</formula>
    </cfRule>
  </conditionalFormatting>
  <conditionalFormatting sqref="E723">
    <cfRule type="containsText" dxfId="390" priority="283" operator="containsText" text="No">
      <formula>NOT(ISERROR(SEARCH("No",E723)))</formula>
    </cfRule>
    <cfRule type="expression" dxfId="389" priority="285">
      <formula>E722&lt;&gt;"Yes"</formula>
    </cfRule>
  </conditionalFormatting>
  <conditionalFormatting sqref="E736">
    <cfRule type="expression" dxfId="388" priority="290">
      <formula>E735&lt;&gt;"Yes"</formula>
    </cfRule>
  </conditionalFormatting>
  <conditionalFormatting sqref="E1406">
    <cfRule type="expression" dxfId="387" priority="210">
      <formula>E1405&lt;&gt;"Yes"</formula>
    </cfRule>
  </conditionalFormatting>
  <conditionalFormatting sqref="E790">
    <cfRule type="containsText" dxfId="386" priority="275" operator="containsText" text="No">
      <formula>NOT(ISERROR(SEARCH("No",E790)))</formula>
    </cfRule>
    <cfRule type="expression" dxfId="385" priority="277">
      <formula>E789&lt;&gt;"Yes"</formula>
    </cfRule>
  </conditionalFormatting>
  <conditionalFormatting sqref="E803">
    <cfRule type="expression" dxfId="384" priority="282">
      <formula>E802&lt;&gt;"Yes"</formula>
    </cfRule>
  </conditionalFormatting>
  <conditionalFormatting sqref="E857">
    <cfRule type="containsText" dxfId="383" priority="267" operator="containsText" text="No">
      <formula>NOT(ISERROR(SEARCH("No",E857)))</formula>
    </cfRule>
    <cfRule type="expression" dxfId="382" priority="269">
      <formula>E856&lt;&gt;"Yes"</formula>
    </cfRule>
  </conditionalFormatting>
  <conditionalFormatting sqref="E870">
    <cfRule type="expression" dxfId="381" priority="274">
      <formula>E869&lt;&gt;"Yes"</formula>
    </cfRule>
  </conditionalFormatting>
  <conditionalFormatting sqref="E924">
    <cfRule type="containsText" dxfId="380" priority="259" operator="containsText" text="No">
      <formula>NOT(ISERROR(SEARCH("No",E924)))</formula>
    </cfRule>
    <cfRule type="expression" dxfId="379" priority="261">
      <formula>E923&lt;&gt;"Yes"</formula>
    </cfRule>
  </conditionalFormatting>
  <conditionalFormatting sqref="E937">
    <cfRule type="expression" dxfId="378" priority="266">
      <formula>E936&lt;&gt;"Yes"</formula>
    </cfRule>
  </conditionalFormatting>
  <conditionalFormatting sqref="E991">
    <cfRule type="containsText" dxfId="377" priority="251" operator="containsText" text="No">
      <formula>NOT(ISERROR(SEARCH("No",E991)))</formula>
    </cfRule>
    <cfRule type="expression" dxfId="376" priority="253">
      <formula>E990&lt;&gt;"Yes"</formula>
    </cfRule>
  </conditionalFormatting>
  <conditionalFormatting sqref="E1004">
    <cfRule type="expression" dxfId="375" priority="258">
      <formula>E1003&lt;&gt;"Yes"</formula>
    </cfRule>
  </conditionalFormatting>
  <conditionalFormatting sqref="E1058">
    <cfRule type="containsText" dxfId="374" priority="243" operator="containsText" text="No">
      <formula>NOT(ISERROR(SEARCH("No",E1058)))</formula>
    </cfRule>
    <cfRule type="expression" dxfId="373" priority="245">
      <formula>E1057&lt;&gt;"Yes"</formula>
    </cfRule>
  </conditionalFormatting>
  <conditionalFormatting sqref="E1071">
    <cfRule type="expression" dxfId="372" priority="250">
      <formula>E1070&lt;&gt;"Yes"</formula>
    </cfRule>
  </conditionalFormatting>
  <conditionalFormatting sqref="E1125">
    <cfRule type="containsText" dxfId="371" priority="235" operator="containsText" text="No">
      <formula>NOT(ISERROR(SEARCH("No",E1125)))</formula>
    </cfRule>
    <cfRule type="expression" dxfId="370" priority="237">
      <formula>E1124&lt;&gt;"Yes"</formula>
    </cfRule>
  </conditionalFormatting>
  <conditionalFormatting sqref="E1138">
    <cfRule type="expression" dxfId="369" priority="242">
      <formula>E1137&lt;&gt;"Yes"</formula>
    </cfRule>
  </conditionalFormatting>
  <conditionalFormatting sqref="E1192">
    <cfRule type="containsText" dxfId="368" priority="227" operator="containsText" text="No">
      <formula>NOT(ISERROR(SEARCH("No",E1192)))</formula>
    </cfRule>
    <cfRule type="expression" dxfId="367" priority="229">
      <formula>E1191&lt;&gt;"Yes"</formula>
    </cfRule>
  </conditionalFormatting>
  <conditionalFormatting sqref="E1259">
    <cfRule type="containsText" dxfId="366" priority="219" operator="containsText" text="No">
      <formula>NOT(ISERROR(SEARCH("No",E1259)))</formula>
    </cfRule>
    <cfRule type="expression" dxfId="365" priority="221">
      <formula>E1258&lt;&gt;"Yes"</formula>
    </cfRule>
  </conditionalFormatting>
  <conditionalFormatting sqref="E1272">
    <cfRule type="expression" dxfId="364" priority="226">
      <formula>E1271&lt;&gt;"Yes"</formula>
    </cfRule>
  </conditionalFormatting>
  <conditionalFormatting sqref="E1607">
    <cfRule type="expression" dxfId="363" priority="186">
      <formula>E1606&lt;&gt;"Yes"</formula>
    </cfRule>
  </conditionalFormatting>
  <conditionalFormatting sqref="E1326">
    <cfRule type="containsText" dxfId="362" priority="211" operator="containsText" text="No">
      <formula>NOT(ISERROR(SEARCH("No",E1326)))</formula>
    </cfRule>
    <cfRule type="expression" dxfId="361" priority="213">
      <formula>E1325&lt;&gt;"Yes"</formula>
    </cfRule>
  </conditionalFormatting>
  <conditionalFormatting sqref="E1339">
    <cfRule type="expression" dxfId="360" priority="218">
      <formula>E1338&lt;&gt;"Yes"</formula>
    </cfRule>
  </conditionalFormatting>
  <conditionalFormatting sqref="E1393">
    <cfRule type="containsText" dxfId="359" priority="203" operator="containsText" text="No">
      <formula>NOT(ISERROR(SEARCH("No",E1393)))</formula>
    </cfRule>
    <cfRule type="expression" dxfId="358" priority="205">
      <formula>E1392&lt;&gt;"Yes"</formula>
    </cfRule>
  </conditionalFormatting>
  <conditionalFormatting sqref="E1460">
    <cfRule type="containsText" dxfId="357" priority="195" operator="containsText" text="No">
      <formula>NOT(ISERROR(SEARCH("No",E1460)))</formula>
    </cfRule>
    <cfRule type="expression" dxfId="356" priority="197">
      <formula>E1459&lt;&gt;"Yes"</formula>
    </cfRule>
  </conditionalFormatting>
  <conditionalFormatting sqref="E1473">
    <cfRule type="expression" dxfId="355" priority="202">
      <formula>E1472&lt;&gt;"Yes"</formula>
    </cfRule>
  </conditionalFormatting>
  <conditionalFormatting sqref="E1527">
    <cfRule type="containsText" dxfId="354" priority="187" operator="containsText" text="No">
      <formula>NOT(ISERROR(SEARCH("No",E1527)))</formula>
    </cfRule>
    <cfRule type="expression" dxfId="353" priority="189">
      <formula>E1526&lt;&gt;"Yes"</formula>
    </cfRule>
  </conditionalFormatting>
  <conditionalFormatting sqref="E1540">
    <cfRule type="expression" dxfId="352" priority="194">
      <formula>E1539&lt;&gt;"Yes"</formula>
    </cfRule>
  </conditionalFormatting>
  <conditionalFormatting sqref="E1594">
    <cfRule type="containsText" dxfId="351" priority="179" operator="containsText" text="No">
      <formula>NOT(ISERROR(SEARCH("No",E1594)))</formula>
    </cfRule>
    <cfRule type="expression" dxfId="350" priority="181">
      <formula>E1593&lt;&gt;"Yes"</formula>
    </cfRule>
  </conditionalFormatting>
  <conditionalFormatting sqref="E1674">
    <cfRule type="expression" dxfId="349" priority="178">
      <formula>E1673&lt;&gt;"Yes"</formula>
    </cfRule>
  </conditionalFormatting>
  <conditionalFormatting sqref="E85">
    <cfRule type="expression" dxfId="348" priority="170">
      <formula>E84&lt;&gt;"Yes"</formula>
    </cfRule>
  </conditionalFormatting>
  <conditionalFormatting sqref="E153">
    <cfRule type="expression" dxfId="347" priority="169">
      <formula>E152&lt;&gt;"Yes"</formula>
    </cfRule>
  </conditionalFormatting>
  <conditionalFormatting sqref="E220">
    <cfRule type="expression" dxfId="346" priority="168">
      <formula>E219&lt;&gt;"Yes"</formula>
    </cfRule>
  </conditionalFormatting>
  <conditionalFormatting sqref="E287">
    <cfRule type="expression" dxfId="345" priority="167">
      <formula>E286&lt;&gt;"Yes"</formula>
    </cfRule>
  </conditionalFormatting>
  <conditionalFormatting sqref="E354">
    <cfRule type="expression" dxfId="344" priority="166">
      <formula>E353&lt;&gt;"Yes"</formula>
    </cfRule>
  </conditionalFormatting>
  <conditionalFormatting sqref="E421">
    <cfRule type="expression" dxfId="343" priority="165">
      <formula>E420&lt;&gt;"Yes"</formula>
    </cfRule>
  </conditionalFormatting>
  <conditionalFormatting sqref="E488">
    <cfRule type="expression" dxfId="342" priority="164">
      <formula>E487&lt;&gt;"Yes"</formula>
    </cfRule>
  </conditionalFormatting>
  <conditionalFormatting sqref="E555">
    <cfRule type="expression" dxfId="341" priority="163">
      <formula>E554&lt;&gt;"Yes"</formula>
    </cfRule>
  </conditionalFormatting>
  <conditionalFormatting sqref="E622">
    <cfRule type="expression" dxfId="340" priority="162">
      <formula>E621&lt;&gt;"Yes"</formula>
    </cfRule>
  </conditionalFormatting>
  <conditionalFormatting sqref="E689">
    <cfRule type="expression" dxfId="339" priority="161">
      <formula>E688&lt;&gt;"Yes"</formula>
    </cfRule>
  </conditionalFormatting>
  <conditionalFormatting sqref="E756">
    <cfRule type="expression" dxfId="338" priority="160">
      <formula>E755&lt;&gt;"Yes"</formula>
    </cfRule>
  </conditionalFormatting>
  <conditionalFormatting sqref="E823">
    <cfRule type="expression" dxfId="337" priority="159">
      <formula>E822&lt;&gt;"Yes"</formula>
    </cfRule>
  </conditionalFormatting>
  <conditionalFormatting sqref="E890">
    <cfRule type="expression" dxfId="336" priority="158">
      <formula>E889&lt;&gt;"Yes"</formula>
    </cfRule>
  </conditionalFormatting>
  <conditionalFormatting sqref="E957">
    <cfRule type="expression" dxfId="335" priority="157">
      <formula>E956&lt;&gt;"Yes"</formula>
    </cfRule>
  </conditionalFormatting>
  <conditionalFormatting sqref="E1024">
    <cfRule type="expression" dxfId="334" priority="156">
      <formula>E1023&lt;&gt;"Yes"</formula>
    </cfRule>
  </conditionalFormatting>
  <conditionalFormatting sqref="E1091">
    <cfRule type="expression" dxfId="333" priority="155">
      <formula>E1090&lt;&gt;"Yes"</formula>
    </cfRule>
  </conditionalFormatting>
  <conditionalFormatting sqref="E1158">
    <cfRule type="expression" dxfId="332" priority="154">
      <formula>E1157&lt;&gt;"Yes"</formula>
    </cfRule>
  </conditionalFormatting>
  <conditionalFormatting sqref="E1225">
    <cfRule type="expression" dxfId="331" priority="153">
      <formula>E1224&lt;&gt;"Yes"</formula>
    </cfRule>
  </conditionalFormatting>
  <conditionalFormatting sqref="E1292">
    <cfRule type="expression" dxfId="330" priority="152">
      <formula>E1291&lt;&gt;"Yes"</formula>
    </cfRule>
  </conditionalFormatting>
  <conditionalFormatting sqref="E1359">
    <cfRule type="expression" dxfId="329" priority="151">
      <formula>E1358&lt;&gt;"Yes"</formula>
    </cfRule>
  </conditionalFormatting>
  <conditionalFormatting sqref="E1426">
    <cfRule type="expression" dxfId="328" priority="150">
      <formula>E1425&lt;&gt;"Yes"</formula>
    </cfRule>
  </conditionalFormatting>
  <conditionalFormatting sqref="E1493">
    <cfRule type="expression" dxfId="327" priority="149">
      <formula>E1492&lt;&gt;"Yes"</formula>
    </cfRule>
  </conditionalFormatting>
  <conditionalFormatting sqref="E1560">
    <cfRule type="expression" dxfId="326" priority="148">
      <formula>E1559&lt;&gt;"Yes"</formula>
    </cfRule>
  </conditionalFormatting>
  <conditionalFormatting sqref="E1627">
    <cfRule type="expression" dxfId="325" priority="147">
      <formula>E1626&lt;&gt;"Yes"</formula>
    </cfRule>
  </conditionalFormatting>
  <conditionalFormatting sqref="I1680:I1048576 I1:I137 I139:I204 I206:I271 I273:I338 I340:I405 I407:I472 I474:I539 I541:I606 I608:I673 I742:I807 I675:I740 I809:I874 I876:I941 I943:I1008 I1010:I1075 I1077:I1142 I1144:I1209 I1211:I1276 I1278:I1343 I1345:I1410 I1412:I1477 I1479:I1544 I1546:I1611 I1613:I1678">
    <cfRule type="expression" dxfId="324" priority="145">
      <formula>"Incomplete"</formula>
    </cfRule>
  </conditionalFormatting>
  <conditionalFormatting sqref="I138">
    <cfRule type="expression" dxfId="323" priority="144">
      <formula>"Incomplete"</formula>
    </cfRule>
  </conditionalFormatting>
  <conditionalFormatting sqref="I205">
    <cfRule type="expression" dxfId="322" priority="143">
      <formula>"Incomplete"</formula>
    </cfRule>
  </conditionalFormatting>
  <conditionalFormatting sqref="I272">
    <cfRule type="expression" dxfId="321" priority="142">
      <formula>"Incomplete"</formula>
    </cfRule>
  </conditionalFormatting>
  <conditionalFormatting sqref="I339">
    <cfRule type="expression" dxfId="320" priority="141">
      <formula>"Incomplete"</formula>
    </cfRule>
  </conditionalFormatting>
  <conditionalFormatting sqref="I406">
    <cfRule type="expression" dxfId="319" priority="140">
      <formula>"Incomplete"</formula>
    </cfRule>
  </conditionalFormatting>
  <conditionalFormatting sqref="I473">
    <cfRule type="expression" dxfId="318" priority="139">
      <formula>"Incomplete"</formula>
    </cfRule>
  </conditionalFormatting>
  <conditionalFormatting sqref="I540">
    <cfRule type="expression" dxfId="317" priority="138">
      <formula>"Incomplete"</formula>
    </cfRule>
  </conditionalFormatting>
  <conditionalFormatting sqref="I607">
    <cfRule type="expression" dxfId="316" priority="137">
      <formula>"Incomplete"</formula>
    </cfRule>
  </conditionalFormatting>
  <conditionalFormatting sqref="I674">
    <cfRule type="expression" dxfId="315" priority="136">
      <formula>"Incomplete"</formula>
    </cfRule>
  </conditionalFormatting>
  <conditionalFormatting sqref="I741">
    <cfRule type="expression" dxfId="314" priority="135">
      <formula>"Incomplete"</formula>
    </cfRule>
  </conditionalFormatting>
  <conditionalFormatting sqref="I808">
    <cfRule type="expression" dxfId="313" priority="134">
      <formula>"Incomplete"</formula>
    </cfRule>
  </conditionalFormatting>
  <conditionalFormatting sqref="I875">
    <cfRule type="expression" dxfId="312" priority="133">
      <formula>"Incomplete"</formula>
    </cfRule>
  </conditionalFormatting>
  <conditionalFormatting sqref="I942">
    <cfRule type="expression" dxfId="311" priority="132">
      <formula>"Incomplete"</formula>
    </cfRule>
  </conditionalFormatting>
  <conditionalFormatting sqref="I1009">
    <cfRule type="expression" dxfId="310" priority="131">
      <formula>"Incomplete"</formula>
    </cfRule>
  </conditionalFormatting>
  <conditionalFormatting sqref="I1076">
    <cfRule type="expression" dxfId="309" priority="130">
      <formula>"Incomplete"</formula>
    </cfRule>
  </conditionalFormatting>
  <conditionalFormatting sqref="I1143">
    <cfRule type="expression" dxfId="308" priority="129">
      <formula>"Incomplete"</formula>
    </cfRule>
  </conditionalFormatting>
  <conditionalFormatting sqref="I1210">
    <cfRule type="expression" dxfId="307" priority="128">
      <formula>"Incomplete"</formula>
    </cfRule>
  </conditionalFormatting>
  <conditionalFormatting sqref="I1277">
    <cfRule type="expression" dxfId="306" priority="127">
      <formula>"Incomplete"</formula>
    </cfRule>
  </conditionalFormatting>
  <conditionalFormatting sqref="I1344">
    <cfRule type="expression" dxfId="305" priority="126">
      <formula>"Incomplete"</formula>
    </cfRule>
  </conditionalFormatting>
  <conditionalFormatting sqref="I1411">
    <cfRule type="expression" dxfId="304" priority="125">
      <formula>"Incomplete"</formula>
    </cfRule>
  </conditionalFormatting>
  <conditionalFormatting sqref="I1478">
    <cfRule type="expression" dxfId="303" priority="124">
      <formula>"Incomplete"</formula>
    </cfRule>
  </conditionalFormatting>
  <conditionalFormatting sqref="I1545">
    <cfRule type="expression" dxfId="302" priority="123">
      <formula>"Incomplete"</formula>
    </cfRule>
  </conditionalFormatting>
  <conditionalFormatting sqref="I1612">
    <cfRule type="expression" dxfId="301" priority="122">
      <formula>"Incomplete"</formula>
    </cfRule>
  </conditionalFormatting>
  <conditionalFormatting sqref="I1679">
    <cfRule type="expression" dxfId="300" priority="121">
      <formula>"Incomplete"</formula>
    </cfRule>
  </conditionalFormatting>
  <conditionalFormatting sqref="E106">
    <cfRule type="containsText" dxfId="299" priority="116" operator="containsText" text="No">
      <formula>NOT(ISERROR(SEARCH("No",E106)))</formula>
    </cfRule>
    <cfRule type="expression" dxfId="298" priority="120">
      <formula>E105&lt;&gt;"Yes"</formula>
    </cfRule>
  </conditionalFormatting>
  <conditionalFormatting sqref="E111">
    <cfRule type="expression" dxfId="297" priority="119">
      <formula>E110&lt;&gt;"Yes"</formula>
    </cfRule>
  </conditionalFormatting>
  <conditionalFormatting sqref="E116">
    <cfRule type="expression" dxfId="296" priority="117">
      <formula>E$49="No"</formula>
    </cfRule>
    <cfRule type="expression" dxfId="295" priority="118">
      <formula>E115&lt;&gt;"Red"</formula>
    </cfRule>
  </conditionalFormatting>
  <conditionalFormatting sqref="E174">
    <cfRule type="containsText" dxfId="294" priority="111" operator="containsText" text="No">
      <formula>NOT(ISERROR(SEARCH("No",E174)))</formula>
    </cfRule>
    <cfRule type="expression" dxfId="293" priority="115">
      <formula>E173&lt;&gt;"Yes"</formula>
    </cfRule>
  </conditionalFormatting>
  <conditionalFormatting sqref="E179">
    <cfRule type="expression" dxfId="292" priority="114">
      <formula>E178&lt;&gt;"Yes"</formula>
    </cfRule>
  </conditionalFormatting>
  <conditionalFormatting sqref="E184">
    <cfRule type="expression" dxfId="291" priority="112">
      <formula>E$49="No"</formula>
    </cfRule>
    <cfRule type="expression" dxfId="290" priority="113">
      <formula>E183&lt;&gt;"Red"</formula>
    </cfRule>
  </conditionalFormatting>
  <conditionalFormatting sqref="E241">
    <cfRule type="containsText" dxfId="289" priority="106" operator="containsText" text="No">
      <formula>NOT(ISERROR(SEARCH("No",E241)))</formula>
    </cfRule>
    <cfRule type="expression" dxfId="288" priority="110">
      <formula>E240&lt;&gt;"Yes"</formula>
    </cfRule>
  </conditionalFormatting>
  <conditionalFormatting sqref="E246">
    <cfRule type="expression" dxfId="287" priority="109">
      <formula>E245&lt;&gt;"Yes"</formula>
    </cfRule>
  </conditionalFormatting>
  <conditionalFormatting sqref="E251">
    <cfRule type="expression" dxfId="286" priority="107">
      <formula>E$49="No"</formula>
    </cfRule>
    <cfRule type="expression" dxfId="285" priority="108">
      <formula>E250&lt;&gt;"Red"</formula>
    </cfRule>
  </conditionalFormatting>
  <conditionalFormatting sqref="E308">
    <cfRule type="containsText" dxfId="284" priority="101" operator="containsText" text="No">
      <formula>NOT(ISERROR(SEARCH("No",E308)))</formula>
    </cfRule>
    <cfRule type="expression" dxfId="283" priority="105">
      <formula>E307&lt;&gt;"Yes"</formula>
    </cfRule>
  </conditionalFormatting>
  <conditionalFormatting sqref="E313">
    <cfRule type="expression" dxfId="282" priority="104">
      <formula>E312&lt;&gt;"Yes"</formula>
    </cfRule>
  </conditionalFormatting>
  <conditionalFormatting sqref="E318">
    <cfRule type="expression" dxfId="281" priority="102">
      <formula>E$49="No"</formula>
    </cfRule>
    <cfRule type="expression" dxfId="280" priority="103">
      <formula>E317&lt;&gt;"Red"</formula>
    </cfRule>
  </conditionalFormatting>
  <conditionalFormatting sqref="E375">
    <cfRule type="containsText" dxfId="279" priority="96" operator="containsText" text="No">
      <formula>NOT(ISERROR(SEARCH("No",E375)))</formula>
    </cfRule>
    <cfRule type="expression" dxfId="278" priority="100">
      <formula>E374&lt;&gt;"Yes"</formula>
    </cfRule>
  </conditionalFormatting>
  <conditionalFormatting sqref="E380">
    <cfRule type="expression" dxfId="277" priority="99">
      <formula>E379&lt;&gt;"Yes"</formula>
    </cfRule>
  </conditionalFormatting>
  <conditionalFormatting sqref="E385">
    <cfRule type="expression" dxfId="276" priority="97">
      <formula>E$49="No"</formula>
    </cfRule>
    <cfRule type="expression" dxfId="275" priority="98">
      <formula>E384&lt;&gt;"Red"</formula>
    </cfRule>
  </conditionalFormatting>
  <conditionalFormatting sqref="E442">
    <cfRule type="containsText" dxfId="274" priority="91" operator="containsText" text="No">
      <formula>NOT(ISERROR(SEARCH("No",E442)))</formula>
    </cfRule>
    <cfRule type="expression" dxfId="273" priority="95">
      <formula>E441&lt;&gt;"Yes"</formula>
    </cfRule>
  </conditionalFormatting>
  <conditionalFormatting sqref="E447">
    <cfRule type="expression" dxfId="272" priority="94">
      <formula>E446&lt;&gt;"Yes"</formula>
    </cfRule>
  </conditionalFormatting>
  <conditionalFormatting sqref="E452">
    <cfRule type="expression" dxfId="271" priority="92">
      <formula>E$49="No"</formula>
    </cfRule>
    <cfRule type="expression" dxfId="270" priority="93">
      <formula>E451&lt;&gt;"Red"</formula>
    </cfRule>
  </conditionalFormatting>
  <conditionalFormatting sqref="E509">
    <cfRule type="containsText" dxfId="269" priority="86" operator="containsText" text="No">
      <formula>NOT(ISERROR(SEARCH("No",E509)))</formula>
    </cfRule>
    <cfRule type="expression" dxfId="268" priority="90">
      <formula>E508&lt;&gt;"Yes"</formula>
    </cfRule>
  </conditionalFormatting>
  <conditionalFormatting sqref="E514">
    <cfRule type="expression" dxfId="267" priority="89">
      <formula>E513&lt;&gt;"Yes"</formula>
    </cfRule>
  </conditionalFormatting>
  <conditionalFormatting sqref="E519">
    <cfRule type="expression" dxfId="266" priority="87">
      <formula>E$49="No"</formula>
    </cfRule>
    <cfRule type="expression" dxfId="265" priority="88">
      <formula>E518&lt;&gt;"Red"</formula>
    </cfRule>
  </conditionalFormatting>
  <conditionalFormatting sqref="E576">
    <cfRule type="containsText" dxfId="264" priority="81" operator="containsText" text="No">
      <formula>NOT(ISERROR(SEARCH("No",E576)))</formula>
    </cfRule>
    <cfRule type="expression" dxfId="263" priority="85">
      <formula>E575&lt;&gt;"Yes"</formula>
    </cfRule>
  </conditionalFormatting>
  <conditionalFormatting sqref="E581">
    <cfRule type="expression" dxfId="262" priority="84">
      <formula>E580&lt;&gt;"Yes"</formula>
    </cfRule>
  </conditionalFormatting>
  <conditionalFormatting sqref="E586">
    <cfRule type="expression" dxfId="261" priority="82">
      <formula>E$49="No"</formula>
    </cfRule>
    <cfRule type="expression" dxfId="260" priority="83">
      <formula>E585&lt;&gt;"Red"</formula>
    </cfRule>
  </conditionalFormatting>
  <conditionalFormatting sqref="E643">
    <cfRule type="containsText" dxfId="259" priority="76" operator="containsText" text="No">
      <formula>NOT(ISERROR(SEARCH("No",E643)))</formula>
    </cfRule>
    <cfRule type="expression" dxfId="258" priority="80">
      <formula>E642&lt;&gt;"Yes"</formula>
    </cfRule>
  </conditionalFormatting>
  <conditionalFormatting sqref="E648">
    <cfRule type="expression" dxfId="257" priority="79">
      <formula>E647&lt;&gt;"Yes"</formula>
    </cfRule>
  </conditionalFormatting>
  <conditionalFormatting sqref="E653">
    <cfRule type="expression" dxfId="256" priority="77">
      <formula>E$49="No"</formula>
    </cfRule>
    <cfRule type="expression" dxfId="255" priority="78">
      <formula>E652&lt;&gt;"Red"</formula>
    </cfRule>
  </conditionalFormatting>
  <conditionalFormatting sqref="E710">
    <cfRule type="containsText" dxfId="254" priority="71" operator="containsText" text="No">
      <formula>NOT(ISERROR(SEARCH("No",E710)))</formula>
    </cfRule>
    <cfRule type="expression" dxfId="253" priority="75">
      <formula>E709&lt;&gt;"Yes"</formula>
    </cfRule>
  </conditionalFormatting>
  <conditionalFormatting sqref="E715">
    <cfRule type="expression" dxfId="252" priority="74">
      <formula>E714&lt;&gt;"Yes"</formula>
    </cfRule>
  </conditionalFormatting>
  <conditionalFormatting sqref="E720">
    <cfRule type="expression" dxfId="251" priority="72">
      <formula>E$49="No"</formula>
    </cfRule>
    <cfRule type="expression" dxfId="250" priority="73">
      <formula>E719&lt;&gt;"Red"</formula>
    </cfRule>
  </conditionalFormatting>
  <conditionalFormatting sqref="E777">
    <cfRule type="containsText" dxfId="249" priority="66" operator="containsText" text="No">
      <formula>NOT(ISERROR(SEARCH("No",E777)))</formula>
    </cfRule>
    <cfRule type="expression" dxfId="248" priority="70">
      <formula>E776&lt;&gt;"Yes"</formula>
    </cfRule>
  </conditionalFormatting>
  <conditionalFormatting sqref="E782">
    <cfRule type="expression" dxfId="247" priority="69">
      <formula>E781&lt;&gt;"Yes"</formula>
    </cfRule>
  </conditionalFormatting>
  <conditionalFormatting sqref="E787">
    <cfRule type="expression" dxfId="246" priority="67">
      <formula>E$49="No"</formula>
    </cfRule>
    <cfRule type="expression" dxfId="245" priority="68">
      <formula>E786&lt;&gt;"Red"</formula>
    </cfRule>
  </conditionalFormatting>
  <conditionalFormatting sqref="E844">
    <cfRule type="containsText" dxfId="244" priority="61" operator="containsText" text="No">
      <formula>NOT(ISERROR(SEARCH("No",E844)))</formula>
    </cfRule>
    <cfRule type="expression" dxfId="243" priority="65">
      <formula>E843&lt;&gt;"Yes"</formula>
    </cfRule>
  </conditionalFormatting>
  <conditionalFormatting sqref="E849">
    <cfRule type="expression" dxfId="242" priority="64">
      <formula>E848&lt;&gt;"Yes"</formula>
    </cfRule>
  </conditionalFormatting>
  <conditionalFormatting sqref="E854">
    <cfRule type="expression" dxfId="241" priority="62">
      <formula>E$49="No"</formula>
    </cfRule>
    <cfRule type="expression" dxfId="240" priority="63">
      <formula>E853&lt;&gt;"Red"</formula>
    </cfRule>
  </conditionalFormatting>
  <conditionalFormatting sqref="E911">
    <cfRule type="containsText" dxfId="239" priority="56" operator="containsText" text="No">
      <formula>NOT(ISERROR(SEARCH("No",E911)))</formula>
    </cfRule>
    <cfRule type="expression" dxfId="238" priority="60">
      <formula>E910&lt;&gt;"Yes"</formula>
    </cfRule>
  </conditionalFormatting>
  <conditionalFormatting sqref="E916">
    <cfRule type="expression" dxfId="237" priority="59">
      <formula>E915&lt;&gt;"Yes"</formula>
    </cfRule>
  </conditionalFormatting>
  <conditionalFormatting sqref="E921">
    <cfRule type="expression" dxfId="236" priority="57">
      <formula>E$49="No"</formula>
    </cfRule>
    <cfRule type="expression" dxfId="235" priority="58">
      <formula>E920&lt;&gt;"Red"</formula>
    </cfRule>
  </conditionalFormatting>
  <conditionalFormatting sqref="E978">
    <cfRule type="containsText" dxfId="234" priority="51" operator="containsText" text="No">
      <formula>NOT(ISERROR(SEARCH("No",E978)))</formula>
    </cfRule>
    <cfRule type="expression" dxfId="233" priority="55">
      <formula>E977&lt;&gt;"Yes"</formula>
    </cfRule>
  </conditionalFormatting>
  <conditionalFormatting sqref="E983">
    <cfRule type="expression" dxfId="232" priority="54">
      <formula>E982&lt;&gt;"Yes"</formula>
    </cfRule>
  </conditionalFormatting>
  <conditionalFormatting sqref="E988">
    <cfRule type="expression" dxfId="231" priority="52">
      <formula>E$49="No"</formula>
    </cfRule>
    <cfRule type="expression" dxfId="230" priority="53">
      <formula>E987&lt;&gt;"Red"</formula>
    </cfRule>
  </conditionalFormatting>
  <conditionalFormatting sqref="E1045">
    <cfRule type="containsText" dxfId="229" priority="46" operator="containsText" text="No">
      <formula>NOT(ISERROR(SEARCH("No",E1045)))</formula>
    </cfRule>
    <cfRule type="expression" dxfId="228" priority="50">
      <formula>E1044&lt;&gt;"Yes"</formula>
    </cfRule>
  </conditionalFormatting>
  <conditionalFormatting sqref="E1050">
    <cfRule type="expression" dxfId="227" priority="49">
      <formula>E1049&lt;&gt;"Yes"</formula>
    </cfRule>
  </conditionalFormatting>
  <conditionalFormatting sqref="E1055">
    <cfRule type="expression" dxfId="226" priority="47">
      <formula>E$49="No"</formula>
    </cfRule>
    <cfRule type="expression" dxfId="225" priority="48">
      <formula>E1054&lt;&gt;"Red"</formula>
    </cfRule>
  </conditionalFormatting>
  <conditionalFormatting sqref="E1112">
    <cfRule type="containsText" dxfId="224" priority="41" operator="containsText" text="No">
      <formula>NOT(ISERROR(SEARCH("No",E1112)))</formula>
    </cfRule>
    <cfRule type="expression" dxfId="223" priority="45">
      <formula>E1111&lt;&gt;"Yes"</formula>
    </cfRule>
  </conditionalFormatting>
  <conditionalFormatting sqref="E1117">
    <cfRule type="expression" dxfId="222" priority="44">
      <formula>E1116&lt;&gt;"Yes"</formula>
    </cfRule>
  </conditionalFormatting>
  <conditionalFormatting sqref="E1122">
    <cfRule type="expression" dxfId="221" priority="42">
      <formula>E$49="No"</formula>
    </cfRule>
    <cfRule type="expression" dxfId="220" priority="43">
      <formula>E1121&lt;&gt;"Red"</formula>
    </cfRule>
  </conditionalFormatting>
  <conditionalFormatting sqref="E1179">
    <cfRule type="containsText" dxfId="219" priority="36" operator="containsText" text="No">
      <formula>NOT(ISERROR(SEARCH("No",E1179)))</formula>
    </cfRule>
    <cfRule type="expression" dxfId="218" priority="40">
      <formula>E1178&lt;&gt;"Yes"</formula>
    </cfRule>
  </conditionalFormatting>
  <conditionalFormatting sqref="E1184">
    <cfRule type="expression" dxfId="217" priority="39">
      <formula>E1183&lt;&gt;"Yes"</formula>
    </cfRule>
  </conditionalFormatting>
  <conditionalFormatting sqref="E1189">
    <cfRule type="expression" dxfId="216" priority="37">
      <formula>E$49="No"</formula>
    </cfRule>
    <cfRule type="expression" dxfId="215" priority="38">
      <formula>E1188&lt;&gt;"Red"</formula>
    </cfRule>
  </conditionalFormatting>
  <conditionalFormatting sqref="E1246">
    <cfRule type="containsText" dxfId="214" priority="31" operator="containsText" text="No">
      <formula>NOT(ISERROR(SEARCH("No",E1246)))</formula>
    </cfRule>
    <cfRule type="expression" dxfId="213" priority="35">
      <formula>E1245&lt;&gt;"Yes"</formula>
    </cfRule>
  </conditionalFormatting>
  <conditionalFormatting sqref="E1251">
    <cfRule type="expression" dxfId="212" priority="34">
      <formula>E1250&lt;&gt;"Yes"</formula>
    </cfRule>
  </conditionalFormatting>
  <conditionalFormatting sqref="E1256">
    <cfRule type="expression" dxfId="211" priority="32">
      <formula>E$49="No"</formula>
    </cfRule>
    <cfRule type="expression" dxfId="210" priority="33">
      <formula>E1255&lt;&gt;"Red"</formula>
    </cfRule>
  </conditionalFormatting>
  <conditionalFormatting sqref="E1313">
    <cfRule type="containsText" dxfId="209" priority="26" operator="containsText" text="No">
      <formula>NOT(ISERROR(SEARCH("No",E1313)))</formula>
    </cfRule>
    <cfRule type="expression" dxfId="208" priority="30">
      <formula>E1312&lt;&gt;"Yes"</formula>
    </cfRule>
  </conditionalFormatting>
  <conditionalFormatting sqref="E1318">
    <cfRule type="expression" dxfId="207" priority="29">
      <formula>E1317&lt;&gt;"Yes"</formula>
    </cfRule>
  </conditionalFormatting>
  <conditionalFormatting sqref="E1323">
    <cfRule type="expression" dxfId="206" priority="27">
      <formula>E$49="No"</formula>
    </cfRule>
    <cfRule type="expression" dxfId="205" priority="28">
      <formula>E1322&lt;&gt;"Red"</formula>
    </cfRule>
  </conditionalFormatting>
  <conditionalFormatting sqref="E1380">
    <cfRule type="containsText" dxfId="204" priority="21" operator="containsText" text="No">
      <formula>NOT(ISERROR(SEARCH("No",E1380)))</formula>
    </cfRule>
    <cfRule type="expression" dxfId="203" priority="25">
      <formula>E1379&lt;&gt;"Yes"</formula>
    </cfRule>
  </conditionalFormatting>
  <conditionalFormatting sqref="E1385">
    <cfRule type="expression" dxfId="202" priority="24">
      <formula>E1384&lt;&gt;"Yes"</formula>
    </cfRule>
  </conditionalFormatting>
  <conditionalFormatting sqref="E1390">
    <cfRule type="expression" dxfId="201" priority="22">
      <formula>E$49="No"</formula>
    </cfRule>
    <cfRule type="expression" dxfId="200" priority="23">
      <formula>E1389&lt;&gt;"Red"</formula>
    </cfRule>
  </conditionalFormatting>
  <conditionalFormatting sqref="E1447">
    <cfRule type="containsText" dxfId="199" priority="16" operator="containsText" text="No">
      <formula>NOT(ISERROR(SEARCH("No",E1447)))</formula>
    </cfRule>
    <cfRule type="expression" dxfId="198" priority="20">
      <formula>E1446&lt;&gt;"Yes"</formula>
    </cfRule>
  </conditionalFormatting>
  <conditionalFormatting sqref="E1452">
    <cfRule type="expression" dxfId="197" priority="19">
      <formula>E1451&lt;&gt;"Yes"</formula>
    </cfRule>
  </conditionalFormatting>
  <conditionalFormatting sqref="E1457">
    <cfRule type="expression" dxfId="196" priority="17">
      <formula>E$49="No"</formula>
    </cfRule>
    <cfRule type="expression" dxfId="195" priority="18">
      <formula>E1456&lt;&gt;"Red"</formula>
    </cfRule>
  </conditionalFormatting>
  <conditionalFormatting sqref="E1514">
    <cfRule type="containsText" dxfId="194" priority="11" operator="containsText" text="No">
      <formula>NOT(ISERROR(SEARCH("No",E1514)))</formula>
    </cfRule>
    <cfRule type="expression" dxfId="193" priority="15">
      <formula>E1513&lt;&gt;"Yes"</formula>
    </cfRule>
  </conditionalFormatting>
  <conditionalFormatting sqref="E1519">
    <cfRule type="expression" dxfId="192" priority="14">
      <formula>E1518&lt;&gt;"Yes"</formula>
    </cfRule>
  </conditionalFormatting>
  <conditionalFormatting sqref="E1524">
    <cfRule type="expression" dxfId="191" priority="12">
      <formula>E$49="No"</formula>
    </cfRule>
    <cfRule type="expression" dxfId="190" priority="13">
      <formula>E1523&lt;&gt;"Red"</formula>
    </cfRule>
  </conditionalFormatting>
  <conditionalFormatting sqref="E1581">
    <cfRule type="containsText" dxfId="189" priority="6" operator="containsText" text="No">
      <formula>NOT(ISERROR(SEARCH("No",E1581)))</formula>
    </cfRule>
    <cfRule type="expression" dxfId="188" priority="10">
      <formula>E1580&lt;&gt;"Yes"</formula>
    </cfRule>
  </conditionalFormatting>
  <conditionalFormatting sqref="E1586">
    <cfRule type="expression" dxfId="187" priority="9">
      <formula>E1585&lt;&gt;"Yes"</formula>
    </cfRule>
  </conditionalFormatting>
  <conditionalFormatting sqref="E1591">
    <cfRule type="expression" dxfId="186" priority="7">
      <formula>E$49="No"</formula>
    </cfRule>
    <cfRule type="expression" dxfId="185" priority="8">
      <formula>E1590&lt;&gt;"Red"</formula>
    </cfRule>
  </conditionalFormatting>
  <conditionalFormatting sqref="E1648">
    <cfRule type="containsText" dxfId="184" priority="1" operator="containsText" text="No">
      <formula>NOT(ISERROR(SEARCH("No",E1648)))</formula>
    </cfRule>
    <cfRule type="expression" dxfId="183" priority="5">
      <formula>E1647&lt;&gt;"Yes"</formula>
    </cfRule>
  </conditionalFormatting>
  <conditionalFormatting sqref="E1653">
    <cfRule type="expression" dxfId="182" priority="4">
      <formula>E1652&lt;&gt;"Yes"</formula>
    </cfRule>
  </conditionalFormatting>
  <conditionalFormatting sqref="E1658">
    <cfRule type="expression" dxfId="181" priority="2">
      <formula>E$49="No"</formula>
    </cfRule>
    <cfRule type="expression" dxfId="180" priority="3">
      <formula>E1657&lt;&gt;"Red"</formula>
    </cfRule>
  </conditionalFormatting>
  <dataValidations count="8">
    <dataValidation type="list" allowBlank="1" showInputMessage="1" showErrorMessage="1" sqref="E15 E82 E150 E217 E284 E351 E418 E485 E552 E619 E686 E753 E820 E887 E954 E1021 E1088 E1155 E1222 E1289 E1356 E1423 E1490 E1557 E1624">
      <formula1>Covid19</formula1>
    </dataValidation>
    <dataValidation type="list" allowBlank="1" showInputMessage="1" showErrorMessage="1" sqref="E48 E1523 E1590 E115 E183 E250 E317 E384 E451 E518 E585 E652 E719 E786 E853 E920 E987 E1054 E1121 E1188 E1255 E1322 E1389 E1456 E1657">
      <formula1>RiskAss</formula1>
    </dataValidation>
    <dataValidation type="list" allowBlank="1" showInputMessage="1" showErrorMessage="1" sqref="E64 E41 E43 E1583 E38:E39 E17 E49 E1606 E1516 E1518 E1593:E1594 E1626 E84 E1513:E1514 E132 E1585 E1660:E1661 E118:E119 E1580:E1581 E152 E51:E52 E199 E108 E110 E186:E187 E105:E106 E219 E116 E266 E176 E178 E253:E254 E173:E174 E286 E184 E333 E243 E245 E320:E321 E240:E241 E353 E251 E400 E310 E312 E387:E388 E307:E308 E420 E318 E467 E377 E379 E454:E455 E374:E375 E487 E385 E534 E444 E446 E521:E522 E441:E442 E554 E452 E601 E511 E513 E588:E589 E508:E509 E621 E519 E668 E578 E580 E655:E656 E575:E576 E688 E586 E735 E645 E647 E722:E723 E642:E643 E755 E653 E802 E712 E714 E789:E790 E709:E710 E822 E720 E869 E779 E781 E856:E857 E776:E777 E889 E787 E936 E846 E848 E923:E924 E843:E844 E956 E854 E1003 E913 E915 E990:E991 E910:E911 E1023 E921 E1070 E980 E982 E1057:E1058 E977:E978 E1090 E988 E1137 E1047 E1049 E1124:E1125 E1044:E1045 E1157 E1055 E1204 E1114 E1116 E1191:E1192 E1111:E1112 E1224 E1122 E1271 E1181 E1183 E1258:E1259 E1178:E1179 E1291 E1189 E1338 E1248 E1250 E1325:E1326 E1245:E1246 E1358 E1256 E1405 E1315 E1317 E1392:E1393 E1312:E1313 E1425 E1323 E1472 E1382 E1384 E1459:E1460 E1379:E1380 E1492 E1390 E1539 E1449 E1451 E1526:E1527 E1446:E1447 E1559 E1457 E1524 E1673 E1591 E1650 E1652 E1647:E1648 E1658">
      <formula1>YesNo</formula1>
    </dataValidation>
    <dataValidation type="list" allowBlank="1" showInputMessage="1" showErrorMessage="1" sqref="E26:E27 E93:E94 E161:E162 E228:E229 E295:E296 E362:E363 E429:E430 E496:E497 E563:E564 E630:E631 E697:E698 E764:E765 E831:E832 E898:E899 E965:E966 E1032:E1033 E1099:E1100 E1166:E1167 E1233:E1234 E1300:E1301 E1367:E1368 E1434:E1435 E1501:E1502 E1568:E1569 E1635:E1636">
      <formula1>AudienceType</formula1>
    </dataValidation>
    <dataValidation type="list" allowBlank="1" showInputMessage="1" showErrorMessage="1" sqref="E23:E24 E90:E91 E158:E159 E225:E226 E292:E293 E359:E360 E426:E427 E493:E494 E560:E561 E627:E628 E694:E695 E761:E762 E828:E829 E895:E896 E962:E963 E1029:E1030 E1096:E1097 E1163:E1164 E1230:E1231 E1297:E1298 E1364:E1365 E1431:E1432 E1498:E1499 E1565:E1566 E1632:E1633">
      <formula1>EventType</formula1>
    </dataValidation>
    <dataValidation type="whole" allowBlank="1" showInputMessage="1" showErrorMessage="1" sqref="E18:E19 E1627:E1628 E32 E40 E37 C42:E42 E1582 E30 E99 E1515 E1579 E1512 E85:E86 E97 E167 E1639 E107 C1584:E1584 E153:E154 E165 E234 E104 E175 C109:E109 E220:E221 E232 E301 E172 E242 C177:E177 E287:E288 E299 E368 E239 E309 C244:E244 E354:E355 E366 E435 E306 E376 C311:E311 E421:E422 E433 E502 E373 E443 C378:E378 E488:E489 E500 E569 E440 E510 C445:E445 E555:E556 E567 E636 E507 E577 C512:E512 E622:E623 E634 E703 E574 E644 C579:E579 E689:E690 E701 E770 E641 E711 C646:E646 E756:E757 E768 E837 E708 E778 C713:E713 E823:E824 E835 E904 E775 E845 C780:E780 E890:E891 E902 E971 E842 E912 C847:E847 E957:E958 E969 E1038 E909 E979 C914:E914 E1024:E1025 E1036 E1105 E976 E1046 C981:E981 E1091:E1092 E1103 E1172 E1043 E1113 C1048:E1048 E1158:E1159 E1170 E1239 E1110 E1180 C1115:E1115 E1225:E1226 E1237 E1306 E1177 E1247 C1182:E1182 E1292:E1293 E1304 E1373 E1244 E1314 C1249:E1249 E1359:E1360 E1371 E1440 E1311 E1381 C1316:E1316 E1426:E1427 E1438 E1507 E1378 E1448 C1383:E1383 E1493:E1494 E1505 E1574 E1445 C1517:E1517 C1450:E1450 E1560:E1561 E1572 E1641 E1649 E1646 C1651:E1651">
      <formula1>1</formula1>
      <formula2>15000</formula2>
    </dataValidation>
    <dataValidation type="date" allowBlank="1" showInputMessage="1" showErrorMessage="1" error="Please enter a date between 1 January and 31 December 2021" sqref="E20:E21 E87:E88 E155:E156 E222:E223 E289:E290 E356:E357 E423:E424 E490:E491 E557:E558 E624:E625 E691:E692 E758:E759 E825:E826 E892:E893 E959:E960 E1026:E1027 E1093:E1094 E1160:E1161 E1227:E1228 E1294:E1295 E1361:E1362 E1428:E1429 E1495:E1496 E1562:E1563 E1629:E1630">
      <formula1>44197</formula1>
      <formula2>44561</formula2>
    </dataValidation>
    <dataValidation type="whole" allowBlank="1" showInputMessage="1" showErrorMessage="1" sqref="E431">
      <formula1>0</formula1>
      <formula2>15000</formula2>
    </dataValidation>
  </dataValidations>
  <hyperlinks>
    <hyperlink ref="M44" r:id="rId1"/>
    <hyperlink ref="M54" r:id="rId2" display="Read about the risk assessment procedure for RSC events here"/>
    <hyperlink ref="M67" r:id="rId3" display="http://www.rsc.org/campaigning-outreach/campaigning/incldiv/inclusion--diversity-resources/"/>
    <hyperlink ref="M24" location="'Community support'!C3" display="Add sponsorship information in the Community Support section"/>
    <hyperlink ref="M111" r:id="rId4"/>
    <hyperlink ref="M121" r:id="rId5" display="Read about the risk assessment procedure for RSC events here"/>
    <hyperlink ref="M135" r:id="rId6" display="http://www.rsc.org/campaigning-outreach/campaigning/incldiv/inclusion--diversity-resources/"/>
    <hyperlink ref="M179" r:id="rId7"/>
    <hyperlink ref="M189" r:id="rId8" display="Read about the risk assessment procedure for RSC events here"/>
    <hyperlink ref="M202" r:id="rId9" display="http://www.rsc.org/campaigning-outreach/campaigning/incldiv/inclusion--diversity-resources/"/>
    <hyperlink ref="M246" r:id="rId10"/>
    <hyperlink ref="M256" r:id="rId11" display="Read about the risk assessment procedure for RSC events here"/>
    <hyperlink ref="M269" r:id="rId12" display="http://www.rsc.org/campaigning-outreach/campaigning/incldiv/inclusion--diversity-resources/"/>
    <hyperlink ref="M313" r:id="rId13"/>
    <hyperlink ref="M323" r:id="rId14" display="Read about the risk assessment procedure for RSC events here"/>
    <hyperlink ref="M336" r:id="rId15" display="http://www.rsc.org/campaigning-outreach/campaigning/incldiv/inclusion--diversity-resources/"/>
    <hyperlink ref="M380" r:id="rId16"/>
    <hyperlink ref="M390" r:id="rId17" display="Read about the risk assessment procedure for RSC events here"/>
    <hyperlink ref="M403" r:id="rId18" display="http://www.rsc.org/campaigning-outreach/campaigning/incldiv/inclusion--diversity-resources/"/>
    <hyperlink ref="M447" r:id="rId19"/>
    <hyperlink ref="M457" r:id="rId20" display="Read about the risk assessment procedure for RSC events here"/>
    <hyperlink ref="M470" r:id="rId21" display="http://www.rsc.org/campaigning-outreach/campaigning/incldiv/inclusion--diversity-resources/"/>
    <hyperlink ref="M514" r:id="rId22"/>
    <hyperlink ref="M524" r:id="rId23" display="Read about the risk assessment procedure for RSC events here"/>
    <hyperlink ref="M537" r:id="rId24" display="http://www.rsc.org/campaigning-outreach/campaigning/incldiv/inclusion--diversity-resources/"/>
    <hyperlink ref="M581" r:id="rId25"/>
    <hyperlink ref="M591" r:id="rId26" display="Read about the risk assessment procedure for RSC events here"/>
    <hyperlink ref="M604" r:id="rId27" display="http://www.rsc.org/campaigning-outreach/campaigning/incldiv/inclusion--diversity-resources/"/>
    <hyperlink ref="M648" r:id="rId28"/>
    <hyperlink ref="M658" r:id="rId29" display="Read about the risk assessment procedure for RSC events here"/>
    <hyperlink ref="M671" r:id="rId30" display="http://www.rsc.org/campaigning-outreach/campaigning/incldiv/inclusion--diversity-resources/"/>
    <hyperlink ref="M715" r:id="rId31"/>
    <hyperlink ref="M725" r:id="rId32" display="Read about the risk assessment procedure for RSC events here"/>
    <hyperlink ref="M738" r:id="rId33" display="http://www.rsc.org/campaigning-outreach/campaigning/incldiv/inclusion--diversity-resources/"/>
    <hyperlink ref="M782" r:id="rId34"/>
    <hyperlink ref="M792" r:id="rId35" display="Read about the risk assessment procedure for RSC events here"/>
    <hyperlink ref="M805" r:id="rId36" display="http://www.rsc.org/campaigning-outreach/campaigning/incldiv/inclusion--diversity-resources/"/>
    <hyperlink ref="M849" r:id="rId37"/>
    <hyperlink ref="M859" r:id="rId38" display="Read about the risk assessment procedure for RSC events here"/>
    <hyperlink ref="M872" r:id="rId39" display="http://www.rsc.org/campaigning-outreach/campaigning/incldiv/inclusion--diversity-resources/"/>
    <hyperlink ref="M916" r:id="rId40"/>
    <hyperlink ref="M926" r:id="rId41" display="Read about the risk assessment procedure for RSC events here"/>
    <hyperlink ref="M939" r:id="rId42" display="http://www.rsc.org/campaigning-outreach/campaigning/incldiv/inclusion--diversity-resources/"/>
    <hyperlink ref="M983" r:id="rId43"/>
    <hyperlink ref="M993" r:id="rId44" display="Read about the risk assessment procedure for RSC events here"/>
    <hyperlink ref="M1006" r:id="rId45" display="http://www.rsc.org/campaigning-outreach/campaigning/incldiv/inclusion--diversity-resources/"/>
    <hyperlink ref="M1050" r:id="rId46"/>
    <hyperlink ref="M1060" r:id="rId47" display="Read about the risk assessment procedure for RSC events here"/>
    <hyperlink ref="M1073" r:id="rId48" display="http://www.rsc.org/campaigning-outreach/campaigning/incldiv/inclusion--diversity-resources/"/>
    <hyperlink ref="M1117" r:id="rId49"/>
    <hyperlink ref="M1127" r:id="rId50" display="Read about the risk assessment procedure for RSC events here"/>
    <hyperlink ref="M1140" r:id="rId51" display="http://www.rsc.org/campaigning-outreach/campaigning/incldiv/inclusion--diversity-resources/"/>
    <hyperlink ref="M1184" r:id="rId52"/>
    <hyperlink ref="M1194" r:id="rId53" display="Read about the risk assessment procedure for RSC events here"/>
    <hyperlink ref="M1207" r:id="rId54" display="http://www.rsc.org/campaigning-outreach/campaigning/incldiv/inclusion--diversity-resources/"/>
    <hyperlink ref="M1251" r:id="rId55"/>
    <hyperlink ref="M1261" r:id="rId56" display="Read about the risk assessment procedure for RSC events here"/>
    <hyperlink ref="M1274" r:id="rId57" display="http://www.rsc.org/campaigning-outreach/campaigning/incldiv/inclusion--diversity-resources/"/>
    <hyperlink ref="M1318" r:id="rId58"/>
    <hyperlink ref="M1328" r:id="rId59" display="Read about the risk assessment procedure for RSC events here"/>
    <hyperlink ref="M1341" r:id="rId60" display="http://www.rsc.org/campaigning-outreach/campaigning/incldiv/inclusion--diversity-resources/"/>
    <hyperlink ref="M1385" r:id="rId61"/>
    <hyperlink ref="M1395" r:id="rId62" display="Read about the risk assessment procedure for RSC events here"/>
    <hyperlink ref="M1408" r:id="rId63" display="http://www.rsc.org/campaigning-outreach/campaigning/incldiv/inclusion--diversity-resources/"/>
    <hyperlink ref="M1452" r:id="rId64"/>
    <hyperlink ref="M1462" r:id="rId65" display="Read about the risk assessment procedure for RSC events here"/>
    <hyperlink ref="M1475" r:id="rId66" display="http://www.rsc.org/campaigning-outreach/campaigning/incldiv/inclusion--diversity-resources/"/>
    <hyperlink ref="M1519" r:id="rId67"/>
    <hyperlink ref="M1529" r:id="rId68" display="Read about the risk assessment procedure for RSC events here"/>
    <hyperlink ref="M1542" r:id="rId69" display="http://www.rsc.org/campaigning-outreach/campaigning/incldiv/inclusion--diversity-resources/"/>
    <hyperlink ref="M1586" r:id="rId70"/>
    <hyperlink ref="M1596" r:id="rId71" display="Read about the risk assessment procedure for RSC events here"/>
    <hyperlink ref="M1609" r:id="rId72" display="http://www.rsc.org/campaigning-outreach/campaigning/incldiv/inclusion--diversity-resources/"/>
    <hyperlink ref="M1653" r:id="rId73"/>
    <hyperlink ref="M1663" r:id="rId74" display="Read about the risk assessment procedure for RSC events here"/>
    <hyperlink ref="M1676" r:id="rId75" display="http://www.rsc.org/campaigning-outreach/campaigning/incldiv/inclusion--diversity-resources/"/>
    <hyperlink ref="M70" location="Checklist!C21" display="Click here to go back to the cover page"/>
    <hyperlink ref="C70" location="'2020 Events'!E11" display="Click here to go back to the top of this page"/>
    <hyperlink ref="E70" location="Event1" display="Click here to go back to Event 1"/>
    <hyperlink ref="M138" location="Checklist!C21" display="Click here to go back to the cover page"/>
    <hyperlink ref="C138" location="'2020 Events'!E11" display="Click here to go back to the top of this page"/>
    <hyperlink ref="E138" location="Event2" display="Click here to go back to Event 2"/>
    <hyperlink ref="M205" location="Checklist!C21" display="Click here to go back to the cover page"/>
    <hyperlink ref="C205" location="'2020 Events'!E11" display="Click here to go back to the top of this page"/>
    <hyperlink ref="E205" location="Event3" display="Click here to review your entry for Event 3"/>
    <hyperlink ref="M272" location="Checklist!C21" display="Click here to go back to the cover page"/>
    <hyperlink ref="C272" location="'2020 Events'!E11" display="Click here to go back to the top of this page"/>
    <hyperlink ref="E272" location="Event4" display="Click here to review your entry for Event 4"/>
    <hyperlink ref="M339" location="Checklist!C21" display="Click here to go back to the cover page"/>
    <hyperlink ref="C339" location="'2020 Events'!E11" display="Click here to go back to the top of this page"/>
    <hyperlink ref="E339" location="Event5" display="Click here to review your entry for Event 4"/>
    <hyperlink ref="M406" location="Checklist!C21" display="Click here to go back to the cover page"/>
    <hyperlink ref="C406" location="'2020 Events'!E11" display="Click here to go back to the top of this page"/>
    <hyperlink ref="E406" location="Event6" display="Click here to review your entry for Event 6"/>
    <hyperlink ref="M473" location="Checklist!C21" display="Click here to go back to the cover page"/>
    <hyperlink ref="C473" location="'2020 Events'!E11" display="Click here to go back to the top of this page"/>
    <hyperlink ref="E473" location="Event7" display="Click here to review your entry for Event 7"/>
    <hyperlink ref="M540" location="Checklist!C21" display="Click here to go back to the cover page"/>
    <hyperlink ref="C540" location="'2020 Events'!E11" display="Click here to go back to the top of this page"/>
    <hyperlink ref="E540" location="Event8" display="Click here to review your entry for Event 8"/>
    <hyperlink ref="M607" location="Checklist!C21" display="Click here to go back to the cover page"/>
    <hyperlink ref="C607" location="'2020 Events'!E11" display="Click here to go back to the top of this page"/>
    <hyperlink ref="E607" location="Event9" display="Click here to review your entry for Event 9"/>
    <hyperlink ref="M674" location="Checklist!C21" display="Click here to go back to the cover page"/>
    <hyperlink ref="C674" location="'2020 Events'!E11" display="Click here to go back to the top of this page"/>
    <hyperlink ref="E674" location="Event10" display="Click here to review your entry for Event 10"/>
    <hyperlink ref="M741" location="Checklist!C21" display="Click here to go back to the cover page"/>
    <hyperlink ref="C741" location="'2020 Events'!E11" display="Click here to go back to the top of this page"/>
    <hyperlink ref="E741" location="Event11" display="Click here to review your entry for Event 11"/>
    <hyperlink ref="M808" location="Checklist!C21" display="Click here to go back to the cover page"/>
    <hyperlink ref="C808" location="'2020 Events'!E11" display="Click here to go back to the top of this page"/>
    <hyperlink ref="E808" location="Event12" display="Click here to review your entry for Event 12"/>
    <hyperlink ref="M875" location="Checklist!C21" display="Click here to go back to the cover page"/>
    <hyperlink ref="C875" location="'2020 Events'!E11" display="Click here to go back to the top of this page"/>
    <hyperlink ref="E875" location="Event13" display="Click here to review your entry for Event 13"/>
    <hyperlink ref="M942" location="Checklist!C21" display="Click here to go back to the cover page"/>
    <hyperlink ref="C942" location="'2020 Events'!E11" display="Click here to go back to the top of this page"/>
    <hyperlink ref="E942" location="Event14" display="Click here to review your entry for Event 14"/>
    <hyperlink ref="M1009" location="Checklist!C21" display="Click here to go back to the cover page"/>
    <hyperlink ref="C1009" location="'2020 Events'!E11" display="Click here to go back to the top of this page"/>
    <hyperlink ref="E1009" location="Event15" display="Click here to review your entry for Event 15"/>
    <hyperlink ref="M1076" location="Checklist!C21" display="Click here to go back to the cover page"/>
    <hyperlink ref="C1076" location="'2020 Events'!E11" display="Click here to go back to the top of this page"/>
    <hyperlink ref="E1076" location="Event16" display="Click here to review your entry for Event 16"/>
    <hyperlink ref="M1143" location="Checklist!C21" display="Click here to go back to the cover page"/>
    <hyperlink ref="C1143" location="'2020 Events'!E11" display="Click here to go back to the top of this page"/>
    <hyperlink ref="E1143" location="Event17" display="Click here to review your entry for Event 16"/>
    <hyperlink ref="M1210" location="Checklist!C21" display="Click here to go back to the cover page"/>
    <hyperlink ref="C1210" location="'2020 Events'!E11" display="Click here to go back to the top of this page"/>
    <hyperlink ref="E1210" location="Event18" display="Click here to review your entry for Event 18"/>
    <hyperlink ref="M1277" location="Checklist!C21" display="Click here to go back to the cover page"/>
    <hyperlink ref="C1277" location="'2020 Events'!E11" display="Click here to go back to the top of this page"/>
    <hyperlink ref="E1277" location="Event19" display="Click here to review your entry for Event 19"/>
    <hyperlink ref="M1344" location="Checklist!C21" display="Click here to go back to the cover page"/>
    <hyperlink ref="C1344" location="'2020 Events'!E11" display="Click here to go back to the top of this page"/>
    <hyperlink ref="E1344" location="Event20" display="Click here to review your entry for Event 20"/>
    <hyperlink ref="M1411" location="Checklist!C21" display="Click here to go back to the cover page"/>
    <hyperlink ref="C1411" location="'2020 Events'!E11" display="Click here to go back to the top of this page"/>
    <hyperlink ref="E1411" location="Event21" display="Click here to review your entry for Event 21"/>
    <hyperlink ref="M1478" location="Checklist!C21" display="Click here to go back to the cover page"/>
    <hyperlink ref="C1478" location="'2020 Events'!E11" display="Click here to go back to the top of this page"/>
    <hyperlink ref="E1478" location="Event22" display="Click here to review your entry for Event 22"/>
    <hyperlink ref="M1545" location="Checklist!C21" display="Click here to go back to the cover page"/>
    <hyperlink ref="C1545" location="'2020 Events'!E11" display="Click here to go back to the top of this page"/>
    <hyperlink ref="E1545" location="Event23" display="Click here to review your entry for Event 23"/>
    <hyperlink ref="M1612" location="Checklist!C21" display="Click here to go back to the cover page"/>
    <hyperlink ref="C1612" location="'2020 Events'!E11" display="Click here to go back to the top of this page"/>
    <hyperlink ref="E1612" location="Event24" display="Click here to review your entry for Event 24"/>
    <hyperlink ref="M1679" location="Checklist!C21" display="Click here to go back to the cover page"/>
    <hyperlink ref="C1679" location="'2020 Events'!E11" display="Click here to go back to the top of this page"/>
    <hyperlink ref="E1679" location="Event25" display="Click here to review your entry for Event 25"/>
    <hyperlink ref="C52" r:id="rId76" display="https://www.rsc.org/images/Rules for Member Networks - current file_tcm18-249957.pdf"/>
    <hyperlink ref="C119" r:id="rId77" display="https://www.rsc.org/images/Rules for Member Networks - current file_tcm18-249957.pdf"/>
    <hyperlink ref="C187" r:id="rId78" display="https://www.rsc.org/images/Rules for Member Networks - current file_tcm18-249957.pdf"/>
    <hyperlink ref="C254" r:id="rId79" display="https://www.rsc.org/images/Rules for Member Networks - current file_tcm18-249957.pdf"/>
    <hyperlink ref="C321" r:id="rId80" display="https://www.rsc.org/images/Rules for Member Networks - current file_tcm18-249957.pdf"/>
    <hyperlink ref="C388" r:id="rId81" display="https://www.rsc.org/images/Rules for Member Networks - current file_tcm18-249957.pdf"/>
    <hyperlink ref="C455" r:id="rId82" display="https://www.rsc.org/images/Rules for Member Networks - current file_tcm18-249957.pdf"/>
    <hyperlink ref="C522" r:id="rId83" display="https://www.rsc.org/images/Rules for Member Networks - current file_tcm18-249957.pdf"/>
    <hyperlink ref="C589" r:id="rId84" display="https://www.rsc.org/images/Rules for Member Networks - current file_tcm18-249957.pdf"/>
    <hyperlink ref="C656" r:id="rId85" display="https://www.rsc.org/images/Rules for Member Networks - current file_tcm18-249957.pdf"/>
    <hyperlink ref="C723" r:id="rId86" display="https://www.rsc.org/images/Rules for Member Networks - current file_tcm18-249957.pdf"/>
    <hyperlink ref="C790" r:id="rId87" display="https://www.rsc.org/images/Rules for Member Networks - current file_tcm18-249957.pdf"/>
    <hyperlink ref="C857" r:id="rId88" display="https://www.rsc.org/images/Rules for Member Networks - current file_tcm18-249957.pdf"/>
    <hyperlink ref="C924" r:id="rId89" display="https://www.rsc.org/images/Rules for Member Networks - current file_tcm18-249957.pdf"/>
    <hyperlink ref="C991" r:id="rId90" display="https://www.rsc.org/images/Rules for Member Networks - current file_tcm18-249957.pdf"/>
    <hyperlink ref="C1058" r:id="rId91" display="https://www.rsc.org/images/Rules for Member Networks - current file_tcm18-249957.pdf"/>
    <hyperlink ref="C1125" r:id="rId92" display="https://www.rsc.org/images/Rules for Member Networks - current file_tcm18-249957.pdf"/>
    <hyperlink ref="C1192" r:id="rId93" display="https://www.rsc.org/images/Rules for Member Networks - current file_tcm18-249957.pdf"/>
    <hyperlink ref="C1259" r:id="rId94" display="https://www.rsc.org/images/Rules for Member Networks - current file_tcm18-249957.pdf"/>
    <hyperlink ref="C1326" r:id="rId95" display="https://www.rsc.org/images/Rules for Member Networks - current file_tcm18-249957.pdf"/>
    <hyperlink ref="C1393" r:id="rId96" display="https://www.rsc.org/images/Rules for Member Networks - current file_tcm18-249957.pdf"/>
    <hyperlink ref="C1460" r:id="rId97" display="https://www.rsc.org/images/Rules for Member Networks - current file_tcm18-249957.pdf"/>
    <hyperlink ref="C1527" r:id="rId98" display="https://www.rsc.org/images/Rules for Member Networks - current file_tcm18-249957.pdf"/>
    <hyperlink ref="C1594" r:id="rId99" display="https://www.rsc.org/images/Rules for Member Networks - current file_tcm18-249957.pdf"/>
    <hyperlink ref="C1661" r:id="rId100" display="https://www.rsc.org/images/Rules for Member Networks - current file_tcm18-249957.pdf"/>
    <hyperlink ref="C49" r:id="rId101" location="procedure" display="https://www.rsc.org/our-events/otherinformation/risk-assessment/ - procedure"/>
    <hyperlink ref="C116" r:id="rId102" location="procedure" display="https://www.rsc.org/our-events/otherinformation/risk-assessment/ - procedure"/>
    <hyperlink ref="C184" r:id="rId103" location="procedure" display="https://www.rsc.org/our-events/otherinformation/risk-assessment/ - procedure"/>
    <hyperlink ref="C251" r:id="rId104" location="procedure" display="https://www.rsc.org/our-events/otherinformation/risk-assessment/ - procedure"/>
    <hyperlink ref="C318" r:id="rId105" location="procedure" display="https://www.rsc.org/our-events/otherinformation/risk-assessment/ - procedure"/>
    <hyperlink ref="C385" r:id="rId106" location="procedure" display="https://www.rsc.org/our-events/otherinformation/risk-assessment/ - procedure"/>
    <hyperlink ref="C452" r:id="rId107" location="procedure" display="https://www.rsc.org/our-events/otherinformation/risk-assessment/ - procedure"/>
    <hyperlink ref="C519" r:id="rId108" location="procedure" display="https://www.rsc.org/our-events/otherinformation/risk-assessment/ - procedure"/>
    <hyperlink ref="C586" r:id="rId109" location="procedure" display="https://www.rsc.org/our-events/otherinformation/risk-assessment/ - procedure"/>
    <hyperlink ref="C653" r:id="rId110" location="procedure" display="https://www.rsc.org/our-events/otherinformation/risk-assessment/ - procedure"/>
    <hyperlink ref="C720" r:id="rId111" location="procedure" display="https://www.rsc.org/our-events/otherinformation/risk-assessment/ - procedure"/>
    <hyperlink ref="C787" r:id="rId112" location="procedure" display="https://www.rsc.org/our-events/otherinformation/risk-assessment/ - procedure"/>
    <hyperlink ref="C854" r:id="rId113" location="procedure" display="https://www.rsc.org/our-events/otherinformation/risk-assessment/ - procedure"/>
    <hyperlink ref="C921" r:id="rId114" location="procedure" display="https://www.rsc.org/our-events/otherinformation/risk-assessment/ - procedure"/>
    <hyperlink ref="C988" r:id="rId115" location="procedure" display="https://www.rsc.org/our-events/otherinformation/risk-assessment/ - procedure"/>
    <hyperlink ref="C1055" r:id="rId116" location="procedure" display="https://www.rsc.org/our-events/otherinformation/risk-assessment/ - procedure"/>
    <hyperlink ref="C1122" r:id="rId117" location="procedure" display="https://www.rsc.org/our-events/otherinformation/risk-assessment/ - procedure"/>
    <hyperlink ref="C1189" r:id="rId118" location="procedure" display="https://www.rsc.org/our-events/otherinformation/risk-assessment/ - procedure"/>
    <hyperlink ref="C1256" r:id="rId119" location="procedure" display="https://www.rsc.org/our-events/otherinformation/risk-assessment/ - procedure"/>
    <hyperlink ref="C1323" r:id="rId120" location="procedure" display="https://www.rsc.org/our-events/otherinformation/risk-assessment/ - procedure"/>
    <hyperlink ref="C1390" r:id="rId121" location="procedure" display="https://www.rsc.org/our-events/otherinformation/risk-assessment/ - procedure"/>
    <hyperlink ref="C1457" r:id="rId122" location="procedure" display="https://www.rsc.org/our-events/otherinformation/risk-assessment/ - procedure"/>
    <hyperlink ref="C1524" r:id="rId123" location="procedure" display="https://www.rsc.org/our-events/otherinformation/risk-assessment/ - procedure"/>
    <hyperlink ref="C1591" r:id="rId124" location="procedure" display="https://www.rsc.org/our-events/otherinformation/risk-assessment/ - procedure"/>
    <hyperlink ref="C1658" r:id="rId125" location="procedure" display="https://www.rsc.org/our-events/otherinformation/risk-assessment/ - procedure"/>
    <hyperlink ref="M91" location="'Community support'!C3" display="Add sponsorship information in the Community Support section"/>
    <hyperlink ref="M159" location="'Community support'!C3" display="Add sponsorship information in the Community Support section"/>
    <hyperlink ref="M226" location="'Community support'!C3" display="Add sponsorship information in the Community Support section"/>
    <hyperlink ref="M293" location="'Community support'!C3" display="Add sponsorship information in the Community Support section"/>
    <hyperlink ref="M360" location="'Community support'!C3" display="Add sponsorship information in the Community Support section"/>
    <hyperlink ref="M427" location="'Community support'!C3" display="Add sponsorship information in the Community Support section"/>
    <hyperlink ref="M494" location="'Community support'!C3" display="Add sponsorship information in the Community Support section"/>
    <hyperlink ref="M561" location="'Community support'!C3" display="Add sponsorship information in the Community Support section"/>
    <hyperlink ref="M628" location="'Community support'!C3" display="Add sponsorship information in the Community Support section"/>
    <hyperlink ref="M695" location="'Community support'!C3" display="Add sponsorship information in the Community Support section"/>
    <hyperlink ref="M762" location="'Community support'!C3" display="Add sponsorship information in the Community Support section"/>
    <hyperlink ref="M829" location="'Community support'!C3" display="Add sponsorship information in the Community Support section"/>
    <hyperlink ref="M896" location="'Community support'!C3" display="Add sponsorship information in the Community Support section"/>
    <hyperlink ref="M963" location="'Community support'!C3" display="Add sponsorship information in the Community Support section"/>
    <hyperlink ref="M1030" location="'Community support'!C3" display="Add sponsorship information in the Community Support section"/>
    <hyperlink ref="M1097" location="'Community support'!C3" display="Add sponsorship information in the Community Support section"/>
    <hyperlink ref="M1164" location="'Community support'!C3" display="Add sponsorship information in the Community Support section"/>
    <hyperlink ref="M1231" location="'Community support'!C3" display="Add sponsorship information in the Community Support section"/>
    <hyperlink ref="M1298" location="'Community support'!C3" display="Add sponsorship information in the Community Support section"/>
    <hyperlink ref="M1365" location="'Community support'!C3" display="Add sponsorship information in the Community Support section"/>
    <hyperlink ref="M1432" location="'Community support'!C3" display="Add sponsorship information in the Community Support section"/>
    <hyperlink ref="M1499" location="'Community support'!C3" display="Add sponsorship information in the Community Support section"/>
    <hyperlink ref="M1566" location="'Community support'!C3" display="Add sponsorship information in the Community Support section"/>
    <hyperlink ref="M1633" location="'Community support'!C3" display="Add sponsorship information in the Community Support section"/>
  </hyperlinks>
  <pageMargins left="0.7" right="0.7" top="0.75" bottom="0.75" header="0.3" footer="0.3"/>
  <pageSetup paperSize="9" orientation="portrait" verticalDpi="0" r:id="rId126"/>
  <ignoredErrors>
    <ignoredError sqref="C52 C119 C187 C254 C321 C388 C455 C522 C589 C656 C723 C790 C857 C924 C991 C1058 C1125 C1192 C1259 C1326 C1393 C1460 C1527 C1594 C166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sheetPr>
  <dimension ref="A3:BN139"/>
  <sheetViews>
    <sheetView zoomScale="70" zoomScaleNormal="70" workbookViewId="0">
      <selection activeCell="D3" sqref="D3:E29"/>
    </sheetView>
  </sheetViews>
  <sheetFormatPr defaultRowHeight="12.75" x14ac:dyDescent="0.2"/>
  <cols>
    <col min="1" max="1" width="8.28515625" style="251" customWidth="1"/>
    <col min="2" max="3" width="11.7109375" style="251" customWidth="1"/>
    <col min="4" max="4" width="25.42578125" style="38" customWidth="1"/>
    <col min="5" max="5" width="24.5703125" style="38" bestFit="1" customWidth="1"/>
    <col min="6" max="6" width="8.28515625" style="251" customWidth="1"/>
    <col min="7" max="7" width="28.42578125" style="38" customWidth="1"/>
    <col min="8" max="8" width="19.7109375" style="38" bestFit="1" customWidth="1"/>
    <col min="9" max="9" width="18.5703125" style="38" bestFit="1" customWidth="1"/>
    <col min="10" max="10" width="2.28515625" style="38" customWidth="1"/>
    <col min="11" max="11" width="36.5703125" style="38" customWidth="1"/>
    <col min="12" max="12" width="2.28515625" style="38" customWidth="1"/>
    <col min="13" max="13" width="19.7109375" style="38" customWidth="1"/>
    <col min="14" max="14" width="14" style="38" customWidth="1"/>
    <col min="15" max="15" width="2.5703125" style="38" customWidth="1"/>
    <col min="16" max="17" width="14" style="38" customWidth="1"/>
    <col min="18" max="18" width="2.5703125" style="38" customWidth="1"/>
    <col min="19" max="19" width="18.42578125" style="38" customWidth="1"/>
    <col min="20" max="20" width="22" style="38" customWidth="1"/>
    <col min="21" max="21" width="2.5703125" style="38" customWidth="1"/>
    <col min="22" max="23" width="18.28515625" style="38" customWidth="1"/>
    <col min="24" max="24" width="2.5703125" style="38" customWidth="1"/>
    <col min="25" max="25" width="14" style="38" customWidth="1"/>
    <col min="26" max="26" width="2.5703125" style="38" customWidth="1"/>
    <col min="27" max="27" width="51.28515625" style="38" bestFit="1" customWidth="1"/>
    <col min="28" max="30" width="2.5703125" style="38" customWidth="1"/>
    <col min="31" max="31" width="18" style="38" customWidth="1"/>
    <col min="32" max="32" width="20.5703125" style="38" customWidth="1"/>
    <col min="33" max="33" width="2.5703125" style="38" customWidth="1"/>
    <col min="34" max="34" width="20.7109375" style="38" customWidth="1"/>
    <col min="35" max="35" width="25.85546875" style="38" customWidth="1"/>
    <col min="36" max="36" width="2.5703125" style="38" customWidth="1"/>
    <col min="37" max="37" width="25.42578125" style="38" customWidth="1"/>
    <col min="38" max="38" width="2.5703125" style="38" customWidth="1"/>
    <col min="39" max="39" width="25.85546875" style="38" customWidth="1"/>
    <col min="40" max="40" width="31" style="38" customWidth="1"/>
    <col min="41" max="43" width="2.5703125" style="38" customWidth="1"/>
    <col min="44" max="44" width="30.5703125" style="38" customWidth="1"/>
    <col min="45" max="45" width="24.28515625" style="38" customWidth="1"/>
    <col min="46" max="46" width="2.5703125" style="38" customWidth="1"/>
    <col min="47" max="47" width="18.85546875" style="38" customWidth="1"/>
    <col min="48" max="48" width="25.140625" style="38" customWidth="1"/>
    <col min="49" max="49" width="2.42578125" style="38" customWidth="1"/>
    <col min="50" max="50" width="28.5703125" style="38" customWidth="1"/>
    <col min="51" max="53" width="2.5703125" style="38" customWidth="1"/>
    <col min="54" max="54" width="2" style="38" customWidth="1"/>
    <col min="55" max="58" width="34" style="38" customWidth="1"/>
    <col min="59" max="59" width="2.5703125" style="38" customWidth="1"/>
    <col min="60" max="60" width="25.5703125" style="38" customWidth="1"/>
    <col min="61" max="61" width="28" style="38" customWidth="1"/>
    <col min="62" max="62" width="2.5703125" style="38" customWidth="1"/>
    <col min="63" max="63" width="70.85546875" style="38" customWidth="1"/>
    <col min="64" max="16384" width="9.140625" style="38"/>
  </cols>
  <sheetData>
    <row r="3" spans="1:66" s="295" customFormat="1" ht="23.25" customHeight="1" x14ac:dyDescent="0.2">
      <c r="A3" s="472" t="s">
        <v>381</v>
      </c>
      <c r="B3" s="474"/>
      <c r="C3" s="473"/>
      <c r="D3" s="472" t="s">
        <v>114</v>
      </c>
      <c r="E3" s="473"/>
      <c r="F3" s="472" t="s">
        <v>70</v>
      </c>
      <c r="G3" s="474"/>
      <c r="H3" s="474"/>
      <c r="I3" s="474"/>
      <c r="J3" s="474"/>
      <c r="K3" s="474"/>
      <c r="L3" s="474"/>
      <c r="M3" s="474"/>
      <c r="N3" s="474"/>
      <c r="O3" s="474"/>
      <c r="P3" s="474"/>
      <c r="Q3" s="474"/>
      <c r="R3" s="474"/>
      <c r="S3" s="474"/>
      <c r="T3" s="474"/>
      <c r="U3" s="474"/>
      <c r="V3" s="474"/>
      <c r="W3" s="474"/>
      <c r="X3" s="474"/>
      <c r="Y3" s="474"/>
      <c r="Z3" s="474"/>
      <c r="AA3" s="473"/>
      <c r="AB3" s="286"/>
      <c r="AC3" s="287"/>
      <c r="AD3" s="288"/>
      <c r="AE3" s="472" t="s">
        <v>140</v>
      </c>
      <c r="AF3" s="474"/>
      <c r="AG3" s="474"/>
      <c r="AH3" s="474"/>
      <c r="AI3" s="474"/>
      <c r="AJ3" s="474"/>
      <c r="AK3" s="474"/>
      <c r="AL3" s="474"/>
      <c r="AM3" s="474"/>
      <c r="AN3" s="473"/>
      <c r="AO3" s="289"/>
      <c r="AP3" s="290"/>
      <c r="AQ3" s="291"/>
      <c r="AR3" s="472" t="s">
        <v>63</v>
      </c>
      <c r="AS3" s="474"/>
      <c r="AT3" s="474"/>
      <c r="AU3" s="474"/>
      <c r="AV3" s="474"/>
      <c r="AW3" s="474"/>
      <c r="AX3" s="473"/>
      <c r="AY3" s="292"/>
      <c r="AZ3" s="293"/>
      <c r="BA3" s="293"/>
      <c r="BB3" s="296"/>
      <c r="BC3" s="474" t="s">
        <v>72</v>
      </c>
      <c r="BD3" s="474"/>
      <c r="BE3" s="474"/>
      <c r="BF3" s="474"/>
      <c r="BG3" s="474"/>
      <c r="BH3" s="474"/>
      <c r="BI3" s="474"/>
      <c r="BJ3" s="474"/>
      <c r="BK3" s="473"/>
      <c r="BL3" s="294"/>
      <c r="BM3" s="294"/>
      <c r="BN3" s="294"/>
    </row>
    <row r="4" spans="1:66" s="280" customFormat="1" ht="46.5" customHeight="1" x14ac:dyDescent="0.2">
      <c r="A4" s="274" t="s">
        <v>382</v>
      </c>
      <c r="B4" s="274" t="s">
        <v>380</v>
      </c>
      <c r="C4" s="276" t="s">
        <v>383</v>
      </c>
      <c r="D4" s="281" t="s">
        <v>113</v>
      </c>
      <c r="E4" s="274" t="s">
        <v>17</v>
      </c>
      <c r="F4" s="374" t="s">
        <v>88</v>
      </c>
      <c r="G4" s="274" t="s">
        <v>15</v>
      </c>
      <c r="H4" s="274" t="s">
        <v>53</v>
      </c>
      <c r="I4" s="274" t="s">
        <v>119</v>
      </c>
      <c r="J4" s="275"/>
      <c r="K4" s="274" t="s">
        <v>59</v>
      </c>
      <c r="L4" s="275"/>
      <c r="M4" s="274" t="s">
        <v>341</v>
      </c>
      <c r="N4" s="274" t="s">
        <v>286</v>
      </c>
      <c r="O4" s="275"/>
      <c r="P4" s="274" t="s">
        <v>57</v>
      </c>
      <c r="Q4" s="274" t="s">
        <v>58</v>
      </c>
      <c r="R4" s="275"/>
      <c r="S4" s="274" t="s">
        <v>60</v>
      </c>
      <c r="T4" s="274" t="s">
        <v>81</v>
      </c>
      <c r="U4" s="275"/>
      <c r="V4" s="274" t="s">
        <v>61</v>
      </c>
      <c r="W4" s="274" t="s">
        <v>82</v>
      </c>
      <c r="X4" s="275"/>
      <c r="Y4" s="276" t="s">
        <v>62</v>
      </c>
      <c r="Z4" s="275"/>
      <c r="AA4" s="276" t="s">
        <v>370</v>
      </c>
      <c r="AB4" s="277"/>
      <c r="AC4" s="275"/>
      <c r="AD4" s="278"/>
      <c r="AE4" s="282" t="s">
        <v>139</v>
      </c>
      <c r="AF4" s="283" t="s">
        <v>345</v>
      </c>
      <c r="AG4" s="284"/>
      <c r="AH4" s="283" t="s">
        <v>122</v>
      </c>
      <c r="AI4" s="283" t="s">
        <v>125</v>
      </c>
      <c r="AJ4" s="279"/>
      <c r="AK4" s="283" t="s">
        <v>123</v>
      </c>
      <c r="AL4" s="279"/>
      <c r="AM4" s="283" t="s">
        <v>126</v>
      </c>
      <c r="AN4" s="285" t="s">
        <v>124</v>
      </c>
      <c r="AO4" s="277"/>
      <c r="AP4" s="275"/>
      <c r="AQ4" s="278"/>
      <c r="AR4" s="281" t="s">
        <v>71</v>
      </c>
      <c r="AS4" s="274" t="s">
        <v>74</v>
      </c>
      <c r="AT4" s="279"/>
      <c r="AU4" s="274" t="s">
        <v>255</v>
      </c>
      <c r="AV4" s="274" t="s">
        <v>75</v>
      </c>
      <c r="AW4" s="279"/>
      <c r="AX4" s="274" t="s">
        <v>197</v>
      </c>
      <c r="AY4" s="277"/>
      <c r="AZ4" s="275"/>
      <c r="BA4" s="275"/>
      <c r="BB4" s="278"/>
      <c r="BC4" s="274" t="s">
        <v>376</v>
      </c>
      <c r="BD4" s="274" t="s">
        <v>377</v>
      </c>
      <c r="BE4" s="274" t="s">
        <v>378</v>
      </c>
      <c r="BF4" s="274" t="s">
        <v>379</v>
      </c>
      <c r="BG4" s="275"/>
      <c r="BH4" s="274" t="s">
        <v>73</v>
      </c>
      <c r="BI4" s="274" t="s">
        <v>76</v>
      </c>
      <c r="BJ4" s="275"/>
      <c r="BK4" s="276" t="s">
        <v>83</v>
      </c>
      <c r="BL4" s="182"/>
      <c r="BM4" s="182"/>
      <c r="BN4" s="182"/>
    </row>
    <row r="5" spans="1:66" x14ac:dyDescent="0.2">
      <c r="A5" s="250" t="str">
        <f>IF(Event1&lt;&gt;"", "Yes","No")</f>
        <v>No</v>
      </c>
      <c r="B5" s="32" t="str">
        <f>'2021 Events'!$I7</f>
        <v>Incomplete</v>
      </c>
      <c r="C5" s="32" t="str">
        <f>IF(AND(A5="Yes",B5="Complete"),"Yes","No")</f>
        <v>No</v>
      </c>
      <c r="D5" s="31">
        <f>Checklist!$E$7</f>
        <v>0</v>
      </c>
      <c r="E5" s="32">
        <f>Checklist!$E$8</f>
        <v>0</v>
      </c>
      <c r="F5" s="252">
        <v>1</v>
      </c>
      <c r="G5" s="31">
        <f>'2021 Events'!$E11</f>
        <v>0</v>
      </c>
      <c r="H5" s="32">
        <f>'2021 Events'!$E12</f>
        <v>0</v>
      </c>
      <c r="I5" s="32">
        <f>'2021 Events'!$E13</f>
        <v>0</v>
      </c>
      <c r="J5" s="11">
        <f>'2021 Events'!$E14</f>
        <v>0</v>
      </c>
      <c r="K5" s="32">
        <f>'2021 Events'!$E15</f>
        <v>0</v>
      </c>
      <c r="L5" s="11">
        <f>'2021 Events'!$E16</f>
        <v>0</v>
      </c>
      <c r="M5" s="32">
        <f>'2021 Events'!$E17</f>
        <v>0</v>
      </c>
      <c r="N5" s="32">
        <f>'2021 Events'!$E18</f>
        <v>0</v>
      </c>
      <c r="O5" s="11">
        <f>'2021 Events'!$E19</f>
        <v>0</v>
      </c>
      <c r="P5" s="197">
        <f>'2021 Events'!$E20</f>
        <v>0</v>
      </c>
      <c r="Q5" s="197">
        <f>'2021 Events'!$E21</f>
        <v>0</v>
      </c>
      <c r="R5" s="11">
        <f>'2021 Events'!$E22</f>
        <v>0</v>
      </c>
      <c r="S5" s="32">
        <f>'2021 Events'!$E23</f>
        <v>0</v>
      </c>
      <c r="T5" s="32">
        <f>'2021 Events'!$E24</f>
        <v>0</v>
      </c>
      <c r="U5" s="11">
        <f>'2021 Events'!$E25</f>
        <v>0</v>
      </c>
      <c r="V5" s="32">
        <f>'2021 Events'!$E26</f>
        <v>0</v>
      </c>
      <c r="W5" s="32">
        <f>'2021 Events'!$E27</f>
        <v>0</v>
      </c>
      <c r="X5" s="11">
        <f>'2021 Events'!$E28</f>
        <v>0</v>
      </c>
      <c r="Y5" s="32">
        <f>'2021 Events'!$E29</f>
        <v>0</v>
      </c>
      <c r="Z5" s="11">
        <f>'2021 Events'!$E30</f>
        <v>0</v>
      </c>
      <c r="AA5" s="253">
        <f>'2021 Events'!$E31</f>
        <v>0</v>
      </c>
      <c r="AB5" s="268">
        <f>'2021 Events'!$E32</f>
        <v>0</v>
      </c>
      <c r="AC5" s="11">
        <f>'2021 Events'!$E33</f>
        <v>0</v>
      </c>
      <c r="AD5" s="269">
        <f>'2021 Events'!$E34</f>
        <v>0</v>
      </c>
      <c r="AE5" s="31">
        <f>'2021 Events'!$E35</f>
        <v>0</v>
      </c>
      <c r="AF5" s="32">
        <f>'2021 Events'!$E36</f>
        <v>0</v>
      </c>
      <c r="AG5" s="11">
        <f>'2021 Events'!$E37</f>
        <v>0</v>
      </c>
      <c r="AH5" s="32">
        <f>'2021 Events'!$E38</f>
        <v>0</v>
      </c>
      <c r="AI5" s="32">
        <f>'2021 Events'!$E39</f>
        <v>0</v>
      </c>
      <c r="AJ5" s="272">
        <f>'2021 Events'!$E40</f>
        <v>0</v>
      </c>
      <c r="AK5" s="32">
        <f>'2021 Events'!$E41</f>
        <v>0</v>
      </c>
      <c r="AL5" s="272">
        <f>'2021 Events'!$E42</f>
        <v>0</v>
      </c>
      <c r="AM5" s="32">
        <f>'2021 Events'!$E43</f>
        <v>0</v>
      </c>
      <c r="AN5" s="253">
        <f>'2021 Events'!$E44</f>
        <v>0</v>
      </c>
      <c r="AO5" s="268">
        <f>'2021 Events'!$E45</f>
        <v>0</v>
      </c>
      <c r="AP5" s="11">
        <f>'2021 Events'!$E46</f>
        <v>0</v>
      </c>
      <c r="AQ5" s="269">
        <f>'2021 Events'!$E47</f>
        <v>0</v>
      </c>
      <c r="AR5" s="31">
        <f>'2021 Events'!$E48</f>
        <v>0</v>
      </c>
      <c r="AS5" s="32">
        <f>'2021 Events'!$E49</f>
        <v>0</v>
      </c>
      <c r="AT5" s="272">
        <f>'2021 Events'!$E50</f>
        <v>0</v>
      </c>
      <c r="AU5" s="32">
        <f>'2021 Events'!$E51</f>
        <v>0</v>
      </c>
      <c r="AV5" s="32">
        <f>'2021 Events'!$E52</f>
        <v>0</v>
      </c>
      <c r="AW5" s="272">
        <f>'2021 Events'!$E53</f>
        <v>0</v>
      </c>
      <c r="AX5" s="32">
        <f>'2021 Events'!$E54</f>
        <v>0</v>
      </c>
      <c r="AY5" s="268">
        <f>'2021 Events'!$E55</f>
        <v>0</v>
      </c>
      <c r="AZ5" s="11">
        <f>'2021 Events'!$E56</f>
        <v>0</v>
      </c>
      <c r="BA5" s="11">
        <f>'2021 Events'!$E57</f>
        <v>0</v>
      </c>
      <c r="BB5" s="269">
        <f>'2021 Events'!$E58</f>
        <v>0</v>
      </c>
      <c r="BC5" s="32">
        <f>'2021 Events'!$E59</f>
        <v>0</v>
      </c>
      <c r="BD5" s="32">
        <f>'2021 Events'!$E60</f>
        <v>0</v>
      </c>
      <c r="BE5" s="32">
        <f>'2021 Events'!$E61</f>
        <v>0</v>
      </c>
      <c r="BF5" s="32">
        <f>'2021 Events'!$E62</f>
        <v>0</v>
      </c>
      <c r="BG5" s="11">
        <f>'2021 Events'!$E63</f>
        <v>0</v>
      </c>
      <c r="BH5" s="32">
        <f>'2021 Events'!$E64</f>
        <v>0</v>
      </c>
      <c r="BI5" s="32">
        <f>'2021 Events'!$E65</f>
        <v>0</v>
      </c>
      <c r="BJ5" s="11">
        <f>'2021 Events'!$E66</f>
        <v>0</v>
      </c>
      <c r="BK5" s="253">
        <f>'2021 Events'!$E67</f>
        <v>0</v>
      </c>
      <c r="BL5" s="32"/>
      <c r="BM5" s="32"/>
      <c r="BN5" s="32"/>
    </row>
    <row r="6" spans="1:66" x14ac:dyDescent="0.2">
      <c r="A6" s="250" t="str">
        <f>IF(Event2&lt;&gt;"", "Yes","No")</f>
        <v>No</v>
      </c>
      <c r="B6" s="32" t="str">
        <f>'2021 Events'!$I74</f>
        <v>Incomplete</v>
      </c>
      <c r="C6" s="32" t="str">
        <f t="shared" ref="C6:C29" si="0">IF(AND(A6="Yes",B6="Complete"),"Yes","No")</f>
        <v>No</v>
      </c>
      <c r="D6" s="31">
        <f>Checklist!$E$7</f>
        <v>0</v>
      </c>
      <c r="E6" s="32">
        <f>Checklist!$E$8</f>
        <v>0</v>
      </c>
      <c r="F6" s="252">
        <v>2</v>
      </c>
      <c r="G6" s="31">
        <f>'2021 Events'!$E78</f>
        <v>0</v>
      </c>
      <c r="H6" s="32">
        <f>'2021 Events'!$E79</f>
        <v>0</v>
      </c>
      <c r="I6" s="32">
        <f>'2021 Events'!$E80</f>
        <v>0</v>
      </c>
      <c r="J6" s="11">
        <f>'2021 Events'!$E81</f>
        <v>0</v>
      </c>
      <c r="K6" s="32">
        <f>'2021 Events'!$E82</f>
        <v>0</v>
      </c>
      <c r="L6" s="11">
        <f>'2021 Events'!$E83</f>
        <v>0</v>
      </c>
      <c r="M6" s="32">
        <f>'2021 Events'!$E84</f>
        <v>0</v>
      </c>
      <c r="N6" s="32">
        <f>'2021 Events'!$E85</f>
        <v>0</v>
      </c>
      <c r="O6" s="11">
        <f>'2021 Events'!$E86</f>
        <v>0</v>
      </c>
      <c r="P6" s="197">
        <f>'2021 Events'!$E87</f>
        <v>0</v>
      </c>
      <c r="Q6" s="197">
        <f>'2021 Events'!$E88</f>
        <v>0</v>
      </c>
      <c r="R6" s="11">
        <f>'2021 Events'!$E89</f>
        <v>0</v>
      </c>
      <c r="S6" s="32">
        <f>'2021 Events'!$E90</f>
        <v>0</v>
      </c>
      <c r="T6" s="32">
        <f>'2021 Events'!$E91</f>
        <v>0</v>
      </c>
      <c r="U6" s="11">
        <f>'2021 Events'!$E92</f>
        <v>0</v>
      </c>
      <c r="V6" s="32">
        <f>'2021 Events'!$E93</f>
        <v>0</v>
      </c>
      <c r="W6" s="32">
        <f>'2021 Events'!$E94</f>
        <v>0</v>
      </c>
      <c r="X6" s="11">
        <f>'2021 Events'!$E95</f>
        <v>0</v>
      </c>
      <c r="Y6" s="32">
        <f>'2021 Events'!$E96</f>
        <v>0</v>
      </c>
      <c r="Z6" s="11">
        <f>'2021 Events'!$E97</f>
        <v>0</v>
      </c>
      <c r="AA6" s="253">
        <f>'2021 Events'!$E98</f>
        <v>0</v>
      </c>
      <c r="AB6" s="268">
        <f>'2021 Events'!$E99</f>
        <v>0</v>
      </c>
      <c r="AC6" s="11">
        <f>'2021 Events'!$E100</f>
        <v>0</v>
      </c>
      <c r="AD6" s="269">
        <f>'2021 Events'!$E101</f>
        <v>0</v>
      </c>
      <c r="AE6" s="31">
        <f>'2021 Events'!$E102</f>
        <v>0</v>
      </c>
      <c r="AF6" s="32">
        <f>'2021 Events'!$E103</f>
        <v>0</v>
      </c>
      <c r="AG6" s="11">
        <f>'2021 Events'!$E104</f>
        <v>0</v>
      </c>
      <c r="AH6" s="32">
        <f>'2021 Events'!$E105</f>
        <v>0</v>
      </c>
      <c r="AI6" s="32">
        <f>'2021 Events'!$E106</f>
        <v>0</v>
      </c>
      <c r="AJ6" s="272">
        <f>'2021 Events'!$E107</f>
        <v>0</v>
      </c>
      <c r="AK6" s="32">
        <f>'2021 Events'!$E108</f>
        <v>0</v>
      </c>
      <c r="AL6" s="272">
        <f>'2021 Events'!$E109</f>
        <v>0</v>
      </c>
      <c r="AM6" s="32">
        <f>'2021 Events'!$E110</f>
        <v>0</v>
      </c>
      <c r="AN6" s="253">
        <f>'2021 Events'!$E111</f>
        <v>0</v>
      </c>
      <c r="AO6" s="268">
        <f>'2021 Events'!$E112</f>
        <v>0</v>
      </c>
      <c r="AP6" s="11">
        <f>'2021 Events'!$E113</f>
        <v>0</v>
      </c>
      <c r="AQ6" s="269">
        <f>'2021 Events'!$E114</f>
        <v>0</v>
      </c>
      <c r="AR6" s="31">
        <f>'2021 Events'!$E115</f>
        <v>0</v>
      </c>
      <c r="AS6" s="32">
        <f>'2021 Events'!$E116</f>
        <v>0</v>
      </c>
      <c r="AT6" s="272">
        <f>'2021 Events'!$E117</f>
        <v>0</v>
      </c>
      <c r="AU6" s="32">
        <f>'2021 Events'!$E118</f>
        <v>0</v>
      </c>
      <c r="AV6" s="32">
        <f>'2021 Events'!$E119</f>
        <v>0</v>
      </c>
      <c r="AW6" s="272">
        <f>'2021 Events'!$E120</f>
        <v>0</v>
      </c>
      <c r="AX6" s="32">
        <f>'2021 Events'!$E121</f>
        <v>0</v>
      </c>
      <c r="AY6" s="268">
        <f>'2021 Events'!$E122</f>
        <v>0</v>
      </c>
      <c r="AZ6" s="11">
        <f>'2021 Events'!$E123</f>
        <v>0</v>
      </c>
      <c r="BA6" s="11">
        <f>'2021 Events'!$E125</f>
        <v>0</v>
      </c>
      <c r="BB6" s="269">
        <f>'2021 Events'!$E126</f>
        <v>0</v>
      </c>
      <c r="BC6" s="32">
        <f>'2021 Events'!$E127</f>
        <v>0</v>
      </c>
      <c r="BD6" s="32">
        <f>'2021 Events'!$E128</f>
        <v>0</v>
      </c>
      <c r="BE6" s="32">
        <f>'2021 Events'!$E129</f>
        <v>0</v>
      </c>
      <c r="BF6" s="32">
        <f>'2021 Events'!$E130</f>
        <v>0</v>
      </c>
      <c r="BG6" s="11">
        <f>'2021 Events'!$E131</f>
        <v>0</v>
      </c>
      <c r="BH6" s="32">
        <f>'2021 Events'!$E132</f>
        <v>0</v>
      </c>
      <c r="BI6" s="32">
        <f>'2021 Events'!$E133</f>
        <v>0</v>
      </c>
      <c r="BJ6" s="11">
        <f>'2021 Events'!$E134</f>
        <v>0</v>
      </c>
      <c r="BK6" s="253">
        <f>'2021 Events'!$E135</f>
        <v>0</v>
      </c>
      <c r="BL6" s="32"/>
      <c r="BM6" s="32"/>
    </row>
    <row r="7" spans="1:66" x14ac:dyDescent="0.2">
      <c r="A7" s="250" t="str">
        <f>IF(Event3&lt;&gt;"", "Yes","No")</f>
        <v>No</v>
      </c>
      <c r="B7" s="32" t="str">
        <f>'2021 Events'!$I142</f>
        <v>Incomplete</v>
      </c>
      <c r="C7" s="32" t="str">
        <f t="shared" si="0"/>
        <v>No</v>
      </c>
      <c r="D7" s="31">
        <f>Checklist!$E$7</f>
        <v>0</v>
      </c>
      <c r="E7" s="32">
        <f>Checklist!$E$8</f>
        <v>0</v>
      </c>
      <c r="F7" s="252">
        <v>3</v>
      </c>
      <c r="G7" s="31">
        <f>'2021 Events'!$E146</f>
        <v>0</v>
      </c>
      <c r="H7" s="32">
        <f>'2021 Events'!$E147</f>
        <v>0</v>
      </c>
      <c r="I7" s="32">
        <f>'2021 Events'!$E148</f>
        <v>0</v>
      </c>
      <c r="J7" s="11">
        <f>'2021 Events'!$E149</f>
        <v>0</v>
      </c>
      <c r="K7" s="32">
        <f>'2021 Events'!$E150</f>
        <v>0</v>
      </c>
      <c r="L7" s="11">
        <f>'2021 Events'!$E151</f>
        <v>0</v>
      </c>
      <c r="M7" s="32">
        <f>'2021 Events'!$E152</f>
        <v>0</v>
      </c>
      <c r="N7" s="32">
        <f>'2021 Events'!$E153</f>
        <v>0</v>
      </c>
      <c r="O7" s="11">
        <f>'2021 Events'!$E154</f>
        <v>0</v>
      </c>
      <c r="P7" s="197">
        <f>'2021 Events'!$E155</f>
        <v>0</v>
      </c>
      <c r="Q7" s="197">
        <f>'2021 Events'!$E156</f>
        <v>0</v>
      </c>
      <c r="R7" s="11">
        <f>'2021 Events'!$E157</f>
        <v>0</v>
      </c>
      <c r="S7" s="32">
        <f>'2021 Events'!$E158</f>
        <v>0</v>
      </c>
      <c r="T7" s="32">
        <f>'2021 Events'!$E159</f>
        <v>0</v>
      </c>
      <c r="U7" s="11">
        <f>'2021 Events'!$E160</f>
        <v>0</v>
      </c>
      <c r="V7" s="32">
        <f>'2021 Events'!$E161</f>
        <v>0</v>
      </c>
      <c r="W7" s="32">
        <f>'2021 Events'!$E162</f>
        <v>0</v>
      </c>
      <c r="X7" s="11">
        <f>'2021 Events'!$E163</f>
        <v>0</v>
      </c>
      <c r="Y7" s="32">
        <f>'2021 Events'!$E164</f>
        <v>0</v>
      </c>
      <c r="Z7" s="11">
        <f>'2021 Events'!$E165</f>
        <v>0</v>
      </c>
      <c r="AA7" s="253">
        <f>'2021 Events'!$E166</f>
        <v>0</v>
      </c>
      <c r="AB7" s="268">
        <f>'2021 Events'!$E167</f>
        <v>0</v>
      </c>
      <c r="AC7" s="11">
        <f>'2021 Events'!$E168</f>
        <v>0</v>
      </c>
      <c r="AD7" s="269">
        <f>'2021 Events'!$E169</f>
        <v>0</v>
      </c>
      <c r="AE7" s="31">
        <f>'2021 Events'!$E170</f>
        <v>0</v>
      </c>
      <c r="AF7" s="32">
        <f>'2021 Events'!$E171</f>
        <v>0</v>
      </c>
      <c r="AG7" s="11">
        <f>'2021 Events'!$E172</f>
        <v>0</v>
      </c>
      <c r="AH7" s="32">
        <f>'2021 Events'!$E173</f>
        <v>0</v>
      </c>
      <c r="AI7" s="32">
        <f>'2021 Events'!$E174</f>
        <v>0</v>
      </c>
      <c r="AJ7" s="272">
        <f>'2021 Events'!$E175</f>
        <v>0</v>
      </c>
      <c r="AK7" s="32">
        <f>'2021 Events'!$E176</f>
        <v>0</v>
      </c>
      <c r="AL7" s="272">
        <f>'2021 Events'!$E177</f>
        <v>0</v>
      </c>
      <c r="AM7" s="32">
        <f>'2021 Events'!$E178</f>
        <v>0</v>
      </c>
      <c r="AN7" s="253">
        <f>'2021 Events'!$E179</f>
        <v>0</v>
      </c>
      <c r="AO7" s="268">
        <f>'2021 Events'!$E180</f>
        <v>0</v>
      </c>
      <c r="AP7" s="11">
        <f>'2021 Events'!$E181</f>
        <v>0</v>
      </c>
      <c r="AQ7" s="269">
        <f>'2021 Events'!$E182</f>
        <v>0</v>
      </c>
      <c r="AR7" s="31">
        <f>'2021 Events'!$E183</f>
        <v>0</v>
      </c>
      <c r="AS7" s="32">
        <f>'2021 Events'!$E184</f>
        <v>0</v>
      </c>
      <c r="AT7" s="272">
        <f>'2021 Events'!$E185</f>
        <v>0</v>
      </c>
      <c r="AU7" s="32">
        <f>'2021 Events'!$E186</f>
        <v>0</v>
      </c>
      <c r="AV7" s="32">
        <f>'2021 Events'!$E187</f>
        <v>0</v>
      </c>
      <c r="AW7" s="272">
        <f>'2021 Events'!$E188</f>
        <v>0</v>
      </c>
      <c r="AX7" s="32">
        <f>'2021 Events'!$E189</f>
        <v>0</v>
      </c>
      <c r="AY7" s="268">
        <f>'2021 Events'!$E190</f>
        <v>0</v>
      </c>
      <c r="AZ7" s="11">
        <f>'2021 Events'!$E191</f>
        <v>0</v>
      </c>
      <c r="BA7" s="11">
        <f>'2021 Events'!$E192</f>
        <v>0</v>
      </c>
      <c r="BB7" s="269">
        <f>'2021 Events'!$E193</f>
        <v>0</v>
      </c>
      <c r="BC7" s="32">
        <f>'2021 Events'!$E194</f>
        <v>0</v>
      </c>
      <c r="BD7" s="32">
        <f>'2021 Events'!$E195</f>
        <v>0</v>
      </c>
      <c r="BE7" s="32">
        <f>'2021 Events'!$E196</f>
        <v>0</v>
      </c>
      <c r="BF7" s="32">
        <f>'2021 Events'!$E197</f>
        <v>0</v>
      </c>
      <c r="BG7" s="11">
        <f>'2021 Events'!$E198</f>
        <v>0</v>
      </c>
      <c r="BH7" s="32">
        <f>'2021 Events'!$E199</f>
        <v>0</v>
      </c>
      <c r="BI7" s="32">
        <f>'2021 Events'!$E200</f>
        <v>0</v>
      </c>
      <c r="BJ7" s="11">
        <f>'2021 Events'!$E201</f>
        <v>0</v>
      </c>
      <c r="BK7" s="253">
        <f>'2021 Events'!$E202</f>
        <v>0</v>
      </c>
      <c r="BL7" s="32"/>
      <c r="BM7" s="32"/>
    </row>
    <row r="8" spans="1:66" x14ac:dyDescent="0.2">
      <c r="A8" s="250" t="str">
        <f>IF(Event4&lt;&gt;"", "Yes","No")</f>
        <v>No</v>
      </c>
      <c r="B8" s="32" t="str">
        <f>'2021 Events'!$I209</f>
        <v>Incomplete</v>
      </c>
      <c r="C8" s="32" t="str">
        <f t="shared" si="0"/>
        <v>No</v>
      </c>
      <c r="D8" s="31">
        <f>Checklist!$E$7</f>
        <v>0</v>
      </c>
      <c r="E8" s="32">
        <f>Checklist!$E$8</f>
        <v>0</v>
      </c>
      <c r="F8" s="252">
        <v>4</v>
      </c>
      <c r="G8" s="31">
        <f>'2021 Events'!$E213</f>
        <v>0</v>
      </c>
      <c r="H8" s="32">
        <f>'2021 Events'!$E214</f>
        <v>0</v>
      </c>
      <c r="I8" s="32">
        <f>'2021 Events'!$E215</f>
        <v>0</v>
      </c>
      <c r="J8" s="11">
        <f>'2021 Events'!$E216</f>
        <v>0</v>
      </c>
      <c r="K8" s="32">
        <f>'2021 Events'!$E217</f>
        <v>0</v>
      </c>
      <c r="L8" s="11">
        <f>'2021 Events'!$E218</f>
        <v>0</v>
      </c>
      <c r="M8" s="32">
        <f>'2021 Events'!$E219</f>
        <v>0</v>
      </c>
      <c r="N8" s="32">
        <f>'2021 Events'!$E220</f>
        <v>0</v>
      </c>
      <c r="O8" s="11">
        <f>'2021 Events'!$E221</f>
        <v>0</v>
      </c>
      <c r="P8" s="197">
        <f>'2021 Events'!$E222</f>
        <v>0</v>
      </c>
      <c r="Q8" s="197">
        <f>'2021 Events'!$E223</f>
        <v>0</v>
      </c>
      <c r="R8" s="11">
        <f>'2021 Events'!$E224</f>
        <v>0</v>
      </c>
      <c r="S8" s="32">
        <f>'2021 Events'!$E225</f>
        <v>0</v>
      </c>
      <c r="T8" s="32">
        <f>'2021 Events'!$E226</f>
        <v>0</v>
      </c>
      <c r="U8" s="11">
        <f>'2021 Events'!$E227</f>
        <v>0</v>
      </c>
      <c r="V8" s="32">
        <f>'2021 Events'!$E228</f>
        <v>0</v>
      </c>
      <c r="W8" s="32">
        <f>'2021 Events'!$E229</f>
        <v>0</v>
      </c>
      <c r="X8" s="11">
        <f>'2021 Events'!$E230</f>
        <v>0</v>
      </c>
      <c r="Y8" s="32">
        <f>'2021 Events'!$E231</f>
        <v>0</v>
      </c>
      <c r="Z8" s="11">
        <f>'2021 Events'!$E232</f>
        <v>0</v>
      </c>
      <c r="AA8" s="253">
        <f>'2021 Events'!$E233</f>
        <v>0</v>
      </c>
      <c r="AB8" s="268">
        <f>'2021 Events'!$E234</f>
        <v>0</v>
      </c>
      <c r="AC8" s="11">
        <f>'2021 Events'!$E235</f>
        <v>0</v>
      </c>
      <c r="AD8" s="269">
        <f>'2021 Events'!$E236</f>
        <v>0</v>
      </c>
      <c r="AE8" s="31">
        <f>'2021 Events'!$E237</f>
        <v>0</v>
      </c>
      <c r="AF8" s="32">
        <f>'2021 Events'!$E238</f>
        <v>0</v>
      </c>
      <c r="AG8" s="11">
        <f>'2021 Events'!$E239</f>
        <v>0</v>
      </c>
      <c r="AH8" s="32">
        <f>'2021 Events'!$E240</f>
        <v>0</v>
      </c>
      <c r="AI8" s="32">
        <f>'2021 Events'!$E241</f>
        <v>0</v>
      </c>
      <c r="AJ8" s="272">
        <f>'2021 Events'!$E242</f>
        <v>0</v>
      </c>
      <c r="AK8" s="32">
        <f>'2021 Events'!$E243</f>
        <v>0</v>
      </c>
      <c r="AL8" s="272">
        <f>'2021 Events'!$E244</f>
        <v>0</v>
      </c>
      <c r="AM8" s="32">
        <f>'2021 Events'!$E245</f>
        <v>0</v>
      </c>
      <c r="AN8" s="253">
        <f>'2021 Events'!$E246</f>
        <v>0</v>
      </c>
      <c r="AO8" s="268">
        <f>'2021 Events'!$E247</f>
        <v>0</v>
      </c>
      <c r="AP8" s="11">
        <f>'2021 Events'!$E248</f>
        <v>0</v>
      </c>
      <c r="AQ8" s="269">
        <f>'2021 Events'!$E249</f>
        <v>0</v>
      </c>
      <c r="AR8" s="31">
        <f>'2021 Events'!$E250</f>
        <v>0</v>
      </c>
      <c r="AS8" s="32">
        <f>'2021 Events'!$E251</f>
        <v>0</v>
      </c>
      <c r="AT8" s="272">
        <f>'2021 Events'!$E252</f>
        <v>0</v>
      </c>
      <c r="AU8" s="32">
        <f>'2021 Events'!$E253</f>
        <v>0</v>
      </c>
      <c r="AV8" s="32">
        <f>'2021 Events'!$E254</f>
        <v>0</v>
      </c>
      <c r="AW8" s="272">
        <f>'2021 Events'!$E255</f>
        <v>0</v>
      </c>
      <c r="AX8" s="32">
        <f>'2021 Events'!$E256</f>
        <v>0</v>
      </c>
      <c r="AY8" s="268">
        <f>'2021 Events'!$E257</f>
        <v>0</v>
      </c>
      <c r="AZ8" s="11">
        <f>'2021 Events'!$E258</f>
        <v>0</v>
      </c>
      <c r="BA8" s="11">
        <f>'2021 Events'!$E259</f>
        <v>0</v>
      </c>
      <c r="BB8" s="269">
        <f>'2021 Events'!$E260</f>
        <v>0</v>
      </c>
      <c r="BC8" s="32">
        <f>'2021 Events'!$E261</f>
        <v>0</v>
      </c>
      <c r="BD8" s="32">
        <f>'2021 Events'!$E262</f>
        <v>0</v>
      </c>
      <c r="BE8" s="32">
        <f>'2021 Events'!$E263</f>
        <v>0</v>
      </c>
      <c r="BF8" s="32">
        <f>'2021 Events'!$E264</f>
        <v>0</v>
      </c>
      <c r="BG8" s="11">
        <f>'2021 Events'!$E265</f>
        <v>0</v>
      </c>
      <c r="BH8" s="32">
        <f>'2021 Events'!$E266</f>
        <v>0</v>
      </c>
      <c r="BI8" s="32">
        <f>'2021 Events'!$E267</f>
        <v>0</v>
      </c>
      <c r="BJ8" s="11">
        <f>'2021 Events'!$E268</f>
        <v>0</v>
      </c>
      <c r="BK8" s="253">
        <f>'2021 Events'!$E269</f>
        <v>0</v>
      </c>
      <c r="BL8" s="32"/>
      <c r="BM8" s="32"/>
    </row>
    <row r="9" spans="1:66" x14ac:dyDescent="0.2">
      <c r="A9" s="250" t="str">
        <f>IF(Event5&lt;&gt;"", "Yes","No")</f>
        <v>No</v>
      </c>
      <c r="B9" s="32" t="str">
        <f>'2021 Events'!$I276</f>
        <v>Incomplete</v>
      </c>
      <c r="C9" s="32" t="str">
        <f t="shared" si="0"/>
        <v>No</v>
      </c>
      <c r="D9" s="31">
        <f>Checklist!$E$7</f>
        <v>0</v>
      </c>
      <c r="E9" s="32">
        <f>Checklist!$E$8</f>
        <v>0</v>
      </c>
      <c r="F9" s="252">
        <v>5</v>
      </c>
      <c r="G9" s="31">
        <f>'2021 Events'!$E280</f>
        <v>0</v>
      </c>
      <c r="H9" s="32">
        <f>'2021 Events'!$E281</f>
        <v>0</v>
      </c>
      <c r="I9" s="32">
        <f>'2021 Events'!$E282</f>
        <v>0</v>
      </c>
      <c r="J9" s="11">
        <f>'2021 Events'!$E283</f>
        <v>0</v>
      </c>
      <c r="K9" s="32">
        <f>'2021 Events'!$E284</f>
        <v>0</v>
      </c>
      <c r="L9" s="11">
        <f>'2021 Events'!$E285</f>
        <v>0</v>
      </c>
      <c r="M9" s="32">
        <f>'2021 Events'!$E286</f>
        <v>0</v>
      </c>
      <c r="N9" s="32">
        <f>'2021 Events'!$E287</f>
        <v>0</v>
      </c>
      <c r="O9" s="11">
        <f>'2021 Events'!$E288</f>
        <v>0</v>
      </c>
      <c r="P9" s="197">
        <f>'2021 Events'!$E289</f>
        <v>0</v>
      </c>
      <c r="Q9" s="197">
        <f>'2021 Events'!$E290</f>
        <v>0</v>
      </c>
      <c r="R9" s="11">
        <f>'2021 Events'!$E291</f>
        <v>0</v>
      </c>
      <c r="S9" s="32">
        <f>'2021 Events'!$E292</f>
        <v>0</v>
      </c>
      <c r="T9" s="32">
        <f>'2021 Events'!$E293</f>
        <v>0</v>
      </c>
      <c r="U9" s="11">
        <f>'2021 Events'!$E294</f>
        <v>0</v>
      </c>
      <c r="V9" s="32">
        <f>'2021 Events'!$E295</f>
        <v>0</v>
      </c>
      <c r="W9" s="32">
        <f>'2021 Events'!$E296</f>
        <v>0</v>
      </c>
      <c r="X9" s="11">
        <f>'2021 Events'!$E297</f>
        <v>0</v>
      </c>
      <c r="Y9" s="32">
        <f>'2021 Events'!$E298</f>
        <v>0</v>
      </c>
      <c r="Z9" s="11">
        <f>'2021 Events'!$E299</f>
        <v>0</v>
      </c>
      <c r="AA9" s="253">
        <f>'2021 Events'!$E300</f>
        <v>0</v>
      </c>
      <c r="AB9" s="268">
        <f>'2021 Events'!$E301</f>
        <v>0</v>
      </c>
      <c r="AC9" s="11">
        <f>'2021 Events'!$E302</f>
        <v>0</v>
      </c>
      <c r="AD9" s="269">
        <f>'2021 Events'!$E303</f>
        <v>0</v>
      </c>
      <c r="AE9" s="31">
        <f>'2021 Events'!$E304</f>
        <v>0</v>
      </c>
      <c r="AF9" s="32">
        <f>'2021 Events'!$E305</f>
        <v>0</v>
      </c>
      <c r="AG9" s="11">
        <f>'2021 Events'!$E306</f>
        <v>0</v>
      </c>
      <c r="AH9" s="32">
        <f>'2021 Events'!$E307</f>
        <v>0</v>
      </c>
      <c r="AI9" s="32">
        <f>'2021 Events'!$E308</f>
        <v>0</v>
      </c>
      <c r="AJ9" s="272">
        <f>'2021 Events'!$E309</f>
        <v>0</v>
      </c>
      <c r="AK9" s="32">
        <f>'2021 Events'!$E310</f>
        <v>0</v>
      </c>
      <c r="AL9" s="272">
        <f>'2021 Events'!$E311</f>
        <v>0</v>
      </c>
      <c r="AM9" s="32">
        <f>'2021 Events'!$E312</f>
        <v>0</v>
      </c>
      <c r="AN9" s="253">
        <f>'2021 Events'!$E313</f>
        <v>0</v>
      </c>
      <c r="AO9" s="268">
        <f>'2021 Events'!$E314</f>
        <v>0</v>
      </c>
      <c r="AP9" s="11">
        <f>'2021 Events'!$E315</f>
        <v>0</v>
      </c>
      <c r="AQ9" s="269">
        <f>'2021 Events'!$E316</f>
        <v>0</v>
      </c>
      <c r="AR9" s="31">
        <f>'2021 Events'!$E317</f>
        <v>0</v>
      </c>
      <c r="AS9" s="32">
        <f>'2021 Events'!$E318</f>
        <v>0</v>
      </c>
      <c r="AT9" s="272">
        <f>'2021 Events'!$E319</f>
        <v>0</v>
      </c>
      <c r="AU9" s="32">
        <f>'2021 Events'!$E320</f>
        <v>0</v>
      </c>
      <c r="AV9" s="32">
        <f>'2021 Events'!$E321</f>
        <v>0</v>
      </c>
      <c r="AW9" s="272">
        <f>'2021 Events'!$E322</f>
        <v>0</v>
      </c>
      <c r="AX9" s="32">
        <f>'2021 Events'!$E323</f>
        <v>0</v>
      </c>
      <c r="AY9" s="268">
        <f>'2021 Events'!$E324</f>
        <v>0</v>
      </c>
      <c r="AZ9" s="11">
        <f>'2021 Events'!$E325</f>
        <v>0</v>
      </c>
      <c r="BA9" s="11">
        <f>'2021 Events'!$E326</f>
        <v>0</v>
      </c>
      <c r="BB9" s="269">
        <f>'2021 Events'!$E327</f>
        <v>0</v>
      </c>
      <c r="BC9" s="32">
        <f>'2021 Events'!$E328</f>
        <v>0</v>
      </c>
      <c r="BD9" s="32">
        <f>'2021 Events'!$E329</f>
        <v>0</v>
      </c>
      <c r="BE9" s="32">
        <f>'2021 Events'!$E330</f>
        <v>0</v>
      </c>
      <c r="BF9" s="32">
        <f>'2021 Events'!$E331</f>
        <v>0</v>
      </c>
      <c r="BG9" s="11">
        <f>'2021 Events'!$E332</f>
        <v>0</v>
      </c>
      <c r="BH9" s="32">
        <f>'2021 Events'!$E333</f>
        <v>0</v>
      </c>
      <c r="BI9" s="32">
        <f>'2021 Events'!$E334</f>
        <v>0</v>
      </c>
      <c r="BJ9" s="11">
        <f>'2021 Events'!$E335</f>
        <v>0</v>
      </c>
      <c r="BK9" s="253">
        <f>'2021 Events'!$E336</f>
        <v>0</v>
      </c>
      <c r="BL9" s="32"/>
      <c r="BM9" s="32"/>
    </row>
    <row r="10" spans="1:66" x14ac:dyDescent="0.2">
      <c r="A10" s="250" t="str">
        <f>IF(Event6&lt;&gt;"", "Yes","No")</f>
        <v>No</v>
      </c>
      <c r="B10" s="32" t="str">
        <f>'2021 Events'!$I343</f>
        <v>Incomplete</v>
      </c>
      <c r="C10" s="32" t="str">
        <f t="shared" si="0"/>
        <v>No</v>
      </c>
      <c r="D10" s="31">
        <f>Checklist!$E$7</f>
        <v>0</v>
      </c>
      <c r="E10" s="32">
        <f>Checklist!$E$8</f>
        <v>0</v>
      </c>
      <c r="F10" s="252">
        <v>6</v>
      </c>
      <c r="G10" s="31">
        <f>'2021 Events'!$E347</f>
        <v>0</v>
      </c>
      <c r="H10" s="32">
        <f>'2021 Events'!$E348</f>
        <v>0</v>
      </c>
      <c r="I10" s="32">
        <f>'2021 Events'!$E349</f>
        <v>0</v>
      </c>
      <c r="J10" s="11">
        <f>'2021 Events'!$E350</f>
        <v>0</v>
      </c>
      <c r="K10" s="32">
        <f>'2021 Events'!$E351</f>
        <v>0</v>
      </c>
      <c r="L10" s="11">
        <f>'2021 Events'!$E352</f>
        <v>0</v>
      </c>
      <c r="M10" s="32">
        <f>'2021 Events'!$E353</f>
        <v>0</v>
      </c>
      <c r="N10" s="32">
        <f>'2021 Events'!$E354</f>
        <v>0</v>
      </c>
      <c r="O10" s="11">
        <f>'2021 Events'!$E355</f>
        <v>0</v>
      </c>
      <c r="P10" s="197">
        <f>'2021 Events'!$E356</f>
        <v>0</v>
      </c>
      <c r="Q10" s="197">
        <f>'2021 Events'!$E357</f>
        <v>0</v>
      </c>
      <c r="R10" s="11">
        <f>'2021 Events'!$E358</f>
        <v>0</v>
      </c>
      <c r="S10" s="32">
        <f>'2021 Events'!$E359</f>
        <v>0</v>
      </c>
      <c r="T10" s="32">
        <f>'2021 Events'!$E360</f>
        <v>0</v>
      </c>
      <c r="U10" s="11">
        <f>'2021 Events'!$E361</f>
        <v>0</v>
      </c>
      <c r="V10" s="32">
        <f>'2021 Events'!$E362</f>
        <v>0</v>
      </c>
      <c r="W10" s="32">
        <f>'2021 Events'!$E363</f>
        <v>0</v>
      </c>
      <c r="X10" s="11">
        <f>'2021 Events'!$E364</f>
        <v>0</v>
      </c>
      <c r="Y10" s="32">
        <f>'2021 Events'!$E365</f>
        <v>0</v>
      </c>
      <c r="Z10" s="11">
        <f>'2021 Events'!$E366</f>
        <v>0</v>
      </c>
      <c r="AA10" s="253">
        <f>'2021 Events'!$E367</f>
        <v>0</v>
      </c>
      <c r="AB10" s="268">
        <f>'2021 Events'!$E368</f>
        <v>0</v>
      </c>
      <c r="AC10" s="11">
        <f>'2021 Events'!$E369</f>
        <v>0</v>
      </c>
      <c r="AD10" s="269">
        <f>'2021 Events'!$E370</f>
        <v>0</v>
      </c>
      <c r="AE10" s="31">
        <f>'2021 Events'!$E371</f>
        <v>0</v>
      </c>
      <c r="AF10" s="32">
        <f>'2021 Events'!$E372</f>
        <v>0</v>
      </c>
      <c r="AG10" s="11">
        <f>'2021 Events'!$E373</f>
        <v>0</v>
      </c>
      <c r="AH10" s="32">
        <f>'2021 Events'!$E374</f>
        <v>0</v>
      </c>
      <c r="AI10" s="32">
        <f>'2021 Events'!$E375</f>
        <v>0</v>
      </c>
      <c r="AJ10" s="272">
        <f>'2021 Events'!$E376</f>
        <v>0</v>
      </c>
      <c r="AK10" s="32">
        <f>'2021 Events'!$E377</f>
        <v>0</v>
      </c>
      <c r="AL10" s="272">
        <f>'2021 Events'!$E378</f>
        <v>0</v>
      </c>
      <c r="AM10" s="32">
        <f>'2021 Events'!$E379</f>
        <v>0</v>
      </c>
      <c r="AN10" s="253">
        <f>'2021 Events'!$E380</f>
        <v>0</v>
      </c>
      <c r="AO10" s="268">
        <f>'2021 Events'!$E381</f>
        <v>0</v>
      </c>
      <c r="AP10" s="11">
        <f>'2021 Events'!$E382</f>
        <v>0</v>
      </c>
      <c r="AQ10" s="269">
        <f>'2021 Events'!$E383</f>
        <v>0</v>
      </c>
      <c r="AR10" s="31">
        <f>'2021 Events'!$E384</f>
        <v>0</v>
      </c>
      <c r="AS10" s="32">
        <f>'2021 Events'!$E385</f>
        <v>0</v>
      </c>
      <c r="AT10" s="272">
        <f>'2021 Events'!$E386</f>
        <v>0</v>
      </c>
      <c r="AU10" s="32">
        <f>'2021 Events'!$E387</f>
        <v>0</v>
      </c>
      <c r="AV10" s="32">
        <f>'2021 Events'!$E388</f>
        <v>0</v>
      </c>
      <c r="AW10" s="272">
        <f>'2021 Events'!$E389</f>
        <v>0</v>
      </c>
      <c r="AX10" s="32">
        <f>'2021 Events'!$E390</f>
        <v>0</v>
      </c>
      <c r="AY10" s="268">
        <f>'2021 Events'!$E391</f>
        <v>0</v>
      </c>
      <c r="AZ10" s="11">
        <f>'2021 Events'!$E392</f>
        <v>0</v>
      </c>
      <c r="BA10" s="11">
        <f>'2021 Events'!$E393</f>
        <v>0</v>
      </c>
      <c r="BB10" s="269">
        <f>'2021 Events'!$E394</f>
        <v>0</v>
      </c>
      <c r="BC10" s="32">
        <f>'2021 Events'!$E395</f>
        <v>0</v>
      </c>
      <c r="BD10" s="32">
        <f>'2021 Events'!$E396</f>
        <v>0</v>
      </c>
      <c r="BE10" s="32">
        <f>'2021 Events'!$E397</f>
        <v>0</v>
      </c>
      <c r="BF10" s="32">
        <f>'2021 Events'!$E398</f>
        <v>0</v>
      </c>
      <c r="BG10" s="11">
        <f>'2021 Events'!$E399</f>
        <v>0</v>
      </c>
      <c r="BH10" s="32">
        <f>'2021 Events'!$E400</f>
        <v>0</v>
      </c>
      <c r="BI10" s="32">
        <f>'2021 Events'!$E401</f>
        <v>0</v>
      </c>
      <c r="BJ10" s="11">
        <f>'2021 Events'!$E402</f>
        <v>0</v>
      </c>
      <c r="BK10" s="253">
        <f>'2021 Events'!$E403</f>
        <v>0</v>
      </c>
      <c r="BL10" s="32"/>
      <c r="BM10" s="32"/>
    </row>
    <row r="11" spans="1:66" x14ac:dyDescent="0.2">
      <c r="A11" s="250" t="str">
        <f>IF(Event7&lt;&gt;"", "Yes","No")</f>
        <v>No</v>
      </c>
      <c r="B11" s="32" t="str">
        <f>'2021 Events'!$I410</f>
        <v>Incomplete</v>
      </c>
      <c r="C11" s="32" t="str">
        <f t="shared" si="0"/>
        <v>No</v>
      </c>
      <c r="D11" s="31">
        <f>Checklist!$E$7</f>
        <v>0</v>
      </c>
      <c r="E11" s="32">
        <f>Checklist!$E$8</f>
        <v>0</v>
      </c>
      <c r="F11" s="252">
        <v>7</v>
      </c>
      <c r="G11" s="31">
        <f>'2021 Events'!$E414</f>
        <v>0</v>
      </c>
      <c r="H11" s="32">
        <f>'2021 Events'!$E415</f>
        <v>0</v>
      </c>
      <c r="I11" s="32">
        <f>'2021 Events'!$E416</f>
        <v>0</v>
      </c>
      <c r="J11" s="11">
        <f>'2021 Events'!$E417</f>
        <v>0</v>
      </c>
      <c r="K11" s="32">
        <f>'2021 Events'!$E418</f>
        <v>0</v>
      </c>
      <c r="L11" s="11">
        <f>'2021 Events'!$E419</f>
        <v>0</v>
      </c>
      <c r="M11" s="32">
        <f>'2021 Events'!$E420</f>
        <v>0</v>
      </c>
      <c r="N11" s="32">
        <f>'2021 Events'!$E421</f>
        <v>0</v>
      </c>
      <c r="O11" s="11">
        <f>'2021 Events'!$E422</f>
        <v>0</v>
      </c>
      <c r="P11" s="197">
        <f>'2021 Events'!$E423</f>
        <v>0</v>
      </c>
      <c r="Q11" s="197">
        <f>'2021 Events'!$E424</f>
        <v>0</v>
      </c>
      <c r="R11" s="11">
        <f>'2021 Events'!$E425</f>
        <v>0</v>
      </c>
      <c r="S11" s="32">
        <f>'2021 Events'!$E426</f>
        <v>0</v>
      </c>
      <c r="T11" s="32">
        <f>'2021 Events'!$E427</f>
        <v>0</v>
      </c>
      <c r="U11" s="11">
        <f>'2021 Events'!$E428</f>
        <v>0</v>
      </c>
      <c r="V11" s="32">
        <f>'2021 Events'!$E429</f>
        <v>0</v>
      </c>
      <c r="W11" s="32">
        <f>'2021 Events'!$E430</f>
        <v>0</v>
      </c>
      <c r="X11" s="11">
        <f>'2021 Events'!$E431</f>
        <v>0</v>
      </c>
      <c r="Y11" s="32">
        <f>'2021 Events'!$E432</f>
        <v>0</v>
      </c>
      <c r="Z11" s="11">
        <f>'2021 Events'!$E433</f>
        <v>0</v>
      </c>
      <c r="AA11" s="253">
        <f>'2021 Events'!$E434</f>
        <v>0</v>
      </c>
      <c r="AB11" s="268">
        <f>'2021 Events'!$E435</f>
        <v>0</v>
      </c>
      <c r="AC11" s="11">
        <f>'2021 Events'!$E436</f>
        <v>0</v>
      </c>
      <c r="AD11" s="269">
        <f>'2021 Events'!$E437</f>
        <v>0</v>
      </c>
      <c r="AE11" s="31">
        <f>'2021 Events'!$E438</f>
        <v>0</v>
      </c>
      <c r="AF11" s="32">
        <f>'2021 Events'!$E439</f>
        <v>0</v>
      </c>
      <c r="AG11" s="11">
        <f>'2021 Events'!$E440</f>
        <v>0</v>
      </c>
      <c r="AH11" s="32">
        <f>'2021 Events'!$E441</f>
        <v>0</v>
      </c>
      <c r="AI11" s="32">
        <f>'2021 Events'!$E442</f>
        <v>0</v>
      </c>
      <c r="AJ11" s="272">
        <f>'2021 Events'!$E443</f>
        <v>0</v>
      </c>
      <c r="AK11" s="32">
        <f>'2021 Events'!$E444</f>
        <v>0</v>
      </c>
      <c r="AL11" s="272">
        <f>'2021 Events'!$E445</f>
        <v>0</v>
      </c>
      <c r="AM11" s="32">
        <f>'2021 Events'!$E446</f>
        <v>0</v>
      </c>
      <c r="AN11" s="253">
        <f>'2021 Events'!$E447</f>
        <v>0</v>
      </c>
      <c r="AO11" s="268">
        <f>'2021 Events'!$E448</f>
        <v>0</v>
      </c>
      <c r="AP11" s="11">
        <f>'2021 Events'!$E449</f>
        <v>0</v>
      </c>
      <c r="AQ11" s="269">
        <f>'2021 Events'!$E450</f>
        <v>0</v>
      </c>
      <c r="AR11" s="31">
        <f>'2021 Events'!$E451</f>
        <v>0</v>
      </c>
      <c r="AS11" s="32">
        <f>'2021 Events'!$E452</f>
        <v>0</v>
      </c>
      <c r="AT11" s="272">
        <f>'2021 Events'!$E453</f>
        <v>0</v>
      </c>
      <c r="AU11" s="32">
        <f>'2021 Events'!$E454</f>
        <v>0</v>
      </c>
      <c r="AV11" s="32">
        <f>'2021 Events'!$E455</f>
        <v>0</v>
      </c>
      <c r="AW11" s="272">
        <f>'2021 Events'!$E456</f>
        <v>0</v>
      </c>
      <c r="AX11" s="32">
        <f>'2021 Events'!$E457</f>
        <v>0</v>
      </c>
      <c r="AY11" s="268">
        <f>'2021 Events'!$E458</f>
        <v>0</v>
      </c>
      <c r="AZ11" s="11">
        <f>'2021 Events'!$E459</f>
        <v>0</v>
      </c>
      <c r="BA11" s="11">
        <f>'2021 Events'!$E460</f>
        <v>0</v>
      </c>
      <c r="BB11" s="269">
        <f>'2021 Events'!$E461</f>
        <v>0</v>
      </c>
      <c r="BC11" s="32">
        <f>'2021 Events'!$E462</f>
        <v>0</v>
      </c>
      <c r="BD11" s="32">
        <f>'2021 Events'!$E463</f>
        <v>0</v>
      </c>
      <c r="BE11" s="32">
        <f>'2021 Events'!$E464</f>
        <v>0</v>
      </c>
      <c r="BF11" s="32">
        <f>'2021 Events'!$E465</f>
        <v>0</v>
      </c>
      <c r="BG11" s="11">
        <f>'2021 Events'!$E466</f>
        <v>0</v>
      </c>
      <c r="BH11" s="32">
        <f>'2021 Events'!$E467</f>
        <v>0</v>
      </c>
      <c r="BI11" s="32">
        <f>'2021 Events'!$E468</f>
        <v>0</v>
      </c>
      <c r="BJ11" s="11">
        <f>'2021 Events'!$E469</f>
        <v>0</v>
      </c>
      <c r="BK11" s="253">
        <f>'2021 Events'!$E470</f>
        <v>0</v>
      </c>
      <c r="BL11" s="32"/>
      <c r="BM11" s="32"/>
    </row>
    <row r="12" spans="1:66" x14ac:dyDescent="0.2">
      <c r="A12" s="250" t="str">
        <f>IF(Event8&lt;&gt;"", "Yes","No")</f>
        <v>No</v>
      </c>
      <c r="B12" s="32" t="str">
        <f>'2021 Events'!$I477</f>
        <v>Incomplete</v>
      </c>
      <c r="C12" s="32" t="str">
        <f t="shared" si="0"/>
        <v>No</v>
      </c>
      <c r="D12" s="31">
        <f>Checklist!$E$7</f>
        <v>0</v>
      </c>
      <c r="E12" s="32">
        <f>Checklist!$E$8</f>
        <v>0</v>
      </c>
      <c r="F12" s="252">
        <v>8</v>
      </c>
      <c r="G12" s="31">
        <f>'2021 Events'!$E481</f>
        <v>0</v>
      </c>
      <c r="H12" s="32">
        <f>'2021 Events'!$E482</f>
        <v>0</v>
      </c>
      <c r="I12" s="32">
        <f>'2021 Events'!$E483</f>
        <v>0</v>
      </c>
      <c r="J12" s="11">
        <f>'2021 Events'!$E484</f>
        <v>0</v>
      </c>
      <c r="K12" s="32">
        <f>'2021 Events'!$E485</f>
        <v>0</v>
      </c>
      <c r="L12" s="11">
        <f>'2021 Events'!$E486</f>
        <v>0</v>
      </c>
      <c r="M12" s="32">
        <f>'2021 Events'!$E487</f>
        <v>0</v>
      </c>
      <c r="N12" s="32">
        <f>'2021 Events'!$E488</f>
        <v>0</v>
      </c>
      <c r="O12" s="11">
        <f>'2021 Events'!$E489</f>
        <v>0</v>
      </c>
      <c r="P12" s="197">
        <f>'2021 Events'!$E490</f>
        <v>0</v>
      </c>
      <c r="Q12" s="197">
        <f>'2021 Events'!$E491</f>
        <v>0</v>
      </c>
      <c r="R12" s="11">
        <f>'2021 Events'!$E492</f>
        <v>0</v>
      </c>
      <c r="S12" s="32">
        <f>'2021 Events'!$E493</f>
        <v>0</v>
      </c>
      <c r="T12" s="32">
        <f>'2021 Events'!$E494</f>
        <v>0</v>
      </c>
      <c r="U12" s="11">
        <f>'2021 Events'!$E495</f>
        <v>0</v>
      </c>
      <c r="V12" s="32">
        <f>'2021 Events'!$E496</f>
        <v>0</v>
      </c>
      <c r="W12" s="32">
        <f>'2021 Events'!$E497</f>
        <v>0</v>
      </c>
      <c r="X12" s="11">
        <f>'2021 Events'!$E498</f>
        <v>0</v>
      </c>
      <c r="Y12" s="32">
        <f>'2021 Events'!$E499</f>
        <v>0</v>
      </c>
      <c r="Z12" s="11">
        <f>'2021 Events'!$E500</f>
        <v>0</v>
      </c>
      <c r="AA12" s="253">
        <f>'2021 Events'!$E501</f>
        <v>0</v>
      </c>
      <c r="AB12" s="268">
        <f>'2021 Events'!$E502</f>
        <v>0</v>
      </c>
      <c r="AC12" s="11">
        <f>'2021 Events'!$E503</f>
        <v>0</v>
      </c>
      <c r="AD12" s="269">
        <f>'2021 Events'!$E504</f>
        <v>0</v>
      </c>
      <c r="AE12" s="31">
        <f>'2021 Events'!$E505</f>
        <v>0</v>
      </c>
      <c r="AF12" s="32">
        <f>'2021 Events'!$E506</f>
        <v>0</v>
      </c>
      <c r="AG12" s="11">
        <f>'2021 Events'!$E507</f>
        <v>0</v>
      </c>
      <c r="AH12" s="32">
        <f>'2021 Events'!$E508</f>
        <v>0</v>
      </c>
      <c r="AI12" s="32">
        <f>'2021 Events'!$E509</f>
        <v>0</v>
      </c>
      <c r="AJ12" s="272">
        <f>'2021 Events'!$E510</f>
        <v>0</v>
      </c>
      <c r="AK12" s="32">
        <f>'2021 Events'!$E511</f>
        <v>0</v>
      </c>
      <c r="AL12" s="272">
        <f>'2021 Events'!$E512</f>
        <v>0</v>
      </c>
      <c r="AM12" s="32">
        <f>'2021 Events'!$E513</f>
        <v>0</v>
      </c>
      <c r="AN12" s="253">
        <f>'2021 Events'!$E514</f>
        <v>0</v>
      </c>
      <c r="AO12" s="268">
        <f>'2021 Events'!$E515</f>
        <v>0</v>
      </c>
      <c r="AP12" s="11">
        <f>'2021 Events'!$E516</f>
        <v>0</v>
      </c>
      <c r="AQ12" s="269">
        <f>'2021 Events'!$E517</f>
        <v>0</v>
      </c>
      <c r="AR12" s="31">
        <f>'2021 Events'!$E518</f>
        <v>0</v>
      </c>
      <c r="AS12" s="32">
        <f>'2021 Events'!$E519</f>
        <v>0</v>
      </c>
      <c r="AT12" s="272">
        <f>'2021 Events'!$E520</f>
        <v>0</v>
      </c>
      <c r="AU12" s="32">
        <f>'2021 Events'!$E521</f>
        <v>0</v>
      </c>
      <c r="AV12" s="32">
        <f>'2021 Events'!$E522</f>
        <v>0</v>
      </c>
      <c r="AW12" s="272">
        <f>'2021 Events'!$E523</f>
        <v>0</v>
      </c>
      <c r="AX12" s="32">
        <f>'2021 Events'!$E524</f>
        <v>0</v>
      </c>
      <c r="AY12" s="268">
        <f>'2021 Events'!$E525</f>
        <v>0</v>
      </c>
      <c r="AZ12" s="11">
        <f>'2021 Events'!$E526</f>
        <v>0</v>
      </c>
      <c r="BA12" s="11">
        <f>'2021 Events'!$E527</f>
        <v>0</v>
      </c>
      <c r="BB12" s="269">
        <f>'2021 Events'!$E528</f>
        <v>0</v>
      </c>
      <c r="BC12" s="32">
        <f>'2021 Events'!$E529</f>
        <v>0</v>
      </c>
      <c r="BD12" s="32">
        <f>'2021 Events'!$E530</f>
        <v>0</v>
      </c>
      <c r="BE12" s="32">
        <f>'2021 Events'!$E531</f>
        <v>0</v>
      </c>
      <c r="BF12" s="32">
        <f>'2021 Events'!$E532</f>
        <v>0</v>
      </c>
      <c r="BG12" s="11">
        <f>'2021 Events'!$E533</f>
        <v>0</v>
      </c>
      <c r="BH12" s="32">
        <f>'2021 Events'!$E534</f>
        <v>0</v>
      </c>
      <c r="BI12" s="32">
        <f>'2021 Events'!$E535</f>
        <v>0</v>
      </c>
      <c r="BJ12" s="11">
        <f>'2021 Events'!$E536</f>
        <v>0</v>
      </c>
      <c r="BK12" s="253">
        <f>'2021 Events'!$E537</f>
        <v>0</v>
      </c>
      <c r="BL12" s="32"/>
      <c r="BM12" s="32"/>
    </row>
    <row r="13" spans="1:66" x14ac:dyDescent="0.2">
      <c r="A13" s="250" t="str">
        <f>IF(Event9&lt;&gt;"", "Yes","No")</f>
        <v>No</v>
      </c>
      <c r="B13" s="32" t="str">
        <f>'2021 Events'!$I544</f>
        <v>Incomplete</v>
      </c>
      <c r="C13" s="32" t="str">
        <f t="shared" si="0"/>
        <v>No</v>
      </c>
      <c r="D13" s="31">
        <f>Checklist!$E$7</f>
        <v>0</v>
      </c>
      <c r="E13" s="32">
        <f>Checklist!$E$8</f>
        <v>0</v>
      </c>
      <c r="F13" s="252">
        <v>9</v>
      </c>
      <c r="G13" s="31">
        <f>'2021 Events'!$E548</f>
        <v>0</v>
      </c>
      <c r="H13" s="32">
        <f>'2021 Events'!$E549</f>
        <v>0</v>
      </c>
      <c r="I13" s="32">
        <f>'2021 Events'!$E550</f>
        <v>0</v>
      </c>
      <c r="J13" s="11">
        <f>'2021 Events'!$E551</f>
        <v>0</v>
      </c>
      <c r="K13" s="32">
        <f>'2021 Events'!$E552</f>
        <v>0</v>
      </c>
      <c r="L13" s="11">
        <f>'2021 Events'!$E553</f>
        <v>0</v>
      </c>
      <c r="M13" s="32">
        <f>'2021 Events'!$E554</f>
        <v>0</v>
      </c>
      <c r="N13" s="32">
        <f>'2021 Events'!$E555</f>
        <v>0</v>
      </c>
      <c r="O13" s="11">
        <f>'2021 Events'!$E556</f>
        <v>0</v>
      </c>
      <c r="P13" s="197">
        <f>'2021 Events'!$E557</f>
        <v>0</v>
      </c>
      <c r="Q13" s="197">
        <f>'2021 Events'!$E558</f>
        <v>0</v>
      </c>
      <c r="R13" s="11">
        <f>'2021 Events'!$E559</f>
        <v>0</v>
      </c>
      <c r="S13" s="32">
        <f>'2021 Events'!$E560</f>
        <v>0</v>
      </c>
      <c r="T13" s="32">
        <f>'2021 Events'!$E561</f>
        <v>0</v>
      </c>
      <c r="U13" s="11">
        <f>'2021 Events'!$E562</f>
        <v>0</v>
      </c>
      <c r="V13" s="32">
        <f>'2021 Events'!$E563</f>
        <v>0</v>
      </c>
      <c r="W13" s="32">
        <f>'2021 Events'!$E564</f>
        <v>0</v>
      </c>
      <c r="X13" s="11">
        <f>'2021 Events'!$E565</f>
        <v>0</v>
      </c>
      <c r="Y13" s="32">
        <f>'2021 Events'!$E566</f>
        <v>0</v>
      </c>
      <c r="Z13" s="11">
        <f>'2021 Events'!$E567</f>
        <v>0</v>
      </c>
      <c r="AA13" s="253">
        <f>'2021 Events'!$E568</f>
        <v>0</v>
      </c>
      <c r="AB13" s="268">
        <f>'2021 Events'!$E569</f>
        <v>0</v>
      </c>
      <c r="AC13" s="11">
        <f>'2021 Events'!$E570</f>
        <v>0</v>
      </c>
      <c r="AD13" s="269">
        <f>'2021 Events'!$E571</f>
        <v>0</v>
      </c>
      <c r="AE13" s="31">
        <f>'2021 Events'!$E572</f>
        <v>0</v>
      </c>
      <c r="AF13" s="32">
        <f>'2021 Events'!$E573</f>
        <v>0</v>
      </c>
      <c r="AG13" s="11">
        <f>'2021 Events'!$E574</f>
        <v>0</v>
      </c>
      <c r="AH13" s="32">
        <f>'2021 Events'!$E575</f>
        <v>0</v>
      </c>
      <c r="AI13" s="32">
        <f>'2021 Events'!$E576</f>
        <v>0</v>
      </c>
      <c r="AJ13" s="272">
        <f>'2021 Events'!$E577</f>
        <v>0</v>
      </c>
      <c r="AK13" s="32">
        <f>'2021 Events'!$E578</f>
        <v>0</v>
      </c>
      <c r="AL13" s="272">
        <f>'2021 Events'!$E579</f>
        <v>0</v>
      </c>
      <c r="AM13" s="32">
        <f>'2021 Events'!$E580</f>
        <v>0</v>
      </c>
      <c r="AN13" s="253">
        <f>'2021 Events'!$E581</f>
        <v>0</v>
      </c>
      <c r="AO13" s="268">
        <f>'2021 Events'!$E582</f>
        <v>0</v>
      </c>
      <c r="AP13" s="11">
        <f>'2021 Events'!$E583</f>
        <v>0</v>
      </c>
      <c r="AQ13" s="269">
        <f>'2021 Events'!$E584</f>
        <v>0</v>
      </c>
      <c r="AR13" s="31">
        <f>'2021 Events'!$E585</f>
        <v>0</v>
      </c>
      <c r="AS13" s="32">
        <f>'2021 Events'!$E586</f>
        <v>0</v>
      </c>
      <c r="AT13" s="272">
        <f>'2021 Events'!$E587</f>
        <v>0</v>
      </c>
      <c r="AU13" s="32">
        <f>'2021 Events'!$E588</f>
        <v>0</v>
      </c>
      <c r="AV13" s="32">
        <f>'2021 Events'!$E589</f>
        <v>0</v>
      </c>
      <c r="AW13" s="272">
        <f>'2021 Events'!$E590</f>
        <v>0</v>
      </c>
      <c r="AX13" s="32">
        <f>'2021 Events'!$E591</f>
        <v>0</v>
      </c>
      <c r="AY13" s="268">
        <f>'2021 Events'!$E592</f>
        <v>0</v>
      </c>
      <c r="AZ13" s="11">
        <f>'2021 Events'!$E593</f>
        <v>0</v>
      </c>
      <c r="BA13" s="11">
        <f>'2021 Events'!$E594</f>
        <v>0</v>
      </c>
      <c r="BB13" s="269">
        <f>'2021 Events'!$E595</f>
        <v>0</v>
      </c>
      <c r="BC13" s="32">
        <f>'2021 Events'!$E596</f>
        <v>0</v>
      </c>
      <c r="BD13" s="32">
        <f>'2021 Events'!$E597</f>
        <v>0</v>
      </c>
      <c r="BE13" s="32">
        <f>'2021 Events'!$E598</f>
        <v>0</v>
      </c>
      <c r="BF13" s="32">
        <f>'2021 Events'!$E599</f>
        <v>0</v>
      </c>
      <c r="BG13" s="11">
        <f>'2021 Events'!$E600</f>
        <v>0</v>
      </c>
      <c r="BH13" s="32">
        <f>'2021 Events'!$E601</f>
        <v>0</v>
      </c>
      <c r="BI13" s="32">
        <f>'2021 Events'!$E602</f>
        <v>0</v>
      </c>
      <c r="BJ13" s="11">
        <f>'2021 Events'!$E603</f>
        <v>0</v>
      </c>
      <c r="BK13" s="253">
        <f>'2021 Events'!$E604</f>
        <v>0</v>
      </c>
      <c r="BL13" s="32"/>
      <c r="BM13" s="32"/>
    </row>
    <row r="14" spans="1:66" x14ac:dyDescent="0.2">
      <c r="A14" s="250" t="str">
        <f>IF(Event10&lt;&gt;"", "Yes","No")</f>
        <v>No</v>
      </c>
      <c r="B14" s="32" t="str">
        <f>'2021 Events'!$I611</f>
        <v>Incomplete</v>
      </c>
      <c r="C14" s="32" t="str">
        <f t="shared" si="0"/>
        <v>No</v>
      </c>
      <c r="D14" s="31">
        <f>Checklist!$E$7</f>
        <v>0</v>
      </c>
      <c r="E14" s="32">
        <f>Checklist!$E$8</f>
        <v>0</v>
      </c>
      <c r="F14" s="252">
        <v>10</v>
      </c>
      <c r="G14" s="31">
        <f>'2021 Events'!$E615</f>
        <v>0</v>
      </c>
      <c r="H14" s="32">
        <f>'2021 Events'!$E616</f>
        <v>0</v>
      </c>
      <c r="I14" s="32">
        <f>'2021 Events'!$E617</f>
        <v>0</v>
      </c>
      <c r="J14" s="11">
        <f>'2021 Events'!$E618</f>
        <v>0</v>
      </c>
      <c r="K14" s="32">
        <f>'2021 Events'!$E619</f>
        <v>0</v>
      </c>
      <c r="L14" s="11">
        <f>'2021 Events'!$E620</f>
        <v>0</v>
      </c>
      <c r="M14" s="32">
        <f>'2021 Events'!$E621</f>
        <v>0</v>
      </c>
      <c r="N14" s="32">
        <f>'2021 Events'!$E622</f>
        <v>0</v>
      </c>
      <c r="O14" s="11">
        <f>'2021 Events'!$E623</f>
        <v>0</v>
      </c>
      <c r="P14" s="197">
        <f>'2021 Events'!$E624</f>
        <v>0</v>
      </c>
      <c r="Q14" s="197">
        <f>'2021 Events'!$E625</f>
        <v>0</v>
      </c>
      <c r="R14" s="11">
        <f>'2021 Events'!$E626</f>
        <v>0</v>
      </c>
      <c r="S14" s="32">
        <f>'2021 Events'!$E627</f>
        <v>0</v>
      </c>
      <c r="T14" s="32">
        <f>'2021 Events'!$E628</f>
        <v>0</v>
      </c>
      <c r="U14" s="11">
        <f>'2021 Events'!$E629</f>
        <v>0</v>
      </c>
      <c r="V14" s="32">
        <f>'2021 Events'!$E630</f>
        <v>0</v>
      </c>
      <c r="W14" s="32">
        <f>'2021 Events'!$E631</f>
        <v>0</v>
      </c>
      <c r="X14" s="11">
        <f>'2021 Events'!$E632</f>
        <v>0</v>
      </c>
      <c r="Y14" s="32">
        <f>'2021 Events'!$E633</f>
        <v>0</v>
      </c>
      <c r="Z14" s="11">
        <f>'2021 Events'!$E634</f>
        <v>0</v>
      </c>
      <c r="AA14" s="253">
        <f>'2021 Events'!$E635</f>
        <v>0</v>
      </c>
      <c r="AB14" s="268">
        <f>'2021 Events'!$E636</f>
        <v>0</v>
      </c>
      <c r="AC14" s="11">
        <f>'2021 Events'!$E637</f>
        <v>0</v>
      </c>
      <c r="AD14" s="269">
        <f>'2021 Events'!$E638</f>
        <v>0</v>
      </c>
      <c r="AE14" s="31">
        <f>'2021 Events'!$E639</f>
        <v>0</v>
      </c>
      <c r="AF14" s="32">
        <f>'2021 Events'!$E640</f>
        <v>0</v>
      </c>
      <c r="AG14" s="11">
        <f>'2021 Events'!$E641</f>
        <v>0</v>
      </c>
      <c r="AH14" s="32">
        <f>'2021 Events'!$E642</f>
        <v>0</v>
      </c>
      <c r="AI14" s="32">
        <f>'2021 Events'!$E643</f>
        <v>0</v>
      </c>
      <c r="AJ14" s="272">
        <f>'2021 Events'!$E644</f>
        <v>0</v>
      </c>
      <c r="AK14" s="32">
        <f>'2021 Events'!$E645</f>
        <v>0</v>
      </c>
      <c r="AL14" s="272">
        <f>'2021 Events'!$E646</f>
        <v>0</v>
      </c>
      <c r="AM14" s="32">
        <f>'2021 Events'!$E647</f>
        <v>0</v>
      </c>
      <c r="AN14" s="253">
        <f>'2021 Events'!$E648</f>
        <v>0</v>
      </c>
      <c r="AO14" s="268">
        <f>'2021 Events'!$E649</f>
        <v>0</v>
      </c>
      <c r="AP14" s="11">
        <f>'2021 Events'!$E650</f>
        <v>0</v>
      </c>
      <c r="AQ14" s="269">
        <f>'2021 Events'!$E651</f>
        <v>0</v>
      </c>
      <c r="AR14" s="31">
        <f>'2021 Events'!$E652</f>
        <v>0</v>
      </c>
      <c r="AS14" s="32">
        <f>'2021 Events'!$E653</f>
        <v>0</v>
      </c>
      <c r="AT14" s="272">
        <f>'2021 Events'!$E654</f>
        <v>0</v>
      </c>
      <c r="AU14" s="32">
        <f>'2021 Events'!$E655</f>
        <v>0</v>
      </c>
      <c r="AV14" s="32">
        <f>'2021 Events'!$E656</f>
        <v>0</v>
      </c>
      <c r="AW14" s="272">
        <f>'2021 Events'!$E657</f>
        <v>0</v>
      </c>
      <c r="AX14" s="32">
        <f>'2021 Events'!$E658</f>
        <v>0</v>
      </c>
      <c r="AY14" s="268">
        <f>'2021 Events'!$E659</f>
        <v>0</v>
      </c>
      <c r="AZ14" s="11">
        <f>'2021 Events'!$E660</f>
        <v>0</v>
      </c>
      <c r="BA14" s="11">
        <f>'2021 Events'!$E661</f>
        <v>0</v>
      </c>
      <c r="BB14" s="269">
        <f>'2021 Events'!$E662</f>
        <v>0</v>
      </c>
      <c r="BC14" s="32">
        <f>'2021 Events'!$E663</f>
        <v>0</v>
      </c>
      <c r="BD14" s="32">
        <f>'2021 Events'!$E664</f>
        <v>0</v>
      </c>
      <c r="BE14" s="32">
        <f>'2021 Events'!$E665</f>
        <v>0</v>
      </c>
      <c r="BF14" s="32">
        <f>'2021 Events'!$E666</f>
        <v>0</v>
      </c>
      <c r="BG14" s="11">
        <f>'2021 Events'!$E667</f>
        <v>0</v>
      </c>
      <c r="BH14" s="32">
        <f>'2021 Events'!$E668</f>
        <v>0</v>
      </c>
      <c r="BI14" s="32">
        <f>'2021 Events'!$E669</f>
        <v>0</v>
      </c>
      <c r="BJ14" s="11">
        <f>'2021 Events'!$E670</f>
        <v>0</v>
      </c>
      <c r="BK14" s="253">
        <f>'2021 Events'!$E671</f>
        <v>0</v>
      </c>
      <c r="BL14" s="32"/>
      <c r="BM14" s="32"/>
    </row>
    <row r="15" spans="1:66" x14ac:dyDescent="0.2">
      <c r="A15" s="250" t="str">
        <f>IF(Event11&lt;&gt;"", "Yes","No")</f>
        <v>No</v>
      </c>
      <c r="B15" s="32" t="str">
        <f>'2021 Events'!$I678</f>
        <v>Incomplete</v>
      </c>
      <c r="C15" s="32" t="str">
        <f t="shared" si="0"/>
        <v>No</v>
      </c>
      <c r="D15" s="31">
        <f>Checklist!$E$7</f>
        <v>0</v>
      </c>
      <c r="E15" s="32">
        <f>Checklist!$E$8</f>
        <v>0</v>
      </c>
      <c r="F15" s="252">
        <v>11</v>
      </c>
      <c r="G15" s="31">
        <f>'2021 Events'!$E682</f>
        <v>0</v>
      </c>
      <c r="H15" s="32">
        <f>'2021 Events'!$E683</f>
        <v>0</v>
      </c>
      <c r="I15" s="32">
        <f>'2021 Events'!$E684</f>
        <v>0</v>
      </c>
      <c r="J15" s="11">
        <f>'2021 Events'!$E685</f>
        <v>0</v>
      </c>
      <c r="K15" s="32">
        <f>'2021 Events'!$E686</f>
        <v>0</v>
      </c>
      <c r="L15" s="11">
        <f>'2021 Events'!$E687</f>
        <v>0</v>
      </c>
      <c r="M15" s="32">
        <f>'2021 Events'!$E688</f>
        <v>0</v>
      </c>
      <c r="N15" s="32">
        <f>'2021 Events'!$E689</f>
        <v>0</v>
      </c>
      <c r="O15" s="11">
        <f>'2021 Events'!$E690</f>
        <v>0</v>
      </c>
      <c r="P15" s="197">
        <f>'2021 Events'!$E691</f>
        <v>0</v>
      </c>
      <c r="Q15" s="197">
        <f>'2021 Events'!$E692</f>
        <v>0</v>
      </c>
      <c r="R15" s="11">
        <f>'2021 Events'!$E693</f>
        <v>0</v>
      </c>
      <c r="S15" s="32">
        <f>'2021 Events'!$E694</f>
        <v>0</v>
      </c>
      <c r="T15" s="32">
        <f>'2021 Events'!$E695</f>
        <v>0</v>
      </c>
      <c r="U15" s="11">
        <f>'2021 Events'!$E696</f>
        <v>0</v>
      </c>
      <c r="V15" s="32">
        <f>'2021 Events'!$E697</f>
        <v>0</v>
      </c>
      <c r="W15" s="32">
        <f>'2021 Events'!$E698</f>
        <v>0</v>
      </c>
      <c r="X15" s="11">
        <f>'2021 Events'!$E699</f>
        <v>0</v>
      </c>
      <c r="Y15" s="32">
        <f>'2021 Events'!$E700</f>
        <v>0</v>
      </c>
      <c r="Z15" s="11">
        <f>'2021 Events'!$E701</f>
        <v>0</v>
      </c>
      <c r="AA15" s="253">
        <f>'2021 Events'!$E702</f>
        <v>0</v>
      </c>
      <c r="AB15" s="268">
        <f>'2021 Events'!$E703</f>
        <v>0</v>
      </c>
      <c r="AC15" s="11">
        <f>'2021 Events'!$E704</f>
        <v>0</v>
      </c>
      <c r="AD15" s="269">
        <f>'2021 Events'!$E705</f>
        <v>0</v>
      </c>
      <c r="AE15" s="31">
        <f>'2021 Events'!$E706</f>
        <v>0</v>
      </c>
      <c r="AF15" s="32">
        <f>'2021 Events'!$E707</f>
        <v>0</v>
      </c>
      <c r="AG15" s="11">
        <f>'2021 Events'!$E708</f>
        <v>0</v>
      </c>
      <c r="AH15" s="32">
        <f>'2021 Events'!$E709</f>
        <v>0</v>
      </c>
      <c r="AI15" s="32">
        <f>'2021 Events'!$E710</f>
        <v>0</v>
      </c>
      <c r="AJ15" s="272">
        <f>'2021 Events'!$E711</f>
        <v>0</v>
      </c>
      <c r="AK15" s="32">
        <f>'2021 Events'!$E712</f>
        <v>0</v>
      </c>
      <c r="AL15" s="272">
        <f>'2021 Events'!$E713</f>
        <v>0</v>
      </c>
      <c r="AM15" s="32">
        <f>'2021 Events'!$E714</f>
        <v>0</v>
      </c>
      <c r="AN15" s="253">
        <f>'2021 Events'!$E715</f>
        <v>0</v>
      </c>
      <c r="AO15" s="268">
        <f>'2021 Events'!$E716</f>
        <v>0</v>
      </c>
      <c r="AP15" s="11">
        <f>'2021 Events'!$E717</f>
        <v>0</v>
      </c>
      <c r="AQ15" s="269">
        <f>'2021 Events'!$E718</f>
        <v>0</v>
      </c>
      <c r="AR15" s="31">
        <f>'2021 Events'!$E719</f>
        <v>0</v>
      </c>
      <c r="AS15" s="32">
        <f>'2021 Events'!$E720</f>
        <v>0</v>
      </c>
      <c r="AT15" s="272">
        <f>'2021 Events'!$E721</f>
        <v>0</v>
      </c>
      <c r="AU15" s="32">
        <f>'2021 Events'!$E722</f>
        <v>0</v>
      </c>
      <c r="AV15" s="32">
        <f>'2021 Events'!$E723</f>
        <v>0</v>
      </c>
      <c r="AW15" s="272">
        <f>'2021 Events'!$E724</f>
        <v>0</v>
      </c>
      <c r="AX15" s="32">
        <f>'2021 Events'!$E725</f>
        <v>0</v>
      </c>
      <c r="AY15" s="268">
        <f>'2021 Events'!$E726</f>
        <v>0</v>
      </c>
      <c r="AZ15" s="11">
        <f>'2021 Events'!$E727</f>
        <v>0</v>
      </c>
      <c r="BA15" s="11">
        <f>'2021 Events'!$E728</f>
        <v>0</v>
      </c>
      <c r="BB15" s="269">
        <f>'2021 Events'!$E729</f>
        <v>0</v>
      </c>
      <c r="BC15" s="32">
        <f>'2021 Events'!$E730</f>
        <v>0</v>
      </c>
      <c r="BD15" s="32">
        <f>'2021 Events'!$E731</f>
        <v>0</v>
      </c>
      <c r="BE15" s="32">
        <f>'2021 Events'!$E732</f>
        <v>0</v>
      </c>
      <c r="BF15" s="32">
        <f>'2021 Events'!$E733</f>
        <v>0</v>
      </c>
      <c r="BG15" s="11">
        <f>'2021 Events'!$E734</f>
        <v>0</v>
      </c>
      <c r="BH15" s="32">
        <f>'2021 Events'!$E735</f>
        <v>0</v>
      </c>
      <c r="BI15" s="32">
        <f>'2021 Events'!$E736</f>
        <v>0</v>
      </c>
      <c r="BJ15" s="11">
        <f>'2021 Events'!$E737</f>
        <v>0</v>
      </c>
      <c r="BK15" s="253">
        <f>'2021 Events'!$E738</f>
        <v>0</v>
      </c>
      <c r="BL15" s="32"/>
      <c r="BM15" s="32"/>
    </row>
    <row r="16" spans="1:66" x14ac:dyDescent="0.2">
      <c r="A16" s="250" t="str">
        <f>IF(Event12&lt;&gt;"", "Yes","No")</f>
        <v>No</v>
      </c>
      <c r="B16" s="32" t="str">
        <f>'2021 Events'!$I745</f>
        <v>Incomplete</v>
      </c>
      <c r="C16" s="32" t="str">
        <f t="shared" si="0"/>
        <v>No</v>
      </c>
      <c r="D16" s="31">
        <f>Checklist!$E$7</f>
        <v>0</v>
      </c>
      <c r="E16" s="32">
        <f>Checklist!$E$8</f>
        <v>0</v>
      </c>
      <c r="F16" s="252">
        <v>12</v>
      </c>
      <c r="G16" s="31">
        <f>'2021 Events'!$E749</f>
        <v>0</v>
      </c>
      <c r="H16" s="32">
        <f>'2021 Events'!$E750</f>
        <v>0</v>
      </c>
      <c r="I16" s="32">
        <f>'2021 Events'!$E751</f>
        <v>0</v>
      </c>
      <c r="J16" s="11">
        <f>'2021 Events'!$E752</f>
        <v>0</v>
      </c>
      <c r="K16" s="32">
        <f>'2021 Events'!$E753</f>
        <v>0</v>
      </c>
      <c r="L16" s="11">
        <f>'2021 Events'!$E754</f>
        <v>0</v>
      </c>
      <c r="M16" s="32">
        <f>'2021 Events'!$E755</f>
        <v>0</v>
      </c>
      <c r="N16" s="32">
        <f>'2021 Events'!$E756</f>
        <v>0</v>
      </c>
      <c r="O16" s="11">
        <f>'2021 Events'!$E757</f>
        <v>0</v>
      </c>
      <c r="P16" s="197">
        <f>'2021 Events'!$E758</f>
        <v>0</v>
      </c>
      <c r="Q16" s="197">
        <f>'2021 Events'!$E759</f>
        <v>0</v>
      </c>
      <c r="R16" s="11">
        <f>'2021 Events'!$E760</f>
        <v>0</v>
      </c>
      <c r="S16" s="32">
        <f>'2021 Events'!$E761</f>
        <v>0</v>
      </c>
      <c r="T16" s="32">
        <f>'2021 Events'!$E762</f>
        <v>0</v>
      </c>
      <c r="U16" s="11">
        <f>'2021 Events'!$E763</f>
        <v>0</v>
      </c>
      <c r="V16" s="32">
        <f>'2021 Events'!$E764</f>
        <v>0</v>
      </c>
      <c r="W16" s="32">
        <f>'2021 Events'!$E765</f>
        <v>0</v>
      </c>
      <c r="X16" s="11">
        <f>'2021 Events'!$E766</f>
        <v>0</v>
      </c>
      <c r="Y16" s="32">
        <f>'2021 Events'!$E767</f>
        <v>0</v>
      </c>
      <c r="Z16" s="11">
        <f>'2021 Events'!$E768</f>
        <v>0</v>
      </c>
      <c r="AA16" s="253">
        <f>'2021 Events'!$E769</f>
        <v>0</v>
      </c>
      <c r="AB16" s="268">
        <f>'2021 Events'!$E770</f>
        <v>0</v>
      </c>
      <c r="AC16" s="11">
        <f>'2021 Events'!$E771</f>
        <v>0</v>
      </c>
      <c r="AD16" s="269">
        <f>'2021 Events'!$E772</f>
        <v>0</v>
      </c>
      <c r="AE16" s="31">
        <f>'2021 Events'!$E773</f>
        <v>0</v>
      </c>
      <c r="AF16" s="32">
        <f>'2021 Events'!$E774</f>
        <v>0</v>
      </c>
      <c r="AG16" s="11">
        <f>'2021 Events'!$E775</f>
        <v>0</v>
      </c>
      <c r="AH16" s="32">
        <f>'2021 Events'!$E776</f>
        <v>0</v>
      </c>
      <c r="AI16" s="32">
        <f>'2021 Events'!$E777</f>
        <v>0</v>
      </c>
      <c r="AJ16" s="272">
        <f>'2021 Events'!$E778</f>
        <v>0</v>
      </c>
      <c r="AK16" s="32">
        <f>'2021 Events'!$E779</f>
        <v>0</v>
      </c>
      <c r="AL16" s="272">
        <f>'2021 Events'!$E780</f>
        <v>0</v>
      </c>
      <c r="AM16" s="32">
        <f>'2021 Events'!$E781</f>
        <v>0</v>
      </c>
      <c r="AN16" s="253">
        <f>'2021 Events'!$E782</f>
        <v>0</v>
      </c>
      <c r="AO16" s="268">
        <f>'2021 Events'!$E783</f>
        <v>0</v>
      </c>
      <c r="AP16" s="11">
        <f>'2021 Events'!$E784</f>
        <v>0</v>
      </c>
      <c r="AQ16" s="269">
        <f>'2021 Events'!$E785</f>
        <v>0</v>
      </c>
      <c r="AR16" s="31">
        <f>'2021 Events'!$E786</f>
        <v>0</v>
      </c>
      <c r="AS16" s="32">
        <f>'2021 Events'!$E787</f>
        <v>0</v>
      </c>
      <c r="AT16" s="272">
        <f>'2021 Events'!$E788</f>
        <v>0</v>
      </c>
      <c r="AU16" s="32">
        <f>'2021 Events'!$E789</f>
        <v>0</v>
      </c>
      <c r="AV16" s="32">
        <f>'2021 Events'!$E790</f>
        <v>0</v>
      </c>
      <c r="AW16" s="272">
        <f>'2021 Events'!$E791</f>
        <v>0</v>
      </c>
      <c r="AX16" s="32">
        <f>'2021 Events'!$E792</f>
        <v>0</v>
      </c>
      <c r="AY16" s="268">
        <f>'2021 Events'!$E793</f>
        <v>0</v>
      </c>
      <c r="AZ16" s="11">
        <f>'2021 Events'!$E794</f>
        <v>0</v>
      </c>
      <c r="BA16" s="11">
        <f>'2021 Events'!$E795</f>
        <v>0</v>
      </c>
      <c r="BB16" s="269">
        <f>'2021 Events'!$E796</f>
        <v>0</v>
      </c>
      <c r="BC16" s="32">
        <f>'2021 Events'!$E797</f>
        <v>0</v>
      </c>
      <c r="BD16" s="32">
        <f>'2021 Events'!$E798</f>
        <v>0</v>
      </c>
      <c r="BE16" s="32">
        <f>'2021 Events'!$E799</f>
        <v>0</v>
      </c>
      <c r="BF16" s="32">
        <f>'2021 Events'!$E800</f>
        <v>0</v>
      </c>
      <c r="BG16" s="11">
        <f>'2021 Events'!$E801</f>
        <v>0</v>
      </c>
      <c r="BH16" s="32">
        <f>'2021 Events'!$E802</f>
        <v>0</v>
      </c>
      <c r="BI16" s="32">
        <f>'2021 Events'!$E803</f>
        <v>0</v>
      </c>
      <c r="BJ16" s="11">
        <f>'2021 Events'!$E804</f>
        <v>0</v>
      </c>
      <c r="BK16" s="253">
        <f>'2021 Events'!$E805</f>
        <v>0</v>
      </c>
      <c r="BL16" s="32"/>
      <c r="BM16" s="32"/>
    </row>
    <row r="17" spans="1:65" x14ac:dyDescent="0.2">
      <c r="A17" s="250" t="str">
        <f>IF(Event13&lt;&gt;"", "Yes","No")</f>
        <v>No</v>
      </c>
      <c r="B17" s="32" t="str">
        <f>'2021 Events'!$I812</f>
        <v>Incomplete</v>
      </c>
      <c r="C17" s="32" t="str">
        <f t="shared" si="0"/>
        <v>No</v>
      </c>
      <c r="D17" s="31">
        <f>Checklist!$E$7</f>
        <v>0</v>
      </c>
      <c r="E17" s="32">
        <f>Checklist!$E$8</f>
        <v>0</v>
      </c>
      <c r="F17" s="252">
        <v>13</v>
      </c>
      <c r="G17" s="31">
        <f>'2021 Events'!$E816</f>
        <v>0</v>
      </c>
      <c r="H17" s="32">
        <f>'2021 Events'!$E817</f>
        <v>0</v>
      </c>
      <c r="I17" s="32">
        <f>'2021 Events'!$E818</f>
        <v>0</v>
      </c>
      <c r="J17" s="11">
        <f>'2021 Events'!$E819</f>
        <v>0</v>
      </c>
      <c r="K17" s="32">
        <f>'2021 Events'!$E820</f>
        <v>0</v>
      </c>
      <c r="L17" s="11">
        <f>'2021 Events'!$E821</f>
        <v>0</v>
      </c>
      <c r="M17" s="32">
        <f>'2021 Events'!$E822</f>
        <v>0</v>
      </c>
      <c r="N17" s="32">
        <f>'2021 Events'!$E823</f>
        <v>0</v>
      </c>
      <c r="O17" s="11">
        <f>'2021 Events'!$E824</f>
        <v>0</v>
      </c>
      <c r="P17" s="197">
        <f>'2021 Events'!$E825</f>
        <v>0</v>
      </c>
      <c r="Q17" s="197">
        <f>'2021 Events'!$E826</f>
        <v>0</v>
      </c>
      <c r="R17" s="11">
        <f>'2021 Events'!$E827</f>
        <v>0</v>
      </c>
      <c r="S17" s="32">
        <f>'2021 Events'!$E828</f>
        <v>0</v>
      </c>
      <c r="T17" s="32">
        <f>'2021 Events'!$E829</f>
        <v>0</v>
      </c>
      <c r="U17" s="11">
        <f>'2021 Events'!$E830</f>
        <v>0</v>
      </c>
      <c r="V17" s="32">
        <f>'2021 Events'!$E831</f>
        <v>0</v>
      </c>
      <c r="W17" s="32">
        <f>'2021 Events'!$E832</f>
        <v>0</v>
      </c>
      <c r="X17" s="11">
        <f>'2021 Events'!$E833</f>
        <v>0</v>
      </c>
      <c r="Y17" s="32">
        <f>'2021 Events'!$E834</f>
        <v>0</v>
      </c>
      <c r="Z17" s="11">
        <f>'2021 Events'!$E835</f>
        <v>0</v>
      </c>
      <c r="AA17" s="253">
        <f>'2021 Events'!$E836</f>
        <v>0</v>
      </c>
      <c r="AB17" s="268">
        <f>'2021 Events'!$E837</f>
        <v>0</v>
      </c>
      <c r="AC17" s="11">
        <f>'2021 Events'!$E838</f>
        <v>0</v>
      </c>
      <c r="AD17" s="269">
        <f>'2021 Events'!$E839</f>
        <v>0</v>
      </c>
      <c r="AE17" s="31">
        <f>'2021 Events'!$E840</f>
        <v>0</v>
      </c>
      <c r="AF17" s="32">
        <f>'2021 Events'!$E841</f>
        <v>0</v>
      </c>
      <c r="AG17" s="11">
        <f>'2021 Events'!$E842</f>
        <v>0</v>
      </c>
      <c r="AH17" s="32">
        <f>'2021 Events'!$E843</f>
        <v>0</v>
      </c>
      <c r="AI17" s="32">
        <f>'2021 Events'!$E844</f>
        <v>0</v>
      </c>
      <c r="AJ17" s="272">
        <f>'2021 Events'!$E845</f>
        <v>0</v>
      </c>
      <c r="AK17" s="32">
        <f>'2021 Events'!$E846</f>
        <v>0</v>
      </c>
      <c r="AL17" s="272">
        <f>'2021 Events'!$E847</f>
        <v>0</v>
      </c>
      <c r="AM17" s="32">
        <f>'2021 Events'!$E848</f>
        <v>0</v>
      </c>
      <c r="AN17" s="253">
        <f>'2021 Events'!$E849</f>
        <v>0</v>
      </c>
      <c r="AO17" s="268">
        <f>'2021 Events'!$E850</f>
        <v>0</v>
      </c>
      <c r="AP17" s="11">
        <f>'2021 Events'!$E851</f>
        <v>0</v>
      </c>
      <c r="AQ17" s="269">
        <f>'2021 Events'!$E852</f>
        <v>0</v>
      </c>
      <c r="AR17" s="31">
        <f>'2021 Events'!$E853</f>
        <v>0</v>
      </c>
      <c r="AS17" s="32">
        <f>'2021 Events'!$E854</f>
        <v>0</v>
      </c>
      <c r="AT17" s="272">
        <f>'2021 Events'!$E855</f>
        <v>0</v>
      </c>
      <c r="AU17" s="32">
        <f>'2021 Events'!$E856</f>
        <v>0</v>
      </c>
      <c r="AV17" s="32">
        <f>'2021 Events'!$E857</f>
        <v>0</v>
      </c>
      <c r="AW17" s="272">
        <f>'2021 Events'!$E858</f>
        <v>0</v>
      </c>
      <c r="AX17" s="32">
        <f>'2021 Events'!$E859</f>
        <v>0</v>
      </c>
      <c r="AY17" s="268">
        <f>'2021 Events'!$E860</f>
        <v>0</v>
      </c>
      <c r="AZ17" s="11">
        <f>'2021 Events'!$E861</f>
        <v>0</v>
      </c>
      <c r="BA17" s="11">
        <f>'2021 Events'!$E862</f>
        <v>0</v>
      </c>
      <c r="BB17" s="269">
        <f>'2021 Events'!$E863</f>
        <v>0</v>
      </c>
      <c r="BC17" s="32">
        <f>'2021 Events'!$E864</f>
        <v>0</v>
      </c>
      <c r="BD17" s="32">
        <f>'2021 Events'!$E865</f>
        <v>0</v>
      </c>
      <c r="BE17" s="32">
        <f>'2021 Events'!$E866</f>
        <v>0</v>
      </c>
      <c r="BF17" s="32">
        <f>'2021 Events'!$E867</f>
        <v>0</v>
      </c>
      <c r="BG17" s="11">
        <f>'2021 Events'!$E868</f>
        <v>0</v>
      </c>
      <c r="BH17" s="32">
        <f>'2021 Events'!$E869</f>
        <v>0</v>
      </c>
      <c r="BI17" s="32">
        <f>'2021 Events'!$E870</f>
        <v>0</v>
      </c>
      <c r="BJ17" s="11">
        <f>'2021 Events'!$E871</f>
        <v>0</v>
      </c>
      <c r="BK17" s="253">
        <f>'2021 Events'!$E872</f>
        <v>0</v>
      </c>
      <c r="BL17" s="32"/>
      <c r="BM17" s="32"/>
    </row>
    <row r="18" spans="1:65" x14ac:dyDescent="0.2">
      <c r="A18" s="250" t="str">
        <f>IF(Event14&lt;&gt;"", "Yes","No")</f>
        <v>No</v>
      </c>
      <c r="B18" s="32" t="str">
        <f>'2021 Events'!$I879</f>
        <v>Incomplete</v>
      </c>
      <c r="C18" s="32" t="str">
        <f t="shared" si="0"/>
        <v>No</v>
      </c>
      <c r="D18" s="31">
        <f>Checklist!$E$7</f>
        <v>0</v>
      </c>
      <c r="E18" s="32">
        <f>Checklist!$E$8</f>
        <v>0</v>
      </c>
      <c r="F18" s="252">
        <v>14</v>
      </c>
      <c r="G18" s="31">
        <f>'2021 Events'!$E883</f>
        <v>0</v>
      </c>
      <c r="H18" s="32">
        <f>'2021 Events'!$E884</f>
        <v>0</v>
      </c>
      <c r="I18" s="32">
        <f>'2021 Events'!$E885</f>
        <v>0</v>
      </c>
      <c r="J18" s="11">
        <f>'2021 Events'!$E886</f>
        <v>0</v>
      </c>
      <c r="K18" s="32">
        <f>'2021 Events'!$E887</f>
        <v>0</v>
      </c>
      <c r="L18" s="11">
        <f>'2021 Events'!$E888</f>
        <v>0</v>
      </c>
      <c r="M18" s="32">
        <f>'2021 Events'!$E889</f>
        <v>0</v>
      </c>
      <c r="N18" s="32">
        <f>'2021 Events'!$E890</f>
        <v>0</v>
      </c>
      <c r="O18" s="11">
        <f>'2021 Events'!$E891</f>
        <v>0</v>
      </c>
      <c r="P18" s="197">
        <f>'2021 Events'!$E892</f>
        <v>0</v>
      </c>
      <c r="Q18" s="197">
        <f>'2021 Events'!$E893</f>
        <v>0</v>
      </c>
      <c r="R18" s="11">
        <f>'2021 Events'!$E894</f>
        <v>0</v>
      </c>
      <c r="S18" s="32">
        <f>'2021 Events'!$E895</f>
        <v>0</v>
      </c>
      <c r="T18" s="32">
        <f>'2021 Events'!$E896</f>
        <v>0</v>
      </c>
      <c r="U18" s="11">
        <f>'2021 Events'!$E897</f>
        <v>0</v>
      </c>
      <c r="V18" s="32">
        <f>'2021 Events'!$E898</f>
        <v>0</v>
      </c>
      <c r="W18" s="32">
        <f>'2021 Events'!$E899</f>
        <v>0</v>
      </c>
      <c r="X18" s="11">
        <f>'2021 Events'!$E900</f>
        <v>0</v>
      </c>
      <c r="Y18" s="32">
        <f>'2021 Events'!$E901</f>
        <v>0</v>
      </c>
      <c r="Z18" s="11">
        <f>'2021 Events'!$E902</f>
        <v>0</v>
      </c>
      <c r="AA18" s="253">
        <f>'2021 Events'!$E903</f>
        <v>0</v>
      </c>
      <c r="AB18" s="268">
        <f>'2021 Events'!$E904</f>
        <v>0</v>
      </c>
      <c r="AC18" s="11">
        <f>'2021 Events'!$E905</f>
        <v>0</v>
      </c>
      <c r="AD18" s="269">
        <f>'2021 Events'!$E906</f>
        <v>0</v>
      </c>
      <c r="AE18" s="31">
        <f>'2021 Events'!$E907</f>
        <v>0</v>
      </c>
      <c r="AF18" s="32">
        <f>'2021 Events'!$E908</f>
        <v>0</v>
      </c>
      <c r="AG18" s="11">
        <f>'2021 Events'!$E909</f>
        <v>0</v>
      </c>
      <c r="AH18" s="32">
        <f>'2021 Events'!$E910</f>
        <v>0</v>
      </c>
      <c r="AI18" s="32">
        <f>'2021 Events'!$E911</f>
        <v>0</v>
      </c>
      <c r="AJ18" s="272">
        <f>'2021 Events'!$E912</f>
        <v>0</v>
      </c>
      <c r="AK18" s="32">
        <f>'2021 Events'!$E913</f>
        <v>0</v>
      </c>
      <c r="AL18" s="272">
        <f>'2021 Events'!$E914</f>
        <v>0</v>
      </c>
      <c r="AM18" s="32">
        <f>'2021 Events'!$E915</f>
        <v>0</v>
      </c>
      <c r="AN18" s="253">
        <f>'2021 Events'!$E916</f>
        <v>0</v>
      </c>
      <c r="AO18" s="268">
        <f>'2021 Events'!$E917</f>
        <v>0</v>
      </c>
      <c r="AP18" s="11">
        <f>'2021 Events'!$E918</f>
        <v>0</v>
      </c>
      <c r="AQ18" s="269">
        <f>'2021 Events'!$E919</f>
        <v>0</v>
      </c>
      <c r="AR18" s="31">
        <f>'2021 Events'!$E920</f>
        <v>0</v>
      </c>
      <c r="AS18" s="32">
        <f>'2021 Events'!$E921</f>
        <v>0</v>
      </c>
      <c r="AT18" s="272">
        <f>'2021 Events'!$E922</f>
        <v>0</v>
      </c>
      <c r="AU18" s="32">
        <f>'2021 Events'!$E923</f>
        <v>0</v>
      </c>
      <c r="AV18" s="32">
        <f>'2021 Events'!$E924</f>
        <v>0</v>
      </c>
      <c r="AW18" s="272">
        <f>'2021 Events'!$E925</f>
        <v>0</v>
      </c>
      <c r="AX18" s="32">
        <f>'2021 Events'!$E926</f>
        <v>0</v>
      </c>
      <c r="AY18" s="268">
        <f>'2021 Events'!$E927</f>
        <v>0</v>
      </c>
      <c r="AZ18" s="11">
        <f>'2021 Events'!$E928</f>
        <v>0</v>
      </c>
      <c r="BA18" s="11">
        <f>'2021 Events'!$E929</f>
        <v>0</v>
      </c>
      <c r="BB18" s="269">
        <f>'2021 Events'!$E930</f>
        <v>0</v>
      </c>
      <c r="BC18" s="32">
        <f>'2021 Events'!$E931</f>
        <v>0</v>
      </c>
      <c r="BD18" s="32">
        <f>'2021 Events'!$E932</f>
        <v>0</v>
      </c>
      <c r="BE18" s="32">
        <f>'2021 Events'!$E933</f>
        <v>0</v>
      </c>
      <c r="BF18" s="32">
        <f>'2021 Events'!$E934</f>
        <v>0</v>
      </c>
      <c r="BG18" s="11">
        <f>'2021 Events'!$E935</f>
        <v>0</v>
      </c>
      <c r="BH18" s="32">
        <f>'2021 Events'!$E936</f>
        <v>0</v>
      </c>
      <c r="BI18" s="32">
        <f>'2021 Events'!$E937</f>
        <v>0</v>
      </c>
      <c r="BJ18" s="11">
        <f>'2021 Events'!$E938</f>
        <v>0</v>
      </c>
      <c r="BK18" s="253">
        <f>'2021 Events'!$E939</f>
        <v>0</v>
      </c>
      <c r="BL18" s="32"/>
      <c r="BM18" s="32"/>
    </row>
    <row r="19" spans="1:65" x14ac:dyDescent="0.2">
      <c r="A19" s="250" t="str">
        <f>IF(Event15&lt;&gt;"", "Yes","No")</f>
        <v>No</v>
      </c>
      <c r="B19" s="32" t="str">
        <f>'2021 Events'!$I946</f>
        <v>Incomplete</v>
      </c>
      <c r="C19" s="32" t="str">
        <f t="shared" si="0"/>
        <v>No</v>
      </c>
      <c r="D19" s="31">
        <f>Checklist!$E$7</f>
        <v>0</v>
      </c>
      <c r="E19" s="32">
        <f>Checklist!$E$8</f>
        <v>0</v>
      </c>
      <c r="F19" s="252">
        <v>15</v>
      </c>
      <c r="G19" s="31">
        <f>'2021 Events'!$E950</f>
        <v>0</v>
      </c>
      <c r="H19" s="32">
        <f>'2021 Events'!$E951</f>
        <v>0</v>
      </c>
      <c r="I19" s="32">
        <f>'2021 Events'!$E952</f>
        <v>0</v>
      </c>
      <c r="J19" s="11">
        <f>'2021 Events'!$E953</f>
        <v>0</v>
      </c>
      <c r="K19" s="32">
        <f>'2021 Events'!$E954</f>
        <v>0</v>
      </c>
      <c r="L19" s="11">
        <f>'2021 Events'!$E955</f>
        <v>0</v>
      </c>
      <c r="M19" s="32">
        <f>'2021 Events'!$E956</f>
        <v>0</v>
      </c>
      <c r="N19" s="32">
        <f>'2021 Events'!$E957</f>
        <v>0</v>
      </c>
      <c r="O19" s="11">
        <f>'2021 Events'!$E958</f>
        <v>0</v>
      </c>
      <c r="P19" s="197">
        <f>'2021 Events'!$E959</f>
        <v>0</v>
      </c>
      <c r="Q19" s="197">
        <f>'2021 Events'!$E960</f>
        <v>0</v>
      </c>
      <c r="R19" s="11">
        <f>'2021 Events'!$E961</f>
        <v>0</v>
      </c>
      <c r="S19" s="32">
        <f>'2021 Events'!$E962</f>
        <v>0</v>
      </c>
      <c r="T19" s="32">
        <f>'2021 Events'!$E963</f>
        <v>0</v>
      </c>
      <c r="U19" s="11">
        <f>'2021 Events'!$E964</f>
        <v>0</v>
      </c>
      <c r="V19" s="32">
        <f>'2021 Events'!$E965</f>
        <v>0</v>
      </c>
      <c r="W19" s="32">
        <f>'2021 Events'!$E966</f>
        <v>0</v>
      </c>
      <c r="X19" s="11">
        <f>'2021 Events'!$E967</f>
        <v>0</v>
      </c>
      <c r="Y19" s="32">
        <f>'2021 Events'!$E968</f>
        <v>0</v>
      </c>
      <c r="Z19" s="11">
        <f>'2021 Events'!$E969</f>
        <v>0</v>
      </c>
      <c r="AA19" s="253">
        <f>'2021 Events'!$E970</f>
        <v>0</v>
      </c>
      <c r="AB19" s="268">
        <f>'2021 Events'!$E971</f>
        <v>0</v>
      </c>
      <c r="AC19" s="11">
        <f>'2021 Events'!$E972</f>
        <v>0</v>
      </c>
      <c r="AD19" s="269">
        <f>'2021 Events'!$E973</f>
        <v>0</v>
      </c>
      <c r="AE19" s="31">
        <f>'2021 Events'!$E974</f>
        <v>0</v>
      </c>
      <c r="AF19" s="32">
        <f>'2021 Events'!$E975</f>
        <v>0</v>
      </c>
      <c r="AG19" s="11">
        <f>'2021 Events'!$E976</f>
        <v>0</v>
      </c>
      <c r="AH19" s="32">
        <f>'2021 Events'!$E977</f>
        <v>0</v>
      </c>
      <c r="AI19" s="32">
        <f>'2021 Events'!$E978</f>
        <v>0</v>
      </c>
      <c r="AJ19" s="272">
        <f>'2021 Events'!$E979</f>
        <v>0</v>
      </c>
      <c r="AK19" s="32">
        <f>'2021 Events'!$E980</f>
        <v>0</v>
      </c>
      <c r="AL19" s="272">
        <f>'2021 Events'!$E981</f>
        <v>0</v>
      </c>
      <c r="AM19" s="32">
        <f>'2021 Events'!$E982</f>
        <v>0</v>
      </c>
      <c r="AN19" s="253">
        <f>'2021 Events'!$E983</f>
        <v>0</v>
      </c>
      <c r="AO19" s="268">
        <f>'2021 Events'!$E984</f>
        <v>0</v>
      </c>
      <c r="AP19" s="11">
        <f>'2021 Events'!$E985</f>
        <v>0</v>
      </c>
      <c r="AQ19" s="269">
        <f>'2021 Events'!$E986</f>
        <v>0</v>
      </c>
      <c r="AR19" s="31">
        <f>'2021 Events'!$E987</f>
        <v>0</v>
      </c>
      <c r="AS19" s="32">
        <f>'2021 Events'!$E988</f>
        <v>0</v>
      </c>
      <c r="AT19" s="272">
        <f>'2021 Events'!$E989</f>
        <v>0</v>
      </c>
      <c r="AU19" s="32">
        <f>'2021 Events'!$E990</f>
        <v>0</v>
      </c>
      <c r="AV19" s="32">
        <f>'2021 Events'!$E991</f>
        <v>0</v>
      </c>
      <c r="AW19" s="272">
        <f>'2021 Events'!$E992</f>
        <v>0</v>
      </c>
      <c r="AX19" s="32">
        <f>'2021 Events'!$E993</f>
        <v>0</v>
      </c>
      <c r="AY19" s="268">
        <f>'2021 Events'!$E994</f>
        <v>0</v>
      </c>
      <c r="AZ19" s="11">
        <f>'2021 Events'!$E995</f>
        <v>0</v>
      </c>
      <c r="BA19" s="11">
        <f>'2021 Events'!$E996</f>
        <v>0</v>
      </c>
      <c r="BB19" s="269">
        <f>'2021 Events'!$E997</f>
        <v>0</v>
      </c>
      <c r="BC19" s="32">
        <f>'2021 Events'!$E998</f>
        <v>0</v>
      </c>
      <c r="BD19" s="32">
        <f>'2021 Events'!$E999</f>
        <v>0</v>
      </c>
      <c r="BE19" s="32">
        <f>'2021 Events'!$E1000</f>
        <v>0</v>
      </c>
      <c r="BF19" s="32">
        <f>'2021 Events'!$E1001</f>
        <v>0</v>
      </c>
      <c r="BG19" s="11">
        <f>'2021 Events'!$E1002</f>
        <v>0</v>
      </c>
      <c r="BH19" s="32">
        <f>'2021 Events'!$E1003</f>
        <v>0</v>
      </c>
      <c r="BI19" s="32">
        <f>'2021 Events'!$E1004</f>
        <v>0</v>
      </c>
      <c r="BJ19" s="11">
        <f>'2021 Events'!$E1005</f>
        <v>0</v>
      </c>
      <c r="BK19" s="253">
        <f>'2021 Events'!$E1006</f>
        <v>0</v>
      </c>
      <c r="BL19" s="32"/>
      <c r="BM19" s="32"/>
    </row>
    <row r="20" spans="1:65" x14ac:dyDescent="0.2">
      <c r="A20" s="250" t="str">
        <f>IF(Event16&lt;&gt;"", "Yes","No")</f>
        <v>No</v>
      </c>
      <c r="B20" s="32" t="str">
        <f>'2021 Events'!$I1013</f>
        <v>Incomplete</v>
      </c>
      <c r="C20" s="32" t="str">
        <f t="shared" si="0"/>
        <v>No</v>
      </c>
      <c r="D20" s="31">
        <f>Checklist!$E$7</f>
        <v>0</v>
      </c>
      <c r="E20" s="32">
        <f>Checklist!$E$8</f>
        <v>0</v>
      </c>
      <c r="F20" s="252">
        <v>16</v>
      </c>
      <c r="G20" s="31">
        <f>'2021 Events'!$E1017</f>
        <v>0</v>
      </c>
      <c r="H20" s="32">
        <f>'2021 Events'!$E1018</f>
        <v>0</v>
      </c>
      <c r="I20" s="32">
        <f>'2021 Events'!$E1019</f>
        <v>0</v>
      </c>
      <c r="J20" s="11">
        <f>'2021 Events'!$E1020</f>
        <v>0</v>
      </c>
      <c r="K20" s="32">
        <f>'2021 Events'!$E1021</f>
        <v>0</v>
      </c>
      <c r="L20" s="11">
        <f>'2021 Events'!$E1022</f>
        <v>0</v>
      </c>
      <c r="M20" s="32">
        <f>'2021 Events'!$E1023</f>
        <v>0</v>
      </c>
      <c r="N20" s="32">
        <f>'2021 Events'!$E1024</f>
        <v>0</v>
      </c>
      <c r="O20" s="11">
        <f>'2021 Events'!$E1025</f>
        <v>0</v>
      </c>
      <c r="P20" s="197">
        <f>'2021 Events'!$E1026</f>
        <v>0</v>
      </c>
      <c r="Q20" s="197">
        <f>'2021 Events'!$E1027</f>
        <v>0</v>
      </c>
      <c r="R20" s="11">
        <f>'2021 Events'!$E1028</f>
        <v>0</v>
      </c>
      <c r="S20" s="32">
        <f>'2021 Events'!$E1029</f>
        <v>0</v>
      </c>
      <c r="T20" s="32">
        <f>'2021 Events'!$E1030</f>
        <v>0</v>
      </c>
      <c r="U20" s="11">
        <f>'2021 Events'!$E1031</f>
        <v>0</v>
      </c>
      <c r="V20" s="32">
        <f>'2021 Events'!$E1032</f>
        <v>0</v>
      </c>
      <c r="W20" s="32">
        <f>'2021 Events'!$E1033</f>
        <v>0</v>
      </c>
      <c r="X20" s="11">
        <f>'2021 Events'!$E1034</f>
        <v>0</v>
      </c>
      <c r="Y20" s="32">
        <f>'2021 Events'!$E1035</f>
        <v>0</v>
      </c>
      <c r="Z20" s="11">
        <f>'2021 Events'!$E1036</f>
        <v>0</v>
      </c>
      <c r="AA20" s="253">
        <f>'2021 Events'!$E1037</f>
        <v>0</v>
      </c>
      <c r="AB20" s="268">
        <f>'2021 Events'!$E1038</f>
        <v>0</v>
      </c>
      <c r="AC20" s="11">
        <f>'2021 Events'!$E1039</f>
        <v>0</v>
      </c>
      <c r="AD20" s="269">
        <f>'2021 Events'!$E1040</f>
        <v>0</v>
      </c>
      <c r="AE20" s="31">
        <f>'2021 Events'!$E1041</f>
        <v>0</v>
      </c>
      <c r="AF20" s="32">
        <f>'2021 Events'!$E1042</f>
        <v>0</v>
      </c>
      <c r="AG20" s="11">
        <f>'2021 Events'!$E1043</f>
        <v>0</v>
      </c>
      <c r="AH20" s="32">
        <f>'2021 Events'!$E1044</f>
        <v>0</v>
      </c>
      <c r="AI20" s="32">
        <f>'2021 Events'!$E1045</f>
        <v>0</v>
      </c>
      <c r="AJ20" s="272">
        <f>'2021 Events'!$E1046</f>
        <v>0</v>
      </c>
      <c r="AK20" s="32">
        <f>'2021 Events'!$E1047</f>
        <v>0</v>
      </c>
      <c r="AL20" s="272">
        <f>'2021 Events'!$E1048</f>
        <v>0</v>
      </c>
      <c r="AM20" s="32">
        <f>'2021 Events'!$E1049</f>
        <v>0</v>
      </c>
      <c r="AN20" s="253">
        <f>'2021 Events'!$E1050</f>
        <v>0</v>
      </c>
      <c r="AO20" s="268">
        <f>'2021 Events'!$E1051</f>
        <v>0</v>
      </c>
      <c r="AP20" s="11">
        <f>'2021 Events'!$E1052</f>
        <v>0</v>
      </c>
      <c r="AQ20" s="269">
        <f>'2021 Events'!$E1053</f>
        <v>0</v>
      </c>
      <c r="AR20" s="31">
        <f>'2021 Events'!$E1054</f>
        <v>0</v>
      </c>
      <c r="AS20" s="32">
        <f>'2021 Events'!$E1055</f>
        <v>0</v>
      </c>
      <c r="AT20" s="272">
        <f>'2021 Events'!$E1056</f>
        <v>0</v>
      </c>
      <c r="AU20" s="32">
        <f>'2021 Events'!$E1057</f>
        <v>0</v>
      </c>
      <c r="AV20" s="32">
        <f>'2021 Events'!$E1058</f>
        <v>0</v>
      </c>
      <c r="AW20" s="272">
        <f>'2021 Events'!$E1059</f>
        <v>0</v>
      </c>
      <c r="AX20" s="32">
        <f>'2021 Events'!$E1060</f>
        <v>0</v>
      </c>
      <c r="AY20" s="268">
        <f>'2021 Events'!$E1061</f>
        <v>0</v>
      </c>
      <c r="AZ20" s="11">
        <f>'2021 Events'!$E1062</f>
        <v>0</v>
      </c>
      <c r="BA20" s="11">
        <f>'2021 Events'!$E1063</f>
        <v>0</v>
      </c>
      <c r="BB20" s="269">
        <f>'2021 Events'!$E1064</f>
        <v>0</v>
      </c>
      <c r="BC20" s="32">
        <f>'2021 Events'!$E1065</f>
        <v>0</v>
      </c>
      <c r="BD20" s="32">
        <f>'2021 Events'!$E1066</f>
        <v>0</v>
      </c>
      <c r="BE20" s="32">
        <f>'2021 Events'!$E1067</f>
        <v>0</v>
      </c>
      <c r="BF20" s="32">
        <f>'2021 Events'!$E1068</f>
        <v>0</v>
      </c>
      <c r="BG20" s="11">
        <f>'2021 Events'!$E1069</f>
        <v>0</v>
      </c>
      <c r="BH20" s="32">
        <f>'2021 Events'!$E1070</f>
        <v>0</v>
      </c>
      <c r="BI20" s="32">
        <f>'2021 Events'!$E1071</f>
        <v>0</v>
      </c>
      <c r="BJ20" s="11">
        <f>'2021 Events'!$E1072</f>
        <v>0</v>
      </c>
      <c r="BK20" s="253">
        <f>'2021 Events'!$E1073</f>
        <v>0</v>
      </c>
      <c r="BL20" s="32"/>
      <c r="BM20" s="32"/>
    </row>
    <row r="21" spans="1:65" x14ac:dyDescent="0.2">
      <c r="A21" s="250" t="str">
        <f>IF(Event17&lt;&gt;"", "Yes","No")</f>
        <v>No</v>
      </c>
      <c r="B21" s="32" t="str">
        <f>'2021 Events'!$I1080</f>
        <v>Incomplete</v>
      </c>
      <c r="C21" s="32" t="str">
        <f t="shared" si="0"/>
        <v>No</v>
      </c>
      <c r="D21" s="31">
        <f>Checklist!$E$7</f>
        <v>0</v>
      </c>
      <c r="E21" s="32">
        <f>Checklist!$E$8</f>
        <v>0</v>
      </c>
      <c r="F21" s="252">
        <v>17</v>
      </c>
      <c r="G21" s="31">
        <f>'2021 Events'!$E1084</f>
        <v>0</v>
      </c>
      <c r="H21" s="32">
        <f>'2021 Events'!$E1085</f>
        <v>0</v>
      </c>
      <c r="I21" s="32">
        <f>'2021 Events'!$E1086</f>
        <v>0</v>
      </c>
      <c r="J21" s="11">
        <f>'2021 Events'!$E1087</f>
        <v>0</v>
      </c>
      <c r="K21" s="32">
        <f>'2021 Events'!$E1088</f>
        <v>0</v>
      </c>
      <c r="L21" s="11">
        <f>'2021 Events'!$E1089</f>
        <v>0</v>
      </c>
      <c r="M21" s="32">
        <f>'2021 Events'!$E1090</f>
        <v>0</v>
      </c>
      <c r="N21" s="32">
        <f>'2021 Events'!$E1091</f>
        <v>0</v>
      </c>
      <c r="O21" s="11">
        <f>'2021 Events'!$E1092</f>
        <v>0</v>
      </c>
      <c r="P21" s="197">
        <f>'2021 Events'!$E1093</f>
        <v>0</v>
      </c>
      <c r="Q21" s="197">
        <f>'2021 Events'!$E1094</f>
        <v>0</v>
      </c>
      <c r="R21" s="11">
        <f>'2021 Events'!$E1095</f>
        <v>0</v>
      </c>
      <c r="S21" s="32">
        <f>'2021 Events'!$E1096</f>
        <v>0</v>
      </c>
      <c r="T21" s="32">
        <f>'2021 Events'!$E1097</f>
        <v>0</v>
      </c>
      <c r="U21" s="11">
        <f>'2021 Events'!$E1098</f>
        <v>0</v>
      </c>
      <c r="V21" s="32">
        <f>'2021 Events'!$E1099</f>
        <v>0</v>
      </c>
      <c r="W21" s="32">
        <f>'2021 Events'!$E1100</f>
        <v>0</v>
      </c>
      <c r="X21" s="11">
        <f>'2021 Events'!$E1101</f>
        <v>0</v>
      </c>
      <c r="Y21" s="32">
        <f>'2021 Events'!$E1102</f>
        <v>0</v>
      </c>
      <c r="Z21" s="11">
        <f>'2021 Events'!$E1103</f>
        <v>0</v>
      </c>
      <c r="AA21" s="253">
        <f>'2021 Events'!$E1104</f>
        <v>0</v>
      </c>
      <c r="AB21" s="268">
        <f>'2021 Events'!$E1105</f>
        <v>0</v>
      </c>
      <c r="AC21" s="11">
        <f>'2021 Events'!$E1106</f>
        <v>0</v>
      </c>
      <c r="AD21" s="269">
        <f>'2021 Events'!$E1107</f>
        <v>0</v>
      </c>
      <c r="AE21" s="31">
        <f>'2021 Events'!$E1108</f>
        <v>0</v>
      </c>
      <c r="AF21" s="32">
        <f>'2021 Events'!$E1109</f>
        <v>0</v>
      </c>
      <c r="AG21" s="11">
        <f>'2021 Events'!$E1110</f>
        <v>0</v>
      </c>
      <c r="AH21" s="32">
        <f>'2021 Events'!$E1111</f>
        <v>0</v>
      </c>
      <c r="AI21" s="32">
        <f>'2021 Events'!$E1112</f>
        <v>0</v>
      </c>
      <c r="AJ21" s="272">
        <f>'2021 Events'!$E1113</f>
        <v>0</v>
      </c>
      <c r="AK21" s="32">
        <f>'2021 Events'!$E1114</f>
        <v>0</v>
      </c>
      <c r="AL21" s="272">
        <f>'2021 Events'!$E1115</f>
        <v>0</v>
      </c>
      <c r="AM21" s="32">
        <f>'2021 Events'!$E1116</f>
        <v>0</v>
      </c>
      <c r="AN21" s="253">
        <f>'2021 Events'!$E1117</f>
        <v>0</v>
      </c>
      <c r="AO21" s="268">
        <f>'2021 Events'!$E1118</f>
        <v>0</v>
      </c>
      <c r="AP21" s="11">
        <f>'2021 Events'!$E1119</f>
        <v>0</v>
      </c>
      <c r="AQ21" s="269">
        <f>'2021 Events'!$E1120</f>
        <v>0</v>
      </c>
      <c r="AR21" s="31">
        <f>'2021 Events'!$E1121</f>
        <v>0</v>
      </c>
      <c r="AS21" s="32">
        <f>'2021 Events'!$E1122</f>
        <v>0</v>
      </c>
      <c r="AT21" s="272">
        <f>'2021 Events'!$E1123</f>
        <v>0</v>
      </c>
      <c r="AU21" s="32">
        <f>'2021 Events'!$E1124</f>
        <v>0</v>
      </c>
      <c r="AV21" s="32">
        <f>'2021 Events'!$E1125</f>
        <v>0</v>
      </c>
      <c r="AW21" s="272">
        <f>'2021 Events'!$E1126</f>
        <v>0</v>
      </c>
      <c r="AX21" s="32">
        <f>'2021 Events'!$E1127</f>
        <v>0</v>
      </c>
      <c r="AY21" s="268">
        <f>'2021 Events'!$E1128</f>
        <v>0</v>
      </c>
      <c r="AZ21" s="11">
        <f>'2021 Events'!$E1129</f>
        <v>0</v>
      </c>
      <c r="BA21" s="11">
        <f>'2021 Events'!$E1130</f>
        <v>0</v>
      </c>
      <c r="BB21" s="269">
        <f>'2021 Events'!$E1131</f>
        <v>0</v>
      </c>
      <c r="BC21" s="32">
        <f>'2021 Events'!$E1132</f>
        <v>0</v>
      </c>
      <c r="BD21" s="32">
        <f>'2021 Events'!$E1133</f>
        <v>0</v>
      </c>
      <c r="BE21" s="32">
        <f>'2021 Events'!$E1134</f>
        <v>0</v>
      </c>
      <c r="BF21" s="32">
        <f>'2021 Events'!$E1135</f>
        <v>0</v>
      </c>
      <c r="BG21" s="11">
        <f>'2021 Events'!$E1136</f>
        <v>0</v>
      </c>
      <c r="BH21" s="32">
        <f>'2021 Events'!$E1137</f>
        <v>0</v>
      </c>
      <c r="BI21" s="32">
        <f>'2021 Events'!$E1138</f>
        <v>0</v>
      </c>
      <c r="BJ21" s="11">
        <f>'2021 Events'!$E1139</f>
        <v>0</v>
      </c>
      <c r="BK21" s="253">
        <f>'2021 Events'!$E1140</f>
        <v>0</v>
      </c>
      <c r="BL21" s="32"/>
      <c r="BM21" s="32"/>
    </row>
    <row r="22" spans="1:65" x14ac:dyDescent="0.2">
      <c r="A22" s="250" t="str">
        <f>IF(Event18&lt;&gt;"", "Yes","No")</f>
        <v>No</v>
      </c>
      <c r="B22" s="32" t="str">
        <f>'2021 Events'!$I1147</f>
        <v>Incomplete</v>
      </c>
      <c r="C22" s="32" t="str">
        <f t="shared" si="0"/>
        <v>No</v>
      </c>
      <c r="D22" s="31">
        <f>Checklist!$E$7</f>
        <v>0</v>
      </c>
      <c r="E22" s="32">
        <f>Checklist!$E$8</f>
        <v>0</v>
      </c>
      <c r="F22" s="252">
        <v>18</v>
      </c>
      <c r="G22" s="31">
        <f>'2021 Events'!$E1151</f>
        <v>0</v>
      </c>
      <c r="H22" s="32">
        <f>'2021 Events'!$E1152</f>
        <v>0</v>
      </c>
      <c r="I22" s="32">
        <f>'2021 Events'!$E1153</f>
        <v>0</v>
      </c>
      <c r="J22" s="11">
        <f>'2021 Events'!$E1154</f>
        <v>0</v>
      </c>
      <c r="K22" s="32">
        <f>'2021 Events'!$E1155</f>
        <v>0</v>
      </c>
      <c r="L22" s="11">
        <f>'2021 Events'!$E1156</f>
        <v>0</v>
      </c>
      <c r="M22" s="32">
        <f>'2021 Events'!$E1157</f>
        <v>0</v>
      </c>
      <c r="N22" s="32">
        <f>'2021 Events'!$E1158</f>
        <v>0</v>
      </c>
      <c r="O22" s="11">
        <f>'2021 Events'!$E1159</f>
        <v>0</v>
      </c>
      <c r="P22" s="197">
        <f>'2021 Events'!$E1160</f>
        <v>0</v>
      </c>
      <c r="Q22" s="197">
        <f>'2021 Events'!$E1161</f>
        <v>0</v>
      </c>
      <c r="R22" s="11">
        <f>'2021 Events'!$E1162</f>
        <v>0</v>
      </c>
      <c r="S22" s="32">
        <f>'2021 Events'!$E1163</f>
        <v>0</v>
      </c>
      <c r="T22" s="32">
        <f>'2021 Events'!$E1164</f>
        <v>0</v>
      </c>
      <c r="U22" s="11">
        <f>'2021 Events'!$E1165</f>
        <v>0</v>
      </c>
      <c r="V22" s="32">
        <f>'2021 Events'!$E1166</f>
        <v>0</v>
      </c>
      <c r="W22" s="32">
        <f>'2021 Events'!$E1167</f>
        <v>0</v>
      </c>
      <c r="X22" s="11">
        <f>'2021 Events'!$E1168</f>
        <v>0</v>
      </c>
      <c r="Y22" s="32">
        <f>'2021 Events'!$E1169</f>
        <v>0</v>
      </c>
      <c r="Z22" s="11">
        <f>'2021 Events'!$E1170</f>
        <v>0</v>
      </c>
      <c r="AA22" s="253">
        <f>'2021 Events'!$E1171</f>
        <v>0</v>
      </c>
      <c r="AB22" s="268">
        <f>'2021 Events'!$E1172</f>
        <v>0</v>
      </c>
      <c r="AC22" s="11">
        <f>'2021 Events'!$E1173</f>
        <v>0</v>
      </c>
      <c r="AD22" s="269">
        <f>'2021 Events'!$E1174</f>
        <v>0</v>
      </c>
      <c r="AE22" s="31">
        <f>'2021 Events'!$E1175</f>
        <v>0</v>
      </c>
      <c r="AF22" s="32">
        <f>'2021 Events'!$E1176</f>
        <v>0</v>
      </c>
      <c r="AG22" s="11">
        <f>'2021 Events'!$E1177</f>
        <v>0</v>
      </c>
      <c r="AH22" s="32">
        <f>'2021 Events'!$E1178</f>
        <v>0</v>
      </c>
      <c r="AI22" s="32">
        <f>'2021 Events'!$E1179</f>
        <v>0</v>
      </c>
      <c r="AJ22" s="272">
        <f>'2021 Events'!$E1180</f>
        <v>0</v>
      </c>
      <c r="AK22" s="32">
        <f>'2021 Events'!$E1181</f>
        <v>0</v>
      </c>
      <c r="AL22" s="272">
        <f>'2021 Events'!$E1182</f>
        <v>0</v>
      </c>
      <c r="AM22" s="32">
        <f>'2021 Events'!$E1183</f>
        <v>0</v>
      </c>
      <c r="AN22" s="253">
        <f>'2021 Events'!$E1184</f>
        <v>0</v>
      </c>
      <c r="AO22" s="268">
        <f>'2021 Events'!$E1185</f>
        <v>0</v>
      </c>
      <c r="AP22" s="11">
        <f>'2021 Events'!$E1186</f>
        <v>0</v>
      </c>
      <c r="AQ22" s="269">
        <f>'2021 Events'!$E1187</f>
        <v>0</v>
      </c>
      <c r="AR22" s="31">
        <f>'2021 Events'!$E1188</f>
        <v>0</v>
      </c>
      <c r="AS22" s="32">
        <f>'2021 Events'!$E1189</f>
        <v>0</v>
      </c>
      <c r="AT22" s="272">
        <f>'2021 Events'!$E1190</f>
        <v>0</v>
      </c>
      <c r="AU22" s="32">
        <f>'2021 Events'!$E1191</f>
        <v>0</v>
      </c>
      <c r="AV22" s="32">
        <f>'2021 Events'!$E1192</f>
        <v>0</v>
      </c>
      <c r="AW22" s="272">
        <f>'2021 Events'!$E1193</f>
        <v>0</v>
      </c>
      <c r="AX22" s="32">
        <f>'2021 Events'!$E1194</f>
        <v>0</v>
      </c>
      <c r="AY22" s="268">
        <f>'2021 Events'!$E1195</f>
        <v>0</v>
      </c>
      <c r="AZ22" s="11">
        <f>'2021 Events'!$E1196</f>
        <v>0</v>
      </c>
      <c r="BA22" s="11">
        <f>'2021 Events'!$E1197</f>
        <v>0</v>
      </c>
      <c r="BB22" s="269">
        <f>'2021 Events'!$E1198</f>
        <v>0</v>
      </c>
      <c r="BC22" s="32">
        <f>'2021 Events'!$E1199</f>
        <v>0</v>
      </c>
      <c r="BD22" s="32">
        <f>'2021 Events'!$E1200</f>
        <v>0</v>
      </c>
      <c r="BE22" s="32">
        <f>'2021 Events'!$E1201</f>
        <v>0</v>
      </c>
      <c r="BF22" s="32">
        <f>'2021 Events'!$E1202</f>
        <v>0</v>
      </c>
      <c r="BG22" s="11">
        <f>'2021 Events'!$E1203</f>
        <v>0</v>
      </c>
      <c r="BH22" s="32">
        <f>'2021 Events'!$E1204</f>
        <v>0</v>
      </c>
      <c r="BI22" s="32">
        <f>'2021 Events'!$E1205</f>
        <v>0</v>
      </c>
      <c r="BJ22" s="11">
        <f>'2021 Events'!$E1206</f>
        <v>0</v>
      </c>
      <c r="BK22" s="253">
        <f>'2021 Events'!$E1207</f>
        <v>0</v>
      </c>
      <c r="BL22" s="32"/>
      <c r="BM22" s="32"/>
    </row>
    <row r="23" spans="1:65" x14ac:dyDescent="0.2">
      <c r="A23" s="250" t="str">
        <f>IF(Event19&lt;&gt;"", "Yes","No")</f>
        <v>No</v>
      </c>
      <c r="B23" s="32" t="str">
        <f>'2021 Events'!$I1214</f>
        <v>Incomplete</v>
      </c>
      <c r="C23" s="32" t="str">
        <f t="shared" si="0"/>
        <v>No</v>
      </c>
      <c r="D23" s="31">
        <f>Checklist!$E$7</f>
        <v>0</v>
      </c>
      <c r="E23" s="32">
        <f>Checklist!$E$8</f>
        <v>0</v>
      </c>
      <c r="F23" s="252">
        <v>19</v>
      </c>
      <c r="G23" s="31">
        <f>'2021 Events'!$E1218</f>
        <v>0</v>
      </c>
      <c r="H23" s="32">
        <f>'2021 Events'!$E1219</f>
        <v>0</v>
      </c>
      <c r="I23" s="32">
        <f>'2021 Events'!$E1220</f>
        <v>0</v>
      </c>
      <c r="J23" s="11">
        <f>'2021 Events'!$E1221</f>
        <v>0</v>
      </c>
      <c r="K23" s="32">
        <f>'2021 Events'!$E1222</f>
        <v>0</v>
      </c>
      <c r="L23" s="11">
        <f>'2021 Events'!$E1223</f>
        <v>0</v>
      </c>
      <c r="M23" s="32">
        <f>'2021 Events'!$E1224</f>
        <v>0</v>
      </c>
      <c r="N23" s="32">
        <f>'2021 Events'!$E1225</f>
        <v>0</v>
      </c>
      <c r="O23" s="11">
        <f>'2021 Events'!$E1226</f>
        <v>0</v>
      </c>
      <c r="P23" s="197">
        <f>'2021 Events'!$E1227</f>
        <v>0</v>
      </c>
      <c r="Q23" s="197">
        <f>'2021 Events'!$E1228</f>
        <v>0</v>
      </c>
      <c r="R23" s="11">
        <f>'2021 Events'!$E1229</f>
        <v>0</v>
      </c>
      <c r="S23" s="32">
        <f>'2021 Events'!$E1230</f>
        <v>0</v>
      </c>
      <c r="T23" s="32">
        <f>'2021 Events'!$E1231</f>
        <v>0</v>
      </c>
      <c r="U23" s="11">
        <f>'2021 Events'!$E1232</f>
        <v>0</v>
      </c>
      <c r="V23" s="32">
        <f>'2021 Events'!$E1233</f>
        <v>0</v>
      </c>
      <c r="W23" s="32">
        <f>'2021 Events'!$E1234</f>
        <v>0</v>
      </c>
      <c r="X23" s="11">
        <f>'2021 Events'!$E1235</f>
        <v>0</v>
      </c>
      <c r="Y23" s="32">
        <f>'2021 Events'!$E1236</f>
        <v>0</v>
      </c>
      <c r="Z23" s="11">
        <f>'2021 Events'!$E1237</f>
        <v>0</v>
      </c>
      <c r="AA23" s="253">
        <f>'2021 Events'!$E1238</f>
        <v>0</v>
      </c>
      <c r="AB23" s="268">
        <f>'2021 Events'!$E1239</f>
        <v>0</v>
      </c>
      <c r="AC23" s="11">
        <f>'2021 Events'!$E1240</f>
        <v>0</v>
      </c>
      <c r="AD23" s="269">
        <f>'2021 Events'!$E1241</f>
        <v>0</v>
      </c>
      <c r="AE23" s="31">
        <f>'2021 Events'!$E1242</f>
        <v>0</v>
      </c>
      <c r="AF23" s="32">
        <f>'2021 Events'!$E1243</f>
        <v>0</v>
      </c>
      <c r="AG23" s="11">
        <f>'2021 Events'!$E1244</f>
        <v>0</v>
      </c>
      <c r="AH23" s="32">
        <f>'2021 Events'!$E1245</f>
        <v>0</v>
      </c>
      <c r="AI23" s="32">
        <f>'2021 Events'!$E1246</f>
        <v>0</v>
      </c>
      <c r="AJ23" s="272">
        <f>'2021 Events'!$E1247</f>
        <v>0</v>
      </c>
      <c r="AK23" s="32">
        <f>'2021 Events'!$E1248</f>
        <v>0</v>
      </c>
      <c r="AL23" s="272">
        <f>'2021 Events'!$E1249</f>
        <v>0</v>
      </c>
      <c r="AM23" s="32">
        <f>'2021 Events'!$E1250</f>
        <v>0</v>
      </c>
      <c r="AN23" s="253">
        <f>'2021 Events'!$E1251</f>
        <v>0</v>
      </c>
      <c r="AO23" s="268">
        <f>'2021 Events'!$E1252</f>
        <v>0</v>
      </c>
      <c r="AP23" s="11">
        <f>'2021 Events'!$E1253</f>
        <v>0</v>
      </c>
      <c r="AQ23" s="269">
        <f>'2021 Events'!$E1254</f>
        <v>0</v>
      </c>
      <c r="AR23" s="31">
        <f>'2021 Events'!$E1255</f>
        <v>0</v>
      </c>
      <c r="AS23" s="32">
        <f>'2021 Events'!$E1256</f>
        <v>0</v>
      </c>
      <c r="AT23" s="272">
        <f>'2021 Events'!$E1257</f>
        <v>0</v>
      </c>
      <c r="AU23" s="32">
        <f>'2021 Events'!$E1258</f>
        <v>0</v>
      </c>
      <c r="AV23" s="32">
        <f>'2021 Events'!$E1259</f>
        <v>0</v>
      </c>
      <c r="AW23" s="272">
        <f>'2021 Events'!$E1260</f>
        <v>0</v>
      </c>
      <c r="AX23" s="32">
        <f>'2021 Events'!$E1261</f>
        <v>0</v>
      </c>
      <c r="AY23" s="268">
        <f>'2021 Events'!$E1262</f>
        <v>0</v>
      </c>
      <c r="AZ23" s="11">
        <f>'2021 Events'!$E1263</f>
        <v>0</v>
      </c>
      <c r="BA23" s="11">
        <f>'2021 Events'!$E1264</f>
        <v>0</v>
      </c>
      <c r="BB23" s="269">
        <f>'2021 Events'!$E1265</f>
        <v>0</v>
      </c>
      <c r="BC23" s="32">
        <f>'2021 Events'!$E1266</f>
        <v>0</v>
      </c>
      <c r="BD23" s="32">
        <f>'2021 Events'!$E1267</f>
        <v>0</v>
      </c>
      <c r="BE23" s="32">
        <f>'2021 Events'!$E1268</f>
        <v>0</v>
      </c>
      <c r="BF23" s="32">
        <f>'2021 Events'!$E1269</f>
        <v>0</v>
      </c>
      <c r="BG23" s="11">
        <f>'2021 Events'!$E1270</f>
        <v>0</v>
      </c>
      <c r="BH23" s="32">
        <f>'2021 Events'!$E1271</f>
        <v>0</v>
      </c>
      <c r="BI23" s="32">
        <f>'2021 Events'!$E1272</f>
        <v>0</v>
      </c>
      <c r="BJ23" s="11">
        <f>'2021 Events'!$E1273</f>
        <v>0</v>
      </c>
      <c r="BK23" s="253">
        <f>'2021 Events'!$E1274</f>
        <v>0</v>
      </c>
      <c r="BL23" s="32"/>
      <c r="BM23" s="32"/>
    </row>
    <row r="24" spans="1:65" x14ac:dyDescent="0.2">
      <c r="A24" s="250" t="str">
        <f>IF(Event20&lt;&gt;"", "Yes","No")</f>
        <v>No</v>
      </c>
      <c r="B24" s="32" t="str">
        <f>'2021 Events'!$I1281</f>
        <v>Incomplete</v>
      </c>
      <c r="C24" s="32" t="str">
        <f t="shared" si="0"/>
        <v>No</v>
      </c>
      <c r="D24" s="31">
        <f>Checklist!$E$7</f>
        <v>0</v>
      </c>
      <c r="E24" s="32">
        <f>Checklist!$E$8</f>
        <v>0</v>
      </c>
      <c r="F24" s="252">
        <v>20</v>
      </c>
      <c r="G24" s="31">
        <f>'2021 Events'!$E1285</f>
        <v>0</v>
      </c>
      <c r="H24" s="32">
        <f>'2021 Events'!$E1286</f>
        <v>0</v>
      </c>
      <c r="I24" s="32">
        <f>'2021 Events'!$E1287</f>
        <v>0</v>
      </c>
      <c r="J24" s="11">
        <f>'2021 Events'!$E1288</f>
        <v>0</v>
      </c>
      <c r="K24" s="32">
        <f>'2021 Events'!$E1289</f>
        <v>0</v>
      </c>
      <c r="L24" s="11">
        <f>'2021 Events'!$E1290</f>
        <v>0</v>
      </c>
      <c r="M24" s="32">
        <f>'2021 Events'!$E1291</f>
        <v>0</v>
      </c>
      <c r="N24" s="32">
        <f>'2021 Events'!$E1292</f>
        <v>0</v>
      </c>
      <c r="O24" s="11">
        <f>'2021 Events'!$E1293</f>
        <v>0</v>
      </c>
      <c r="P24" s="197">
        <f>'2021 Events'!$E1294</f>
        <v>0</v>
      </c>
      <c r="Q24" s="197">
        <f>'2021 Events'!$E1295</f>
        <v>0</v>
      </c>
      <c r="R24" s="11">
        <f>'2021 Events'!$E1296</f>
        <v>0</v>
      </c>
      <c r="S24" s="32">
        <f>'2021 Events'!$E1297</f>
        <v>0</v>
      </c>
      <c r="T24" s="32">
        <f>'2021 Events'!$E1298</f>
        <v>0</v>
      </c>
      <c r="U24" s="11">
        <f>'2021 Events'!$E1299</f>
        <v>0</v>
      </c>
      <c r="V24" s="32">
        <f>'2021 Events'!$E1300</f>
        <v>0</v>
      </c>
      <c r="W24" s="32">
        <f>'2021 Events'!$E1301</f>
        <v>0</v>
      </c>
      <c r="X24" s="11">
        <f>'2021 Events'!$E1302</f>
        <v>0</v>
      </c>
      <c r="Y24" s="32">
        <f>'2021 Events'!$E1303</f>
        <v>0</v>
      </c>
      <c r="Z24" s="11">
        <f>'2021 Events'!$E1304</f>
        <v>0</v>
      </c>
      <c r="AA24" s="253">
        <f>'2021 Events'!$E1305</f>
        <v>0</v>
      </c>
      <c r="AB24" s="268">
        <f>'2021 Events'!$E1306</f>
        <v>0</v>
      </c>
      <c r="AC24" s="11">
        <f>'2021 Events'!$E1307</f>
        <v>0</v>
      </c>
      <c r="AD24" s="269">
        <f>'2021 Events'!$E1308</f>
        <v>0</v>
      </c>
      <c r="AE24" s="31">
        <f>'2021 Events'!$E1309</f>
        <v>0</v>
      </c>
      <c r="AF24" s="32">
        <f>'2021 Events'!$E1310</f>
        <v>0</v>
      </c>
      <c r="AG24" s="11">
        <f>'2021 Events'!$E1311</f>
        <v>0</v>
      </c>
      <c r="AH24" s="32">
        <f>'2021 Events'!$E1312</f>
        <v>0</v>
      </c>
      <c r="AI24" s="32">
        <f>'2021 Events'!$E1313</f>
        <v>0</v>
      </c>
      <c r="AJ24" s="272">
        <f>'2021 Events'!$E1314</f>
        <v>0</v>
      </c>
      <c r="AK24" s="32">
        <f>'2021 Events'!$E1315</f>
        <v>0</v>
      </c>
      <c r="AL24" s="272">
        <f>'2021 Events'!$E1316</f>
        <v>0</v>
      </c>
      <c r="AM24" s="32">
        <f>'2021 Events'!$E1317</f>
        <v>0</v>
      </c>
      <c r="AN24" s="253">
        <f>'2021 Events'!$E1318</f>
        <v>0</v>
      </c>
      <c r="AO24" s="268">
        <f>'2021 Events'!$E1319</f>
        <v>0</v>
      </c>
      <c r="AP24" s="11">
        <f>'2021 Events'!$E1320</f>
        <v>0</v>
      </c>
      <c r="AQ24" s="269">
        <f>'2021 Events'!$E1321</f>
        <v>0</v>
      </c>
      <c r="AR24" s="31">
        <f>'2021 Events'!$E1322</f>
        <v>0</v>
      </c>
      <c r="AS24" s="32">
        <f>'2021 Events'!$E1323</f>
        <v>0</v>
      </c>
      <c r="AT24" s="272">
        <f>'2021 Events'!$E1324</f>
        <v>0</v>
      </c>
      <c r="AU24" s="32">
        <f>'2021 Events'!$E1325</f>
        <v>0</v>
      </c>
      <c r="AV24" s="32">
        <f>'2021 Events'!$E1326</f>
        <v>0</v>
      </c>
      <c r="AW24" s="272">
        <f>'2021 Events'!$E1327</f>
        <v>0</v>
      </c>
      <c r="AX24" s="32">
        <f>'2021 Events'!$E1328</f>
        <v>0</v>
      </c>
      <c r="AY24" s="268">
        <f>'2021 Events'!$E1329</f>
        <v>0</v>
      </c>
      <c r="AZ24" s="11">
        <f>'2021 Events'!$E1330</f>
        <v>0</v>
      </c>
      <c r="BA24" s="11">
        <f>'2021 Events'!$E1331</f>
        <v>0</v>
      </c>
      <c r="BB24" s="269">
        <f>'2021 Events'!$E1332</f>
        <v>0</v>
      </c>
      <c r="BC24" s="32">
        <f>'2021 Events'!$E1333</f>
        <v>0</v>
      </c>
      <c r="BD24" s="32">
        <f>'2021 Events'!$E1334</f>
        <v>0</v>
      </c>
      <c r="BE24" s="32">
        <f>'2021 Events'!$E1335</f>
        <v>0</v>
      </c>
      <c r="BF24" s="32">
        <f>'2021 Events'!$E1336</f>
        <v>0</v>
      </c>
      <c r="BG24" s="11">
        <f>'2021 Events'!$E1337</f>
        <v>0</v>
      </c>
      <c r="BH24" s="32">
        <f>'2021 Events'!$E1338</f>
        <v>0</v>
      </c>
      <c r="BI24" s="32">
        <f>'2021 Events'!$E1339</f>
        <v>0</v>
      </c>
      <c r="BJ24" s="11">
        <f>'2021 Events'!$E1340</f>
        <v>0</v>
      </c>
      <c r="BK24" s="253">
        <f>'2021 Events'!$E1341</f>
        <v>0</v>
      </c>
      <c r="BL24" s="32"/>
      <c r="BM24" s="32"/>
    </row>
    <row r="25" spans="1:65" x14ac:dyDescent="0.2">
      <c r="A25" s="250" t="str">
        <f>IF(Event21&lt;&gt;"", "Yes","No")</f>
        <v>No</v>
      </c>
      <c r="B25" s="32" t="str">
        <f>'2021 Events'!$I1348</f>
        <v>Incomplete</v>
      </c>
      <c r="C25" s="32" t="str">
        <f t="shared" si="0"/>
        <v>No</v>
      </c>
      <c r="D25" s="31">
        <f>Checklist!$E$7</f>
        <v>0</v>
      </c>
      <c r="E25" s="32">
        <f>Checklist!$E$8</f>
        <v>0</v>
      </c>
      <c r="F25" s="252">
        <v>21</v>
      </c>
      <c r="G25" s="31">
        <f>'2021 Events'!$E1352</f>
        <v>0</v>
      </c>
      <c r="H25" s="32">
        <f>'2021 Events'!$E1353</f>
        <v>0</v>
      </c>
      <c r="I25" s="32">
        <f>'2021 Events'!$E1354</f>
        <v>0</v>
      </c>
      <c r="J25" s="11">
        <f>'2021 Events'!$E1355</f>
        <v>0</v>
      </c>
      <c r="K25" s="32">
        <f>'2021 Events'!$E1356</f>
        <v>0</v>
      </c>
      <c r="L25" s="11">
        <f>'2021 Events'!$E1357</f>
        <v>0</v>
      </c>
      <c r="M25" s="32">
        <f>'2021 Events'!$E1358</f>
        <v>0</v>
      </c>
      <c r="N25" s="32">
        <f>'2021 Events'!$E1359</f>
        <v>0</v>
      </c>
      <c r="O25" s="11">
        <f>'2021 Events'!$E1360</f>
        <v>0</v>
      </c>
      <c r="P25" s="197">
        <f>'2021 Events'!$E1361</f>
        <v>0</v>
      </c>
      <c r="Q25" s="197">
        <f>'2021 Events'!$E1362</f>
        <v>0</v>
      </c>
      <c r="R25" s="11">
        <f>'2021 Events'!$E1363</f>
        <v>0</v>
      </c>
      <c r="S25" s="32">
        <f>'2021 Events'!$E1364</f>
        <v>0</v>
      </c>
      <c r="T25" s="32">
        <f>'2021 Events'!$E1365</f>
        <v>0</v>
      </c>
      <c r="U25" s="11">
        <f>'2021 Events'!$E1366</f>
        <v>0</v>
      </c>
      <c r="V25" s="32">
        <f>'2021 Events'!$E1367</f>
        <v>0</v>
      </c>
      <c r="W25" s="32">
        <f>'2021 Events'!$E1368</f>
        <v>0</v>
      </c>
      <c r="X25" s="11">
        <f>'2021 Events'!$E1369</f>
        <v>0</v>
      </c>
      <c r="Y25" s="32">
        <f>'2021 Events'!$E1370</f>
        <v>0</v>
      </c>
      <c r="Z25" s="11">
        <f>'2021 Events'!$E1371</f>
        <v>0</v>
      </c>
      <c r="AA25" s="253">
        <f>'2021 Events'!$E1372</f>
        <v>0</v>
      </c>
      <c r="AB25" s="268">
        <f>'2021 Events'!$E1373</f>
        <v>0</v>
      </c>
      <c r="AC25" s="11">
        <f>'2021 Events'!$E1374</f>
        <v>0</v>
      </c>
      <c r="AD25" s="269">
        <f>'2021 Events'!$E1375</f>
        <v>0</v>
      </c>
      <c r="AE25" s="31">
        <f>'2021 Events'!$E1376</f>
        <v>0</v>
      </c>
      <c r="AF25" s="32">
        <f>'2021 Events'!$E1377</f>
        <v>0</v>
      </c>
      <c r="AG25" s="11">
        <f>'2021 Events'!$E1378</f>
        <v>0</v>
      </c>
      <c r="AH25" s="32">
        <f>'2021 Events'!$E1379</f>
        <v>0</v>
      </c>
      <c r="AI25" s="32">
        <f>'2021 Events'!$E1380</f>
        <v>0</v>
      </c>
      <c r="AJ25" s="272">
        <f>'2021 Events'!$E1381</f>
        <v>0</v>
      </c>
      <c r="AK25" s="32">
        <f>'2021 Events'!$E1382</f>
        <v>0</v>
      </c>
      <c r="AL25" s="272">
        <f>'2021 Events'!$E1383</f>
        <v>0</v>
      </c>
      <c r="AM25" s="32">
        <f>'2021 Events'!$E1384</f>
        <v>0</v>
      </c>
      <c r="AN25" s="253">
        <f>'2021 Events'!$E1385</f>
        <v>0</v>
      </c>
      <c r="AO25" s="268">
        <f>'2021 Events'!$E1386</f>
        <v>0</v>
      </c>
      <c r="AP25" s="11">
        <f>'2021 Events'!$E1387</f>
        <v>0</v>
      </c>
      <c r="AQ25" s="269">
        <f>'2021 Events'!$E1388</f>
        <v>0</v>
      </c>
      <c r="AR25" s="31">
        <f>'2021 Events'!$E1389</f>
        <v>0</v>
      </c>
      <c r="AS25" s="32">
        <f>'2021 Events'!$E1390</f>
        <v>0</v>
      </c>
      <c r="AT25" s="272">
        <f>'2021 Events'!$E1391</f>
        <v>0</v>
      </c>
      <c r="AU25" s="32">
        <f>'2021 Events'!$E1392</f>
        <v>0</v>
      </c>
      <c r="AV25" s="32">
        <f>'2021 Events'!$E1393</f>
        <v>0</v>
      </c>
      <c r="AW25" s="272">
        <f>'2021 Events'!$E1394</f>
        <v>0</v>
      </c>
      <c r="AX25" s="32">
        <f>'2021 Events'!$E1395</f>
        <v>0</v>
      </c>
      <c r="AY25" s="268">
        <f>'2021 Events'!$E1396</f>
        <v>0</v>
      </c>
      <c r="AZ25" s="11">
        <f>'2021 Events'!$E1397</f>
        <v>0</v>
      </c>
      <c r="BA25" s="11">
        <f>'2021 Events'!$E1398</f>
        <v>0</v>
      </c>
      <c r="BB25" s="269">
        <f>'2021 Events'!$E1399</f>
        <v>0</v>
      </c>
      <c r="BC25" s="32">
        <f>'2021 Events'!$E1400</f>
        <v>0</v>
      </c>
      <c r="BD25" s="32">
        <f>'2021 Events'!$E1401</f>
        <v>0</v>
      </c>
      <c r="BE25" s="32">
        <f>'2021 Events'!$E1402</f>
        <v>0</v>
      </c>
      <c r="BF25" s="32">
        <f>'2021 Events'!$E1403</f>
        <v>0</v>
      </c>
      <c r="BG25" s="11">
        <f>'2021 Events'!$E1404</f>
        <v>0</v>
      </c>
      <c r="BH25" s="32">
        <f>'2021 Events'!$E1405</f>
        <v>0</v>
      </c>
      <c r="BI25" s="32">
        <f>'2021 Events'!$E1406</f>
        <v>0</v>
      </c>
      <c r="BJ25" s="11">
        <f>'2021 Events'!$E1407</f>
        <v>0</v>
      </c>
      <c r="BK25" s="253">
        <f>'2021 Events'!$E1408</f>
        <v>0</v>
      </c>
      <c r="BL25" s="32"/>
      <c r="BM25" s="32"/>
    </row>
    <row r="26" spans="1:65" x14ac:dyDescent="0.2">
      <c r="A26" s="250" t="str">
        <f>IF(Event22&lt;&gt;"", "Yes","No")</f>
        <v>No</v>
      </c>
      <c r="B26" s="32" t="str">
        <f>'2021 Events'!$I1415</f>
        <v>Incomplete</v>
      </c>
      <c r="C26" s="32" t="str">
        <f t="shared" si="0"/>
        <v>No</v>
      </c>
      <c r="D26" s="31">
        <f>Checklist!$E$7</f>
        <v>0</v>
      </c>
      <c r="E26" s="32">
        <f>Checklist!$E$8</f>
        <v>0</v>
      </c>
      <c r="F26" s="252">
        <v>22</v>
      </c>
      <c r="G26" s="31">
        <f>'2021 Events'!$E1419</f>
        <v>0</v>
      </c>
      <c r="H26" s="32">
        <f>'2021 Events'!$E1420</f>
        <v>0</v>
      </c>
      <c r="I26" s="32">
        <f>'2021 Events'!$E1421</f>
        <v>0</v>
      </c>
      <c r="J26" s="11">
        <f>'2021 Events'!$E1422</f>
        <v>0</v>
      </c>
      <c r="K26" s="32">
        <f>'2021 Events'!$E1423</f>
        <v>0</v>
      </c>
      <c r="L26" s="11">
        <f>'2021 Events'!$E1424</f>
        <v>0</v>
      </c>
      <c r="M26" s="32">
        <f>'2021 Events'!$E1425</f>
        <v>0</v>
      </c>
      <c r="N26" s="32">
        <f>'2021 Events'!$E1426</f>
        <v>0</v>
      </c>
      <c r="O26" s="11">
        <f>'2021 Events'!$E1427</f>
        <v>0</v>
      </c>
      <c r="P26" s="197">
        <f>'2021 Events'!$E1428</f>
        <v>0</v>
      </c>
      <c r="Q26" s="197">
        <f>'2021 Events'!$E1429</f>
        <v>0</v>
      </c>
      <c r="R26" s="11">
        <f>'2021 Events'!$E1430</f>
        <v>0</v>
      </c>
      <c r="S26" s="32">
        <f>'2021 Events'!$E1431</f>
        <v>0</v>
      </c>
      <c r="T26" s="32">
        <f>'2021 Events'!$E1432</f>
        <v>0</v>
      </c>
      <c r="U26" s="11">
        <f>'2021 Events'!$E1433</f>
        <v>0</v>
      </c>
      <c r="V26" s="32">
        <f>'2021 Events'!$E1434</f>
        <v>0</v>
      </c>
      <c r="W26" s="32">
        <f>'2021 Events'!$E1435</f>
        <v>0</v>
      </c>
      <c r="X26" s="11">
        <f>'2021 Events'!$E1436</f>
        <v>0</v>
      </c>
      <c r="Y26" s="32">
        <f>'2021 Events'!$E1437</f>
        <v>0</v>
      </c>
      <c r="Z26" s="11">
        <f>'2021 Events'!$E1438</f>
        <v>0</v>
      </c>
      <c r="AA26" s="253">
        <f>'2021 Events'!$E1439</f>
        <v>0</v>
      </c>
      <c r="AB26" s="268">
        <f>'2021 Events'!$E1440</f>
        <v>0</v>
      </c>
      <c r="AC26" s="11">
        <f>'2021 Events'!$E1441</f>
        <v>0</v>
      </c>
      <c r="AD26" s="269">
        <f>'2021 Events'!$E1442</f>
        <v>0</v>
      </c>
      <c r="AE26" s="31">
        <f>'2021 Events'!$E1443</f>
        <v>0</v>
      </c>
      <c r="AF26" s="32">
        <f>'2021 Events'!$E1444</f>
        <v>0</v>
      </c>
      <c r="AG26" s="11">
        <f>'2021 Events'!$E1445</f>
        <v>0</v>
      </c>
      <c r="AH26" s="32">
        <f>'2021 Events'!$E1446</f>
        <v>0</v>
      </c>
      <c r="AI26" s="32">
        <f>'2021 Events'!$E1447</f>
        <v>0</v>
      </c>
      <c r="AJ26" s="272">
        <f>'2021 Events'!$E1448</f>
        <v>0</v>
      </c>
      <c r="AK26" s="32">
        <f>'2021 Events'!$E1449</f>
        <v>0</v>
      </c>
      <c r="AL26" s="272">
        <f>'2021 Events'!$E1450</f>
        <v>0</v>
      </c>
      <c r="AM26" s="32">
        <f>'2021 Events'!$E1451</f>
        <v>0</v>
      </c>
      <c r="AN26" s="253">
        <f>'2021 Events'!$E1452</f>
        <v>0</v>
      </c>
      <c r="AO26" s="268">
        <f>'2021 Events'!$E1453</f>
        <v>0</v>
      </c>
      <c r="AP26" s="11">
        <f>'2021 Events'!$E1454</f>
        <v>0</v>
      </c>
      <c r="AQ26" s="269">
        <f>'2021 Events'!$E1455</f>
        <v>0</v>
      </c>
      <c r="AR26" s="31">
        <f>'2021 Events'!$E1456</f>
        <v>0</v>
      </c>
      <c r="AS26" s="32">
        <f>'2021 Events'!$E1457</f>
        <v>0</v>
      </c>
      <c r="AT26" s="272">
        <f>'2021 Events'!$E1458</f>
        <v>0</v>
      </c>
      <c r="AU26" s="32">
        <f>'2021 Events'!$E1459</f>
        <v>0</v>
      </c>
      <c r="AV26" s="32">
        <f>'2021 Events'!$E1460</f>
        <v>0</v>
      </c>
      <c r="AW26" s="272">
        <f>'2021 Events'!$E1461</f>
        <v>0</v>
      </c>
      <c r="AX26" s="32">
        <f>'2021 Events'!$E1462</f>
        <v>0</v>
      </c>
      <c r="AY26" s="268">
        <f>'2021 Events'!$E1463</f>
        <v>0</v>
      </c>
      <c r="AZ26" s="11">
        <f>'2021 Events'!$E1464</f>
        <v>0</v>
      </c>
      <c r="BA26" s="11">
        <f>'2021 Events'!$E1465</f>
        <v>0</v>
      </c>
      <c r="BB26" s="269">
        <f>'2021 Events'!$E1466</f>
        <v>0</v>
      </c>
      <c r="BC26" s="32">
        <f>'2021 Events'!$E1467</f>
        <v>0</v>
      </c>
      <c r="BD26" s="32">
        <f>'2021 Events'!$E1468</f>
        <v>0</v>
      </c>
      <c r="BE26" s="32">
        <f>'2021 Events'!$E1469</f>
        <v>0</v>
      </c>
      <c r="BF26" s="32">
        <f>'2021 Events'!$E1470</f>
        <v>0</v>
      </c>
      <c r="BG26" s="11">
        <f>'2021 Events'!$E1471</f>
        <v>0</v>
      </c>
      <c r="BH26" s="32">
        <f>'2021 Events'!$E1472</f>
        <v>0</v>
      </c>
      <c r="BI26" s="32">
        <f>'2021 Events'!$E1473</f>
        <v>0</v>
      </c>
      <c r="BJ26" s="11">
        <f>'2021 Events'!$E1474</f>
        <v>0</v>
      </c>
      <c r="BK26" s="253">
        <f>'2021 Events'!$E1475</f>
        <v>0</v>
      </c>
      <c r="BL26" s="32"/>
      <c r="BM26" s="32"/>
    </row>
    <row r="27" spans="1:65" x14ac:dyDescent="0.2">
      <c r="A27" s="250" t="str">
        <f>IF(Event23&lt;&gt;"", "Yes","No")</f>
        <v>No</v>
      </c>
      <c r="B27" s="32" t="str">
        <f>'2021 Events'!$I1482</f>
        <v>Incomplete</v>
      </c>
      <c r="C27" s="32" t="str">
        <f t="shared" si="0"/>
        <v>No</v>
      </c>
      <c r="D27" s="31">
        <f>Checklist!$E$7</f>
        <v>0</v>
      </c>
      <c r="E27" s="32">
        <f>Checklist!$E$8</f>
        <v>0</v>
      </c>
      <c r="F27" s="252">
        <v>23</v>
      </c>
      <c r="G27" s="31">
        <f>'2021 Events'!$E1486</f>
        <v>0</v>
      </c>
      <c r="H27" s="32">
        <f>'2021 Events'!$E1487</f>
        <v>0</v>
      </c>
      <c r="I27" s="32">
        <f>'2021 Events'!$E1488</f>
        <v>0</v>
      </c>
      <c r="J27" s="11">
        <f>'2021 Events'!$E1489</f>
        <v>0</v>
      </c>
      <c r="K27" s="32">
        <f>'2021 Events'!$E1490</f>
        <v>0</v>
      </c>
      <c r="L27" s="11">
        <f>'2021 Events'!$E1491</f>
        <v>0</v>
      </c>
      <c r="M27" s="32">
        <f>'2021 Events'!$E1492</f>
        <v>0</v>
      </c>
      <c r="N27" s="32">
        <f>'2021 Events'!$E1493</f>
        <v>0</v>
      </c>
      <c r="O27" s="11">
        <f>'2021 Events'!$E1494</f>
        <v>0</v>
      </c>
      <c r="P27" s="197">
        <f>'2021 Events'!$E1495</f>
        <v>0</v>
      </c>
      <c r="Q27" s="197">
        <f>'2021 Events'!$E1496</f>
        <v>0</v>
      </c>
      <c r="R27" s="11">
        <f>'2021 Events'!$E1497</f>
        <v>0</v>
      </c>
      <c r="S27" s="32">
        <f>'2021 Events'!$E1498</f>
        <v>0</v>
      </c>
      <c r="T27" s="32">
        <f>'2021 Events'!$E1499</f>
        <v>0</v>
      </c>
      <c r="U27" s="11">
        <f>'2021 Events'!$E1500</f>
        <v>0</v>
      </c>
      <c r="V27" s="32">
        <f>'2021 Events'!$E1501</f>
        <v>0</v>
      </c>
      <c r="W27" s="32">
        <f>'2021 Events'!$E1502</f>
        <v>0</v>
      </c>
      <c r="X27" s="11">
        <f>'2021 Events'!$E1503</f>
        <v>0</v>
      </c>
      <c r="Y27" s="32">
        <f>'2021 Events'!$E1504</f>
        <v>0</v>
      </c>
      <c r="Z27" s="11">
        <f>'2021 Events'!$E1505</f>
        <v>0</v>
      </c>
      <c r="AA27" s="253">
        <f>'2021 Events'!$E1506</f>
        <v>0</v>
      </c>
      <c r="AB27" s="268">
        <f>'2021 Events'!$E1507</f>
        <v>0</v>
      </c>
      <c r="AC27" s="11">
        <f>'2021 Events'!$E1508</f>
        <v>0</v>
      </c>
      <c r="AD27" s="269">
        <f>'2021 Events'!$E1509</f>
        <v>0</v>
      </c>
      <c r="AE27" s="31">
        <f>'2021 Events'!$E1510</f>
        <v>0</v>
      </c>
      <c r="AF27" s="32">
        <f>'2021 Events'!$E1511</f>
        <v>0</v>
      </c>
      <c r="AG27" s="11">
        <f>'2021 Events'!$E1512</f>
        <v>0</v>
      </c>
      <c r="AH27" s="32">
        <f>'2021 Events'!$E1513</f>
        <v>0</v>
      </c>
      <c r="AI27" s="32">
        <f>'2021 Events'!$E1514</f>
        <v>0</v>
      </c>
      <c r="AJ27" s="272">
        <f>'2021 Events'!$E1515</f>
        <v>0</v>
      </c>
      <c r="AK27" s="32">
        <f>'2021 Events'!$E1516</f>
        <v>0</v>
      </c>
      <c r="AL27" s="272">
        <f>'2021 Events'!$E1517</f>
        <v>0</v>
      </c>
      <c r="AM27" s="32">
        <f>'2021 Events'!$E1518</f>
        <v>0</v>
      </c>
      <c r="AN27" s="253">
        <f>'2021 Events'!$E1519</f>
        <v>0</v>
      </c>
      <c r="AO27" s="268">
        <f>'2021 Events'!$E1520</f>
        <v>0</v>
      </c>
      <c r="AP27" s="11">
        <f>'2021 Events'!$E1521</f>
        <v>0</v>
      </c>
      <c r="AQ27" s="269">
        <f>'2021 Events'!$E1522</f>
        <v>0</v>
      </c>
      <c r="AR27" s="31">
        <f>'2021 Events'!$E1523</f>
        <v>0</v>
      </c>
      <c r="AS27" s="32">
        <f>'2021 Events'!$E1524</f>
        <v>0</v>
      </c>
      <c r="AT27" s="272">
        <f>'2021 Events'!$E1525</f>
        <v>0</v>
      </c>
      <c r="AU27" s="32">
        <f>'2021 Events'!$E1526</f>
        <v>0</v>
      </c>
      <c r="AV27" s="32">
        <f>'2021 Events'!$E1527</f>
        <v>0</v>
      </c>
      <c r="AW27" s="272">
        <f>'2021 Events'!$E1528</f>
        <v>0</v>
      </c>
      <c r="AX27" s="32">
        <f>'2021 Events'!$E1529</f>
        <v>0</v>
      </c>
      <c r="AY27" s="268">
        <f>'2021 Events'!$E1530</f>
        <v>0</v>
      </c>
      <c r="AZ27" s="11">
        <f>'2021 Events'!$E1531</f>
        <v>0</v>
      </c>
      <c r="BA27" s="11">
        <f>'2021 Events'!$E1532</f>
        <v>0</v>
      </c>
      <c r="BB27" s="269">
        <f>'2021 Events'!$E1533</f>
        <v>0</v>
      </c>
      <c r="BC27" s="32">
        <f>'2021 Events'!$E1534</f>
        <v>0</v>
      </c>
      <c r="BD27" s="32">
        <f>'2021 Events'!$E1535</f>
        <v>0</v>
      </c>
      <c r="BE27" s="32">
        <f>'2021 Events'!$E1536</f>
        <v>0</v>
      </c>
      <c r="BF27" s="32">
        <f>'2021 Events'!$E1537</f>
        <v>0</v>
      </c>
      <c r="BG27" s="11">
        <f>'2021 Events'!$E1538</f>
        <v>0</v>
      </c>
      <c r="BH27" s="32">
        <f>'2021 Events'!$E1539</f>
        <v>0</v>
      </c>
      <c r="BI27" s="32">
        <f>'2021 Events'!$E1540</f>
        <v>0</v>
      </c>
      <c r="BJ27" s="11">
        <f>'2021 Events'!$E1541</f>
        <v>0</v>
      </c>
      <c r="BK27" s="253">
        <f>'2021 Events'!$E1542</f>
        <v>0</v>
      </c>
      <c r="BL27" s="32"/>
      <c r="BM27" s="32"/>
    </row>
    <row r="28" spans="1:65" x14ac:dyDescent="0.2">
      <c r="A28" s="250" t="str">
        <f>IF(Event24&lt;&gt;"", "Yes","No")</f>
        <v>No</v>
      </c>
      <c r="B28" s="32" t="str">
        <f>'2021 Events'!$I1549</f>
        <v>Incomplete</v>
      </c>
      <c r="C28" s="32" t="str">
        <f t="shared" si="0"/>
        <v>No</v>
      </c>
      <c r="D28" s="31">
        <f>Checklist!$E$7</f>
        <v>0</v>
      </c>
      <c r="E28" s="32">
        <f>Checklist!$E$8</f>
        <v>0</v>
      </c>
      <c r="F28" s="252">
        <v>24</v>
      </c>
      <c r="G28" s="31">
        <f>'2021 Events'!$E1553</f>
        <v>0</v>
      </c>
      <c r="H28" s="32">
        <f>'2021 Events'!$E1554</f>
        <v>0</v>
      </c>
      <c r="I28" s="32">
        <f>'2021 Events'!$E1555</f>
        <v>0</v>
      </c>
      <c r="J28" s="11">
        <f>'2021 Events'!$E1556</f>
        <v>0</v>
      </c>
      <c r="K28" s="32">
        <f>'2021 Events'!$E1557</f>
        <v>0</v>
      </c>
      <c r="L28" s="11">
        <f>'2021 Events'!$E1558</f>
        <v>0</v>
      </c>
      <c r="M28" s="32">
        <f>'2021 Events'!$E1559</f>
        <v>0</v>
      </c>
      <c r="N28" s="32">
        <f>'2021 Events'!$E1560</f>
        <v>0</v>
      </c>
      <c r="O28" s="11">
        <f>'2021 Events'!$E1561</f>
        <v>0</v>
      </c>
      <c r="P28" s="197">
        <f>'2021 Events'!$E1562</f>
        <v>0</v>
      </c>
      <c r="Q28" s="197">
        <f>'2021 Events'!$E1563</f>
        <v>0</v>
      </c>
      <c r="R28" s="11">
        <f>'2021 Events'!$E1564</f>
        <v>0</v>
      </c>
      <c r="S28" s="32">
        <f>'2021 Events'!$E1565</f>
        <v>0</v>
      </c>
      <c r="T28" s="32">
        <f>'2021 Events'!$E1566</f>
        <v>0</v>
      </c>
      <c r="U28" s="11">
        <f>'2021 Events'!$E1567</f>
        <v>0</v>
      </c>
      <c r="V28" s="32">
        <f>'2021 Events'!$E1568</f>
        <v>0</v>
      </c>
      <c r="W28" s="32">
        <f>'2021 Events'!$E1569</f>
        <v>0</v>
      </c>
      <c r="X28" s="11">
        <f>'2021 Events'!$E1570</f>
        <v>0</v>
      </c>
      <c r="Y28" s="32">
        <f>'2021 Events'!$E1571</f>
        <v>0</v>
      </c>
      <c r="Z28" s="11">
        <f>'2021 Events'!$E1572</f>
        <v>0</v>
      </c>
      <c r="AA28" s="253">
        <f>'2021 Events'!$E1573</f>
        <v>0</v>
      </c>
      <c r="AB28" s="268">
        <f>'2021 Events'!$E1574</f>
        <v>0</v>
      </c>
      <c r="AC28" s="11">
        <f>'2021 Events'!$E1575</f>
        <v>0</v>
      </c>
      <c r="AD28" s="269">
        <f>'2021 Events'!$E1576</f>
        <v>0</v>
      </c>
      <c r="AE28" s="31">
        <f>'2021 Events'!$E1577</f>
        <v>0</v>
      </c>
      <c r="AF28" s="32">
        <f>'2021 Events'!$E1578</f>
        <v>0</v>
      </c>
      <c r="AG28" s="11">
        <f>'2021 Events'!$E1579</f>
        <v>0</v>
      </c>
      <c r="AH28" s="32">
        <f>'2021 Events'!$E1580</f>
        <v>0</v>
      </c>
      <c r="AI28" s="32">
        <f>'2021 Events'!$E1581</f>
        <v>0</v>
      </c>
      <c r="AJ28" s="272">
        <f>'2021 Events'!$E1582</f>
        <v>0</v>
      </c>
      <c r="AK28" s="32">
        <f>'2021 Events'!$E1583</f>
        <v>0</v>
      </c>
      <c r="AL28" s="272">
        <f>'2021 Events'!$E1584</f>
        <v>0</v>
      </c>
      <c r="AM28" s="32">
        <f>'2021 Events'!$E1585</f>
        <v>0</v>
      </c>
      <c r="AN28" s="253">
        <f>'2021 Events'!$E1586</f>
        <v>0</v>
      </c>
      <c r="AO28" s="268">
        <f>'2021 Events'!$E1587</f>
        <v>0</v>
      </c>
      <c r="AP28" s="11">
        <f>'2021 Events'!$E1588</f>
        <v>0</v>
      </c>
      <c r="AQ28" s="269">
        <f>'2021 Events'!$E1589</f>
        <v>0</v>
      </c>
      <c r="AR28" s="31">
        <f>'2021 Events'!$E1590</f>
        <v>0</v>
      </c>
      <c r="AS28" s="32">
        <f>'2021 Events'!$E1591</f>
        <v>0</v>
      </c>
      <c r="AT28" s="272">
        <f>'2021 Events'!$E1592</f>
        <v>0</v>
      </c>
      <c r="AU28" s="32">
        <f>'2021 Events'!$E1593</f>
        <v>0</v>
      </c>
      <c r="AV28" s="32">
        <f>'2021 Events'!$E1594</f>
        <v>0</v>
      </c>
      <c r="AW28" s="272">
        <f>'2021 Events'!$E1595</f>
        <v>0</v>
      </c>
      <c r="AX28" s="32">
        <f>'2021 Events'!$E1596</f>
        <v>0</v>
      </c>
      <c r="AY28" s="268">
        <f>'2021 Events'!$E1597</f>
        <v>0</v>
      </c>
      <c r="AZ28" s="11">
        <f>'2021 Events'!$E1598</f>
        <v>0</v>
      </c>
      <c r="BA28" s="11">
        <f>'2021 Events'!$E1599</f>
        <v>0</v>
      </c>
      <c r="BB28" s="269">
        <f>'2021 Events'!$E1600</f>
        <v>0</v>
      </c>
      <c r="BC28" s="32">
        <f>'2021 Events'!$E1601</f>
        <v>0</v>
      </c>
      <c r="BD28" s="32">
        <f>'2021 Events'!$E1602</f>
        <v>0</v>
      </c>
      <c r="BE28" s="32">
        <f>'2021 Events'!$E1603</f>
        <v>0</v>
      </c>
      <c r="BF28" s="32">
        <f>'2021 Events'!$E1604</f>
        <v>0</v>
      </c>
      <c r="BG28" s="11">
        <f>'2021 Events'!$E1605</f>
        <v>0</v>
      </c>
      <c r="BH28" s="32">
        <f>'2021 Events'!$E1606</f>
        <v>0</v>
      </c>
      <c r="BI28" s="32">
        <f>'2021 Events'!$E1607</f>
        <v>0</v>
      </c>
      <c r="BJ28" s="11">
        <f>'2021 Events'!$E1608</f>
        <v>0</v>
      </c>
      <c r="BK28" s="253">
        <f>'2021 Events'!$E1609</f>
        <v>0</v>
      </c>
    </row>
    <row r="29" spans="1:65" x14ac:dyDescent="0.2">
      <c r="A29" s="297" t="str">
        <f>IF(Event25&lt;&gt;"", "Yes","No")</f>
        <v>No</v>
      </c>
      <c r="B29" s="34" t="str">
        <f>'2021 Events'!$I1616</f>
        <v>Incomplete</v>
      </c>
      <c r="C29" s="34" t="str">
        <f t="shared" si="0"/>
        <v>No</v>
      </c>
      <c r="D29" s="33">
        <f>Checklist!$E$7</f>
        <v>0</v>
      </c>
      <c r="E29" s="34">
        <f>Checklist!$E$8</f>
        <v>0</v>
      </c>
      <c r="F29" s="254">
        <v>25</v>
      </c>
      <c r="G29" s="33">
        <f>'2021 Events'!$E1620</f>
        <v>0</v>
      </c>
      <c r="H29" s="34">
        <f>'2021 Events'!$E1621</f>
        <v>0</v>
      </c>
      <c r="I29" s="34">
        <f>'2021 Events'!$E1622</f>
        <v>0</v>
      </c>
      <c r="J29" s="24">
        <f>'2021 Events'!$E1623</f>
        <v>0</v>
      </c>
      <c r="K29" s="34">
        <f>'2021 Events'!$E1624</f>
        <v>0</v>
      </c>
      <c r="L29" s="24">
        <f>'2021 Events'!$E1625</f>
        <v>0</v>
      </c>
      <c r="M29" s="34">
        <f>'2021 Events'!$E1626</f>
        <v>0</v>
      </c>
      <c r="N29" s="34">
        <f>'2021 Events'!$E1627</f>
        <v>0</v>
      </c>
      <c r="O29" s="24">
        <f>'2021 Events'!$E1628</f>
        <v>0</v>
      </c>
      <c r="P29" s="255">
        <f>'2021 Events'!$E1629</f>
        <v>0</v>
      </c>
      <c r="Q29" s="255">
        <f>'2021 Events'!$E1630</f>
        <v>0</v>
      </c>
      <c r="R29" s="24">
        <f>'2021 Events'!$E1631</f>
        <v>0</v>
      </c>
      <c r="S29" s="34">
        <f>'2021 Events'!$E1632</f>
        <v>0</v>
      </c>
      <c r="T29" s="34">
        <f>'2021 Events'!$E1633</f>
        <v>0</v>
      </c>
      <c r="U29" s="24">
        <f>'2021 Events'!$E1634</f>
        <v>0</v>
      </c>
      <c r="V29" s="34">
        <f>'2021 Events'!$E1635</f>
        <v>0</v>
      </c>
      <c r="W29" s="34">
        <f>'2021 Events'!$E1636</f>
        <v>0</v>
      </c>
      <c r="X29" s="24">
        <f>'2021 Events'!$E1637</f>
        <v>0</v>
      </c>
      <c r="Y29" s="34">
        <f>'2021 Events'!$E1638</f>
        <v>0</v>
      </c>
      <c r="Z29" s="24">
        <f>'2021 Events'!$E1639</f>
        <v>0</v>
      </c>
      <c r="AA29" s="256">
        <f>'2021 Events'!$E1640</f>
        <v>0</v>
      </c>
      <c r="AB29" s="270">
        <f>'2021 Events'!$E1641</f>
        <v>0</v>
      </c>
      <c r="AC29" s="24">
        <f>'2021 Events'!$E1642</f>
        <v>0</v>
      </c>
      <c r="AD29" s="271">
        <f>'2021 Events'!$E1643</f>
        <v>0</v>
      </c>
      <c r="AE29" s="33">
        <f>'2021 Events'!$E1644</f>
        <v>0</v>
      </c>
      <c r="AF29" s="34">
        <f>'2021 Events'!$E1645</f>
        <v>0</v>
      </c>
      <c r="AG29" s="24">
        <f>'2021 Events'!$E1646</f>
        <v>0</v>
      </c>
      <c r="AH29" s="34">
        <f>'2021 Events'!$E1647</f>
        <v>0</v>
      </c>
      <c r="AI29" s="34">
        <f>'2021 Events'!$E1648</f>
        <v>0</v>
      </c>
      <c r="AJ29" s="273">
        <f>'2021 Events'!$E1649</f>
        <v>0</v>
      </c>
      <c r="AK29" s="34">
        <f>'2021 Events'!$E1650</f>
        <v>0</v>
      </c>
      <c r="AL29" s="273">
        <f>'2021 Events'!$E1651</f>
        <v>0</v>
      </c>
      <c r="AM29" s="34">
        <f>'2021 Events'!$E1652</f>
        <v>0</v>
      </c>
      <c r="AN29" s="256">
        <f>'2021 Events'!$E1653</f>
        <v>0</v>
      </c>
      <c r="AO29" s="270">
        <f>'2021 Events'!$E1654</f>
        <v>0</v>
      </c>
      <c r="AP29" s="24">
        <f>'2021 Events'!$E1655</f>
        <v>0</v>
      </c>
      <c r="AQ29" s="271">
        <f>'2021 Events'!$E1656</f>
        <v>0</v>
      </c>
      <c r="AR29" s="33">
        <f>'2021 Events'!$E1657</f>
        <v>0</v>
      </c>
      <c r="AS29" s="34">
        <f>'2021 Events'!$E1658</f>
        <v>0</v>
      </c>
      <c r="AT29" s="273">
        <f>'2021 Events'!$E1659</f>
        <v>0</v>
      </c>
      <c r="AU29" s="34">
        <f>'2021 Events'!$E1660</f>
        <v>0</v>
      </c>
      <c r="AV29" s="34">
        <f>'2021 Events'!$E1661</f>
        <v>0</v>
      </c>
      <c r="AW29" s="273">
        <f>'2021 Events'!$E1662</f>
        <v>0</v>
      </c>
      <c r="AX29" s="34">
        <f>'2021 Events'!$E1663</f>
        <v>0</v>
      </c>
      <c r="AY29" s="270">
        <f>'2021 Events'!$E1664</f>
        <v>0</v>
      </c>
      <c r="AZ29" s="24">
        <f>'2021 Events'!$E1665</f>
        <v>0</v>
      </c>
      <c r="BA29" s="24">
        <f>'2021 Events'!$E1666</f>
        <v>0</v>
      </c>
      <c r="BB29" s="271">
        <f>'2021 Events'!$E1667</f>
        <v>0</v>
      </c>
      <c r="BC29" s="34">
        <f>'2021 Events'!$E1668</f>
        <v>0</v>
      </c>
      <c r="BD29" s="34">
        <f>'2021 Events'!$E1669</f>
        <v>0</v>
      </c>
      <c r="BE29" s="34">
        <f>'2021 Events'!$E1670</f>
        <v>0</v>
      </c>
      <c r="BF29" s="34">
        <f>'2021 Events'!$E1671</f>
        <v>0</v>
      </c>
      <c r="BG29" s="24">
        <f>'2021 Events'!$E1672</f>
        <v>0</v>
      </c>
      <c r="BH29" s="34">
        <f>'2021 Events'!$E1673</f>
        <v>0</v>
      </c>
      <c r="BI29" s="34">
        <f>'2021 Events'!$E1674</f>
        <v>0</v>
      </c>
      <c r="BJ29" s="24">
        <f>'2021 Events'!$E1675</f>
        <v>0</v>
      </c>
      <c r="BK29" s="256">
        <f>'2021 Events'!$E1676</f>
        <v>0</v>
      </c>
    </row>
    <row r="35" spans="1:63" hidden="1" x14ac:dyDescent="0.2"/>
    <row r="36" spans="1:63" ht="60" hidden="1" customHeight="1" x14ac:dyDescent="0.25">
      <c r="A36" s="38"/>
      <c r="B36" s="38"/>
      <c r="C36" s="38"/>
      <c r="F36" s="38"/>
      <c r="G36" s="257" t="s">
        <v>15</v>
      </c>
      <c r="H36" s="257" t="s">
        <v>53</v>
      </c>
      <c r="I36" s="257" t="s">
        <v>119</v>
      </c>
      <c r="J36" s="257"/>
      <c r="K36" s="257" t="s">
        <v>59</v>
      </c>
      <c r="L36" s="257"/>
      <c r="M36" s="257" t="s">
        <v>341</v>
      </c>
      <c r="N36" s="258" t="str">
        <f>IF(L47&lt;&gt;"Yes","","If yes, how many times did you run this event/ how many events were in the series?")</f>
        <v/>
      </c>
      <c r="O36" s="257"/>
      <c r="P36" s="257" t="str">
        <f>IF(L47&lt;&gt;"Yes","Start date","Date of first event")</f>
        <v>Start date</v>
      </c>
      <c r="Q36" s="257" t="str">
        <f>IF(L47&lt;&gt;"Yes","End date","Date of last event")</f>
        <v>End date</v>
      </c>
      <c r="R36" s="257"/>
      <c r="S36" s="257" t="s">
        <v>60</v>
      </c>
      <c r="T36" s="257" t="s">
        <v>81</v>
      </c>
      <c r="U36" s="257"/>
      <c r="V36" s="257" t="s">
        <v>61</v>
      </c>
      <c r="W36" s="257" t="s">
        <v>82</v>
      </c>
      <c r="X36" s="257"/>
      <c r="Y36" s="257" t="str">
        <f>IF(L47&lt;&gt;"Yes","Number of attendees (approx.)","Number of attendees (average number per event)")</f>
        <v>Number of attendees (approx.)</v>
      </c>
      <c r="Z36" s="257"/>
      <c r="AA36" s="259" t="s">
        <v>343</v>
      </c>
      <c r="AB36" s="257"/>
      <c r="AC36" s="260" t="s">
        <v>140</v>
      </c>
      <c r="AD36" s="261"/>
      <c r="AE36" s="257" t="s">
        <v>139</v>
      </c>
      <c r="AF36" s="257" t="s">
        <v>345</v>
      </c>
      <c r="AG36" s="257"/>
      <c r="AH36" s="257" t="s">
        <v>122</v>
      </c>
      <c r="AI36" s="261" t="s">
        <v>371</v>
      </c>
      <c r="AJ36" s="183"/>
      <c r="AK36" s="257" t="s">
        <v>123</v>
      </c>
      <c r="AL36" s="262"/>
      <c r="AM36" s="257" t="s">
        <v>126</v>
      </c>
      <c r="AN36" s="261" t="s">
        <v>372</v>
      </c>
      <c r="AO36" s="230"/>
      <c r="AP36" s="263" t="s">
        <v>63</v>
      </c>
      <c r="AQ36" s="183"/>
      <c r="AR36" s="230" t="s">
        <v>71</v>
      </c>
      <c r="AS36" s="261" t="s">
        <v>373</v>
      </c>
      <c r="AT36" s="230"/>
      <c r="AU36" s="230" t="s">
        <v>255</v>
      </c>
      <c r="AV36" s="261" t="s">
        <v>374</v>
      </c>
      <c r="AW36" s="261"/>
      <c r="AX36" s="264" t="s">
        <v>197</v>
      </c>
      <c r="AY36" s="183"/>
      <c r="AZ36" s="260" t="s">
        <v>72</v>
      </c>
      <c r="BA36" s="230"/>
      <c r="BB36" s="230" t="s">
        <v>253</v>
      </c>
      <c r="BC36" s="265" t="s">
        <v>77</v>
      </c>
      <c r="BD36" s="265" t="s">
        <v>78</v>
      </c>
      <c r="BE36" s="265" t="s">
        <v>80</v>
      </c>
      <c r="BF36" s="265" t="s">
        <v>79</v>
      </c>
      <c r="BG36" s="266"/>
      <c r="BH36" s="267" t="s">
        <v>73</v>
      </c>
      <c r="BI36" s="261" t="s">
        <v>375</v>
      </c>
      <c r="BJ36" s="230"/>
      <c r="BK36" s="264" t="s">
        <v>83</v>
      </c>
    </row>
    <row r="37" spans="1:63" hidden="1" x14ac:dyDescent="0.2"/>
    <row r="38" spans="1:63" hidden="1" x14ac:dyDescent="0.2"/>
    <row r="39" spans="1:63" hidden="1" x14ac:dyDescent="0.2"/>
    <row r="40" spans="1:63" hidden="1" x14ac:dyDescent="0.2"/>
    <row r="41" spans="1:63" hidden="1" x14ac:dyDescent="0.2"/>
    <row r="42" spans="1:63" hidden="1" x14ac:dyDescent="0.2"/>
    <row r="43" spans="1:63" hidden="1" x14ac:dyDescent="0.2"/>
    <row r="44" spans="1:63" hidden="1" x14ac:dyDescent="0.2"/>
    <row r="45" spans="1:63" hidden="1" x14ac:dyDescent="0.2"/>
    <row r="46" spans="1:63" hidden="1" x14ac:dyDescent="0.2"/>
    <row r="47" spans="1:63" hidden="1" x14ac:dyDescent="0.2"/>
    <row r="48" spans="1:63" hidden="1" x14ac:dyDescent="0.2">
      <c r="A48" s="32"/>
      <c r="B48" s="32"/>
      <c r="C48" s="32"/>
      <c r="F48" s="32">
        <f>'2021 Events'!$E11</f>
        <v>0</v>
      </c>
      <c r="G48" s="32">
        <f>'2021 Events'!$E78</f>
        <v>0</v>
      </c>
      <c r="H48" s="32">
        <f>'2021 Events'!$E146</f>
        <v>0</v>
      </c>
      <c r="I48" s="32">
        <f>'2021 Events'!$E213</f>
        <v>0</v>
      </c>
      <c r="J48" s="32">
        <f>'2021 Events'!$E280</f>
        <v>0</v>
      </c>
      <c r="K48" s="32">
        <f>'2021 Events'!$E347</f>
        <v>0</v>
      </c>
      <c r="L48" s="32">
        <f>'2021 Events'!$E414</f>
        <v>0</v>
      </c>
      <c r="M48" s="32">
        <f>'2021 Events'!$E481</f>
        <v>0</v>
      </c>
      <c r="N48" s="32">
        <f>'2021 Events'!$E548</f>
        <v>0</v>
      </c>
      <c r="O48" s="32">
        <f>'2021 Events'!$E615</f>
        <v>0</v>
      </c>
      <c r="P48" s="32">
        <f>'2021 Events'!$E682</f>
        <v>0</v>
      </c>
      <c r="Q48" s="32">
        <f>'2021 Events'!$E749</f>
        <v>0</v>
      </c>
      <c r="R48" s="32">
        <f>'2021 Events'!$E816</f>
        <v>0</v>
      </c>
      <c r="S48" s="32">
        <f>'2021 Events'!$E883</f>
        <v>0</v>
      </c>
      <c r="T48" s="32">
        <f>'2021 Events'!$E950</f>
        <v>0</v>
      </c>
      <c r="U48" s="32">
        <f>'2021 Events'!$E1017</f>
        <v>0</v>
      </c>
      <c r="V48" s="32">
        <f>'2021 Events'!$E1084</f>
        <v>0</v>
      </c>
      <c r="W48" s="32">
        <f>'2021 Events'!$E1151</f>
        <v>0</v>
      </c>
      <c r="X48" s="32">
        <f>'2021 Events'!$E1218</f>
        <v>0</v>
      </c>
      <c r="Y48" s="32">
        <f>'2021 Events'!$E1285</f>
        <v>0</v>
      </c>
      <c r="Z48" s="32">
        <f>'2021 Events'!$E1352</f>
        <v>0</v>
      </c>
      <c r="AA48" s="32">
        <f>'2021 Events'!$E1419</f>
        <v>0</v>
      </c>
      <c r="AB48" s="32">
        <f>'2021 Events'!$E1486</f>
        <v>0</v>
      </c>
      <c r="AC48" s="32">
        <f>'2021 Events'!$E1553</f>
        <v>0</v>
      </c>
      <c r="AD48" s="34">
        <f>'2021 Events'!$E1620</f>
        <v>0</v>
      </c>
      <c r="AI48" s="32"/>
      <c r="AJ48" s="34"/>
    </row>
    <row r="49" spans="1:30" hidden="1" x14ac:dyDescent="0.2">
      <c r="A49" s="32"/>
      <c r="B49" s="32"/>
      <c r="C49" s="32"/>
      <c r="F49" s="32">
        <f>'2021 Events'!$E12</f>
        <v>0</v>
      </c>
      <c r="G49" s="32">
        <f>'2021 Events'!$E79</f>
        <v>0</v>
      </c>
      <c r="H49" s="32">
        <f>'2021 Events'!$E147</f>
        <v>0</v>
      </c>
      <c r="I49" s="32">
        <f>'2021 Events'!$E214</f>
        <v>0</v>
      </c>
      <c r="J49" s="32">
        <f>'2021 Events'!$E281</f>
        <v>0</v>
      </c>
      <c r="K49" s="32">
        <f>'2021 Events'!$E348</f>
        <v>0</v>
      </c>
      <c r="L49" s="32">
        <f>'2021 Events'!$E415</f>
        <v>0</v>
      </c>
      <c r="M49" s="32">
        <f>'2021 Events'!$E482</f>
        <v>0</v>
      </c>
      <c r="N49" s="32">
        <f>'2021 Events'!$E549</f>
        <v>0</v>
      </c>
      <c r="O49" s="32">
        <f>'2021 Events'!$E616</f>
        <v>0</v>
      </c>
      <c r="P49" s="32">
        <f>'2021 Events'!$E683</f>
        <v>0</v>
      </c>
      <c r="Q49" s="32">
        <f>'2021 Events'!$E750</f>
        <v>0</v>
      </c>
      <c r="R49" s="32">
        <f>'2021 Events'!$E817</f>
        <v>0</v>
      </c>
      <c r="S49" s="32">
        <f>'2021 Events'!$E884</f>
        <v>0</v>
      </c>
      <c r="T49" s="32">
        <f>'2021 Events'!$E951</f>
        <v>0</v>
      </c>
      <c r="U49" s="32">
        <f>'2021 Events'!$E1018</f>
        <v>0</v>
      </c>
      <c r="V49" s="32">
        <f>'2021 Events'!$E1085</f>
        <v>0</v>
      </c>
      <c r="W49" s="32">
        <f>'2021 Events'!$E1152</f>
        <v>0</v>
      </c>
      <c r="X49" s="32">
        <f>'2021 Events'!$E1219</f>
        <v>0</v>
      </c>
      <c r="Y49" s="32">
        <f>'2021 Events'!$E1286</f>
        <v>0</v>
      </c>
      <c r="Z49" s="32">
        <f>'2021 Events'!$E1353</f>
        <v>0</v>
      </c>
      <c r="AA49" s="32">
        <f>'2021 Events'!$E1420</f>
        <v>0</v>
      </c>
      <c r="AB49" s="32">
        <f>'2021 Events'!$E1487</f>
        <v>0</v>
      </c>
      <c r="AC49" s="38">
        <f>'2021 Events'!$E1554</f>
        <v>0</v>
      </c>
      <c r="AD49" s="38">
        <f>'2021 Events'!$E1621</f>
        <v>0</v>
      </c>
    </row>
    <row r="50" spans="1:30" hidden="1" x14ac:dyDescent="0.2">
      <c r="A50" s="32"/>
      <c r="B50" s="32"/>
      <c r="C50" s="32"/>
      <c r="F50" s="32">
        <f>'2021 Events'!$E13</f>
        <v>0</v>
      </c>
      <c r="G50" s="32">
        <f>'2021 Events'!$E80</f>
        <v>0</v>
      </c>
      <c r="H50" s="32">
        <f>'2021 Events'!$E148</f>
        <v>0</v>
      </c>
      <c r="I50" s="32">
        <f>'2021 Events'!$E215</f>
        <v>0</v>
      </c>
      <c r="J50" s="32">
        <f>'2021 Events'!$E282</f>
        <v>0</v>
      </c>
      <c r="K50" s="32">
        <f>'2021 Events'!$E349</f>
        <v>0</v>
      </c>
      <c r="L50" s="32">
        <f>'2021 Events'!$E416</f>
        <v>0</v>
      </c>
      <c r="M50" s="32">
        <f>'2021 Events'!$E483</f>
        <v>0</v>
      </c>
      <c r="N50" s="32">
        <f>'2021 Events'!$E550</f>
        <v>0</v>
      </c>
      <c r="O50" s="32">
        <f>'2021 Events'!$E617</f>
        <v>0</v>
      </c>
      <c r="P50" s="32">
        <f>'2021 Events'!$E684</f>
        <v>0</v>
      </c>
      <c r="Q50" s="32">
        <f>'2021 Events'!$E751</f>
        <v>0</v>
      </c>
      <c r="R50" s="32">
        <f>'2021 Events'!$E818</f>
        <v>0</v>
      </c>
      <c r="S50" s="32">
        <f>'2021 Events'!$E885</f>
        <v>0</v>
      </c>
      <c r="T50" s="32">
        <f>'2021 Events'!$E952</f>
        <v>0</v>
      </c>
      <c r="U50" s="32">
        <f>'2021 Events'!$E1019</f>
        <v>0</v>
      </c>
      <c r="V50" s="32">
        <f>'2021 Events'!$E1086</f>
        <v>0</v>
      </c>
      <c r="W50" s="32">
        <f>'2021 Events'!$E1153</f>
        <v>0</v>
      </c>
      <c r="X50" s="32">
        <f>'2021 Events'!$E1220</f>
        <v>0</v>
      </c>
      <c r="Y50" s="32">
        <f>'2021 Events'!$E1287</f>
        <v>0</v>
      </c>
      <c r="Z50" s="32">
        <f>'2021 Events'!$E1354</f>
        <v>0</v>
      </c>
      <c r="AA50" s="32">
        <f>'2021 Events'!$E1421</f>
        <v>0</v>
      </c>
      <c r="AB50" s="32">
        <f>'2021 Events'!$E1488</f>
        <v>0</v>
      </c>
      <c r="AC50" s="38">
        <f>'2021 Events'!$E1555</f>
        <v>0</v>
      </c>
      <c r="AD50" s="38">
        <f>'2021 Events'!$E1622</f>
        <v>0</v>
      </c>
    </row>
    <row r="51" spans="1:30" hidden="1" x14ac:dyDescent="0.2">
      <c r="A51" s="32"/>
      <c r="B51" s="32"/>
      <c r="C51" s="32"/>
      <c r="F51" s="32">
        <f>'2021 Events'!$E14</f>
        <v>0</v>
      </c>
      <c r="G51" s="32">
        <f>'2021 Events'!$E81</f>
        <v>0</v>
      </c>
      <c r="H51" s="32">
        <f>'2021 Events'!$E149</f>
        <v>0</v>
      </c>
      <c r="I51" s="32">
        <f>'2021 Events'!$E216</f>
        <v>0</v>
      </c>
      <c r="J51" s="32">
        <f>'2021 Events'!$E283</f>
        <v>0</v>
      </c>
      <c r="K51" s="32">
        <f>'2021 Events'!$E350</f>
        <v>0</v>
      </c>
      <c r="L51" s="32">
        <f>'2021 Events'!$E417</f>
        <v>0</v>
      </c>
      <c r="M51" s="32">
        <f>'2021 Events'!$E484</f>
        <v>0</v>
      </c>
      <c r="N51" s="32">
        <f>'2021 Events'!$E551</f>
        <v>0</v>
      </c>
      <c r="O51" s="32">
        <f>'2021 Events'!$E618</f>
        <v>0</v>
      </c>
      <c r="P51" s="32">
        <f>'2021 Events'!$E685</f>
        <v>0</v>
      </c>
      <c r="Q51" s="32">
        <f>'2021 Events'!$E752</f>
        <v>0</v>
      </c>
      <c r="R51" s="32">
        <f>'2021 Events'!$E819</f>
        <v>0</v>
      </c>
      <c r="S51" s="32">
        <f>'2021 Events'!$E886</f>
        <v>0</v>
      </c>
      <c r="T51" s="32">
        <f>'2021 Events'!$E953</f>
        <v>0</v>
      </c>
      <c r="U51" s="32">
        <f>'2021 Events'!$E1020</f>
        <v>0</v>
      </c>
      <c r="V51" s="32">
        <f>'2021 Events'!$E1087</f>
        <v>0</v>
      </c>
      <c r="W51" s="32">
        <f>'2021 Events'!$E1154</f>
        <v>0</v>
      </c>
      <c r="X51" s="32">
        <f>'2021 Events'!$E1221</f>
        <v>0</v>
      </c>
      <c r="Y51" s="32">
        <f>'2021 Events'!$E1288</f>
        <v>0</v>
      </c>
      <c r="Z51" s="32">
        <f>'2021 Events'!$E1355</f>
        <v>0</v>
      </c>
      <c r="AA51" s="32">
        <f>'2021 Events'!$E1422</f>
        <v>0</v>
      </c>
      <c r="AB51" s="32">
        <f>'2021 Events'!$E1489</f>
        <v>0</v>
      </c>
      <c r="AC51" s="38">
        <f>'2021 Events'!$E1556</f>
        <v>0</v>
      </c>
      <c r="AD51" s="38">
        <f>'2021 Events'!$E1623</f>
        <v>0</v>
      </c>
    </row>
    <row r="52" spans="1:30" hidden="1" x14ac:dyDescent="0.2">
      <c r="A52" s="32"/>
      <c r="B52" s="32"/>
      <c r="C52" s="32"/>
      <c r="F52" s="32">
        <f>'2021 Events'!$E15</f>
        <v>0</v>
      </c>
      <c r="G52" s="32">
        <f>'2021 Events'!$E82</f>
        <v>0</v>
      </c>
      <c r="H52" s="32">
        <f>'2021 Events'!$E150</f>
        <v>0</v>
      </c>
      <c r="I52" s="32">
        <f>'2021 Events'!$E217</f>
        <v>0</v>
      </c>
      <c r="J52" s="32">
        <f>'2021 Events'!$E284</f>
        <v>0</v>
      </c>
      <c r="K52" s="32">
        <f>'2021 Events'!$E351</f>
        <v>0</v>
      </c>
      <c r="L52" s="32">
        <f>'2021 Events'!$E418</f>
        <v>0</v>
      </c>
      <c r="M52" s="32">
        <f>'2021 Events'!$E485</f>
        <v>0</v>
      </c>
      <c r="N52" s="32">
        <f>'2021 Events'!$E552</f>
        <v>0</v>
      </c>
      <c r="O52" s="32">
        <f>'2021 Events'!$E619</f>
        <v>0</v>
      </c>
      <c r="P52" s="32">
        <f>'2021 Events'!$E686</f>
        <v>0</v>
      </c>
      <c r="Q52" s="32">
        <f>'2021 Events'!$E753</f>
        <v>0</v>
      </c>
      <c r="R52" s="32">
        <f>'2021 Events'!$E820</f>
        <v>0</v>
      </c>
      <c r="S52" s="32">
        <f>'2021 Events'!$E887</f>
        <v>0</v>
      </c>
      <c r="T52" s="32">
        <f>'2021 Events'!$E954</f>
        <v>0</v>
      </c>
      <c r="U52" s="32">
        <f>'2021 Events'!$E1021</f>
        <v>0</v>
      </c>
      <c r="V52" s="32">
        <f>'2021 Events'!$E1088</f>
        <v>0</v>
      </c>
      <c r="W52" s="32">
        <f>'2021 Events'!$E1155</f>
        <v>0</v>
      </c>
      <c r="X52" s="32">
        <f>'2021 Events'!$E1222</f>
        <v>0</v>
      </c>
      <c r="Y52" s="32">
        <f>'2021 Events'!$E1289</f>
        <v>0</v>
      </c>
      <c r="Z52" s="32">
        <f>'2021 Events'!$E1356</f>
        <v>0</v>
      </c>
      <c r="AA52" s="32">
        <f>'2021 Events'!$E1423</f>
        <v>0</v>
      </c>
      <c r="AB52" s="32">
        <f>'2021 Events'!$E1490</f>
        <v>0</v>
      </c>
      <c r="AC52" s="38">
        <f>'2021 Events'!$E1557</f>
        <v>0</v>
      </c>
      <c r="AD52" s="38">
        <f>'2021 Events'!$E1624</f>
        <v>0</v>
      </c>
    </row>
    <row r="53" spans="1:30" hidden="1" x14ac:dyDescent="0.2">
      <c r="A53" s="32"/>
      <c r="B53" s="32"/>
      <c r="C53" s="32"/>
      <c r="F53" s="32">
        <f>'2021 Events'!$E16</f>
        <v>0</v>
      </c>
      <c r="G53" s="32">
        <f>'2021 Events'!$E83</f>
        <v>0</v>
      </c>
      <c r="H53" s="32">
        <f>'2021 Events'!$E151</f>
        <v>0</v>
      </c>
      <c r="I53" s="32">
        <f>'2021 Events'!$E218</f>
        <v>0</v>
      </c>
      <c r="J53" s="32">
        <f>'2021 Events'!$E285</f>
        <v>0</v>
      </c>
      <c r="K53" s="32">
        <f>'2021 Events'!$E352</f>
        <v>0</v>
      </c>
      <c r="L53" s="32">
        <f>'2021 Events'!$E419</f>
        <v>0</v>
      </c>
      <c r="M53" s="32">
        <f>'2021 Events'!$E486</f>
        <v>0</v>
      </c>
      <c r="N53" s="32">
        <f>'2021 Events'!$E553</f>
        <v>0</v>
      </c>
      <c r="O53" s="32">
        <f>'2021 Events'!$E620</f>
        <v>0</v>
      </c>
      <c r="P53" s="32">
        <f>'2021 Events'!$E687</f>
        <v>0</v>
      </c>
      <c r="Q53" s="32">
        <f>'2021 Events'!$E754</f>
        <v>0</v>
      </c>
      <c r="R53" s="32">
        <f>'2021 Events'!$E821</f>
        <v>0</v>
      </c>
      <c r="S53" s="32">
        <f>'2021 Events'!$E888</f>
        <v>0</v>
      </c>
      <c r="T53" s="32">
        <f>'2021 Events'!$E955</f>
        <v>0</v>
      </c>
      <c r="U53" s="32">
        <f>'2021 Events'!$E1022</f>
        <v>0</v>
      </c>
      <c r="V53" s="32">
        <f>'2021 Events'!$E1089</f>
        <v>0</v>
      </c>
      <c r="W53" s="32">
        <f>'2021 Events'!$E1156</f>
        <v>0</v>
      </c>
      <c r="X53" s="32">
        <f>'2021 Events'!$E1223</f>
        <v>0</v>
      </c>
      <c r="Y53" s="32">
        <f>'2021 Events'!$E1290</f>
        <v>0</v>
      </c>
      <c r="Z53" s="32">
        <f>'2021 Events'!$E1357</f>
        <v>0</v>
      </c>
      <c r="AA53" s="32">
        <f>'2021 Events'!$E1424</f>
        <v>0</v>
      </c>
      <c r="AB53" s="32">
        <f>'2021 Events'!$E1491</f>
        <v>0</v>
      </c>
      <c r="AC53" s="38">
        <f>'2021 Events'!$E1558</f>
        <v>0</v>
      </c>
      <c r="AD53" s="38">
        <f>'2021 Events'!$E1625</f>
        <v>0</v>
      </c>
    </row>
    <row r="54" spans="1:30" hidden="1" x14ac:dyDescent="0.2">
      <c r="A54" s="32"/>
      <c r="B54" s="32"/>
      <c r="C54" s="32"/>
      <c r="F54" s="32">
        <f>'2021 Events'!$E17</f>
        <v>0</v>
      </c>
      <c r="G54" s="32">
        <f>'2021 Events'!$E84</f>
        <v>0</v>
      </c>
      <c r="H54" s="32">
        <f>'2021 Events'!$E152</f>
        <v>0</v>
      </c>
      <c r="I54" s="32">
        <f>'2021 Events'!$E219</f>
        <v>0</v>
      </c>
      <c r="J54" s="32">
        <f>'2021 Events'!$E286</f>
        <v>0</v>
      </c>
      <c r="K54" s="32">
        <f>'2021 Events'!$E353</f>
        <v>0</v>
      </c>
      <c r="L54" s="32">
        <f>'2021 Events'!$E420</f>
        <v>0</v>
      </c>
      <c r="M54" s="32">
        <f>'2021 Events'!$E487</f>
        <v>0</v>
      </c>
      <c r="N54" s="32">
        <f>'2021 Events'!$E554</f>
        <v>0</v>
      </c>
      <c r="O54" s="32">
        <f>'2021 Events'!$E621</f>
        <v>0</v>
      </c>
      <c r="P54" s="32">
        <f>'2021 Events'!$E688</f>
        <v>0</v>
      </c>
      <c r="Q54" s="32">
        <f>'2021 Events'!$E755</f>
        <v>0</v>
      </c>
      <c r="R54" s="32">
        <f>'2021 Events'!$E822</f>
        <v>0</v>
      </c>
      <c r="S54" s="32">
        <f>'2021 Events'!$E889</f>
        <v>0</v>
      </c>
      <c r="T54" s="32">
        <f>'2021 Events'!$E956</f>
        <v>0</v>
      </c>
      <c r="U54" s="32">
        <f>'2021 Events'!$E1023</f>
        <v>0</v>
      </c>
      <c r="V54" s="32">
        <f>'2021 Events'!$E1090</f>
        <v>0</v>
      </c>
      <c r="W54" s="32">
        <f>'2021 Events'!$E1157</f>
        <v>0</v>
      </c>
      <c r="X54" s="32">
        <f>'2021 Events'!$E1224</f>
        <v>0</v>
      </c>
      <c r="Y54" s="32">
        <f>'2021 Events'!$E1291</f>
        <v>0</v>
      </c>
      <c r="Z54" s="32">
        <f>'2021 Events'!$E1358</f>
        <v>0</v>
      </c>
      <c r="AA54" s="32">
        <f>'2021 Events'!$E1425</f>
        <v>0</v>
      </c>
      <c r="AB54" s="32">
        <f>'2021 Events'!$E1492</f>
        <v>0</v>
      </c>
      <c r="AC54" s="38">
        <f>'2021 Events'!$E1559</f>
        <v>0</v>
      </c>
      <c r="AD54" s="38">
        <f>'2021 Events'!$E1626</f>
        <v>0</v>
      </c>
    </row>
    <row r="55" spans="1:30" hidden="1" x14ac:dyDescent="0.2">
      <c r="A55" s="32"/>
      <c r="B55" s="32"/>
      <c r="C55" s="32"/>
      <c r="F55" s="32">
        <f>'2021 Events'!$E18</f>
        <v>0</v>
      </c>
      <c r="G55" s="32">
        <f>'2021 Events'!$E85</f>
        <v>0</v>
      </c>
      <c r="H55" s="32">
        <f>'2021 Events'!$E153</f>
        <v>0</v>
      </c>
      <c r="I55" s="32">
        <f>'2021 Events'!$E220</f>
        <v>0</v>
      </c>
      <c r="J55" s="32">
        <f>'2021 Events'!$E287</f>
        <v>0</v>
      </c>
      <c r="K55" s="32">
        <f>'2021 Events'!$E354</f>
        <v>0</v>
      </c>
      <c r="L55" s="32">
        <f>'2021 Events'!$E421</f>
        <v>0</v>
      </c>
      <c r="M55" s="32">
        <f>'2021 Events'!$E488</f>
        <v>0</v>
      </c>
      <c r="N55" s="32">
        <f>'2021 Events'!$E555</f>
        <v>0</v>
      </c>
      <c r="O55" s="32">
        <f>'2021 Events'!$E622</f>
        <v>0</v>
      </c>
      <c r="P55" s="32">
        <f>'2021 Events'!$E689</f>
        <v>0</v>
      </c>
      <c r="Q55" s="32">
        <f>'2021 Events'!$E756</f>
        <v>0</v>
      </c>
      <c r="R55" s="32">
        <f>'2021 Events'!$E823</f>
        <v>0</v>
      </c>
      <c r="S55" s="32">
        <f>'2021 Events'!$E890</f>
        <v>0</v>
      </c>
      <c r="T55" s="32">
        <f>'2021 Events'!$E957</f>
        <v>0</v>
      </c>
      <c r="U55" s="32">
        <f>'2021 Events'!$E1024</f>
        <v>0</v>
      </c>
      <c r="V55" s="32">
        <f>'2021 Events'!$E1091</f>
        <v>0</v>
      </c>
      <c r="W55" s="32">
        <f>'2021 Events'!$E1158</f>
        <v>0</v>
      </c>
      <c r="X55" s="32">
        <f>'2021 Events'!$E1225</f>
        <v>0</v>
      </c>
      <c r="Y55" s="32">
        <f>'2021 Events'!$E1292</f>
        <v>0</v>
      </c>
      <c r="Z55" s="32">
        <f>'2021 Events'!$E1359</f>
        <v>0</v>
      </c>
      <c r="AA55" s="32">
        <f>'2021 Events'!$E1426</f>
        <v>0</v>
      </c>
      <c r="AB55" s="32">
        <f>'2021 Events'!$E1493</f>
        <v>0</v>
      </c>
      <c r="AC55" s="38">
        <f>'2021 Events'!$E1560</f>
        <v>0</v>
      </c>
      <c r="AD55" s="38">
        <f>'2021 Events'!$E1627</f>
        <v>0</v>
      </c>
    </row>
    <row r="56" spans="1:30" hidden="1" x14ac:dyDescent="0.2">
      <c r="A56" s="32"/>
      <c r="B56" s="32"/>
      <c r="C56" s="32"/>
      <c r="F56" s="32">
        <f>'2021 Events'!$E19</f>
        <v>0</v>
      </c>
      <c r="G56" s="32">
        <f>'2021 Events'!$E86</f>
        <v>0</v>
      </c>
      <c r="H56" s="32">
        <f>'2021 Events'!$E154</f>
        <v>0</v>
      </c>
      <c r="I56" s="32">
        <f>'2021 Events'!$E221</f>
        <v>0</v>
      </c>
      <c r="J56" s="32">
        <f>'2021 Events'!$E288</f>
        <v>0</v>
      </c>
      <c r="K56" s="32">
        <f>'2021 Events'!$E355</f>
        <v>0</v>
      </c>
      <c r="L56" s="32">
        <f>'2021 Events'!$E422</f>
        <v>0</v>
      </c>
      <c r="M56" s="32">
        <f>'2021 Events'!$E489</f>
        <v>0</v>
      </c>
      <c r="N56" s="32">
        <f>'2021 Events'!$E556</f>
        <v>0</v>
      </c>
      <c r="O56" s="32">
        <f>'2021 Events'!$E623</f>
        <v>0</v>
      </c>
      <c r="P56" s="32">
        <f>'2021 Events'!$E690</f>
        <v>0</v>
      </c>
      <c r="Q56" s="32">
        <f>'2021 Events'!$E757</f>
        <v>0</v>
      </c>
      <c r="R56" s="32">
        <f>'2021 Events'!$E824</f>
        <v>0</v>
      </c>
      <c r="S56" s="32">
        <f>'2021 Events'!$E891</f>
        <v>0</v>
      </c>
      <c r="T56" s="32">
        <f>'2021 Events'!$E958</f>
        <v>0</v>
      </c>
      <c r="U56" s="32">
        <f>'2021 Events'!$E1025</f>
        <v>0</v>
      </c>
      <c r="V56" s="32">
        <f>'2021 Events'!$E1092</f>
        <v>0</v>
      </c>
      <c r="W56" s="32">
        <f>'2021 Events'!$E1159</f>
        <v>0</v>
      </c>
      <c r="X56" s="32">
        <f>'2021 Events'!$E1226</f>
        <v>0</v>
      </c>
      <c r="Y56" s="32">
        <f>'2021 Events'!$E1293</f>
        <v>0</v>
      </c>
      <c r="Z56" s="32">
        <f>'2021 Events'!$E1360</f>
        <v>0</v>
      </c>
      <c r="AA56" s="32">
        <f>'2021 Events'!$E1427</f>
        <v>0</v>
      </c>
      <c r="AB56" s="32">
        <f>'2021 Events'!$E1494</f>
        <v>0</v>
      </c>
      <c r="AC56" s="38">
        <f>'2021 Events'!$E1561</f>
        <v>0</v>
      </c>
      <c r="AD56" s="38">
        <f>'2021 Events'!$E1628</f>
        <v>0</v>
      </c>
    </row>
    <row r="57" spans="1:30" hidden="1" x14ac:dyDescent="0.2">
      <c r="A57" s="32"/>
      <c r="B57" s="32"/>
      <c r="C57" s="32"/>
      <c r="F57" s="32">
        <f>'2021 Events'!$E20</f>
        <v>0</v>
      </c>
      <c r="G57" s="32">
        <f>'2021 Events'!$E87</f>
        <v>0</v>
      </c>
      <c r="H57" s="32">
        <f>'2021 Events'!$E155</f>
        <v>0</v>
      </c>
      <c r="I57" s="32">
        <f>'2021 Events'!$E222</f>
        <v>0</v>
      </c>
      <c r="J57" s="32">
        <f>'2021 Events'!$E289</f>
        <v>0</v>
      </c>
      <c r="K57" s="32">
        <f>'2021 Events'!$E356</f>
        <v>0</v>
      </c>
      <c r="L57" s="32">
        <f>'2021 Events'!$E423</f>
        <v>0</v>
      </c>
      <c r="M57" s="32">
        <f>'2021 Events'!$E490</f>
        <v>0</v>
      </c>
      <c r="N57" s="32">
        <f>'2021 Events'!$E557</f>
        <v>0</v>
      </c>
      <c r="O57" s="32">
        <f>'2021 Events'!$E624</f>
        <v>0</v>
      </c>
      <c r="P57" s="32">
        <f>'2021 Events'!$E691</f>
        <v>0</v>
      </c>
      <c r="Q57" s="32">
        <f>'2021 Events'!$E758</f>
        <v>0</v>
      </c>
      <c r="R57" s="32">
        <f>'2021 Events'!$E825</f>
        <v>0</v>
      </c>
      <c r="S57" s="32">
        <f>'2021 Events'!$E892</f>
        <v>0</v>
      </c>
      <c r="T57" s="32">
        <f>'2021 Events'!$E959</f>
        <v>0</v>
      </c>
      <c r="U57" s="32">
        <f>'2021 Events'!$E1026</f>
        <v>0</v>
      </c>
      <c r="V57" s="32">
        <f>'2021 Events'!$E1093</f>
        <v>0</v>
      </c>
      <c r="W57" s="32">
        <f>'2021 Events'!$E1160</f>
        <v>0</v>
      </c>
      <c r="X57" s="32">
        <f>'2021 Events'!$E1227</f>
        <v>0</v>
      </c>
      <c r="Y57" s="32">
        <f>'2021 Events'!$E1294</f>
        <v>0</v>
      </c>
      <c r="Z57" s="32">
        <f>'2021 Events'!$E1361</f>
        <v>0</v>
      </c>
      <c r="AA57" s="32">
        <f>'2021 Events'!$E1428</f>
        <v>0</v>
      </c>
      <c r="AB57" s="32">
        <f>'2021 Events'!$E1495</f>
        <v>0</v>
      </c>
      <c r="AC57" s="38">
        <f>'2021 Events'!$E1562</f>
        <v>0</v>
      </c>
      <c r="AD57" s="38">
        <f>'2021 Events'!$E1629</f>
        <v>0</v>
      </c>
    </row>
    <row r="58" spans="1:30" hidden="1" x14ac:dyDescent="0.2">
      <c r="A58" s="32"/>
      <c r="B58" s="32"/>
      <c r="C58" s="32"/>
      <c r="F58" s="32">
        <f>'2021 Events'!$E21</f>
        <v>0</v>
      </c>
      <c r="G58" s="32">
        <f>'2021 Events'!$E88</f>
        <v>0</v>
      </c>
      <c r="H58" s="32">
        <f>'2021 Events'!$E156</f>
        <v>0</v>
      </c>
      <c r="I58" s="32">
        <f>'2021 Events'!$E223</f>
        <v>0</v>
      </c>
      <c r="J58" s="32">
        <f>'2021 Events'!$E290</f>
        <v>0</v>
      </c>
      <c r="K58" s="32">
        <f>'2021 Events'!$E357</f>
        <v>0</v>
      </c>
      <c r="L58" s="32">
        <f>'2021 Events'!$E424</f>
        <v>0</v>
      </c>
      <c r="M58" s="32">
        <f>'2021 Events'!$E491</f>
        <v>0</v>
      </c>
      <c r="N58" s="32">
        <f>'2021 Events'!$E558</f>
        <v>0</v>
      </c>
      <c r="O58" s="32">
        <f>'2021 Events'!$E625</f>
        <v>0</v>
      </c>
      <c r="P58" s="32">
        <f>'2021 Events'!$E692</f>
        <v>0</v>
      </c>
      <c r="Q58" s="32">
        <f>'2021 Events'!$E759</f>
        <v>0</v>
      </c>
      <c r="R58" s="32">
        <f>'2021 Events'!$E826</f>
        <v>0</v>
      </c>
      <c r="S58" s="32">
        <f>'2021 Events'!$E893</f>
        <v>0</v>
      </c>
      <c r="T58" s="32">
        <f>'2021 Events'!$E960</f>
        <v>0</v>
      </c>
      <c r="U58" s="32">
        <f>'2021 Events'!$E1027</f>
        <v>0</v>
      </c>
      <c r="V58" s="32">
        <f>'2021 Events'!$E1094</f>
        <v>0</v>
      </c>
      <c r="W58" s="32">
        <f>'2021 Events'!$E1161</f>
        <v>0</v>
      </c>
      <c r="X58" s="32">
        <f>'2021 Events'!$E1228</f>
        <v>0</v>
      </c>
      <c r="Y58" s="32">
        <f>'2021 Events'!$E1295</f>
        <v>0</v>
      </c>
      <c r="Z58" s="32">
        <f>'2021 Events'!$E1362</f>
        <v>0</v>
      </c>
      <c r="AA58" s="32">
        <f>'2021 Events'!$E1429</f>
        <v>0</v>
      </c>
      <c r="AB58" s="32">
        <f>'2021 Events'!$E1496</f>
        <v>0</v>
      </c>
      <c r="AC58" s="38">
        <f>'2021 Events'!$E1563</f>
        <v>0</v>
      </c>
      <c r="AD58" s="38">
        <f>'2021 Events'!$E1630</f>
        <v>0</v>
      </c>
    </row>
    <row r="59" spans="1:30" hidden="1" x14ac:dyDescent="0.2">
      <c r="A59" s="32"/>
      <c r="B59" s="32"/>
      <c r="C59" s="32"/>
      <c r="F59" s="32">
        <f>'2021 Events'!$E22</f>
        <v>0</v>
      </c>
      <c r="G59" s="32">
        <f>'2021 Events'!$E89</f>
        <v>0</v>
      </c>
      <c r="H59" s="32">
        <f>'2021 Events'!$E157</f>
        <v>0</v>
      </c>
      <c r="I59" s="32">
        <f>'2021 Events'!$E224</f>
        <v>0</v>
      </c>
      <c r="J59" s="32">
        <f>'2021 Events'!$E291</f>
        <v>0</v>
      </c>
      <c r="K59" s="32">
        <f>'2021 Events'!$E358</f>
        <v>0</v>
      </c>
      <c r="L59" s="32">
        <f>'2021 Events'!$E425</f>
        <v>0</v>
      </c>
      <c r="M59" s="32">
        <f>'2021 Events'!$E492</f>
        <v>0</v>
      </c>
      <c r="N59" s="32">
        <f>'2021 Events'!$E559</f>
        <v>0</v>
      </c>
      <c r="O59" s="32">
        <f>'2021 Events'!$E626</f>
        <v>0</v>
      </c>
      <c r="P59" s="32">
        <f>'2021 Events'!$E693</f>
        <v>0</v>
      </c>
      <c r="Q59" s="32">
        <f>'2021 Events'!$E760</f>
        <v>0</v>
      </c>
      <c r="R59" s="32">
        <f>'2021 Events'!$E827</f>
        <v>0</v>
      </c>
      <c r="S59" s="32">
        <f>'2021 Events'!$E894</f>
        <v>0</v>
      </c>
      <c r="T59" s="32">
        <f>'2021 Events'!$E961</f>
        <v>0</v>
      </c>
      <c r="U59" s="32">
        <f>'2021 Events'!$E1028</f>
        <v>0</v>
      </c>
      <c r="V59" s="32">
        <f>'2021 Events'!$E1095</f>
        <v>0</v>
      </c>
      <c r="W59" s="32">
        <f>'2021 Events'!$E1162</f>
        <v>0</v>
      </c>
      <c r="X59" s="32">
        <f>'2021 Events'!$E1229</f>
        <v>0</v>
      </c>
      <c r="Y59" s="32">
        <f>'2021 Events'!$E1296</f>
        <v>0</v>
      </c>
      <c r="Z59" s="32">
        <f>'2021 Events'!$E1363</f>
        <v>0</v>
      </c>
      <c r="AA59" s="32">
        <f>'2021 Events'!$E1430</f>
        <v>0</v>
      </c>
      <c r="AB59" s="32">
        <f>'2021 Events'!$E1497</f>
        <v>0</v>
      </c>
      <c r="AC59" s="38">
        <f>'2021 Events'!$E1564</f>
        <v>0</v>
      </c>
      <c r="AD59" s="38">
        <f>'2021 Events'!$E1631</f>
        <v>0</v>
      </c>
    </row>
    <row r="60" spans="1:30" hidden="1" x14ac:dyDescent="0.2">
      <c r="A60" s="32"/>
      <c r="B60" s="32"/>
      <c r="C60" s="32"/>
      <c r="F60" s="32">
        <f>'2021 Events'!$E23</f>
        <v>0</v>
      </c>
      <c r="G60" s="32">
        <f>'2021 Events'!$E90</f>
        <v>0</v>
      </c>
      <c r="H60" s="32">
        <f>'2021 Events'!$E158</f>
        <v>0</v>
      </c>
      <c r="I60" s="32">
        <f>'2021 Events'!$E225</f>
        <v>0</v>
      </c>
      <c r="J60" s="32">
        <f>'2021 Events'!$E292</f>
        <v>0</v>
      </c>
      <c r="K60" s="32">
        <f>'2021 Events'!$E359</f>
        <v>0</v>
      </c>
      <c r="L60" s="32">
        <f>'2021 Events'!$E426</f>
        <v>0</v>
      </c>
      <c r="M60" s="32">
        <f>'2021 Events'!$E493</f>
        <v>0</v>
      </c>
      <c r="N60" s="32">
        <f>'2021 Events'!$E560</f>
        <v>0</v>
      </c>
      <c r="O60" s="32">
        <f>'2021 Events'!$E627</f>
        <v>0</v>
      </c>
      <c r="P60" s="32">
        <f>'2021 Events'!$E694</f>
        <v>0</v>
      </c>
      <c r="Q60" s="32">
        <f>'2021 Events'!$E761</f>
        <v>0</v>
      </c>
      <c r="R60" s="32">
        <f>'2021 Events'!$E828</f>
        <v>0</v>
      </c>
      <c r="S60" s="32">
        <f>'2021 Events'!$E895</f>
        <v>0</v>
      </c>
      <c r="T60" s="32">
        <f>'2021 Events'!$E962</f>
        <v>0</v>
      </c>
      <c r="U60" s="32">
        <f>'2021 Events'!$E1029</f>
        <v>0</v>
      </c>
      <c r="V60" s="32">
        <f>'2021 Events'!$E1096</f>
        <v>0</v>
      </c>
      <c r="W60" s="32">
        <f>'2021 Events'!$E1163</f>
        <v>0</v>
      </c>
      <c r="X60" s="32">
        <f>'2021 Events'!$E1230</f>
        <v>0</v>
      </c>
      <c r="Y60" s="32">
        <f>'2021 Events'!$E1297</f>
        <v>0</v>
      </c>
      <c r="Z60" s="32">
        <f>'2021 Events'!$E1364</f>
        <v>0</v>
      </c>
      <c r="AA60" s="32">
        <f>'2021 Events'!$E1431</f>
        <v>0</v>
      </c>
      <c r="AB60" s="32">
        <f>'2021 Events'!$E1498</f>
        <v>0</v>
      </c>
      <c r="AC60" s="38">
        <f>'2021 Events'!$E1565</f>
        <v>0</v>
      </c>
      <c r="AD60" s="38">
        <f>'2021 Events'!$E1632</f>
        <v>0</v>
      </c>
    </row>
    <row r="61" spans="1:30" hidden="1" x14ac:dyDescent="0.2">
      <c r="A61" s="32"/>
      <c r="B61" s="32"/>
      <c r="C61" s="32"/>
      <c r="F61" s="32">
        <f>'2021 Events'!$E24</f>
        <v>0</v>
      </c>
      <c r="G61" s="32">
        <f>'2021 Events'!$E91</f>
        <v>0</v>
      </c>
      <c r="H61" s="32">
        <f>'2021 Events'!$E159</f>
        <v>0</v>
      </c>
      <c r="I61" s="32">
        <f>'2021 Events'!$E226</f>
        <v>0</v>
      </c>
      <c r="J61" s="32">
        <f>'2021 Events'!$E293</f>
        <v>0</v>
      </c>
      <c r="K61" s="32">
        <f>'2021 Events'!$E360</f>
        <v>0</v>
      </c>
      <c r="L61" s="32">
        <f>'2021 Events'!$E427</f>
        <v>0</v>
      </c>
      <c r="M61" s="32">
        <f>'2021 Events'!$E494</f>
        <v>0</v>
      </c>
      <c r="N61" s="32">
        <f>'2021 Events'!$E561</f>
        <v>0</v>
      </c>
      <c r="O61" s="32">
        <f>'2021 Events'!$E628</f>
        <v>0</v>
      </c>
      <c r="P61" s="32">
        <f>'2021 Events'!$E695</f>
        <v>0</v>
      </c>
      <c r="Q61" s="32">
        <f>'2021 Events'!$E762</f>
        <v>0</v>
      </c>
      <c r="R61" s="32">
        <f>'2021 Events'!$E829</f>
        <v>0</v>
      </c>
      <c r="S61" s="32">
        <f>'2021 Events'!$E896</f>
        <v>0</v>
      </c>
      <c r="T61" s="32">
        <f>'2021 Events'!$E963</f>
        <v>0</v>
      </c>
      <c r="U61" s="32">
        <f>'2021 Events'!$E1030</f>
        <v>0</v>
      </c>
      <c r="V61" s="32">
        <f>'2021 Events'!$E1097</f>
        <v>0</v>
      </c>
      <c r="W61" s="32">
        <f>'2021 Events'!$E1164</f>
        <v>0</v>
      </c>
      <c r="X61" s="32">
        <f>'2021 Events'!$E1231</f>
        <v>0</v>
      </c>
      <c r="Y61" s="32">
        <f>'2021 Events'!$E1298</f>
        <v>0</v>
      </c>
      <c r="Z61" s="32">
        <f>'2021 Events'!$E1365</f>
        <v>0</v>
      </c>
      <c r="AA61" s="32">
        <f>'2021 Events'!$E1432</f>
        <v>0</v>
      </c>
      <c r="AB61" s="32">
        <f>'2021 Events'!$E1499</f>
        <v>0</v>
      </c>
      <c r="AC61" s="38">
        <f>'2021 Events'!$E1566</f>
        <v>0</v>
      </c>
      <c r="AD61" s="38">
        <f>'2021 Events'!$E1633</f>
        <v>0</v>
      </c>
    </row>
    <row r="62" spans="1:30" hidden="1" x14ac:dyDescent="0.2">
      <c r="A62" s="32"/>
      <c r="B62" s="32"/>
      <c r="C62" s="32"/>
      <c r="F62" s="32">
        <f>'2021 Events'!$E25</f>
        <v>0</v>
      </c>
      <c r="G62" s="32">
        <f>'2021 Events'!$E92</f>
        <v>0</v>
      </c>
      <c r="H62" s="32">
        <f>'2021 Events'!$E160</f>
        <v>0</v>
      </c>
      <c r="I62" s="32">
        <f>'2021 Events'!$E227</f>
        <v>0</v>
      </c>
      <c r="J62" s="32">
        <f>'2021 Events'!$E294</f>
        <v>0</v>
      </c>
      <c r="K62" s="32">
        <f>'2021 Events'!$E361</f>
        <v>0</v>
      </c>
      <c r="L62" s="32">
        <f>'2021 Events'!$E428</f>
        <v>0</v>
      </c>
      <c r="M62" s="32">
        <f>'2021 Events'!$E495</f>
        <v>0</v>
      </c>
      <c r="N62" s="32">
        <f>'2021 Events'!$E562</f>
        <v>0</v>
      </c>
      <c r="O62" s="32">
        <f>'2021 Events'!$E629</f>
        <v>0</v>
      </c>
      <c r="P62" s="32">
        <f>'2021 Events'!$E696</f>
        <v>0</v>
      </c>
      <c r="Q62" s="32">
        <f>'2021 Events'!$E763</f>
        <v>0</v>
      </c>
      <c r="R62" s="32">
        <f>'2021 Events'!$E830</f>
        <v>0</v>
      </c>
      <c r="S62" s="32">
        <f>'2021 Events'!$E897</f>
        <v>0</v>
      </c>
      <c r="T62" s="32">
        <f>'2021 Events'!$E964</f>
        <v>0</v>
      </c>
      <c r="U62" s="32">
        <f>'2021 Events'!$E1031</f>
        <v>0</v>
      </c>
      <c r="V62" s="32">
        <f>'2021 Events'!$E1098</f>
        <v>0</v>
      </c>
      <c r="W62" s="32">
        <f>'2021 Events'!$E1165</f>
        <v>0</v>
      </c>
      <c r="X62" s="32">
        <f>'2021 Events'!$E1232</f>
        <v>0</v>
      </c>
      <c r="Y62" s="32">
        <f>'2021 Events'!$E1299</f>
        <v>0</v>
      </c>
      <c r="Z62" s="32">
        <f>'2021 Events'!$E1366</f>
        <v>0</v>
      </c>
      <c r="AA62" s="32">
        <f>'2021 Events'!$E1433</f>
        <v>0</v>
      </c>
      <c r="AB62" s="32">
        <f>'2021 Events'!$E1500</f>
        <v>0</v>
      </c>
      <c r="AC62" s="38">
        <f>'2021 Events'!$E1567</f>
        <v>0</v>
      </c>
      <c r="AD62" s="38">
        <f>'2021 Events'!$E1634</f>
        <v>0</v>
      </c>
    </row>
    <row r="63" spans="1:30" hidden="1" x14ac:dyDescent="0.2">
      <c r="A63" s="32"/>
      <c r="B63" s="32"/>
      <c r="C63" s="32"/>
      <c r="F63" s="32">
        <f>'2021 Events'!$E26</f>
        <v>0</v>
      </c>
      <c r="G63" s="32">
        <f>'2021 Events'!$E93</f>
        <v>0</v>
      </c>
      <c r="H63" s="32">
        <f>'2021 Events'!$E161</f>
        <v>0</v>
      </c>
      <c r="I63" s="32">
        <f>'2021 Events'!$E228</f>
        <v>0</v>
      </c>
      <c r="J63" s="32">
        <f>'2021 Events'!$E295</f>
        <v>0</v>
      </c>
      <c r="K63" s="32">
        <f>'2021 Events'!$E362</f>
        <v>0</v>
      </c>
      <c r="L63" s="32">
        <f>'2021 Events'!$E429</f>
        <v>0</v>
      </c>
      <c r="M63" s="32">
        <f>'2021 Events'!$E496</f>
        <v>0</v>
      </c>
      <c r="N63" s="32">
        <f>'2021 Events'!$E563</f>
        <v>0</v>
      </c>
      <c r="O63" s="32">
        <f>'2021 Events'!$E630</f>
        <v>0</v>
      </c>
      <c r="P63" s="32">
        <f>'2021 Events'!$E697</f>
        <v>0</v>
      </c>
      <c r="Q63" s="32">
        <f>'2021 Events'!$E764</f>
        <v>0</v>
      </c>
      <c r="R63" s="32">
        <f>'2021 Events'!$E831</f>
        <v>0</v>
      </c>
      <c r="S63" s="32">
        <f>'2021 Events'!$E898</f>
        <v>0</v>
      </c>
      <c r="T63" s="32">
        <f>'2021 Events'!$E965</f>
        <v>0</v>
      </c>
      <c r="U63" s="32">
        <f>'2021 Events'!$E1032</f>
        <v>0</v>
      </c>
      <c r="V63" s="32">
        <f>'2021 Events'!$E1099</f>
        <v>0</v>
      </c>
      <c r="W63" s="32">
        <f>'2021 Events'!$E1166</f>
        <v>0</v>
      </c>
      <c r="X63" s="32">
        <f>'2021 Events'!$E1233</f>
        <v>0</v>
      </c>
      <c r="Y63" s="32">
        <f>'2021 Events'!$E1300</f>
        <v>0</v>
      </c>
      <c r="Z63" s="32">
        <f>'2021 Events'!$E1367</f>
        <v>0</v>
      </c>
      <c r="AA63" s="32">
        <f>'2021 Events'!$E1434</f>
        <v>0</v>
      </c>
      <c r="AB63" s="32">
        <f>'2021 Events'!$E1501</f>
        <v>0</v>
      </c>
      <c r="AC63" s="38">
        <f>'2021 Events'!$E1568</f>
        <v>0</v>
      </c>
      <c r="AD63" s="38">
        <f>'2021 Events'!$E1635</f>
        <v>0</v>
      </c>
    </row>
    <row r="64" spans="1:30" hidden="1" x14ac:dyDescent="0.2">
      <c r="A64" s="32"/>
      <c r="B64" s="32"/>
      <c r="C64" s="32"/>
      <c r="F64" s="32">
        <f>'2021 Events'!$E27</f>
        <v>0</v>
      </c>
      <c r="G64" s="32">
        <f>'2021 Events'!$E94</f>
        <v>0</v>
      </c>
      <c r="H64" s="32">
        <f>'2021 Events'!$E162</f>
        <v>0</v>
      </c>
      <c r="I64" s="32">
        <f>'2021 Events'!$E229</f>
        <v>0</v>
      </c>
      <c r="J64" s="32">
        <f>'2021 Events'!$E296</f>
        <v>0</v>
      </c>
      <c r="K64" s="32">
        <f>'2021 Events'!$E363</f>
        <v>0</v>
      </c>
      <c r="L64" s="32">
        <f>'2021 Events'!$E430</f>
        <v>0</v>
      </c>
      <c r="M64" s="32">
        <f>'2021 Events'!$E497</f>
        <v>0</v>
      </c>
      <c r="N64" s="32">
        <f>'2021 Events'!$E564</f>
        <v>0</v>
      </c>
      <c r="O64" s="32">
        <f>'2021 Events'!$E631</f>
        <v>0</v>
      </c>
      <c r="P64" s="32">
        <f>'2021 Events'!$E698</f>
        <v>0</v>
      </c>
      <c r="Q64" s="32">
        <f>'2021 Events'!$E765</f>
        <v>0</v>
      </c>
      <c r="R64" s="32">
        <f>'2021 Events'!$E832</f>
        <v>0</v>
      </c>
      <c r="S64" s="32">
        <f>'2021 Events'!$E899</f>
        <v>0</v>
      </c>
      <c r="T64" s="32">
        <f>'2021 Events'!$E966</f>
        <v>0</v>
      </c>
      <c r="U64" s="32">
        <f>'2021 Events'!$E1033</f>
        <v>0</v>
      </c>
      <c r="V64" s="32">
        <f>'2021 Events'!$E1100</f>
        <v>0</v>
      </c>
      <c r="W64" s="32">
        <f>'2021 Events'!$E1167</f>
        <v>0</v>
      </c>
      <c r="X64" s="32">
        <f>'2021 Events'!$E1234</f>
        <v>0</v>
      </c>
      <c r="Y64" s="32">
        <f>'2021 Events'!$E1301</f>
        <v>0</v>
      </c>
      <c r="Z64" s="32">
        <f>'2021 Events'!$E1368</f>
        <v>0</v>
      </c>
      <c r="AA64" s="32">
        <f>'2021 Events'!$E1435</f>
        <v>0</v>
      </c>
      <c r="AB64" s="32">
        <f>'2021 Events'!$E1502</f>
        <v>0</v>
      </c>
      <c r="AC64" s="38">
        <f>'2021 Events'!$E1569</f>
        <v>0</v>
      </c>
      <c r="AD64" s="38">
        <f>'2021 Events'!$E1636</f>
        <v>0</v>
      </c>
    </row>
    <row r="65" spans="1:30" hidden="1" x14ac:dyDescent="0.2">
      <c r="A65" s="32"/>
      <c r="B65" s="32"/>
      <c r="C65" s="32"/>
      <c r="F65" s="32">
        <f>'2021 Events'!$E28</f>
        <v>0</v>
      </c>
      <c r="G65" s="32">
        <f>'2021 Events'!$E95</f>
        <v>0</v>
      </c>
      <c r="H65" s="32">
        <f>'2021 Events'!$E163</f>
        <v>0</v>
      </c>
      <c r="I65" s="32">
        <f>'2021 Events'!$E230</f>
        <v>0</v>
      </c>
      <c r="J65" s="32">
        <f>'2021 Events'!$E297</f>
        <v>0</v>
      </c>
      <c r="K65" s="32">
        <f>'2021 Events'!$E364</f>
        <v>0</v>
      </c>
      <c r="L65" s="32">
        <f>'2021 Events'!$E431</f>
        <v>0</v>
      </c>
      <c r="M65" s="32">
        <f>'2021 Events'!$E498</f>
        <v>0</v>
      </c>
      <c r="N65" s="32">
        <f>'2021 Events'!$E565</f>
        <v>0</v>
      </c>
      <c r="O65" s="32">
        <f>'2021 Events'!$E632</f>
        <v>0</v>
      </c>
      <c r="P65" s="32">
        <f>'2021 Events'!$E699</f>
        <v>0</v>
      </c>
      <c r="Q65" s="32">
        <f>'2021 Events'!$E766</f>
        <v>0</v>
      </c>
      <c r="R65" s="32">
        <f>'2021 Events'!$E833</f>
        <v>0</v>
      </c>
      <c r="S65" s="32">
        <f>'2021 Events'!$E900</f>
        <v>0</v>
      </c>
      <c r="T65" s="32">
        <f>'2021 Events'!$E967</f>
        <v>0</v>
      </c>
      <c r="U65" s="32">
        <f>'2021 Events'!$E1034</f>
        <v>0</v>
      </c>
      <c r="V65" s="32">
        <f>'2021 Events'!$E1101</f>
        <v>0</v>
      </c>
      <c r="W65" s="32">
        <f>'2021 Events'!$E1168</f>
        <v>0</v>
      </c>
      <c r="X65" s="32">
        <f>'2021 Events'!$E1235</f>
        <v>0</v>
      </c>
      <c r="Y65" s="32">
        <f>'2021 Events'!$E1302</f>
        <v>0</v>
      </c>
      <c r="Z65" s="32">
        <f>'2021 Events'!$E1369</f>
        <v>0</v>
      </c>
      <c r="AA65" s="32">
        <f>'2021 Events'!$E1436</f>
        <v>0</v>
      </c>
      <c r="AB65" s="32">
        <f>'2021 Events'!$E1503</f>
        <v>0</v>
      </c>
      <c r="AC65" s="38">
        <f>'2021 Events'!$E1570</f>
        <v>0</v>
      </c>
      <c r="AD65" s="38">
        <f>'2021 Events'!$E1637</f>
        <v>0</v>
      </c>
    </row>
    <row r="66" spans="1:30" hidden="1" x14ac:dyDescent="0.2">
      <c r="A66" s="32"/>
      <c r="B66" s="32"/>
      <c r="C66" s="32"/>
      <c r="F66" s="32">
        <f>'2021 Events'!$E29</f>
        <v>0</v>
      </c>
      <c r="G66" s="32">
        <f>'2021 Events'!$E96</f>
        <v>0</v>
      </c>
      <c r="H66" s="32">
        <f>'2021 Events'!$E164</f>
        <v>0</v>
      </c>
      <c r="I66" s="32">
        <f>'2021 Events'!$E231</f>
        <v>0</v>
      </c>
      <c r="J66" s="32">
        <f>'2021 Events'!$E298</f>
        <v>0</v>
      </c>
      <c r="K66" s="32">
        <f>'2021 Events'!$E365</f>
        <v>0</v>
      </c>
      <c r="L66" s="32">
        <f>'2021 Events'!$E432</f>
        <v>0</v>
      </c>
      <c r="M66" s="32">
        <f>'2021 Events'!$E499</f>
        <v>0</v>
      </c>
      <c r="N66" s="32">
        <f>'2021 Events'!$E566</f>
        <v>0</v>
      </c>
      <c r="O66" s="32">
        <f>'2021 Events'!$E633</f>
        <v>0</v>
      </c>
      <c r="P66" s="32">
        <f>'2021 Events'!$E700</f>
        <v>0</v>
      </c>
      <c r="Q66" s="32">
        <f>'2021 Events'!$E767</f>
        <v>0</v>
      </c>
      <c r="R66" s="32">
        <f>'2021 Events'!$E834</f>
        <v>0</v>
      </c>
      <c r="S66" s="32">
        <f>'2021 Events'!$E901</f>
        <v>0</v>
      </c>
      <c r="T66" s="32">
        <f>'2021 Events'!$E968</f>
        <v>0</v>
      </c>
      <c r="U66" s="32">
        <f>'2021 Events'!$E1035</f>
        <v>0</v>
      </c>
      <c r="V66" s="32">
        <f>'2021 Events'!$E1102</f>
        <v>0</v>
      </c>
      <c r="W66" s="32">
        <f>'2021 Events'!$E1169</f>
        <v>0</v>
      </c>
      <c r="X66" s="32">
        <f>'2021 Events'!$E1236</f>
        <v>0</v>
      </c>
      <c r="Y66" s="32">
        <f>'2021 Events'!$E1303</f>
        <v>0</v>
      </c>
      <c r="Z66" s="32">
        <f>'2021 Events'!$E1370</f>
        <v>0</v>
      </c>
      <c r="AA66" s="32">
        <f>'2021 Events'!$E1437</f>
        <v>0</v>
      </c>
      <c r="AB66" s="32">
        <f>'2021 Events'!$E1504</f>
        <v>0</v>
      </c>
      <c r="AC66" s="38">
        <f>'2021 Events'!$E1571</f>
        <v>0</v>
      </c>
      <c r="AD66" s="38">
        <f>'2021 Events'!$E1638</f>
        <v>0</v>
      </c>
    </row>
    <row r="67" spans="1:30" hidden="1" x14ac:dyDescent="0.2">
      <c r="A67" s="32"/>
      <c r="B67" s="32"/>
      <c r="C67" s="32"/>
      <c r="F67" s="32">
        <f>'2021 Events'!$E30</f>
        <v>0</v>
      </c>
      <c r="G67" s="32">
        <f>'2021 Events'!$E97</f>
        <v>0</v>
      </c>
      <c r="H67" s="32">
        <f>'2021 Events'!$E165</f>
        <v>0</v>
      </c>
      <c r="I67" s="32">
        <f>'2021 Events'!$E232</f>
        <v>0</v>
      </c>
      <c r="J67" s="32">
        <f>'2021 Events'!$E299</f>
        <v>0</v>
      </c>
      <c r="K67" s="32">
        <f>'2021 Events'!$E366</f>
        <v>0</v>
      </c>
      <c r="L67" s="32">
        <f>'2021 Events'!$E433</f>
        <v>0</v>
      </c>
      <c r="M67" s="32">
        <f>'2021 Events'!$E500</f>
        <v>0</v>
      </c>
      <c r="N67" s="32">
        <f>'2021 Events'!$E567</f>
        <v>0</v>
      </c>
      <c r="O67" s="32">
        <f>'2021 Events'!$E634</f>
        <v>0</v>
      </c>
      <c r="P67" s="32">
        <f>'2021 Events'!$E701</f>
        <v>0</v>
      </c>
      <c r="Q67" s="32">
        <f>'2021 Events'!$E768</f>
        <v>0</v>
      </c>
      <c r="R67" s="32">
        <f>'2021 Events'!$E835</f>
        <v>0</v>
      </c>
      <c r="S67" s="32">
        <f>'2021 Events'!$E902</f>
        <v>0</v>
      </c>
      <c r="T67" s="32">
        <f>'2021 Events'!$E969</f>
        <v>0</v>
      </c>
      <c r="U67" s="32">
        <f>'2021 Events'!$E1036</f>
        <v>0</v>
      </c>
      <c r="V67" s="32">
        <f>'2021 Events'!$E1103</f>
        <v>0</v>
      </c>
      <c r="W67" s="32">
        <f>'2021 Events'!$E1170</f>
        <v>0</v>
      </c>
      <c r="X67" s="32">
        <f>'2021 Events'!$E1237</f>
        <v>0</v>
      </c>
      <c r="Y67" s="32">
        <f>'2021 Events'!$E1304</f>
        <v>0</v>
      </c>
      <c r="Z67" s="32">
        <f>'2021 Events'!$E1371</f>
        <v>0</v>
      </c>
      <c r="AA67" s="32">
        <f>'2021 Events'!$E1438</f>
        <v>0</v>
      </c>
      <c r="AB67" s="32">
        <f>'2021 Events'!$E1505</f>
        <v>0</v>
      </c>
      <c r="AC67" s="38">
        <f>'2021 Events'!$E1572</f>
        <v>0</v>
      </c>
      <c r="AD67" s="38">
        <f>'2021 Events'!$E1639</f>
        <v>0</v>
      </c>
    </row>
    <row r="68" spans="1:30" hidden="1" x14ac:dyDescent="0.2">
      <c r="A68" s="32"/>
      <c r="B68" s="32"/>
      <c r="C68" s="32"/>
      <c r="F68" s="32">
        <f>'2021 Events'!$E31</f>
        <v>0</v>
      </c>
      <c r="G68" s="32">
        <f>'2021 Events'!$E98</f>
        <v>0</v>
      </c>
      <c r="H68" s="32">
        <f>'2021 Events'!$E166</f>
        <v>0</v>
      </c>
      <c r="I68" s="32">
        <f>'2021 Events'!$E233</f>
        <v>0</v>
      </c>
      <c r="J68" s="32">
        <f>'2021 Events'!$E300</f>
        <v>0</v>
      </c>
      <c r="K68" s="32">
        <f>'2021 Events'!$E367</f>
        <v>0</v>
      </c>
      <c r="L68" s="32">
        <f>'2021 Events'!$E434</f>
        <v>0</v>
      </c>
      <c r="M68" s="32">
        <f>'2021 Events'!$E501</f>
        <v>0</v>
      </c>
      <c r="N68" s="32">
        <f>'2021 Events'!$E568</f>
        <v>0</v>
      </c>
      <c r="O68" s="32">
        <f>'2021 Events'!$E635</f>
        <v>0</v>
      </c>
      <c r="P68" s="32">
        <f>'2021 Events'!$E702</f>
        <v>0</v>
      </c>
      <c r="Q68" s="32">
        <f>'2021 Events'!$E769</f>
        <v>0</v>
      </c>
      <c r="R68" s="32">
        <f>'2021 Events'!$E836</f>
        <v>0</v>
      </c>
      <c r="S68" s="32">
        <f>'2021 Events'!$E903</f>
        <v>0</v>
      </c>
      <c r="T68" s="32">
        <f>'2021 Events'!$E970</f>
        <v>0</v>
      </c>
      <c r="U68" s="32">
        <f>'2021 Events'!$E1037</f>
        <v>0</v>
      </c>
      <c r="V68" s="32">
        <f>'2021 Events'!$E1104</f>
        <v>0</v>
      </c>
      <c r="W68" s="32">
        <f>'2021 Events'!$E1171</f>
        <v>0</v>
      </c>
      <c r="X68" s="32">
        <f>'2021 Events'!$E1238</f>
        <v>0</v>
      </c>
      <c r="Y68" s="32">
        <f>'2021 Events'!$E1305</f>
        <v>0</v>
      </c>
      <c r="Z68" s="32">
        <f>'2021 Events'!$E1372</f>
        <v>0</v>
      </c>
      <c r="AA68" s="32">
        <f>'2021 Events'!$E1439</f>
        <v>0</v>
      </c>
      <c r="AB68" s="32">
        <f>'2021 Events'!$E1506</f>
        <v>0</v>
      </c>
      <c r="AC68" s="38">
        <f>'2021 Events'!$E1573</f>
        <v>0</v>
      </c>
      <c r="AD68" s="38">
        <f>'2021 Events'!$E1640</f>
        <v>0</v>
      </c>
    </row>
    <row r="69" spans="1:30" hidden="1" x14ac:dyDescent="0.2">
      <c r="A69" s="32"/>
      <c r="B69" s="32"/>
      <c r="C69" s="32"/>
      <c r="F69" s="32">
        <f>'2021 Events'!$E32</f>
        <v>0</v>
      </c>
      <c r="G69" s="32">
        <f>'2021 Events'!$E99</f>
        <v>0</v>
      </c>
      <c r="H69" s="32">
        <f>'2021 Events'!$E167</f>
        <v>0</v>
      </c>
      <c r="I69" s="32">
        <f>'2021 Events'!$E234</f>
        <v>0</v>
      </c>
      <c r="J69" s="32">
        <f>'2021 Events'!$E301</f>
        <v>0</v>
      </c>
      <c r="K69" s="32">
        <f>'2021 Events'!$E368</f>
        <v>0</v>
      </c>
      <c r="L69" s="32">
        <f>'2021 Events'!$E435</f>
        <v>0</v>
      </c>
      <c r="M69" s="32">
        <f>'2021 Events'!$E502</f>
        <v>0</v>
      </c>
      <c r="N69" s="32">
        <f>'2021 Events'!$E569</f>
        <v>0</v>
      </c>
      <c r="O69" s="32">
        <f>'2021 Events'!$E636</f>
        <v>0</v>
      </c>
      <c r="P69" s="32">
        <f>'2021 Events'!$E703</f>
        <v>0</v>
      </c>
      <c r="Q69" s="32">
        <f>'2021 Events'!$E770</f>
        <v>0</v>
      </c>
      <c r="R69" s="32">
        <f>'2021 Events'!$E837</f>
        <v>0</v>
      </c>
      <c r="S69" s="32">
        <f>'2021 Events'!$E904</f>
        <v>0</v>
      </c>
      <c r="T69" s="32">
        <f>'2021 Events'!$E971</f>
        <v>0</v>
      </c>
      <c r="U69" s="32">
        <f>'2021 Events'!$E1038</f>
        <v>0</v>
      </c>
      <c r="V69" s="32">
        <f>'2021 Events'!$E1105</f>
        <v>0</v>
      </c>
      <c r="W69" s="32">
        <f>'2021 Events'!$E1172</f>
        <v>0</v>
      </c>
      <c r="X69" s="32">
        <f>'2021 Events'!$E1239</f>
        <v>0</v>
      </c>
      <c r="Y69" s="32">
        <f>'2021 Events'!$E1306</f>
        <v>0</v>
      </c>
      <c r="Z69" s="32">
        <f>'2021 Events'!$E1373</f>
        <v>0</v>
      </c>
      <c r="AA69" s="32">
        <f>'2021 Events'!$E1440</f>
        <v>0</v>
      </c>
      <c r="AB69" s="32">
        <f>'2021 Events'!$E1507</f>
        <v>0</v>
      </c>
      <c r="AC69" s="38">
        <f>'2021 Events'!$E1574</f>
        <v>0</v>
      </c>
      <c r="AD69" s="38">
        <f>'2021 Events'!$E1641</f>
        <v>0</v>
      </c>
    </row>
    <row r="70" spans="1:30" hidden="1" x14ac:dyDescent="0.2">
      <c r="A70" s="32"/>
      <c r="B70" s="32"/>
      <c r="C70" s="32"/>
      <c r="F70" s="32">
        <f>'2021 Events'!$E33</f>
        <v>0</v>
      </c>
      <c r="G70" s="32">
        <f>'2021 Events'!$E100</f>
        <v>0</v>
      </c>
      <c r="H70" s="32">
        <f>'2021 Events'!$E168</f>
        <v>0</v>
      </c>
      <c r="I70" s="32">
        <f>'2021 Events'!$E235</f>
        <v>0</v>
      </c>
      <c r="J70" s="32">
        <f>'2021 Events'!$E302</f>
        <v>0</v>
      </c>
      <c r="K70" s="32">
        <f>'2021 Events'!$E369</f>
        <v>0</v>
      </c>
      <c r="L70" s="32">
        <f>'2021 Events'!$E436</f>
        <v>0</v>
      </c>
      <c r="M70" s="32">
        <f>'2021 Events'!$E503</f>
        <v>0</v>
      </c>
      <c r="N70" s="32">
        <f>'2021 Events'!$E570</f>
        <v>0</v>
      </c>
      <c r="O70" s="32">
        <f>'2021 Events'!$E637</f>
        <v>0</v>
      </c>
      <c r="P70" s="32">
        <f>'2021 Events'!$E704</f>
        <v>0</v>
      </c>
      <c r="Q70" s="32">
        <f>'2021 Events'!$E771</f>
        <v>0</v>
      </c>
      <c r="R70" s="32">
        <f>'2021 Events'!$E838</f>
        <v>0</v>
      </c>
      <c r="S70" s="32">
        <f>'2021 Events'!$E905</f>
        <v>0</v>
      </c>
      <c r="T70" s="32">
        <f>'2021 Events'!$E972</f>
        <v>0</v>
      </c>
      <c r="U70" s="32">
        <f>'2021 Events'!$E1039</f>
        <v>0</v>
      </c>
      <c r="V70" s="32">
        <f>'2021 Events'!$E1106</f>
        <v>0</v>
      </c>
      <c r="W70" s="32">
        <f>'2021 Events'!$E1173</f>
        <v>0</v>
      </c>
      <c r="X70" s="32">
        <f>'2021 Events'!$E1240</f>
        <v>0</v>
      </c>
      <c r="Y70" s="32">
        <f>'2021 Events'!$E1307</f>
        <v>0</v>
      </c>
      <c r="Z70" s="32">
        <f>'2021 Events'!$E1374</f>
        <v>0</v>
      </c>
      <c r="AA70" s="32">
        <f>'2021 Events'!$E1441</f>
        <v>0</v>
      </c>
      <c r="AB70" s="32">
        <f>'2021 Events'!$E1508</f>
        <v>0</v>
      </c>
      <c r="AC70" s="38">
        <f>'2021 Events'!$E1575</f>
        <v>0</v>
      </c>
      <c r="AD70" s="38">
        <f>'2021 Events'!$E1642</f>
        <v>0</v>
      </c>
    </row>
    <row r="71" spans="1:30" hidden="1" x14ac:dyDescent="0.2">
      <c r="A71" s="32"/>
      <c r="B71" s="32"/>
      <c r="C71" s="32"/>
      <c r="F71" s="32">
        <f>'2021 Events'!$E34</f>
        <v>0</v>
      </c>
      <c r="G71" s="32">
        <f>'2021 Events'!$E101</f>
        <v>0</v>
      </c>
      <c r="H71" s="32">
        <f>'2021 Events'!$E169</f>
        <v>0</v>
      </c>
      <c r="I71" s="32">
        <f>'2021 Events'!$E236</f>
        <v>0</v>
      </c>
      <c r="J71" s="32">
        <f>'2021 Events'!$E303</f>
        <v>0</v>
      </c>
      <c r="K71" s="32">
        <f>'2021 Events'!$E370</f>
        <v>0</v>
      </c>
      <c r="L71" s="32">
        <f>'2021 Events'!$E437</f>
        <v>0</v>
      </c>
      <c r="M71" s="32">
        <f>'2021 Events'!$E504</f>
        <v>0</v>
      </c>
      <c r="N71" s="32">
        <f>'2021 Events'!$E571</f>
        <v>0</v>
      </c>
      <c r="O71" s="32">
        <f>'2021 Events'!$E638</f>
        <v>0</v>
      </c>
      <c r="P71" s="32">
        <f>'2021 Events'!$E705</f>
        <v>0</v>
      </c>
      <c r="Q71" s="32">
        <f>'2021 Events'!$E772</f>
        <v>0</v>
      </c>
      <c r="R71" s="32">
        <f>'2021 Events'!$E839</f>
        <v>0</v>
      </c>
      <c r="S71" s="32">
        <f>'2021 Events'!$E906</f>
        <v>0</v>
      </c>
      <c r="T71" s="32">
        <f>'2021 Events'!$E973</f>
        <v>0</v>
      </c>
      <c r="U71" s="32">
        <f>'2021 Events'!$E1040</f>
        <v>0</v>
      </c>
      <c r="V71" s="32">
        <f>'2021 Events'!$E1107</f>
        <v>0</v>
      </c>
      <c r="W71" s="32">
        <f>'2021 Events'!$E1174</f>
        <v>0</v>
      </c>
      <c r="X71" s="32">
        <f>'2021 Events'!$E1241</f>
        <v>0</v>
      </c>
      <c r="Y71" s="32">
        <f>'2021 Events'!$E1308</f>
        <v>0</v>
      </c>
      <c r="Z71" s="32">
        <f>'2021 Events'!$E1375</f>
        <v>0</v>
      </c>
      <c r="AA71" s="32">
        <f>'2021 Events'!$E1442</f>
        <v>0</v>
      </c>
      <c r="AB71" s="32">
        <f>'2021 Events'!$E1509</f>
        <v>0</v>
      </c>
      <c r="AC71" s="38">
        <f>'2021 Events'!$E1576</f>
        <v>0</v>
      </c>
      <c r="AD71" s="38">
        <f>'2021 Events'!$E1643</f>
        <v>0</v>
      </c>
    </row>
    <row r="72" spans="1:30" hidden="1" x14ac:dyDescent="0.2">
      <c r="A72" s="32"/>
      <c r="B72" s="32"/>
      <c r="C72" s="32"/>
      <c r="F72" s="32">
        <f>'2021 Events'!$E35</f>
        <v>0</v>
      </c>
      <c r="G72" s="32">
        <f>'2021 Events'!$E102</f>
        <v>0</v>
      </c>
      <c r="H72" s="32">
        <f>'2021 Events'!$E170</f>
        <v>0</v>
      </c>
      <c r="I72" s="32">
        <f>'2021 Events'!$E237</f>
        <v>0</v>
      </c>
      <c r="J72" s="32">
        <f>'2021 Events'!$E304</f>
        <v>0</v>
      </c>
      <c r="K72" s="32">
        <f>'2021 Events'!$E371</f>
        <v>0</v>
      </c>
      <c r="L72" s="32">
        <f>'2021 Events'!$E438</f>
        <v>0</v>
      </c>
      <c r="M72" s="32">
        <f>'2021 Events'!$E505</f>
        <v>0</v>
      </c>
      <c r="N72" s="32">
        <f>'2021 Events'!$E572</f>
        <v>0</v>
      </c>
      <c r="O72" s="32">
        <f>'2021 Events'!$E639</f>
        <v>0</v>
      </c>
      <c r="P72" s="32">
        <f>'2021 Events'!$E706</f>
        <v>0</v>
      </c>
      <c r="Q72" s="32">
        <f>'2021 Events'!$E773</f>
        <v>0</v>
      </c>
      <c r="R72" s="32">
        <f>'2021 Events'!$E840</f>
        <v>0</v>
      </c>
      <c r="S72" s="32">
        <f>'2021 Events'!$E907</f>
        <v>0</v>
      </c>
      <c r="T72" s="32">
        <f>'2021 Events'!$E974</f>
        <v>0</v>
      </c>
      <c r="U72" s="32">
        <f>'2021 Events'!$E1041</f>
        <v>0</v>
      </c>
      <c r="V72" s="32">
        <f>'2021 Events'!$E1108</f>
        <v>0</v>
      </c>
      <c r="W72" s="32">
        <f>'2021 Events'!$E1175</f>
        <v>0</v>
      </c>
      <c r="X72" s="32">
        <f>'2021 Events'!$E1242</f>
        <v>0</v>
      </c>
      <c r="Y72" s="32">
        <f>'2021 Events'!$E1309</f>
        <v>0</v>
      </c>
      <c r="Z72" s="32">
        <f>'2021 Events'!$E1376</f>
        <v>0</v>
      </c>
      <c r="AA72" s="32">
        <f>'2021 Events'!$E1443</f>
        <v>0</v>
      </c>
      <c r="AB72" s="32">
        <f>'2021 Events'!$E1510</f>
        <v>0</v>
      </c>
      <c r="AC72" s="38">
        <f>'2021 Events'!$E1577</f>
        <v>0</v>
      </c>
      <c r="AD72" s="38">
        <f>'2021 Events'!$E1644</f>
        <v>0</v>
      </c>
    </row>
    <row r="73" spans="1:30" hidden="1" x14ac:dyDescent="0.2">
      <c r="A73" s="32"/>
      <c r="B73" s="32"/>
      <c r="C73" s="32"/>
      <c r="F73" s="32">
        <f>'2021 Events'!$E36</f>
        <v>0</v>
      </c>
      <c r="G73" s="32">
        <f>'2021 Events'!$E103</f>
        <v>0</v>
      </c>
      <c r="H73" s="32">
        <f>'2021 Events'!$E171</f>
        <v>0</v>
      </c>
      <c r="I73" s="32">
        <f>'2021 Events'!$E238</f>
        <v>0</v>
      </c>
      <c r="J73" s="32">
        <f>'2021 Events'!$E305</f>
        <v>0</v>
      </c>
      <c r="K73" s="32">
        <f>'2021 Events'!$E372</f>
        <v>0</v>
      </c>
      <c r="L73" s="32">
        <f>'2021 Events'!$E439</f>
        <v>0</v>
      </c>
      <c r="M73" s="32">
        <f>'2021 Events'!$E506</f>
        <v>0</v>
      </c>
      <c r="N73" s="32">
        <f>'2021 Events'!$E573</f>
        <v>0</v>
      </c>
      <c r="O73" s="32">
        <f>'2021 Events'!$E640</f>
        <v>0</v>
      </c>
      <c r="P73" s="32">
        <f>'2021 Events'!$E707</f>
        <v>0</v>
      </c>
      <c r="Q73" s="32">
        <f>'2021 Events'!$E774</f>
        <v>0</v>
      </c>
      <c r="R73" s="32">
        <f>'2021 Events'!$E841</f>
        <v>0</v>
      </c>
      <c r="S73" s="32">
        <f>'2021 Events'!$E908</f>
        <v>0</v>
      </c>
      <c r="T73" s="32">
        <f>'2021 Events'!$E975</f>
        <v>0</v>
      </c>
      <c r="U73" s="32">
        <f>'2021 Events'!$E1042</f>
        <v>0</v>
      </c>
      <c r="V73" s="32">
        <f>'2021 Events'!$E1109</f>
        <v>0</v>
      </c>
      <c r="W73" s="32">
        <f>'2021 Events'!$E1176</f>
        <v>0</v>
      </c>
      <c r="X73" s="32">
        <f>'2021 Events'!$E1243</f>
        <v>0</v>
      </c>
      <c r="Y73" s="32">
        <f>'2021 Events'!$E1310</f>
        <v>0</v>
      </c>
      <c r="Z73" s="32">
        <f>'2021 Events'!$E1377</f>
        <v>0</v>
      </c>
      <c r="AA73" s="32">
        <f>'2021 Events'!$E1444</f>
        <v>0</v>
      </c>
      <c r="AB73" s="32">
        <f>'2021 Events'!$E1511</f>
        <v>0</v>
      </c>
      <c r="AC73" s="38">
        <f>'2021 Events'!$E1578</f>
        <v>0</v>
      </c>
      <c r="AD73" s="38">
        <f>'2021 Events'!$E1645</f>
        <v>0</v>
      </c>
    </row>
    <row r="74" spans="1:30" hidden="1" x14ac:dyDescent="0.2">
      <c r="A74" s="32"/>
      <c r="B74" s="32"/>
      <c r="C74" s="32"/>
      <c r="F74" s="32">
        <f>'2021 Events'!$E37</f>
        <v>0</v>
      </c>
      <c r="G74" s="32">
        <f>'2021 Events'!$E104</f>
        <v>0</v>
      </c>
      <c r="H74" s="32">
        <f>'2021 Events'!$E172</f>
        <v>0</v>
      </c>
      <c r="I74" s="32">
        <f>'2021 Events'!$E239</f>
        <v>0</v>
      </c>
      <c r="J74" s="32">
        <f>'2021 Events'!$E306</f>
        <v>0</v>
      </c>
      <c r="K74" s="32">
        <f>'2021 Events'!$E373</f>
        <v>0</v>
      </c>
      <c r="L74" s="32">
        <f>'2021 Events'!$E440</f>
        <v>0</v>
      </c>
      <c r="M74" s="32">
        <f>'2021 Events'!$E507</f>
        <v>0</v>
      </c>
      <c r="N74" s="32">
        <f>'2021 Events'!$E574</f>
        <v>0</v>
      </c>
      <c r="O74" s="32">
        <f>'2021 Events'!$E641</f>
        <v>0</v>
      </c>
      <c r="P74" s="32">
        <f>'2021 Events'!$E708</f>
        <v>0</v>
      </c>
      <c r="Q74" s="32">
        <f>'2021 Events'!$E775</f>
        <v>0</v>
      </c>
      <c r="R74" s="32">
        <f>'2021 Events'!$E842</f>
        <v>0</v>
      </c>
      <c r="S74" s="32">
        <f>'2021 Events'!$E909</f>
        <v>0</v>
      </c>
      <c r="T74" s="32">
        <f>'2021 Events'!$E976</f>
        <v>0</v>
      </c>
      <c r="U74" s="32">
        <f>'2021 Events'!$E1043</f>
        <v>0</v>
      </c>
      <c r="V74" s="32">
        <f>'2021 Events'!$E1110</f>
        <v>0</v>
      </c>
      <c r="W74" s="32">
        <f>'2021 Events'!$E1177</f>
        <v>0</v>
      </c>
      <c r="X74" s="32">
        <f>'2021 Events'!$E1244</f>
        <v>0</v>
      </c>
      <c r="Y74" s="32">
        <f>'2021 Events'!$E1311</f>
        <v>0</v>
      </c>
      <c r="Z74" s="32">
        <f>'2021 Events'!$E1378</f>
        <v>0</v>
      </c>
      <c r="AA74" s="32">
        <f>'2021 Events'!$E1445</f>
        <v>0</v>
      </c>
      <c r="AB74" s="32">
        <f>'2021 Events'!$E1512</f>
        <v>0</v>
      </c>
      <c r="AC74" s="38">
        <f>'2021 Events'!$E1579</f>
        <v>0</v>
      </c>
      <c r="AD74" s="38">
        <f>'2021 Events'!$E1646</f>
        <v>0</v>
      </c>
    </row>
    <row r="75" spans="1:30" hidden="1" x14ac:dyDescent="0.2">
      <c r="A75" s="32"/>
      <c r="B75" s="32"/>
      <c r="C75" s="32"/>
      <c r="F75" s="32">
        <f>'2021 Events'!$E38</f>
        <v>0</v>
      </c>
      <c r="G75" s="32">
        <f>'2021 Events'!$E105</f>
        <v>0</v>
      </c>
      <c r="H75" s="32">
        <f>'2021 Events'!$E173</f>
        <v>0</v>
      </c>
      <c r="I75" s="32">
        <f>'2021 Events'!$E240</f>
        <v>0</v>
      </c>
      <c r="J75" s="32">
        <f>'2021 Events'!$E307</f>
        <v>0</v>
      </c>
      <c r="K75" s="32">
        <f>'2021 Events'!$E374</f>
        <v>0</v>
      </c>
      <c r="L75" s="32">
        <f>'2021 Events'!$E441</f>
        <v>0</v>
      </c>
      <c r="M75" s="32">
        <f>'2021 Events'!$E508</f>
        <v>0</v>
      </c>
      <c r="N75" s="32">
        <f>'2021 Events'!$E575</f>
        <v>0</v>
      </c>
      <c r="O75" s="32">
        <f>'2021 Events'!$E642</f>
        <v>0</v>
      </c>
      <c r="P75" s="32">
        <f>'2021 Events'!$E709</f>
        <v>0</v>
      </c>
      <c r="Q75" s="32">
        <f>'2021 Events'!$E776</f>
        <v>0</v>
      </c>
      <c r="R75" s="32">
        <f>'2021 Events'!$E843</f>
        <v>0</v>
      </c>
      <c r="S75" s="32">
        <f>'2021 Events'!$E910</f>
        <v>0</v>
      </c>
      <c r="T75" s="32">
        <f>'2021 Events'!$E977</f>
        <v>0</v>
      </c>
      <c r="U75" s="32">
        <f>'2021 Events'!$E1044</f>
        <v>0</v>
      </c>
      <c r="V75" s="32">
        <f>'2021 Events'!$E1111</f>
        <v>0</v>
      </c>
      <c r="W75" s="32">
        <f>'2021 Events'!$E1178</f>
        <v>0</v>
      </c>
      <c r="X75" s="32">
        <f>'2021 Events'!$E1245</f>
        <v>0</v>
      </c>
      <c r="Y75" s="32">
        <f>'2021 Events'!$E1312</f>
        <v>0</v>
      </c>
      <c r="Z75" s="32">
        <f>'2021 Events'!$E1379</f>
        <v>0</v>
      </c>
      <c r="AA75" s="32">
        <f>'2021 Events'!$E1446</f>
        <v>0</v>
      </c>
      <c r="AB75" s="32">
        <f>'2021 Events'!$E1513</f>
        <v>0</v>
      </c>
      <c r="AC75" s="38">
        <f>'2021 Events'!$E1580</f>
        <v>0</v>
      </c>
      <c r="AD75" s="38">
        <f>'2021 Events'!$E1647</f>
        <v>0</v>
      </c>
    </row>
    <row r="76" spans="1:30" hidden="1" x14ac:dyDescent="0.2">
      <c r="A76" s="32"/>
      <c r="B76" s="32"/>
      <c r="C76" s="32"/>
      <c r="F76" s="32">
        <f>'2021 Events'!$E39</f>
        <v>0</v>
      </c>
      <c r="G76" s="32">
        <f>'2021 Events'!$E106</f>
        <v>0</v>
      </c>
      <c r="H76" s="32">
        <f>'2021 Events'!$E174</f>
        <v>0</v>
      </c>
      <c r="I76" s="32">
        <f>'2021 Events'!$E241</f>
        <v>0</v>
      </c>
      <c r="J76" s="32">
        <f>'2021 Events'!$E308</f>
        <v>0</v>
      </c>
      <c r="K76" s="32">
        <f>'2021 Events'!$E375</f>
        <v>0</v>
      </c>
      <c r="L76" s="32">
        <f>'2021 Events'!$E442</f>
        <v>0</v>
      </c>
      <c r="M76" s="32">
        <f>'2021 Events'!$E509</f>
        <v>0</v>
      </c>
      <c r="N76" s="32">
        <f>'2021 Events'!$E576</f>
        <v>0</v>
      </c>
      <c r="O76" s="32">
        <f>'2021 Events'!$E643</f>
        <v>0</v>
      </c>
      <c r="P76" s="32">
        <f>'2021 Events'!$E710</f>
        <v>0</v>
      </c>
      <c r="Q76" s="32">
        <f>'2021 Events'!$E777</f>
        <v>0</v>
      </c>
      <c r="R76" s="32">
        <f>'2021 Events'!$E844</f>
        <v>0</v>
      </c>
      <c r="S76" s="32">
        <f>'2021 Events'!$E911</f>
        <v>0</v>
      </c>
      <c r="T76" s="32">
        <f>'2021 Events'!$E978</f>
        <v>0</v>
      </c>
      <c r="U76" s="32">
        <f>'2021 Events'!$E1045</f>
        <v>0</v>
      </c>
      <c r="V76" s="32">
        <f>'2021 Events'!$E1112</f>
        <v>0</v>
      </c>
      <c r="W76" s="32">
        <f>'2021 Events'!$E1179</f>
        <v>0</v>
      </c>
      <c r="X76" s="32">
        <f>'2021 Events'!$E1246</f>
        <v>0</v>
      </c>
      <c r="Y76" s="32">
        <f>'2021 Events'!$E1313</f>
        <v>0</v>
      </c>
      <c r="Z76" s="32">
        <f>'2021 Events'!$E1380</f>
        <v>0</v>
      </c>
      <c r="AA76" s="32">
        <f>'2021 Events'!$E1447</f>
        <v>0</v>
      </c>
      <c r="AB76" s="32">
        <f>'2021 Events'!$E1514</f>
        <v>0</v>
      </c>
      <c r="AC76" s="38">
        <f>'2021 Events'!$E1581</f>
        <v>0</v>
      </c>
      <c r="AD76" s="38">
        <f>'2021 Events'!$E1648</f>
        <v>0</v>
      </c>
    </row>
    <row r="77" spans="1:30" hidden="1" x14ac:dyDescent="0.2">
      <c r="A77" s="32"/>
      <c r="B77" s="32"/>
      <c r="C77" s="32"/>
      <c r="F77" s="32">
        <f>'2021 Events'!$E40</f>
        <v>0</v>
      </c>
      <c r="G77" s="32">
        <f>'2021 Events'!$E107</f>
        <v>0</v>
      </c>
      <c r="H77" s="32">
        <f>'2021 Events'!$E175</f>
        <v>0</v>
      </c>
      <c r="I77" s="32">
        <f>'2021 Events'!$E242</f>
        <v>0</v>
      </c>
      <c r="J77" s="32">
        <f>'2021 Events'!$E309</f>
        <v>0</v>
      </c>
      <c r="K77" s="32">
        <f>'2021 Events'!$E376</f>
        <v>0</v>
      </c>
      <c r="L77" s="32">
        <f>'2021 Events'!$E443</f>
        <v>0</v>
      </c>
      <c r="M77" s="32">
        <f>'2021 Events'!$E510</f>
        <v>0</v>
      </c>
      <c r="N77" s="32">
        <f>'2021 Events'!$E577</f>
        <v>0</v>
      </c>
      <c r="O77" s="32">
        <f>'2021 Events'!$E644</f>
        <v>0</v>
      </c>
      <c r="P77" s="32">
        <f>'2021 Events'!$E711</f>
        <v>0</v>
      </c>
      <c r="Q77" s="32">
        <f>'2021 Events'!$E778</f>
        <v>0</v>
      </c>
      <c r="R77" s="32">
        <f>'2021 Events'!$E845</f>
        <v>0</v>
      </c>
      <c r="S77" s="32">
        <f>'2021 Events'!$E912</f>
        <v>0</v>
      </c>
      <c r="T77" s="32">
        <f>'2021 Events'!$E979</f>
        <v>0</v>
      </c>
      <c r="U77" s="32">
        <f>'2021 Events'!$E1046</f>
        <v>0</v>
      </c>
      <c r="V77" s="32">
        <f>'2021 Events'!$E1113</f>
        <v>0</v>
      </c>
      <c r="W77" s="32">
        <f>'2021 Events'!$E1180</f>
        <v>0</v>
      </c>
      <c r="X77" s="32">
        <f>'2021 Events'!$E1247</f>
        <v>0</v>
      </c>
      <c r="Y77" s="32">
        <f>'2021 Events'!$E1314</f>
        <v>0</v>
      </c>
      <c r="Z77" s="32">
        <f>'2021 Events'!$E1381</f>
        <v>0</v>
      </c>
      <c r="AA77" s="32">
        <f>'2021 Events'!$E1448</f>
        <v>0</v>
      </c>
      <c r="AB77" s="32">
        <f>'2021 Events'!$E1515</f>
        <v>0</v>
      </c>
      <c r="AC77" s="38">
        <f>'2021 Events'!$E1582</f>
        <v>0</v>
      </c>
      <c r="AD77" s="38">
        <f>'2021 Events'!$E1649</f>
        <v>0</v>
      </c>
    </row>
    <row r="78" spans="1:30" hidden="1" x14ac:dyDescent="0.2">
      <c r="A78" s="32"/>
      <c r="B78" s="32"/>
      <c r="C78" s="32"/>
      <c r="F78" s="32">
        <f>'2021 Events'!$E41</f>
        <v>0</v>
      </c>
      <c r="G78" s="32">
        <f>'2021 Events'!$E108</f>
        <v>0</v>
      </c>
      <c r="H78" s="32">
        <f>'2021 Events'!$E176</f>
        <v>0</v>
      </c>
      <c r="I78" s="32">
        <f>'2021 Events'!$E243</f>
        <v>0</v>
      </c>
      <c r="J78" s="32">
        <f>'2021 Events'!$E310</f>
        <v>0</v>
      </c>
      <c r="K78" s="32">
        <f>'2021 Events'!$E377</f>
        <v>0</v>
      </c>
      <c r="L78" s="32">
        <f>'2021 Events'!$E444</f>
        <v>0</v>
      </c>
      <c r="M78" s="32">
        <f>'2021 Events'!$E511</f>
        <v>0</v>
      </c>
      <c r="N78" s="32">
        <f>'2021 Events'!$E578</f>
        <v>0</v>
      </c>
      <c r="O78" s="32">
        <f>'2021 Events'!$E645</f>
        <v>0</v>
      </c>
      <c r="P78" s="32">
        <f>'2021 Events'!$E712</f>
        <v>0</v>
      </c>
      <c r="Q78" s="32">
        <f>'2021 Events'!$E779</f>
        <v>0</v>
      </c>
      <c r="R78" s="32">
        <f>'2021 Events'!$E846</f>
        <v>0</v>
      </c>
      <c r="S78" s="32">
        <f>'2021 Events'!$E913</f>
        <v>0</v>
      </c>
      <c r="T78" s="32">
        <f>'2021 Events'!$E980</f>
        <v>0</v>
      </c>
      <c r="U78" s="32">
        <f>'2021 Events'!$E1047</f>
        <v>0</v>
      </c>
      <c r="V78" s="32">
        <f>'2021 Events'!$E1114</f>
        <v>0</v>
      </c>
      <c r="W78" s="32">
        <f>'2021 Events'!$E1181</f>
        <v>0</v>
      </c>
      <c r="X78" s="32">
        <f>'2021 Events'!$E1248</f>
        <v>0</v>
      </c>
      <c r="Y78" s="32">
        <f>'2021 Events'!$E1315</f>
        <v>0</v>
      </c>
      <c r="Z78" s="32">
        <f>'2021 Events'!$E1382</f>
        <v>0</v>
      </c>
      <c r="AA78" s="32">
        <f>'2021 Events'!$E1449</f>
        <v>0</v>
      </c>
      <c r="AB78" s="32">
        <f>'2021 Events'!$E1516</f>
        <v>0</v>
      </c>
      <c r="AC78" s="38">
        <f>'2021 Events'!$E1583</f>
        <v>0</v>
      </c>
      <c r="AD78" s="38">
        <f>'2021 Events'!$E1650</f>
        <v>0</v>
      </c>
    </row>
    <row r="79" spans="1:30" hidden="1" x14ac:dyDescent="0.2">
      <c r="A79" s="32"/>
      <c r="B79" s="32"/>
      <c r="C79" s="32"/>
      <c r="F79" s="32">
        <f>'2021 Events'!$E42</f>
        <v>0</v>
      </c>
      <c r="G79" s="32">
        <f>'2021 Events'!$E109</f>
        <v>0</v>
      </c>
      <c r="H79" s="32">
        <f>'2021 Events'!$E177</f>
        <v>0</v>
      </c>
      <c r="I79" s="32">
        <f>'2021 Events'!$E244</f>
        <v>0</v>
      </c>
      <c r="J79" s="32">
        <f>'2021 Events'!$E311</f>
        <v>0</v>
      </c>
      <c r="K79" s="32">
        <f>'2021 Events'!$E378</f>
        <v>0</v>
      </c>
      <c r="L79" s="32">
        <f>'2021 Events'!$E445</f>
        <v>0</v>
      </c>
      <c r="M79" s="32">
        <f>'2021 Events'!$E512</f>
        <v>0</v>
      </c>
      <c r="N79" s="32">
        <f>'2021 Events'!$E579</f>
        <v>0</v>
      </c>
      <c r="O79" s="32">
        <f>'2021 Events'!$E646</f>
        <v>0</v>
      </c>
      <c r="P79" s="32">
        <f>'2021 Events'!$E713</f>
        <v>0</v>
      </c>
      <c r="Q79" s="32">
        <f>'2021 Events'!$E780</f>
        <v>0</v>
      </c>
      <c r="R79" s="32">
        <f>'2021 Events'!$E847</f>
        <v>0</v>
      </c>
      <c r="S79" s="32">
        <f>'2021 Events'!$E914</f>
        <v>0</v>
      </c>
      <c r="T79" s="32">
        <f>'2021 Events'!$E981</f>
        <v>0</v>
      </c>
      <c r="U79" s="32">
        <f>'2021 Events'!$E1048</f>
        <v>0</v>
      </c>
      <c r="V79" s="32">
        <f>'2021 Events'!$E1115</f>
        <v>0</v>
      </c>
      <c r="W79" s="32">
        <f>'2021 Events'!$E1182</f>
        <v>0</v>
      </c>
      <c r="X79" s="32">
        <f>'2021 Events'!$E1249</f>
        <v>0</v>
      </c>
      <c r="Y79" s="32">
        <f>'2021 Events'!$E1316</f>
        <v>0</v>
      </c>
      <c r="Z79" s="32">
        <f>'2021 Events'!$E1383</f>
        <v>0</v>
      </c>
      <c r="AA79" s="32">
        <f>'2021 Events'!$E1450</f>
        <v>0</v>
      </c>
      <c r="AB79" s="32">
        <f>'2021 Events'!$E1517</f>
        <v>0</v>
      </c>
      <c r="AC79" s="38">
        <f>'2021 Events'!$E1584</f>
        <v>0</v>
      </c>
      <c r="AD79" s="38">
        <f>'2021 Events'!$E1651</f>
        <v>0</v>
      </c>
    </row>
    <row r="80" spans="1:30" hidden="1" x14ac:dyDescent="0.2">
      <c r="A80" s="32"/>
      <c r="B80" s="32"/>
      <c r="C80" s="32"/>
      <c r="F80" s="32">
        <f>'2021 Events'!$E43</f>
        <v>0</v>
      </c>
      <c r="G80" s="32">
        <f>'2021 Events'!$E110</f>
        <v>0</v>
      </c>
      <c r="H80" s="32">
        <f>'2021 Events'!$E178</f>
        <v>0</v>
      </c>
      <c r="I80" s="32">
        <f>'2021 Events'!$E245</f>
        <v>0</v>
      </c>
      <c r="J80" s="32">
        <f>'2021 Events'!$E312</f>
        <v>0</v>
      </c>
      <c r="K80" s="32">
        <f>'2021 Events'!$E379</f>
        <v>0</v>
      </c>
      <c r="L80" s="32">
        <f>'2021 Events'!$E446</f>
        <v>0</v>
      </c>
      <c r="M80" s="32">
        <f>'2021 Events'!$E513</f>
        <v>0</v>
      </c>
      <c r="N80" s="32">
        <f>'2021 Events'!$E580</f>
        <v>0</v>
      </c>
      <c r="O80" s="32">
        <f>'2021 Events'!$E647</f>
        <v>0</v>
      </c>
      <c r="P80" s="32">
        <f>'2021 Events'!$E714</f>
        <v>0</v>
      </c>
      <c r="Q80" s="32">
        <f>'2021 Events'!$E781</f>
        <v>0</v>
      </c>
      <c r="R80" s="32">
        <f>'2021 Events'!$E848</f>
        <v>0</v>
      </c>
      <c r="S80" s="32">
        <f>'2021 Events'!$E915</f>
        <v>0</v>
      </c>
      <c r="T80" s="32">
        <f>'2021 Events'!$E982</f>
        <v>0</v>
      </c>
      <c r="U80" s="32">
        <f>'2021 Events'!$E1049</f>
        <v>0</v>
      </c>
      <c r="V80" s="32">
        <f>'2021 Events'!$E1116</f>
        <v>0</v>
      </c>
      <c r="W80" s="32">
        <f>'2021 Events'!$E1183</f>
        <v>0</v>
      </c>
      <c r="X80" s="32">
        <f>'2021 Events'!$E1250</f>
        <v>0</v>
      </c>
      <c r="Y80" s="32">
        <f>'2021 Events'!$E1317</f>
        <v>0</v>
      </c>
      <c r="Z80" s="32">
        <f>'2021 Events'!$E1384</f>
        <v>0</v>
      </c>
      <c r="AA80" s="32">
        <f>'2021 Events'!$E1451</f>
        <v>0</v>
      </c>
      <c r="AB80" s="32">
        <f>'2021 Events'!$E1518</f>
        <v>0</v>
      </c>
      <c r="AC80" s="38">
        <f>'2021 Events'!$E1585</f>
        <v>0</v>
      </c>
      <c r="AD80" s="38">
        <f>'2021 Events'!$E1652</f>
        <v>0</v>
      </c>
    </row>
    <row r="81" spans="1:30" hidden="1" x14ac:dyDescent="0.2">
      <c r="A81" s="32"/>
      <c r="B81" s="32"/>
      <c r="C81" s="32"/>
      <c r="F81" s="32">
        <f>'2021 Events'!$E44</f>
        <v>0</v>
      </c>
      <c r="G81" s="32">
        <f>'2021 Events'!$E111</f>
        <v>0</v>
      </c>
      <c r="H81" s="32">
        <f>'2021 Events'!$E179</f>
        <v>0</v>
      </c>
      <c r="I81" s="32">
        <f>'2021 Events'!$E246</f>
        <v>0</v>
      </c>
      <c r="J81" s="32">
        <f>'2021 Events'!$E313</f>
        <v>0</v>
      </c>
      <c r="K81" s="32">
        <f>'2021 Events'!$E380</f>
        <v>0</v>
      </c>
      <c r="L81" s="32">
        <f>'2021 Events'!$E447</f>
        <v>0</v>
      </c>
      <c r="M81" s="32">
        <f>'2021 Events'!$E514</f>
        <v>0</v>
      </c>
      <c r="N81" s="32">
        <f>'2021 Events'!$E581</f>
        <v>0</v>
      </c>
      <c r="O81" s="32">
        <f>'2021 Events'!$E648</f>
        <v>0</v>
      </c>
      <c r="P81" s="32">
        <f>'2021 Events'!$E715</f>
        <v>0</v>
      </c>
      <c r="Q81" s="32">
        <f>'2021 Events'!$E782</f>
        <v>0</v>
      </c>
      <c r="R81" s="32">
        <f>'2021 Events'!$E849</f>
        <v>0</v>
      </c>
      <c r="S81" s="32">
        <f>'2021 Events'!$E916</f>
        <v>0</v>
      </c>
      <c r="T81" s="32">
        <f>'2021 Events'!$E983</f>
        <v>0</v>
      </c>
      <c r="U81" s="32">
        <f>'2021 Events'!$E1050</f>
        <v>0</v>
      </c>
      <c r="V81" s="32">
        <f>'2021 Events'!$E1117</f>
        <v>0</v>
      </c>
      <c r="W81" s="32">
        <f>'2021 Events'!$E1184</f>
        <v>0</v>
      </c>
      <c r="X81" s="32">
        <f>'2021 Events'!$E1251</f>
        <v>0</v>
      </c>
      <c r="Y81" s="32">
        <f>'2021 Events'!$E1318</f>
        <v>0</v>
      </c>
      <c r="Z81" s="32">
        <f>'2021 Events'!$E1385</f>
        <v>0</v>
      </c>
      <c r="AA81" s="32">
        <f>'2021 Events'!$E1452</f>
        <v>0</v>
      </c>
      <c r="AB81" s="32">
        <f>'2021 Events'!$E1519</f>
        <v>0</v>
      </c>
      <c r="AC81" s="38">
        <f>'2021 Events'!$E1586</f>
        <v>0</v>
      </c>
      <c r="AD81" s="38">
        <f>'2021 Events'!$E1653</f>
        <v>0</v>
      </c>
    </row>
    <row r="82" spans="1:30" hidden="1" x14ac:dyDescent="0.2">
      <c r="A82" s="32"/>
      <c r="B82" s="32"/>
      <c r="C82" s="32"/>
      <c r="F82" s="32">
        <f>'2021 Events'!$E45</f>
        <v>0</v>
      </c>
      <c r="G82" s="32">
        <f>'2021 Events'!$E112</f>
        <v>0</v>
      </c>
      <c r="H82" s="32">
        <f>'2021 Events'!$E180</f>
        <v>0</v>
      </c>
      <c r="I82" s="32">
        <f>'2021 Events'!$E247</f>
        <v>0</v>
      </c>
      <c r="J82" s="32">
        <f>'2021 Events'!$E314</f>
        <v>0</v>
      </c>
      <c r="K82" s="32">
        <f>'2021 Events'!$E381</f>
        <v>0</v>
      </c>
      <c r="L82" s="32">
        <f>'2021 Events'!$E448</f>
        <v>0</v>
      </c>
      <c r="M82" s="32">
        <f>'2021 Events'!$E515</f>
        <v>0</v>
      </c>
      <c r="N82" s="32">
        <f>'2021 Events'!$E582</f>
        <v>0</v>
      </c>
      <c r="O82" s="32">
        <f>'2021 Events'!$E649</f>
        <v>0</v>
      </c>
      <c r="P82" s="32">
        <f>'2021 Events'!$E716</f>
        <v>0</v>
      </c>
      <c r="Q82" s="32">
        <f>'2021 Events'!$E783</f>
        <v>0</v>
      </c>
      <c r="R82" s="32">
        <f>'2021 Events'!$E850</f>
        <v>0</v>
      </c>
      <c r="S82" s="32">
        <f>'2021 Events'!$E917</f>
        <v>0</v>
      </c>
      <c r="T82" s="32">
        <f>'2021 Events'!$E984</f>
        <v>0</v>
      </c>
      <c r="U82" s="32">
        <f>'2021 Events'!$E1051</f>
        <v>0</v>
      </c>
      <c r="V82" s="32">
        <f>'2021 Events'!$E1118</f>
        <v>0</v>
      </c>
      <c r="W82" s="32">
        <f>'2021 Events'!$E1185</f>
        <v>0</v>
      </c>
      <c r="X82" s="32">
        <f>'2021 Events'!$E1252</f>
        <v>0</v>
      </c>
      <c r="Y82" s="32">
        <f>'2021 Events'!$E1319</f>
        <v>0</v>
      </c>
      <c r="Z82" s="32">
        <f>'2021 Events'!$E1386</f>
        <v>0</v>
      </c>
      <c r="AA82" s="32">
        <f>'2021 Events'!$E1453</f>
        <v>0</v>
      </c>
      <c r="AB82" s="32">
        <f>'2021 Events'!$E1520</f>
        <v>0</v>
      </c>
      <c r="AC82" s="38">
        <f>'2021 Events'!$E1587</f>
        <v>0</v>
      </c>
      <c r="AD82" s="38">
        <f>'2021 Events'!$E1654</f>
        <v>0</v>
      </c>
    </row>
    <row r="83" spans="1:30" hidden="1" x14ac:dyDescent="0.2">
      <c r="A83" s="32"/>
      <c r="B83" s="32"/>
      <c r="C83" s="32"/>
      <c r="F83" s="32">
        <f>'2021 Events'!$E46</f>
        <v>0</v>
      </c>
      <c r="G83" s="32">
        <f>'2021 Events'!$E113</f>
        <v>0</v>
      </c>
      <c r="H83" s="32">
        <f>'2021 Events'!$E181</f>
        <v>0</v>
      </c>
      <c r="I83" s="32">
        <f>'2021 Events'!$E248</f>
        <v>0</v>
      </c>
      <c r="J83" s="32">
        <f>'2021 Events'!$E315</f>
        <v>0</v>
      </c>
      <c r="K83" s="32">
        <f>'2021 Events'!$E382</f>
        <v>0</v>
      </c>
      <c r="L83" s="32">
        <f>'2021 Events'!$E449</f>
        <v>0</v>
      </c>
      <c r="M83" s="32">
        <f>'2021 Events'!$E516</f>
        <v>0</v>
      </c>
      <c r="N83" s="32">
        <f>'2021 Events'!$E583</f>
        <v>0</v>
      </c>
      <c r="O83" s="32">
        <f>'2021 Events'!$E650</f>
        <v>0</v>
      </c>
      <c r="P83" s="32">
        <f>'2021 Events'!$E717</f>
        <v>0</v>
      </c>
      <c r="Q83" s="32">
        <f>'2021 Events'!$E784</f>
        <v>0</v>
      </c>
      <c r="R83" s="32">
        <f>'2021 Events'!$E851</f>
        <v>0</v>
      </c>
      <c r="S83" s="32">
        <f>'2021 Events'!$E918</f>
        <v>0</v>
      </c>
      <c r="T83" s="32">
        <f>'2021 Events'!$E985</f>
        <v>0</v>
      </c>
      <c r="U83" s="32">
        <f>'2021 Events'!$E1052</f>
        <v>0</v>
      </c>
      <c r="V83" s="32">
        <f>'2021 Events'!$E1119</f>
        <v>0</v>
      </c>
      <c r="W83" s="32">
        <f>'2021 Events'!$E1186</f>
        <v>0</v>
      </c>
      <c r="X83" s="32">
        <f>'2021 Events'!$E1253</f>
        <v>0</v>
      </c>
      <c r="Y83" s="32">
        <f>'2021 Events'!$E1320</f>
        <v>0</v>
      </c>
      <c r="Z83" s="32">
        <f>'2021 Events'!$E1387</f>
        <v>0</v>
      </c>
      <c r="AA83" s="32">
        <f>'2021 Events'!$E1454</f>
        <v>0</v>
      </c>
      <c r="AB83" s="32">
        <f>'2021 Events'!$E1521</f>
        <v>0</v>
      </c>
      <c r="AC83" s="38">
        <f>'2021 Events'!$E1588</f>
        <v>0</v>
      </c>
      <c r="AD83" s="38">
        <f>'2021 Events'!$E1655</f>
        <v>0</v>
      </c>
    </row>
    <row r="84" spans="1:30" hidden="1" x14ac:dyDescent="0.2">
      <c r="A84" s="32"/>
      <c r="B84" s="32"/>
      <c r="C84" s="32"/>
      <c r="F84" s="32">
        <f>'2021 Events'!$E47</f>
        <v>0</v>
      </c>
      <c r="G84" s="32">
        <f>'2021 Events'!$E114</f>
        <v>0</v>
      </c>
      <c r="H84" s="32">
        <f>'2021 Events'!$E182</f>
        <v>0</v>
      </c>
      <c r="I84" s="32">
        <f>'2021 Events'!$E249</f>
        <v>0</v>
      </c>
      <c r="J84" s="32">
        <f>'2021 Events'!$E316</f>
        <v>0</v>
      </c>
      <c r="K84" s="32">
        <f>'2021 Events'!$E383</f>
        <v>0</v>
      </c>
      <c r="L84" s="32">
        <f>'2021 Events'!$E450</f>
        <v>0</v>
      </c>
      <c r="M84" s="32">
        <f>'2021 Events'!$E517</f>
        <v>0</v>
      </c>
      <c r="N84" s="32">
        <f>'2021 Events'!$E584</f>
        <v>0</v>
      </c>
      <c r="O84" s="32">
        <f>'2021 Events'!$E651</f>
        <v>0</v>
      </c>
      <c r="P84" s="32">
        <f>'2021 Events'!$E718</f>
        <v>0</v>
      </c>
      <c r="Q84" s="32">
        <f>'2021 Events'!$E785</f>
        <v>0</v>
      </c>
      <c r="R84" s="32">
        <f>'2021 Events'!$E852</f>
        <v>0</v>
      </c>
      <c r="S84" s="32">
        <f>'2021 Events'!$E919</f>
        <v>0</v>
      </c>
      <c r="T84" s="32">
        <f>'2021 Events'!$E986</f>
        <v>0</v>
      </c>
      <c r="U84" s="32">
        <f>'2021 Events'!$E1053</f>
        <v>0</v>
      </c>
      <c r="V84" s="32">
        <f>'2021 Events'!$E1120</f>
        <v>0</v>
      </c>
      <c r="W84" s="32">
        <f>'2021 Events'!$E1187</f>
        <v>0</v>
      </c>
      <c r="X84" s="32">
        <f>'2021 Events'!$E1254</f>
        <v>0</v>
      </c>
      <c r="Y84" s="32">
        <f>'2021 Events'!$E1321</f>
        <v>0</v>
      </c>
      <c r="Z84" s="32">
        <f>'2021 Events'!$E1388</f>
        <v>0</v>
      </c>
      <c r="AA84" s="32">
        <f>'2021 Events'!$E1455</f>
        <v>0</v>
      </c>
      <c r="AB84" s="32">
        <f>'2021 Events'!$E1522</f>
        <v>0</v>
      </c>
      <c r="AC84" s="38">
        <f>'2021 Events'!$E1589</f>
        <v>0</v>
      </c>
      <c r="AD84" s="38">
        <f>'2021 Events'!$E1656</f>
        <v>0</v>
      </c>
    </row>
    <row r="85" spans="1:30" hidden="1" x14ac:dyDescent="0.2">
      <c r="A85" s="32"/>
      <c r="B85" s="32"/>
      <c r="C85" s="32"/>
      <c r="F85" s="32">
        <f>'2021 Events'!$E48</f>
        <v>0</v>
      </c>
      <c r="G85" s="32">
        <f>'2021 Events'!$E115</f>
        <v>0</v>
      </c>
      <c r="H85" s="32">
        <f>'2021 Events'!$E183</f>
        <v>0</v>
      </c>
      <c r="I85" s="32">
        <f>'2021 Events'!$E250</f>
        <v>0</v>
      </c>
      <c r="J85" s="32">
        <f>'2021 Events'!$E317</f>
        <v>0</v>
      </c>
      <c r="K85" s="32">
        <f>'2021 Events'!$E384</f>
        <v>0</v>
      </c>
      <c r="L85" s="32">
        <f>'2021 Events'!$E451</f>
        <v>0</v>
      </c>
      <c r="M85" s="32">
        <f>'2021 Events'!$E518</f>
        <v>0</v>
      </c>
      <c r="N85" s="32">
        <f>'2021 Events'!$E585</f>
        <v>0</v>
      </c>
      <c r="O85" s="32">
        <f>'2021 Events'!$E652</f>
        <v>0</v>
      </c>
      <c r="P85" s="32">
        <f>'2021 Events'!$E719</f>
        <v>0</v>
      </c>
      <c r="Q85" s="32">
        <f>'2021 Events'!$E786</f>
        <v>0</v>
      </c>
      <c r="R85" s="32">
        <f>'2021 Events'!$E853</f>
        <v>0</v>
      </c>
      <c r="S85" s="32">
        <f>'2021 Events'!$E920</f>
        <v>0</v>
      </c>
      <c r="T85" s="32">
        <f>'2021 Events'!$E987</f>
        <v>0</v>
      </c>
      <c r="U85" s="32">
        <f>'2021 Events'!$E1054</f>
        <v>0</v>
      </c>
      <c r="V85" s="32">
        <f>'2021 Events'!$E1121</f>
        <v>0</v>
      </c>
      <c r="W85" s="32">
        <f>'2021 Events'!$E1188</f>
        <v>0</v>
      </c>
      <c r="X85" s="32">
        <f>'2021 Events'!$E1255</f>
        <v>0</v>
      </c>
      <c r="Y85" s="32">
        <f>'2021 Events'!$E1322</f>
        <v>0</v>
      </c>
      <c r="Z85" s="32">
        <f>'2021 Events'!$E1389</f>
        <v>0</v>
      </c>
      <c r="AA85" s="32">
        <f>'2021 Events'!$E1456</f>
        <v>0</v>
      </c>
      <c r="AB85" s="32">
        <f>'2021 Events'!$E1523</f>
        <v>0</v>
      </c>
      <c r="AC85" s="38">
        <f>'2021 Events'!$E1590</f>
        <v>0</v>
      </c>
      <c r="AD85" s="38">
        <f>'2021 Events'!$E1657</f>
        <v>0</v>
      </c>
    </row>
    <row r="86" spans="1:30" hidden="1" x14ac:dyDescent="0.2">
      <c r="A86" s="32"/>
      <c r="B86" s="32"/>
      <c r="C86" s="32"/>
      <c r="F86" s="32">
        <f>'2021 Events'!$E49</f>
        <v>0</v>
      </c>
      <c r="G86" s="32">
        <f>'2021 Events'!$E116</f>
        <v>0</v>
      </c>
      <c r="H86" s="32">
        <f>'2021 Events'!$E184</f>
        <v>0</v>
      </c>
      <c r="I86" s="32">
        <f>'2021 Events'!$E251</f>
        <v>0</v>
      </c>
      <c r="J86" s="32">
        <f>'2021 Events'!$E318</f>
        <v>0</v>
      </c>
      <c r="K86" s="32">
        <f>'2021 Events'!$E385</f>
        <v>0</v>
      </c>
      <c r="L86" s="32">
        <f>'2021 Events'!$E452</f>
        <v>0</v>
      </c>
      <c r="M86" s="32">
        <f>'2021 Events'!$E519</f>
        <v>0</v>
      </c>
      <c r="N86" s="32">
        <f>'2021 Events'!$E586</f>
        <v>0</v>
      </c>
      <c r="O86" s="32">
        <f>'2021 Events'!$E653</f>
        <v>0</v>
      </c>
      <c r="P86" s="32">
        <f>'2021 Events'!$E720</f>
        <v>0</v>
      </c>
      <c r="Q86" s="32">
        <f>'2021 Events'!$E787</f>
        <v>0</v>
      </c>
      <c r="R86" s="32">
        <f>'2021 Events'!$E854</f>
        <v>0</v>
      </c>
      <c r="S86" s="32">
        <f>'2021 Events'!$E921</f>
        <v>0</v>
      </c>
      <c r="T86" s="32">
        <f>'2021 Events'!$E988</f>
        <v>0</v>
      </c>
      <c r="U86" s="32">
        <f>'2021 Events'!$E1055</f>
        <v>0</v>
      </c>
      <c r="V86" s="32">
        <f>'2021 Events'!$E1122</f>
        <v>0</v>
      </c>
      <c r="W86" s="32">
        <f>'2021 Events'!$E1189</f>
        <v>0</v>
      </c>
      <c r="X86" s="32">
        <f>'2021 Events'!$E1256</f>
        <v>0</v>
      </c>
      <c r="Y86" s="32">
        <f>'2021 Events'!$E1323</f>
        <v>0</v>
      </c>
      <c r="Z86" s="32">
        <f>'2021 Events'!$E1390</f>
        <v>0</v>
      </c>
      <c r="AA86" s="32">
        <f>'2021 Events'!$E1457</f>
        <v>0</v>
      </c>
      <c r="AB86" s="32">
        <f>'2021 Events'!$E1524</f>
        <v>0</v>
      </c>
      <c r="AC86" s="38">
        <f>'2021 Events'!$E1591</f>
        <v>0</v>
      </c>
      <c r="AD86" s="38">
        <f>'2021 Events'!$E1658</f>
        <v>0</v>
      </c>
    </row>
    <row r="87" spans="1:30" hidden="1" x14ac:dyDescent="0.2">
      <c r="A87" s="32"/>
      <c r="B87" s="32"/>
      <c r="C87" s="32"/>
      <c r="F87" s="32">
        <f>'2021 Events'!$E50</f>
        <v>0</v>
      </c>
      <c r="G87" s="32">
        <f>'2021 Events'!$E117</f>
        <v>0</v>
      </c>
      <c r="H87" s="32">
        <f>'2021 Events'!$E185</f>
        <v>0</v>
      </c>
      <c r="I87" s="32">
        <f>'2021 Events'!$E252</f>
        <v>0</v>
      </c>
      <c r="J87" s="32">
        <f>'2021 Events'!$E319</f>
        <v>0</v>
      </c>
      <c r="K87" s="32">
        <f>'2021 Events'!$E386</f>
        <v>0</v>
      </c>
      <c r="L87" s="32">
        <f>'2021 Events'!$E453</f>
        <v>0</v>
      </c>
      <c r="M87" s="32">
        <f>'2021 Events'!$E520</f>
        <v>0</v>
      </c>
      <c r="N87" s="32">
        <f>'2021 Events'!$E587</f>
        <v>0</v>
      </c>
      <c r="O87" s="32">
        <f>'2021 Events'!$E654</f>
        <v>0</v>
      </c>
      <c r="P87" s="32">
        <f>'2021 Events'!$E721</f>
        <v>0</v>
      </c>
      <c r="Q87" s="32">
        <f>'2021 Events'!$E788</f>
        <v>0</v>
      </c>
      <c r="R87" s="32">
        <f>'2021 Events'!$E855</f>
        <v>0</v>
      </c>
      <c r="S87" s="32">
        <f>'2021 Events'!$E922</f>
        <v>0</v>
      </c>
      <c r="T87" s="32">
        <f>'2021 Events'!$E989</f>
        <v>0</v>
      </c>
      <c r="U87" s="32">
        <f>'2021 Events'!$E1056</f>
        <v>0</v>
      </c>
      <c r="V87" s="32">
        <f>'2021 Events'!$E1123</f>
        <v>0</v>
      </c>
      <c r="W87" s="32">
        <f>'2021 Events'!$E1190</f>
        <v>0</v>
      </c>
      <c r="X87" s="32">
        <f>'2021 Events'!$E1257</f>
        <v>0</v>
      </c>
      <c r="Y87" s="32">
        <f>'2021 Events'!$E1324</f>
        <v>0</v>
      </c>
      <c r="Z87" s="32">
        <f>'2021 Events'!$E1391</f>
        <v>0</v>
      </c>
      <c r="AA87" s="32">
        <f>'2021 Events'!$E1458</f>
        <v>0</v>
      </c>
      <c r="AB87" s="32">
        <f>'2021 Events'!$E1525</f>
        <v>0</v>
      </c>
      <c r="AC87" s="38">
        <f>'2021 Events'!$E1592</f>
        <v>0</v>
      </c>
      <c r="AD87" s="38">
        <f>'2021 Events'!$E1659</f>
        <v>0</v>
      </c>
    </row>
    <row r="88" spans="1:30" hidden="1" x14ac:dyDescent="0.2">
      <c r="A88" s="32"/>
      <c r="B88" s="32"/>
      <c r="C88" s="32"/>
      <c r="F88" s="32">
        <f>'2021 Events'!$E51</f>
        <v>0</v>
      </c>
      <c r="G88" s="32">
        <f>'2021 Events'!$E118</f>
        <v>0</v>
      </c>
      <c r="H88" s="32">
        <f>'2021 Events'!$E186</f>
        <v>0</v>
      </c>
      <c r="I88" s="32">
        <f>'2021 Events'!$E253</f>
        <v>0</v>
      </c>
      <c r="J88" s="32">
        <f>'2021 Events'!$E320</f>
        <v>0</v>
      </c>
      <c r="K88" s="32">
        <f>'2021 Events'!$E387</f>
        <v>0</v>
      </c>
      <c r="L88" s="32">
        <f>'2021 Events'!$E454</f>
        <v>0</v>
      </c>
      <c r="M88" s="32">
        <f>'2021 Events'!$E521</f>
        <v>0</v>
      </c>
      <c r="N88" s="32">
        <f>'2021 Events'!$E588</f>
        <v>0</v>
      </c>
      <c r="O88" s="32">
        <f>'2021 Events'!$E655</f>
        <v>0</v>
      </c>
      <c r="P88" s="32">
        <f>'2021 Events'!$E722</f>
        <v>0</v>
      </c>
      <c r="Q88" s="32">
        <f>'2021 Events'!$E789</f>
        <v>0</v>
      </c>
      <c r="R88" s="32">
        <f>'2021 Events'!$E856</f>
        <v>0</v>
      </c>
      <c r="S88" s="32">
        <f>'2021 Events'!$E923</f>
        <v>0</v>
      </c>
      <c r="T88" s="32">
        <f>'2021 Events'!$E990</f>
        <v>0</v>
      </c>
      <c r="U88" s="32">
        <f>'2021 Events'!$E1057</f>
        <v>0</v>
      </c>
      <c r="V88" s="32">
        <f>'2021 Events'!$E1124</f>
        <v>0</v>
      </c>
      <c r="W88" s="32">
        <f>'2021 Events'!$E1191</f>
        <v>0</v>
      </c>
      <c r="X88" s="32">
        <f>'2021 Events'!$E1258</f>
        <v>0</v>
      </c>
      <c r="Y88" s="32">
        <f>'2021 Events'!$E1325</f>
        <v>0</v>
      </c>
      <c r="Z88" s="32">
        <f>'2021 Events'!$E1392</f>
        <v>0</v>
      </c>
      <c r="AA88" s="32">
        <f>'2021 Events'!$E1459</f>
        <v>0</v>
      </c>
      <c r="AB88" s="32">
        <f>'2021 Events'!$E1526</f>
        <v>0</v>
      </c>
      <c r="AC88" s="38">
        <f>'2021 Events'!$E1593</f>
        <v>0</v>
      </c>
      <c r="AD88" s="38">
        <f>'2021 Events'!$E1660</f>
        <v>0</v>
      </c>
    </row>
    <row r="89" spans="1:30" hidden="1" x14ac:dyDescent="0.2">
      <c r="A89" s="32"/>
      <c r="B89" s="32"/>
      <c r="C89" s="32"/>
      <c r="F89" s="32">
        <f>'2021 Events'!$E52</f>
        <v>0</v>
      </c>
      <c r="G89" s="32">
        <f>'2021 Events'!$E119</f>
        <v>0</v>
      </c>
      <c r="H89" s="32">
        <f>'2021 Events'!$E187</f>
        <v>0</v>
      </c>
      <c r="I89" s="32">
        <f>'2021 Events'!$E254</f>
        <v>0</v>
      </c>
      <c r="J89" s="32">
        <f>'2021 Events'!$E321</f>
        <v>0</v>
      </c>
      <c r="K89" s="32">
        <f>'2021 Events'!$E388</f>
        <v>0</v>
      </c>
      <c r="L89" s="32">
        <f>'2021 Events'!$E455</f>
        <v>0</v>
      </c>
      <c r="M89" s="32">
        <f>'2021 Events'!$E522</f>
        <v>0</v>
      </c>
      <c r="N89" s="32">
        <f>'2021 Events'!$E589</f>
        <v>0</v>
      </c>
      <c r="O89" s="32">
        <f>'2021 Events'!$E656</f>
        <v>0</v>
      </c>
      <c r="P89" s="32">
        <f>'2021 Events'!$E723</f>
        <v>0</v>
      </c>
      <c r="Q89" s="32">
        <f>'2021 Events'!$E790</f>
        <v>0</v>
      </c>
      <c r="R89" s="32">
        <f>'2021 Events'!$E857</f>
        <v>0</v>
      </c>
      <c r="S89" s="32">
        <f>'2021 Events'!$E924</f>
        <v>0</v>
      </c>
      <c r="T89" s="32">
        <f>'2021 Events'!$E991</f>
        <v>0</v>
      </c>
      <c r="U89" s="32">
        <f>'2021 Events'!$E1058</f>
        <v>0</v>
      </c>
      <c r="V89" s="32">
        <f>'2021 Events'!$E1125</f>
        <v>0</v>
      </c>
      <c r="W89" s="32">
        <f>'2021 Events'!$E1192</f>
        <v>0</v>
      </c>
      <c r="X89" s="32">
        <f>'2021 Events'!$E1259</f>
        <v>0</v>
      </c>
      <c r="Y89" s="32">
        <f>'2021 Events'!$E1326</f>
        <v>0</v>
      </c>
      <c r="Z89" s="32">
        <f>'2021 Events'!$E1393</f>
        <v>0</v>
      </c>
      <c r="AA89" s="32">
        <f>'2021 Events'!$E1460</f>
        <v>0</v>
      </c>
      <c r="AB89" s="32">
        <f>'2021 Events'!$E1527</f>
        <v>0</v>
      </c>
      <c r="AC89" s="38">
        <f>'2021 Events'!$E1594</f>
        <v>0</v>
      </c>
      <c r="AD89" s="38">
        <f>'2021 Events'!$E1661</f>
        <v>0</v>
      </c>
    </row>
    <row r="90" spans="1:30" hidden="1" x14ac:dyDescent="0.2">
      <c r="A90" s="32"/>
      <c r="B90" s="32"/>
      <c r="C90" s="32"/>
      <c r="F90" s="32">
        <f>'2021 Events'!$E53</f>
        <v>0</v>
      </c>
      <c r="G90" s="32">
        <f>'2021 Events'!$E120</f>
        <v>0</v>
      </c>
      <c r="H90" s="32">
        <f>'2021 Events'!$E188</f>
        <v>0</v>
      </c>
      <c r="I90" s="32">
        <f>'2021 Events'!$E255</f>
        <v>0</v>
      </c>
      <c r="J90" s="32">
        <f>'2021 Events'!$E322</f>
        <v>0</v>
      </c>
      <c r="K90" s="32">
        <f>'2021 Events'!$E389</f>
        <v>0</v>
      </c>
      <c r="L90" s="32">
        <f>'2021 Events'!$E456</f>
        <v>0</v>
      </c>
      <c r="M90" s="32">
        <f>'2021 Events'!$E523</f>
        <v>0</v>
      </c>
      <c r="N90" s="32">
        <f>'2021 Events'!$E590</f>
        <v>0</v>
      </c>
      <c r="O90" s="32">
        <f>'2021 Events'!$E657</f>
        <v>0</v>
      </c>
      <c r="P90" s="32">
        <f>'2021 Events'!$E724</f>
        <v>0</v>
      </c>
      <c r="Q90" s="32">
        <f>'2021 Events'!$E791</f>
        <v>0</v>
      </c>
      <c r="R90" s="32">
        <f>'2021 Events'!$E858</f>
        <v>0</v>
      </c>
      <c r="S90" s="32">
        <f>'2021 Events'!$E925</f>
        <v>0</v>
      </c>
      <c r="T90" s="32">
        <f>'2021 Events'!$E992</f>
        <v>0</v>
      </c>
      <c r="U90" s="32">
        <f>'2021 Events'!$E1059</f>
        <v>0</v>
      </c>
      <c r="V90" s="32">
        <f>'2021 Events'!$E1126</f>
        <v>0</v>
      </c>
      <c r="W90" s="32">
        <f>'2021 Events'!$E1193</f>
        <v>0</v>
      </c>
      <c r="X90" s="32">
        <f>'2021 Events'!$E1260</f>
        <v>0</v>
      </c>
      <c r="Y90" s="32">
        <f>'2021 Events'!$E1327</f>
        <v>0</v>
      </c>
      <c r="Z90" s="32">
        <f>'2021 Events'!$E1394</f>
        <v>0</v>
      </c>
      <c r="AA90" s="32">
        <f>'2021 Events'!$E1461</f>
        <v>0</v>
      </c>
      <c r="AB90" s="32">
        <f>'2021 Events'!$E1528</f>
        <v>0</v>
      </c>
      <c r="AC90" s="38">
        <f>'2021 Events'!$E1595</f>
        <v>0</v>
      </c>
      <c r="AD90" s="38">
        <f>'2021 Events'!$E1662</f>
        <v>0</v>
      </c>
    </row>
    <row r="91" spans="1:30" hidden="1" x14ac:dyDescent="0.2">
      <c r="A91" s="32"/>
      <c r="B91" s="32"/>
      <c r="C91" s="32"/>
      <c r="F91" s="32">
        <f>'2021 Events'!$E54</f>
        <v>0</v>
      </c>
      <c r="G91" s="32">
        <f>'2021 Events'!$E121</f>
        <v>0</v>
      </c>
      <c r="H91" s="32">
        <f>'2021 Events'!$E189</f>
        <v>0</v>
      </c>
      <c r="I91" s="32">
        <f>'2021 Events'!$E256</f>
        <v>0</v>
      </c>
      <c r="J91" s="32">
        <f>'2021 Events'!$E323</f>
        <v>0</v>
      </c>
      <c r="K91" s="32">
        <f>'2021 Events'!$E390</f>
        <v>0</v>
      </c>
      <c r="L91" s="32">
        <f>'2021 Events'!$E457</f>
        <v>0</v>
      </c>
      <c r="M91" s="32">
        <f>'2021 Events'!$E524</f>
        <v>0</v>
      </c>
      <c r="N91" s="32">
        <f>'2021 Events'!$E591</f>
        <v>0</v>
      </c>
      <c r="O91" s="32">
        <f>'2021 Events'!$E658</f>
        <v>0</v>
      </c>
      <c r="P91" s="32">
        <f>'2021 Events'!$E725</f>
        <v>0</v>
      </c>
      <c r="Q91" s="32">
        <f>'2021 Events'!$E792</f>
        <v>0</v>
      </c>
      <c r="R91" s="32">
        <f>'2021 Events'!$E859</f>
        <v>0</v>
      </c>
      <c r="S91" s="32">
        <f>'2021 Events'!$E926</f>
        <v>0</v>
      </c>
      <c r="T91" s="32">
        <f>'2021 Events'!$E993</f>
        <v>0</v>
      </c>
      <c r="U91" s="32">
        <f>'2021 Events'!$E1060</f>
        <v>0</v>
      </c>
      <c r="V91" s="32">
        <f>'2021 Events'!$E1127</f>
        <v>0</v>
      </c>
      <c r="W91" s="32">
        <f>'2021 Events'!$E1194</f>
        <v>0</v>
      </c>
      <c r="X91" s="32">
        <f>'2021 Events'!$E1261</f>
        <v>0</v>
      </c>
      <c r="Y91" s="32">
        <f>'2021 Events'!$E1328</f>
        <v>0</v>
      </c>
      <c r="Z91" s="32">
        <f>'2021 Events'!$E1395</f>
        <v>0</v>
      </c>
      <c r="AA91" s="32">
        <f>'2021 Events'!$E1462</f>
        <v>0</v>
      </c>
      <c r="AB91" s="32">
        <f>'2021 Events'!$E1529</f>
        <v>0</v>
      </c>
      <c r="AC91" s="38">
        <f>'2021 Events'!$E1596</f>
        <v>0</v>
      </c>
      <c r="AD91" s="38">
        <f>'2021 Events'!$E1663</f>
        <v>0</v>
      </c>
    </row>
    <row r="92" spans="1:30" hidden="1" x14ac:dyDescent="0.2">
      <c r="A92" s="32"/>
      <c r="B92" s="32"/>
      <c r="C92" s="32"/>
      <c r="F92" s="32">
        <f>'2021 Events'!$E55</f>
        <v>0</v>
      </c>
      <c r="G92" s="32">
        <f>'2021 Events'!$E122</f>
        <v>0</v>
      </c>
      <c r="H92" s="32">
        <f>'2021 Events'!$E190</f>
        <v>0</v>
      </c>
      <c r="I92" s="32">
        <f>'2021 Events'!$E257</f>
        <v>0</v>
      </c>
      <c r="J92" s="32">
        <f>'2021 Events'!$E324</f>
        <v>0</v>
      </c>
      <c r="K92" s="32">
        <f>'2021 Events'!$E391</f>
        <v>0</v>
      </c>
      <c r="L92" s="32">
        <f>'2021 Events'!$E458</f>
        <v>0</v>
      </c>
      <c r="M92" s="32">
        <f>'2021 Events'!$E525</f>
        <v>0</v>
      </c>
      <c r="N92" s="32">
        <f>'2021 Events'!$E592</f>
        <v>0</v>
      </c>
      <c r="O92" s="32">
        <f>'2021 Events'!$E659</f>
        <v>0</v>
      </c>
      <c r="P92" s="32">
        <f>'2021 Events'!$E726</f>
        <v>0</v>
      </c>
      <c r="Q92" s="32">
        <f>'2021 Events'!$E793</f>
        <v>0</v>
      </c>
      <c r="R92" s="32">
        <f>'2021 Events'!$E860</f>
        <v>0</v>
      </c>
      <c r="S92" s="32">
        <f>'2021 Events'!$E927</f>
        <v>0</v>
      </c>
      <c r="T92" s="32">
        <f>'2021 Events'!$E994</f>
        <v>0</v>
      </c>
      <c r="U92" s="32">
        <f>'2021 Events'!$E1061</f>
        <v>0</v>
      </c>
      <c r="V92" s="32">
        <f>'2021 Events'!$E1128</f>
        <v>0</v>
      </c>
      <c r="W92" s="32">
        <f>'2021 Events'!$E1195</f>
        <v>0</v>
      </c>
      <c r="X92" s="32">
        <f>'2021 Events'!$E1262</f>
        <v>0</v>
      </c>
      <c r="Y92" s="32">
        <f>'2021 Events'!$E1329</f>
        <v>0</v>
      </c>
      <c r="Z92" s="32">
        <f>'2021 Events'!$E1396</f>
        <v>0</v>
      </c>
      <c r="AA92" s="32">
        <f>'2021 Events'!$E1463</f>
        <v>0</v>
      </c>
      <c r="AB92" s="32">
        <f>'2021 Events'!$E1530</f>
        <v>0</v>
      </c>
      <c r="AC92" s="38">
        <f>'2021 Events'!$E1597</f>
        <v>0</v>
      </c>
      <c r="AD92" s="38">
        <f>'2021 Events'!$E1664</f>
        <v>0</v>
      </c>
    </row>
    <row r="93" spans="1:30" hidden="1" x14ac:dyDescent="0.2">
      <c r="A93" s="32"/>
      <c r="B93" s="32"/>
      <c r="C93" s="32"/>
      <c r="F93" s="32">
        <f>'2021 Events'!$E56</f>
        <v>0</v>
      </c>
      <c r="G93" s="32">
        <f>'2021 Events'!$E123</f>
        <v>0</v>
      </c>
      <c r="H93" s="32">
        <f>'2021 Events'!$E191</f>
        <v>0</v>
      </c>
      <c r="I93" s="32">
        <f>'2021 Events'!$E258</f>
        <v>0</v>
      </c>
      <c r="J93" s="32">
        <f>'2021 Events'!$E325</f>
        <v>0</v>
      </c>
      <c r="K93" s="32">
        <f>'2021 Events'!$E392</f>
        <v>0</v>
      </c>
      <c r="L93" s="32">
        <f>'2021 Events'!$E459</f>
        <v>0</v>
      </c>
      <c r="M93" s="32">
        <f>'2021 Events'!$E526</f>
        <v>0</v>
      </c>
      <c r="N93" s="32">
        <f>'2021 Events'!$E593</f>
        <v>0</v>
      </c>
      <c r="O93" s="32">
        <f>'2021 Events'!$E660</f>
        <v>0</v>
      </c>
      <c r="P93" s="32">
        <f>'2021 Events'!$E727</f>
        <v>0</v>
      </c>
      <c r="Q93" s="32">
        <f>'2021 Events'!$E794</f>
        <v>0</v>
      </c>
      <c r="R93" s="32">
        <f>'2021 Events'!$E861</f>
        <v>0</v>
      </c>
      <c r="S93" s="32">
        <f>'2021 Events'!$E928</f>
        <v>0</v>
      </c>
      <c r="T93" s="32">
        <f>'2021 Events'!$E995</f>
        <v>0</v>
      </c>
      <c r="U93" s="32">
        <f>'2021 Events'!$E1062</f>
        <v>0</v>
      </c>
      <c r="V93" s="32">
        <f>'2021 Events'!$E1129</f>
        <v>0</v>
      </c>
      <c r="W93" s="32">
        <f>'2021 Events'!$E1196</f>
        <v>0</v>
      </c>
      <c r="X93" s="32">
        <f>'2021 Events'!$E1263</f>
        <v>0</v>
      </c>
      <c r="Y93" s="32">
        <f>'2021 Events'!$E1330</f>
        <v>0</v>
      </c>
      <c r="Z93" s="32">
        <f>'2021 Events'!$E1397</f>
        <v>0</v>
      </c>
      <c r="AA93" s="32">
        <f>'2021 Events'!$E1464</f>
        <v>0</v>
      </c>
      <c r="AB93" s="32">
        <f>'2021 Events'!$E1531</f>
        <v>0</v>
      </c>
      <c r="AC93" s="38">
        <f>'2021 Events'!$E1598</f>
        <v>0</v>
      </c>
      <c r="AD93" s="38">
        <f>'2021 Events'!$E1665</f>
        <v>0</v>
      </c>
    </row>
    <row r="94" spans="1:30" hidden="1" x14ac:dyDescent="0.2">
      <c r="A94" s="32"/>
      <c r="B94" s="32"/>
      <c r="C94" s="32"/>
      <c r="F94" s="32">
        <f>'2021 Events'!$E57</f>
        <v>0</v>
      </c>
      <c r="G94" s="32">
        <f>'2021 Events'!$E125</f>
        <v>0</v>
      </c>
      <c r="H94" s="32">
        <f>'2021 Events'!$E192</f>
        <v>0</v>
      </c>
      <c r="I94" s="32">
        <f>'2021 Events'!$E259</f>
        <v>0</v>
      </c>
      <c r="J94" s="32">
        <f>'2021 Events'!$E326</f>
        <v>0</v>
      </c>
      <c r="K94" s="32">
        <f>'2021 Events'!$E393</f>
        <v>0</v>
      </c>
      <c r="L94" s="32">
        <f>'2021 Events'!$E460</f>
        <v>0</v>
      </c>
      <c r="M94" s="32">
        <f>'2021 Events'!$E527</f>
        <v>0</v>
      </c>
      <c r="N94" s="32">
        <f>'2021 Events'!$E594</f>
        <v>0</v>
      </c>
      <c r="O94" s="32">
        <f>'2021 Events'!$E661</f>
        <v>0</v>
      </c>
      <c r="P94" s="32">
        <f>'2021 Events'!$E728</f>
        <v>0</v>
      </c>
      <c r="Q94" s="32">
        <f>'2021 Events'!$E795</f>
        <v>0</v>
      </c>
      <c r="R94" s="32">
        <f>'2021 Events'!$E862</f>
        <v>0</v>
      </c>
      <c r="S94" s="32">
        <f>'2021 Events'!$E929</f>
        <v>0</v>
      </c>
      <c r="T94" s="32">
        <f>'2021 Events'!$E996</f>
        <v>0</v>
      </c>
      <c r="U94" s="32">
        <f>'2021 Events'!$E1063</f>
        <v>0</v>
      </c>
      <c r="V94" s="32">
        <f>'2021 Events'!$E1130</f>
        <v>0</v>
      </c>
      <c r="W94" s="32">
        <f>'2021 Events'!$E1197</f>
        <v>0</v>
      </c>
      <c r="X94" s="32">
        <f>'2021 Events'!$E1264</f>
        <v>0</v>
      </c>
      <c r="Y94" s="32">
        <f>'2021 Events'!$E1331</f>
        <v>0</v>
      </c>
      <c r="Z94" s="32">
        <f>'2021 Events'!$E1398</f>
        <v>0</v>
      </c>
      <c r="AA94" s="32">
        <f>'2021 Events'!$E1465</f>
        <v>0</v>
      </c>
      <c r="AB94" s="32">
        <f>'2021 Events'!$E1532</f>
        <v>0</v>
      </c>
      <c r="AC94" s="38">
        <f>'2021 Events'!$E1599</f>
        <v>0</v>
      </c>
      <c r="AD94" s="38">
        <f>'2021 Events'!$E1666</f>
        <v>0</v>
      </c>
    </row>
    <row r="95" spans="1:30" hidden="1" x14ac:dyDescent="0.2">
      <c r="A95" s="32"/>
      <c r="B95" s="32"/>
      <c r="C95" s="32"/>
      <c r="F95" s="32">
        <f>'2021 Events'!$E58</f>
        <v>0</v>
      </c>
      <c r="G95" s="32">
        <f>'2021 Events'!$E126</f>
        <v>0</v>
      </c>
      <c r="H95" s="32">
        <f>'2021 Events'!$E193</f>
        <v>0</v>
      </c>
      <c r="I95" s="32">
        <f>'2021 Events'!$E260</f>
        <v>0</v>
      </c>
      <c r="J95" s="32">
        <f>'2021 Events'!$E327</f>
        <v>0</v>
      </c>
      <c r="K95" s="32">
        <f>'2021 Events'!$E394</f>
        <v>0</v>
      </c>
      <c r="L95" s="32">
        <f>'2021 Events'!$E461</f>
        <v>0</v>
      </c>
      <c r="M95" s="32">
        <f>'2021 Events'!$E528</f>
        <v>0</v>
      </c>
      <c r="N95" s="32">
        <f>'2021 Events'!$E595</f>
        <v>0</v>
      </c>
      <c r="O95" s="32">
        <f>'2021 Events'!$E662</f>
        <v>0</v>
      </c>
      <c r="P95" s="32">
        <f>'2021 Events'!$E729</f>
        <v>0</v>
      </c>
      <c r="Q95" s="32">
        <f>'2021 Events'!$E796</f>
        <v>0</v>
      </c>
      <c r="R95" s="32">
        <f>'2021 Events'!$E863</f>
        <v>0</v>
      </c>
      <c r="S95" s="32">
        <f>'2021 Events'!$E930</f>
        <v>0</v>
      </c>
      <c r="T95" s="32">
        <f>'2021 Events'!$E997</f>
        <v>0</v>
      </c>
      <c r="U95" s="32">
        <f>'2021 Events'!$E1064</f>
        <v>0</v>
      </c>
      <c r="V95" s="32">
        <f>'2021 Events'!$E1131</f>
        <v>0</v>
      </c>
      <c r="W95" s="32">
        <f>'2021 Events'!$E1198</f>
        <v>0</v>
      </c>
      <c r="X95" s="32">
        <f>'2021 Events'!$E1265</f>
        <v>0</v>
      </c>
      <c r="Y95" s="32">
        <f>'2021 Events'!$E1332</f>
        <v>0</v>
      </c>
      <c r="Z95" s="32">
        <f>'2021 Events'!$E1399</f>
        <v>0</v>
      </c>
      <c r="AA95" s="32">
        <f>'2021 Events'!$E1466</f>
        <v>0</v>
      </c>
      <c r="AB95" s="32">
        <f>'2021 Events'!$E1533</f>
        <v>0</v>
      </c>
      <c r="AC95" s="38">
        <f>'2021 Events'!$E1600</f>
        <v>0</v>
      </c>
      <c r="AD95" s="38">
        <f>'2021 Events'!$E1667</f>
        <v>0</v>
      </c>
    </row>
    <row r="96" spans="1:30" hidden="1" x14ac:dyDescent="0.2">
      <c r="A96" s="32"/>
      <c r="B96" s="32"/>
      <c r="C96" s="32"/>
      <c r="F96" s="32">
        <f>'2021 Events'!$E59</f>
        <v>0</v>
      </c>
      <c r="G96" s="32">
        <f>'2021 Events'!$E127</f>
        <v>0</v>
      </c>
      <c r="H96" s="32">
        <f>'2021 Events'!$E194</f>
        <v>0</v>
      </c>
      <c r="I96" s="32">
        <f>'2021 Events'!$E261</f>
        <v>0</v>
      </c>
      <c r="J96" s="32">
        <f>'2021 Events'!$E328</f>
        <v>0</v>
      </c>
      <c r="K96" s="32">
        <f>'2021 Events'!$E395</f>
        <v>0</v>
      </c>
      <c r="L96" s="32">
        <f>'2021 Events'!$E462</f>
        <v>0</v>
      </c>
      <c r="M96" s="32">
        <f>'2021 Events'!$E529</f>
        <v>0</v>
      </c>
      <c r="N96" s="32">
        <f>'2021 Events'!$E596</f>
        <v>0</v>
      </c>
      <c r="O96" s="32">
        <f>'2021 Events'!$E663</f>
        <v>0</v>
      </c>
      <c r="P96" s="32">
        <f>'2021 Events'!$E730</f>
        <v>0</v>
      </c>
      <c r="Q96" s="32">
        <f>'2021 Events'!$E797</f>
        <v>0</v>
      </c>
      <c r="R96" s="32">
        <f>'2021 Events'!$E864</f>
        <v>0</v>
      </c>
      <c r="S96" s="32">
        <f>'2021 Events'!$E931</f>
        <v>0</v>
      </c>
      <c r="T96" s="32">
        <f>'2021 Events'!$E998</f>
        <v>0</v>
      </c>
      <c r="U96" s="32">
        <f>'2021 Events'!$E1065</f>
        <v>0</v>
      </c>
      <c r="V96" s="32">
        <f>'2021 Events'!$E1132</f>
        <v>0</v>
      </c>
      <c r="W96" s="32">
        <f>'2021 Events'!$E1199</f>
        <v>0</v>
      </c>
      <c r="X96" s="32">
        <f>'2021 Events'!$E1266</f>
        <v>0</v>
      </c>
      <c r="Y96" s="32">
        <f>'2021 Events'!$E1333</f>
        <v>0</v>
      </c>
      <c r="Z96" s="32">
        <f>'2021 Events'!$E1400</f>
        <v>0</v>
      </c>
      <c r="AA96" s="32">
        <f>'2021 Events'!$E1467</f>
        <v>0</v>
      </c>
      <c r="AB96" s="32">
        <f>'2021 Events'!$E1534</f>
        <v>0</v>
      </c>
      <c r="AC96" s="38">
        <f>'2021 Events'!$E1601</f>
        <v>0</v>
      </c>
      <c r="AD96" s="38">
        <f>'2021 Events'!$E1668</f>
        <v>0</v>
      </c>
    </row>
    <row r="97" spans="1:30" hidden="1" x14ac:dyDescent="0.2">
      <c r="A97" s="32"/>
      <c r="B97" s="32"/>
      <c r="C97" s="32"/>
      <c r="F97" s="32">
        <f>'2021 Events'!$E60</f>
        <v>0</v>
      </c>
      <c r="G97" s="32">
        <f>'2021 Events'!$E128</f>
        <v>0</v>
      </c>
      <c r="H97" s="32">
        <f>'2021 Events'!$E195</f>
        <v>0</v>
      </c>
      <c r="I97" s="32">
        <f>'2021 Events'!$E262</f>
        <v>0</v>
      </c>
      <c r="J97" s="32">
        <f>'2021 Events'!$E329</f>
        <v>0</v>
      </c>
      <c r="K97" s="32">
        <f>'2021 Events'!$E396</f>
        <v>0</v>
      </c>
      <c r="L97" s="32">
        <f>'2021 Events'!$E463</f>
        <v>0</v>
      </c>
      <c r="M97" s="32">
        <f>'2021 Events'!$E530</f>
        <v>0</v>
      </c>
      <c r="N97" s="32">
        <f>'2021 Events'!$E597</f>
        <v>0</v>
      </c>
      <c r="O97" s="32">
        <f>'2021 Events'!$E664</f>
        <v>0</v>
      </c>
      <c r="P97" s="32">
        <f>'2021 Events'!$E731</f>
        <v>0</v>
      </c>
      <c r="Q97" s="32">
        <f>'2021 Events'!$E798</f>
        <v>0</v>
      </c>
      <c r="R97" s="32">
        <f>'2021 Events'!$E865</f>
        <v>0</v>
      </c>
      <c r="S97" s="32">
        <f>'2021 Events'!$E932</f>
        <v>0</v>
      </c>
      <c r="T97" s="32">
        <f>'2021 Events'!$E999</f>
        <v>0</v>
      </c>
      <c r="U97" s="32">
        <f>'2021 Events'!$E1066</f>
        <v>0</v>
      </c>
      <c r="V97" s="32">
        <f>'2021 Events'!$E1133</f>
        <v>0</v>
      </c>
      <c r="W97" s="32">
        <f>'2021 Events'!$E1200</f>
        <v>0</v>
      </c>
      <c r="X97" s="32">
        <f>'2021 Events'!$E1267</f>
        <v>0</v>
      </c>
      <c r="Y97" s="32">
        <f>'2021 Events'!$E1334</f>
        <v>0</v>
      </c>
      <c r="Z97" s="32">
        <f>'2021 Events'!$E1401</f>
        <v>0</v>
      </c>
      <c r="AA97" s="32">
        <f>'2021 Events'!$E1468</f>
        <v>0</v>
      </c>
      <c r="AB97" s="32">
        <f>'2021 Events'!$E1535</f>
        <v>0</v>
      </c>
      <c r="AC97" s="38">
        <f>'2021 Events'!$E1602</f>
        <v>0</v>
      </c>
      <c r="AD97" s="38">
        <f>'2021 Events'!$E1669</f>
        <v>0</v>
      </c>
    </row>
    <row r="98" spans="1:30" hidden="1" x14ac:dyDescent="0.2">
      <c r="A98" s="32"/>
      <c r="B98" s="32"/>
      <c r="C98" s="32"/>
      <c r="F98" s="32">
        <f>'2021 Events'!$E61</f>
        <v>0</v>
      </c>
      <c r="G98" s="32">
        <f>'2021 Events'!$E129</f>
        <v>0</v>
      </c>
      <c r="H98" s="32">
        <f>'2021 Events'!$E196</f>
        <v>0</v>
      </c>
      <c r="I98" s="32">
        <f>'2021 Events'!$E263</f>
        <v>0</v>
      </c>
      <c r="J98" s="32">
        <f>'2021 Events'!$E330</f>
        <v>0</v>
      </c>
      <c r="K98" s="32">
        <f>'2021 Events'!$E397</f>
        <v>0</v>
      </c>
      <c r="L98" s="32">
        <f>'2021 Events'!$E464</f>
        <v>0</v>
      </c>
      <c r="M98" s="32">
        <f>'2021 Events'!$E531</f>
        <v>0</v>
      </c>
      <c r="N98" s="32">
        <f>'2021 Events'!$E598</f>
        <v>0</v>
      </c>
      <c r="O98" s="32">
        <f>'2021 Events'!$E665</f>
        <v>0</v>
      </c>
      <c r="P98" s="32">
        <f>'2021 Events'!$E732</f>
        <v>0</v>
      </c>
      <c r="Q98" s="32">
        <f>'2021 Events'!$E799</f>
        <v>0</v>
      </c>
      <c r="R98" s="32">
        <f>'2021 Events'!$E866</f>
        <v>0</v>
      </c>
      <c r="S98" s="32">
        <f>'2021 Events'!$E933</f>
        <v>0</v>
      </c>
      <c r="T98" s="32">
        <f>'2021 Events'!$E1000</f>
        <v>0</v>
      </c>
      <c r="U98" s="32">
        <f>'2021 Events'!$E1067</f>
        <v>0</v>
      </c>
      <c r="V98" s="32">
        <f>'2021 Events'!$E1134</f>
        <v>0</v>
      </c>
      <c r="W98" s="32">
        <f>'2021 Events'!$E1201</f>
        <v>0</v>
      </c>
      <c r="X98" s="32">
        <f>'2021 Events'!$E1268</f>
        <v>0</v>
      </c>
      <c r="Y98" s="32">
        <f>'2021 Events'!$E1335</f>
        <v>0</v>
      </c>
      <c r="Z98" s="32">
        <f>'2021 Events'!$E1402</f>
        <v>0</v>
      </c>
      <c r="AA98" s="32">
        <f>'2021 Events'!$E1469</f>
        <v>0</v>
      </c>
      <c r="AB98" s="32">
        <f>'2021 Events'!$E1536</f>
        <v>0</v>
      </c>
      <c r="AC98" s="38">
        <f>'2021 Events'!$E1603</f>
        <v>0</v>
      </c>
      <c r="AD98" s="38">
        <f>'2021 Events'!$E1670</f>
        <v>0</v>
      </c>
    </row>
    <row r="99" spans="1:30" hidden="1" x14ac:dyDescent="0.2">
      <c r="A99" s="32"/>
      <c r="B99" s="32"/>
      <c r="C99" s="32"/>
      <c r="F99" s="32">
        <f>'2021 Events'!$E62</f>
        <v>0</v>
      </c>
      <c r="G99" s="32">
        <f>'2021 Events'!$E130</f>
        <v>0</v>
      </c>
      <c r="H99" s="32">
        <f>'2021 Events'!$E197</f>
        <v>0</v>
      </c>
      <c r="I99" s="32">
        <f>'2021 Events'!$E264</f>
        <v>0</v>
      </c>
      <c r="J99" s="32">
        <f>'2021 Events'!$E331</f>
        <v>0</v>
      </c>
      <c r="K99" s="32">
        <f>'2021 Events'!$E398</f>
        <v>0</v>
      </c>
      <c r="L99" s="32">
        <f>'2021 Events'!$E465</f>
        <v>0</v>
      </c>
      <c r="M99" s="32">
        <f>'2021 Events'!$E532</f>
        <v>0</v>
      </c>
      <c r="N99" s="32">
        <f>'2021 Events'!$E599</f>
        <v>0</v>
      </c>
      <c r="O99" s="32">
        <f>'2021 Events'!$E666</f>
        <v>0</v>
      </c>
      <c r="P99" s="32">
        <f>'2021 Events'!$E733</f>
        <v>0</v>
      </c>
      <c r="Q99" s="32">
        <f>'2021 Events'!$E800</f>
        <v>0</v>
      </c>
      <c r="R99" s="32">
        <f>'2021 Events'!$E867</f>
        <v>0</v>
      </c>
      <c r="S99" s="32">
        <f>'2021 Events'!$E934</f>
        <v>0</v>
      </c>
      <c r="T99" s="32">
        <f>'2021 Events'!$E1001</f>
        <v>0</v>
      </c>
      <c r="U99" s="32">
        <f>'2021 Events'!$E1068</f>
        <v>0</v>
      </c>
      <c r="V99" s="32">
        <f>'2021 Events'!$E1135</f>
        <v>0</v>
      </c>
      <c r="W99" s="32">
        <f>'2021 Events'!$E1202</f>
        <v>0</v>
      </c>
      <c r="X99" s="32">
        <f>'2021 Events'!$E1269</f>
        <v>0</v>
      </c>
      <c r="Y99" s="32">
        <f>'2021 Events'!$E1336</f>
        <v>0</v>
      </c>
      <c r="Z99" s="32">
        <f>'2021 Events'!$E1403</f>
        <v>0</v>
      </c>
      <c r="AA99" s="32">
        <f>'2021 Events'!$E1470</f>
        <v>0</v>
      </c>
      <c r="AB99" s="32">
        <f>'2021 Events'!$E1537</f>
        <v>0</v>
      </c>
      <c r="AC99" s="38">
        <f>'2021 Events'!$E1604</f>
        <v>0</v>
      </c>
      <c r="AD99" s="38">
        <f>'2021 Events'!$E1671</f>
        <v>0</v>
      </c>
    </row>
    <row r="100" spans="1:30" hidden="1" x14ac:dyDescent="0.2">
      <c r="A100" s="32"/>
      <c r="B100" s="32"/>
      <c r="C100" s="32"/>
      <c r="F100" s="32">
        <f>'2021 Events'!$E63</f>
        <v>0</v>
      </c>
      <c r="G100" s="32">
        <f>'2021 Events'!$E131</f>
        <v>0</v>
      </c>
      <c r="H100" s="32">
        <f>'2021 Events'!$E198</f>
        <v>0</v>
      </c>
      <c r="I100" s="32">
        <f>'2021 Events'!$E265</f>
        <v>0</v>
      </c>
      <c r="J100" s="32">
        <f>'2021 Events'!$E332</f>
        <v>0</v>
      </c>
      <c r="K100" s="32">
        <f>'2021 Events'!$E399</f>
        <v>0</v>
      </c>
      <c r="L100" s="32">
        <f>'2021 Events'!$E466</f>
        <v>0</v>
      </c>
      <c r="M100" s="32">
        <f>'2021 Events'!$E533</f>
        <v>0</v>
      </c>
      <c r="N100" s="32">
        <f>'2021 Events'!$E600</f>
        <v>0</v>
      </c>
      <c r="O100" s="32">
        <f>'2021 Events'!$E667</f>
        <v>0</v>
      </c>
      <c r="P100" s="32">
        <f>'2021 Events'!$E734</f>
        <v>0</v>
      </c>
      <c r="Q100" s="32">
        <f>'2021 Events'!$E801</f>
        <v>0</v>
      </c>
      <c r="R100" s="32">
        <f>'2021 Events'!$E868</f>
        <v>0</v>
      </c>
      <c r="S100" s="32">
        <f>'2021 Events'!$E935</f>
        <v>0</v>
      </c>
      <c r="T100" s="32">
        <f>'2021 Events'!$E1002</f>
        <v>0</v>
      </c>
      <c r="U100" s="32">
        <f>'2021 Events'!$E1069</f>
        <v>0</v>
      </c>
      <c r="V100" s="32">
        <f>'2021 Events'!$E1136</f>
        <v>0</v>
      </c>
      <c r="W100" s="32">
        <f>'2021 Events'!$E1203</f>
        <v>0</v>
      </c>
      <c r="X100" s="32">
        <f>'2021 Events'!$E1270</f>
        <v>0</v>
      </c>
      <c r="Y100" s="32">
        <f>'2021 Events'!$E1337</f>
        <v>0</v>
      </c>
      <c r="Z100" s="32">
        <f>'2021 Events'!$E1404</f>
        <v>0</v>
      </c>
      <c r="AA100" s="32">
        <f>'2021 Events'!$E1471</f>
        <v>0</v>
      </c>
      <c r="AB100" s="32">
        <f>'2021 Events'!$E1538</f>
        <v>0</v>
      </c>
      <c r="AC100" s="38">
        <f>'2021 Events'!$E1605</f>
        <v>0</v>
      </c>
      <c r="AD100" s="38">
        <f>'2021 Events'!$E1672</f>
        <v>0</v>
      </c>
    </row>
    <row r="101" spans="1:30" hidden="1" x14ac:dyDescent="0.2">
      <c r="A101" s="32"/>
      <c r="B101" s="32"/>
      <c r="C101" s="32"/>
      <c r="F101" s="32">
        <f>'2021 Events'!$E64</f>
        <v>0</v>
      </c>
      <c r="G101" s="32">
        <f>'2021 Events'!$E132</f>
        <v>0</v>
      </c>
      <c r="H101" s="32">
        <f>'2021 Events'!$E199</f>
        <v>0</v>
      </c>
      <c r="I101" s="32">
        <f>'2021 Events'!$E266</f>
        <v>0</v>
      </c>
      <c r="J101" s="32">
        <f>'2021 Events'!$E333</f>
        <v>0</v>
      </c>
      <c r="K101" s="32">
        <f>'2021 Events'!$E400</f>
        <v>0</v>
      </c>
      <c r="L101" s="32">
        <f>'2021 Events'!$E467</f>
        <v>0</v>
      </c>
      <c r="M101" s="32">
        <f>'2021 Events'!$E534</f>
        <v>0</v>
      </c>
      <c r="N101" s="32">
        <f>'2021 Events'!$E601</f>
        <v>0</v>
      </c>
      <c r="O101" s="32">
        <f>'2021 Events'!$E668</f>
        <v>0</v>
      </c>
      <c r="P101" s="32">
        <f>'2021 Events'!$E735</f>
        <v>0</v>
      </c>
      <c r="Q101" s="32">
        <f>'2021 Events'!$E802</f>
        <v>0</v>
      </c>
      <c r="R101" s="32">
        <f>'2021 Events'!$E869</f>
        <v>0</v>
      </c>
      <c r="S101" s="32">
        <f>'2021 Events'!$E936</f>
        <v>0</v>
      </c>
      <c r="T101" s="32">
        <f>'2021 Events'!$E1003</f>
        <v>0</v>
      </c>
      <c r="U101" s="32">
        <f>'2021 Events'!$E1070</f>
        <v>0</v>
      </c>
      <c r="V101" s="32">
        <f>'2021 Events'!$E1137</f>
        <v>0</v>
      </c>
      <c r="W101" s="32">
        <f>'2021 Events'!$E1204</f>
        <v>0</v>
      </c>
      <c r="X101" s="32">
        <f>'2021 Events'!$E1271</f>
        <v>0</v>
      </c>
      <c r="Y101" s="32">
        <f>'2021 Events'!$E1338</f>
        <v>0</v>
      </c>
      <c r="Z101" s="32">
        <f>'2021 Events'!$E1405</f>
        <v>0</v>
      </c>
      <c r="AA101" s="32">
        <f>'2021 Events'!$E1472</f>
        <v>0</v>
      </c>
      <c r="AB101" s="32">
        <f>'2021 Events'!$E1539</f>
        <v>0</v>
      </c>
      <c r="AC101" s="38">
        <f>'2021 Events'!$E1606</f>
        <v>0</v>
      </c>
      <c r="AD101" s="38">
        <f>'2021 Events'!$E1673</f>
        <v>0</v>
      </c>
    </row>
    <row r="102" spans="1:30" hidden="1" x14ac:dyDescent="0.2">
      <c r="A102" s="32"/>
      <c r="B102" s="32"/>
      <c r="C102" s="32"/>
      <c r="F102" s="32">
        <f>'2021 Events'!$E65</f>
        <v>0</v>
      </c>
      <c r="G102" s="32">
        <f>'2021 Events'!$E133</f>
        <v>0</v>
      </c>
      <c r="H102" s="32">
        <f>'2021 Events'!$E200</f>
        <v>0</v>
      </c>
      <c r="I102" s="32">
        <f>'2021 Events'!$E267</f>
        <v>0</v>
      </c>
      <c r="J102" s="32">
        <f>'2021 Events'!$E334</f>
        <v>0</v>
      </c>
      <c r="K102" s="32">
        <f>'2021 Events'!$E401</f>
        <v>0</v>
      </c>
      <c r="L102" s="32">
        <f>'2021 Events'!$E468</f>
        <v>0</v>
      </c>
      <c r="M102" s="32">
        <f>'2021 Events'!$E535</f>
        <v>0</v>
      </c>
      <c r="N102" s="32">
        <f>'2021 Events'!$E602</f>
        <v>0</v>
      </c>
      <c r="O102" s="32">
        <f>'2021 Events'!$E669</f>
        <v>0</v>
      </c>
      <c r="P102" s="32">
        <f>'2021 Events'!$E736</f>
        <v>0</v>
      </c>
      <c r="Q102" s="32">
        <f>'2021 Events'!$E803</f>
        <v>0</v>
      </c>
      <c r="R102" s="32">
        <f>'2021 Events'!$E870</f>
        <v>0</v>
      </c>
      <c r="S102" s="32">
        <f>'2021 Events'!$E937</f>
        <v>0</v>
      </c>
      <c r="T102" s="32">
        <f>'2021 Events'!$E1004</f>
        <v>0</v>
      </c>
      <c r="U102" s="32">
        <f>'2021 Events'!$E1071</f>
        <v>0</v>
      </c>
      <c r="V102" s="32">
        <f>'2021 Events'!$E1138</f>
        <v>0</v>
      </c>
      <c r="W102" s="32">
        <f>'2021 Events'!$E1205</f>
        <v>0</v>
      </c>
      <c r="X102" s="32">
        <f>'2021 Events'!$E1272</f>
        <v>0</v>
      </c>
      <c r="Y102" s="32">
        <f>'2021 Events'!$E1339</f>
        <v>0</v>
      </c>
      <c r="Z102" s="32">
        <f>'2021 Events'!$E1406</f>
        <v>0</v>
      </c>
      <c r="AA102" s="32">
        <f>'2021 Events'!$E1473</f>
        <v>0</v>
      </c>
      <c r="AB102" s="32">
        <f>'2021 Events'!$E1540</f>
        <v>0</v>
      </c>
      <c r="AC102" s="38">
        <f>'2021 Events'!$E1607</f>
        <v>0</v>
      </c>
      <c r="AD102" s="38">
        <f>'2021 Events'!$E1674</f>
        <v>0</v>
      </c>
    </row>
    <row r="103" spans="1:30" hidden="1" x14ac:dyDescent="0.2">
      <c r="A103" s="32"/>
      <c r="B103" s="32"/>
      <c r="C103" s="32"/>
      <c r="F103" s="32">
        <f>'2021 Events'!$E66</f>
        <v>0</v>
      </c>
      <c r="G103" s="32">
        <f>'2021 Events'!$E134</f>
        <v>0</v>
      </c>
      <c r="H103" s="32">
        <f>'2021 Events'!$E201</f>
        <v>0</v>
      </c>
      <c r="I103" s="32">
        <f>'2021 Events'!$E268</f>
        <v>0</v>
      </c>
      <c r="J103" s="32">
        <f>'2021 Events'!$E335</f>
        <v>0</v>
      </c>
      <c r="K103" s="32">
        <f>'2021 Events'!$E402</f>
        <v>0</v>
      </c>
      <c r="L103" s="32">
        <f>'2021 Events'!$E469</f>
        <v>0</v>
      </c>
      <c r="M103" s="32">
        <f>'2021 Events'!$E536</f>
        <v>0</v>
      </c>
      <c r="N103" s="32">
        <f>'2021 Events'!$E603</f>
        <v>0</v>
      </c>
      <c r="O103" s="32">
        <f>'2021 Events'!$E670</f>
        <v>0</v>
      </c>
      <c r="P103" s="32">
        <f>'2021 Events'!$E737</f>
        <v>0</v>
      </c>
      <c r="Q103" s="32">
        <f>'2021 Events'!$E804</f>
        <v>0</v>
      </c>
      <c r="R103" s="32">
        <f>'2021 Events'!$E871</f>
        <v>0</v>
      </c>
      <c r="S103" s="32">
        <f>'2021 Events'!$E938</f>
        <v>0</v>
      </c>
      <c r="T103" s="32">
        <f>'2021 Events'!$E1005</f>
        <v>0</v>
      </c>
      <c r="U103" s="32">
        <f>'2021 Events'!$E1072</f>
        <v>0</v>
      </c>
      <c r="V103" s="32">
        <f>'2021 Events'!$E1139</f>
        <v>0</v>
      </c>
      <c r="W103" s="32">
        <f>'2021 Events'!$E1206</f>
        <v>0</v>
      </c>
      <c r="X103" s="32">
        <f>'2021 Events'!$E1273</f>
        <v>0</v>
      </c>
      <c r="Y103" s="32">
        <f>'2021 Events'!$E1340</f>
        <v>0</v>
      </c>
      <c r="Z103" s="32">
        <f>'2021 Events'!$E1407</f>
        <v>0</v>
      </c>
      <c r="AA103" s="32">
        <f>'2021 Events'!$E1474</f>
        <v>0</v>
      </c>
      <c r="AB103" s="32">
        <f>'2021 Events'!$E1541</f>
        <v>0</v>
      </c>
      <c r="AC103" s="38">
        <f>'2021 Events'!$E1608</f>
        <v>0</v>
      </c>
      <c r="AD103" s="38">
        <f>'2021 Events'!$E1675</f>
        <v>0</v>
      </c>
    </row>
    <row r="104" spans="1:30" hidden="1" x14ac:dyDescent="0.2">
      <c r="A104" s="32"/>
      <c r="B104" s="32"/>
      <c r="C104" s="32"/>
      <c r="F104" s="32">
        <f>'2021 Events'!$E67</f>
        <v>0</v>
      </c>
      <c r="G104" s="32">
        <f>'2021 Events'!$E135</f>
        <v>0</v>
      </c>
      <c r="H104" s="32">
        <f>'2021 Events'!$E202</f>
        <v>0</v>
      </c>
      <c r="I104" s="32">
        <f>'2021 Events'!$E269</f>
        <v>0</v>
      </c>
      <c r="J104" s="32">
        <f>'2021 Events'!$E336</f>
        <v>0</v>
      </c>
      <c r="K104" s="32">
        <f>'2021 Events'!$E403</f>
        <v>0</v>
      </c>
      <c r="L104" s="32">
        <f>'2021 Events'!$E470</f>
        <v>0</v>
      </c>
      <c r="M104" s="32">
        <f>'2021 Events'!$E537</f>
        <v>0</v>
      </c>
      <c r="N104" s="32">
        <f>'2021 Events'!$E604</f>
        <v>0</v>
      </c>
      <c r="O104" s="32">
        <f>'2021 Events'!$E671</f>
        <v>0</v>
      </c>
      <c r="P104" s="32">
        <f>'2021 Events'!$E738</f>
        <v>0</v>
      </c>
      <c r="Q104" s="32">
        <f>'2021 Events'!$E805</f>
        <v>0</v>
      </c>
      <c r="R104" s="32">
        <f>'2021 Events'!$E872</f>
        <v>0</v>
      </c>
      <c r="S104" s="32">
        <f>'2021 Events'!$E939</f>
        <v>0</v>
      </c>
      <c r="T104" s="32">
        <f>'2021 Events'!$E1006</f>
        <v>0</v>
      </c>
      <c r="U104" s="32">
        <f>'2021 Events'!$E1073</f>
        <v>0</v>
      </c>
      <c r="V104" s="32">
        <f>'2021 Events'!$E1140</f>
        <v>0</v>
      </c>
      <c r="W104" s="32">
        <f>'2021 Events'!$E1207</f>
        <v>0</v>
      </c>
      <c r="X104" s="32">
        <f>'2021 Events'!$E1274</f>
        <v>0</v>
      </c>
      <c r="Y104" s="32">
        <f>'2021 Events'!$E1341</f>
        <v>0</v>
      </c>
      <c r="Z104" s="32">
        <f>'2021 Events'!$E1408</f>
        <v>0</v>
      </c>
      <c r="AA104" s="32">
        <f>'2021 Events'!$E1475</f>
        <v>0</v>
      </c>
      <c r="AB104" s="32">
        <f>'2021 Events'!$E1542</f>
        <v>0</v>
      </c>
      <c r="AC104" s="38">
        <f>'2021 Events'!$E1609</f>
        <v>0</v>
      </c>
      <c r="AD104" s="38">
        <f>'2021 Events'!$E1676</f>
        <v>0</v>
      </c>
    </row>
    <row r="105" spans="1:30" hidden="1" x14ac:dyDescent="0.2">
      <c r="A105" s="32"/>
      <c r="B105" s="32"/>
      <c r="C105" s="32"/>
      <c r="F105" s="32">
        <f>'2021 Events'!$E68</f>
        <v>0</v>
      </c>
      <c r="G105" s="32">
        <f>'2021 Events'!$E136</f>
        <v>0</v>
      </c>
      <c r="H105" s="32">
        <f>'2021 Events'!$E203</f>
        <v>0</v>
      </c>
      <c r="I105" s="32">
        <f>'2021 Events'!$E270</f>
        <v>0</v>
      </c>
      <c r="J105" s="32">
        <f>'2021 Events'!$E337</f>
        <v>0</v>
      </c>
      <c r="K105" s="32">
        <f>'2021 Events'!$E404</f>
        <v>0</v>
      </c>
      <c r="L105" s="32">
        <f>'2021 Events'!$E471</f>
        <v>0</v>
      </c>
      <c r="M105" s="32">
        <f>'2021 Events'!$E538</f>
        <v>0</v>
      </c>
      <c r="N105" s="32">
        <f>'2021 Events'!$E605</f>
        <v>0</v>
      </c>
      <c r="O105" s="32">
        <f>'2021 Events'!$E672</f>
        <v>0</v>
      </c>
      <c r="P105" s="32">
        <f>'2021 Events'!$E739</f>
        <v>0</v>
      </c>
      <c r="Q105" s="32">
        <f>'2021 Events'!$E806</f>
        <v>0</v>
      </c>
      <c r="R105" s="32">
        <f>'2021 Events'!$E873</f>
        <v>0</v>
      </c>
      <c r="S105" s="32">
        <f>'2021 Events'!$E940</f>
        <v>0</v>
      </c>
      <c r="T105" s="32">
        <f>'2021 Events'!$E1007</f>
        <v>0</v>
      </c>
      <c r="U105" s="32">
        <f>'2021 Events'!$E1074</f>
        <v>0</v>
      </c>
      <c r="V105" s="32">
        <f>'2021 Events'!$E1141</f>
        <v>0</v>
      </c>
      <c r="W105" s="32">
        <f>'2021 Events'!$E1208</f>
        <v>0</v>
      </c>
      <c r="X105" s="32">
        <f>'2021 Events'!$E1275</f>
        <v>0</v>
      </c>
      <c r="Y105" s="32">
        <f>'2021 Events'!$E1342</f>
        <v>0</v>
      </c>
      <c r="Z105" s="32">
        <f>'2021 Events'!$E1409</f>
        <v>0</v>
      </c>
      <c r="AA105" s="32">
        <f>'2021 Events'!$E1476</f>
        <v>0</v>
      </c>
      <c r="AB105" s="32">
        <f>'2021 Events'!$E1543</f>
        <v>0</v>
      </c>
      <c r="AC105" s="38">
        <f>'2021 Events'!$E1610</f>
        <v>0</v>
      </c>
      <c r="AD105" s="38">
        <f>'2021 Events'!$E1677</f>
        <v>0</v>
      </c>
    </row>
    <row r="106" spans="1:30" hidden="1" x14ac:dyDescent="0.2">
      <c r="A106" s="32"/>
      <c r="B106" s="32"/>
      <c r="C106" s="32"/>
      <c r="F106" s="32">
        <f>'2021 Events'!$E69</f>
        <v>0</v>
      </c>
      <c r="G106" s="32">
        <f>'2021 Events'!$E137</f>
        <v>0</v>
      </c>
      <c r="H106" s="32">
        <f>'2021 Events'!$E204</f>
        <v>0</v>
      </c>
      <c r="I106" s="32">
        <f>'2021 Events'!$E271</f>
        <v>0</v>
      </c>
      <c r="J106" s="32">
        <f>'2021 Events'!$E338</f>
        <v>0</v>
      </c>
      <c r="K106" s="32">
        <f>'2021 Events'!$E405</f>
        <v>0</v>
      </c>
      <c r="L106" s="32">
        <f>'2021 Events'!$E472</f>
        <v>0</v>
      </c>
      <c r="M106" s="32">
        <f>'2021 Events'!$E539</f>
        <v>0</v>
      </c>
      <c r="N106" s="32">
        <f>'2021 Events'!$E606</f>
        <v>0</v>
      </c>
      <c r="O106" s="32">
        <f>'2021 Events'!$E673</f>
        <v>0</v>
      </c>
      <c r="P106" s="32">
        <f>'2021 Events'!$E740</f>
        <v>0</v>
      </c>
      <c r="Q106" s="32">
        <f>'2021 Events'!$E807</f>
        <v>0</v>
      </c>
      <c r="R106" s="32">
        <f>'2021 Events'!$E874</f>
        <v>0</v>
      </c>
      <c r="S106" s="32">
        <f>'2021 Events'!$E941</f>
        <v>0</v>
      </c>
      <c r="T106" s="32">
        <f>'2021 Events'!$E1008</f>
        <v>0</v>
      </c>
      <c r="U106" s="32">
        <f>'2021 Events'!$E1075</f>
        <v>0</v>
      </c>
      <c r="V106" s="32">
        <f>'2021 Events'!$E1142</f>
        <v>0</v>
      </c>
      <c r="W106" s="32">
        <f>'2021 Events'!$E1209</f>
        <v>0</v>
      </c>
      <c r="X106" s="32">
        <f>'2021 Events'!$E1276</f>
        <v>0</v>
      </c>
      <c r="Y106" s="32">
        <f>'2021 Events'!$E1343</f>
        <v>0</v>
      </c>
      <c r="Z106" s="32">
        <f>'2021 Events'!$E1410</f>
        <v>0</v>
      </c>
      <c r="AA106" s="32">
        <f>'2021 Events'!$E1477</f>
        <v>0</v>
      </c>
      <c r="AB106" s="32">
        <f>'2021 Events'!$E1544</f>
        <v>0</v>
      </c>
      <c r="AC106" s="38">
        <f>'2021 Events'!$E1611</f>
        <v>0</v>
      </c>
      <c r="AD106" s="38">
        <f>'2021 Events'!$E1678</f>
        <v>0</v>
      </c>
    </row>
    <row r="107" spans="1:30" hidden="1" x14ac:dyDescent="0.2">
      <c r="A107" s="32"/>
      <c r="B107" s="32"/>
      <c r="C107" s="32"/>
      <c r="F107" s="32" t="str">
        <f>'2021 Events'!$E70</f>
        <v>Click here to review your entry for Event 1</v>
      </c>
      <c r="G107" s="32" t="str">
        <f>'2021 Events'!$E138</f>
        <v>Click here to review your entry for Event 2</v>
      </c>
      <c r="H107" s="32" t="str">
        <f>'2021 Events'!$E205</f>
        <v>Click here to review your entry for Event 3</v>
      </c>
      <c r="I107" s="32" t="str">
        <f>'2021 Events'!$E272</f>
        <v>Click here to review your entry for Event 4</v>
      </c>
      <c r="J107" s="32" t="str">
        <f>'2021 Events'!$E339</f>
        <v>Click here to review your entry for Event 5</v>
      </c>
      <c r="K107" s="32" t="str">
        <f>'2021 Events'!$E406</f>
        <v>Click here to review your entry for Event 6</v>
      </c>
      <c r="L107" s="32" t="str">
        <f>'2021 Events'!$E473</f>
        <v>Click here to review your entry for Event 7</v>
      </c>
      <c r="M107" s="32" t="str">
        <f>'2021 Events'!$E540</f>
        <v>Click here to review your entry for Event 8</v>
      </c>
      <c r="N107" s="32" t="str">
        <f>'2021 Events'!$E607</f>
        <v>Click here to review your entry for Event 9</v>
      </c>
      <c r="O107" s="32" t="str">
        <f>'2021 Events'!$E674</f>
        <v>Click here to review your entry for Event 10</v>
      </c>
      <c r="P107" s="32" t="str">
        <f>'2021 Events'!$E741</f>
        <v>Click here to review your entry for Event 11</v>
      </c>
      <c r="Q107" s="32" t="str">
        <f>'2021 Events'!$E808</f>
        <v>Click here to review your entry for Event 12</v>
      </c>
      <c r="R107" s="32" t="str">
        <f>'2021 Events'!$E875</f>
        <v>Click here to review your entry for Event 13</v>
      </c>
      <c r="S107" s="32" t="str">
        <f>'2021 Events'!$E942</f>
        <v>Click here to review your entry for Event 14</v>
      </c>
      <c r="T107" s="32" t="str">
        <f>'2021 Events'!$E1009</f>
        <v>Click here to review your entry for Event 15</v>
      </c>
      <c r="U107" s="32" t="str">
        <f>'2021 Events'!$E1076</f>
        <v>Click here to review your entry for Event 16</v>
      </c>
      <c r="V107" s="32" t="str">
        <f>'2021 Events'!$E1143</f>
        <v>Click here to review your entry for Event 17</v>
      </c>
      <c r="W107" s="32" t="str">
        <f>'2021 Events'!$E1210</f>
        <v>Click here to review your entry for Event 18</v>
      </c>
      <c r="X107" s="32" t="str">
        <f>'2021 Events'!$E1277</f>
        <v>Click here to review your entry for Event 19</v>
      </c>
      <c r="Y107" s="32" t="str">
        <f>'2021 Events'!$E1344</f>
        <v>Click here to review your entry for Event 20</v>
      </c>
      <c r="Z107" s="32" t="str">
        <f>'2021 Events'!$E1411</f>
        <v>Click here to review your entry for Event 21</v>
      </c>
      <c r="AA107" s="32" t="str">
        <f>'2021 Events'!$E1478</f>
        <v>Click here to review your entry for Event 22</v>
      </c>
      <c r="AB107" s="32" t="str">
        <f>'2021 Events'!$E1545</f>
        <v>Click here to review your entry for Event 23</v>
      </c>
      <c r="AC107" s="38" t="str">
        <f>'2021 Events'!$E1612</f>
        <v>Click here to review your entry for Event 24</v>
      </c>
      <c r="AD107" s="38" t="str">
        <f>'2021 Events'!$E1679</f>
        <v>Click here to review your entry for Event 25</v>
      </c>
    </row>
    <row r="108" spans="1:30" hidden="1" x14ac:dyDescent="0.2">
      <c r="A108" s="32"/>
      <c r="B108" s="32"/>
      <c r="C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row>
    <row r="109" spans="1:30" hidden="1" x14ac:dyDescent="0.2">
      <c r="A109" s="32"/>
      <c r="B109" s="32"/>
      <c r="C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row>
    <row r="110" spans="1:30" hidden="1" x14ac:dyDescent="0.2">
      <c r="A110" s="32"/>
      <c r="B110" s="32"/>
      <c r="C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row>
    <row r="111" spans="1:30" hidden="1" x14ac:dyDescent="0.2">
      <c r="A111" s="32"/>
      <c r="B111" s="32"/>
      <c r="C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row>
    <row r="112" spans="1:30" hidden="1" x14ac:dyDescent="0.2">
      <c r="A112" s="38"/>
      <c r="B112" s="38"/>
      <c r="C112" s="38"/>
      <c r="F112" s="38"/>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row>
    <row r="113" spans="1:65" hidden="1" x14ac:dyDescent="0.2">
      <c r="A113" s="38"/>
      <c r="B113" s="38"/>
      <c r="C113" s="38"/>
      <c r="F113" s="38"/>
      <c r="G113" s="32">
        <f>'2021 Events'!$E11</f>
        <v>0</v>
      </c>
      <c r="H113" s="32">
        <f>'2021 Events'!$E12</f>
        <v>0</v>
      </c>
      <c r="I113" s="32">
        <f>'2021 Events'!$E13</f>
        <v>0</v>
      </c>
      <c r="J113" s="32">
        <f>'2021 Events'!$E14</f>
        <v>0</v>
      </c>
      <c r="K113" s="32">
        <f>'2021 Events'!$E15</f>
        <v>0</v>
      </c>
      <c r="L113" s="32">
        <f>'2021 Events'!$E16</f>
        <v>0</v>
      </c>
      <c r="M113" s="32">
        <f>'2021 Events'!$E17</f>
        <v>0</v>
      </c>
      <c r="N113" s="32">
        <f>'2021 Events'!$E18</f>
        <v>0</v>
      </c>
      <c r="O113" s="32">
        <f>'2021 Events'!$E19</f>
        <v>0</v>
      </c>
      <c r="P113" s="32">
        <f>'2021 Events'!$E20</f>
        <v>0</v>
      </c>
      <c r="Q113" s="32">
        <f>'2021 Events'!$E21</f>
        <v>0</v>
      </c>
      <c r="R113" s="32">
        <f>'2021 Events'!$E22</f>
        <v>0</v>
      </c>
      <c r="S113" s="32">
        <f>'2021 Events'!$E23</f>
        <v>0</v>
      </c>
      <c r="T113" s="32">
        <f>'2021 Events'!$E24</f>
        <v>0</v>
      </c>
      <c r="U113" s="32">
        <f>'2021 Events'!$E25</f>
        <v>0</v>
      </c>
      <c r="V113" s="32">
        <f>'2021 Events'!$E26</f>
        <v>0</v>
      </c>
      <c r="W113" s="32">
        <f>'2021 Events'!$E27</f>
        <v>0</v>
      </c>
      <c r="X113" s="32">
        <f>'2021 Events'!$E28</f>
        <v>0</v>
      </c>
      <c r="Y113" s="32">
        <f>'2021 Events'!$E29</f>
        <v>0</v>
      </c>
      <c r="Z113" s="32">
        <f>'2021 Events'!$E30</f>
        <v>0</v>
      </c>
      <c r="AA113" s="32">
        <f>'2021 Events'!$E31</f>
        <v>0</v>
      </c>
      <c r="AB113" s="32">
        <f>'2021 Events'!$E32</f>
        <v>0</v>
      </c>
      <c r="AC113" s="32">
        <f>'2021 Events'!$E33</f>
        <v>0</v>
      </c>
      <c r="AD113" s="32">
        <f>'2021 Events'!$E34</f>
        <v>0</v>
      </c>
      <c r="AE113" s="32">
        <f>'2021 Events'!$E35</f>
        <v>0</v>
      </c>
      <c r="AF113" s="32">
        <f>'2021 Events'!$E36</f>
        <v>0</v>
      </c>
      <c r="AG113" s="32">
        <f>'2021 Events'!$E37</f>
        <v>0</v>
      </c>
      <c r="AH113" s="32">
        <f>'2021 Events'!$E38</f>
        <v>0</v>
      </c>
      <c r="AI113" s="32">
        <f>'2021 Events'!$E39</f>
        <v>0</v>
      </c>
      <c r="AJ113" s="32">
        <f>'2021 Events'!$E40</f>
        <v>0</v>
      </c>
      <c r="AK113" s="32">
        <f>'2021 Events'!$E41</f>
        <v>0</v>
      </c>
      <c r="AL113" s="32">
        <f>'2021 Events'!$E42</f>
        <v>0</v>
      </c>
      <c r="AM113" s="32">
        <f>'2021 Events'!$E43</f>
        <v>0</v>
      </c>
      <c r="AN113" s="32">
        <f>'2021 Events'!$E44</f>
        <v>0</v>
      </c>
      <c r="AO113" s="32">
        <f>'2021 Events'!$E45</f>
        <v>0</v>
      </c>
      <c r="AP113" s="32">
        <f>'2021 Events'!$E46</f>
        <v>0</v>
      </c>
      <c r="AQ113" s="32">
        <f>'2021 Events'!$E47</f>
        <v>0</v>
      </c>
      <c r="AR113" s="32">
        <f>'2021 Events'!$E48</f>
        <v>0</v>
      </c>
      <c r="AS113" s="32">
        <f>'2021 Events'!$E49</f>
        <v>0</v>
      </c>
      <c r="AT113" s="32">
        <f>'2021 Events'!$E50</f>
        <v>0</v>
      </c>
      <c r="AU113" s="32">
        <f>'2021 Events'!$E51</f>
        <v>0</v>
      </c>
      <c r="AV113" s="32">
        <f>'2021 Events'!$E52</f>
        <v>0</v>
      </c>
      <c r="AW113" s="32">
        <f>'2021 Events'!$E53</f>
        <v>0</v>
      </c>
      <c r="AX113" s="32">
        <f>'2021 Events'!$E54</f>
        <v>0</v>
      </c>
      <c r="AY113" s="32">
        <f>'2021 Events'!$E55</f>
        <v>0</v>
      </c>
      <c r="AZ113" s="32">
        <f>'2021 Events'!$E56</f>
        <v>0</v>
      </c>
      <c r="BA113" s="32">
        <f>'2021 Events'!$E57</f>
        <v>0</v>
      </c>
      <c r="BB113" s="32">
        <f>'2021 Events'!$E58</f>
        <v>0</v>
      </c>
      <c r="BC113" s="32">
        <f>'2021 Events'!$E59</f>
        <v>0</v>
      </c>
      <c r="BD113" s="32">
        <f>'2021 Events'!$E60</f>
        <v>0</v>
      </c>
      <c r="BE113" s="32">
        <f>'2021 Events'!$E61</f>
        <v>0</v>
      </c>
      <c r="BF113" s="32">
        <f>'2021 Events'!$E62</f>
        <v>0</v>
      </c>
      <c r="BG113" s="32">
        <f>'2021 Events'!$E63</f>
        <v>0</v>
      </c>
      <c r="BH113" s="32">
        <f>'2021 Events'!$E64</f>
        <v>0</v>
      </c>
      <c r="BI113" s="32">
        <f>'2021 Events'!$E65</f>
        <v>0</v>
      </c>
      <c r="BJ113" s="32">
        <f>'2021 Events'!$E66</f>
        <v>0</v>
      </c>
      <c r="BK113" s="32">
        <f>'2021 Events'!$E67</f>
        <v>0</v>
      </c>
      <c r="BL113" s="32"/>
      <c r="BM113" s="32" t="str">
        <f>'2021 Events'!$E70</f>
        <v>Click here to review your entry for Event 1</v>
      </c>
    </row>
    <row r="114" spans="1:65" hidden="1" x14ac:dyDescent="0.2">
      <c r="A114" s="38"/>
      <c r="B114" s="38"/>
      <c r="C114" s="38"/>
      <c r="F114" s="38"/>
      <c r="G114" s="32">
        <f>'2021 Events'!$E78</f>
        <v>0</v>
      </c>
      <c r="H114" s="32">
        <f>'2021 Events'!$E79</f>
        <v>0</v>
      </c>
      <c r="I114" s="32">
        <f>'2021 Events'!$E80</f>
        <v>0</v>
      </c>
      <c r="J114" s="32">
        <f>'2021 Events'!$E81</f>
        <v>0</v>
      </c>
      <c r="K114" s="32">
        <f>'2021 Events'!$E82</f>
        <v>0</v>
      </c>
      <c r="L114" s="32">
        <f>'2021 Events'!$E83</f>
        <v>0</v>
      </c>
      <c r="M114" s="32">
        <f>'2021 Events'!$E84</f>
        <v>0</v>
      </c>
      <c r="N114" s="32">
        <f>'2021 Events'!$E85</f>
        <v>0</v>
      </c>
      <c r="O114" s="32">
        <f>'2021 Events'!$E86</f>
        <v>0</v>
      </c>
      <c r="P114" s="32">
        <f>'2021 Events'!$E87</f>
        <v>0</v>
      </c>
      <c r="Q114" s="32">
        <f>'2021 Events'!$E88</f>
        <v>0</v>
      </c>
      <c r="R114" s="32">
        <f>'2021 Events'!$E89</f>
        <v>0</v>
      </c>
      <c r="S114" s="32">
        <f>'2021 Events'!$E90</f>
        <v>0</v>
      </c>
      <c r="T114" s="32">
        <f>'2021 Events'!$E91</f>
        <v>0</v>
      </c>
      <c r="U114" s="32">
        <f>'2021 Events'!$E92</f>
        <v>0</v>
      </c>
      <c r="V114" s="32">
        <f>'2021 Events'!$E93</f>
        <v>0</v>
      </c>
      <c r="W114" s="32">
        <f>'2021 Events'!$E94</f>
        <v>0</v>
      </c>
      <c r="X114" s="32">
        <f>'2021 Events'!$E95</f>
        <v>0</v>
      </c>
      <c r="Y114" s="32">
        <f>'2021 Events'!$E96</f>
        <v>0</v>
      </c>
      <c r="Z114" s="32">
        <f>'2021 Events'!$E97</f>
        <v>0</v>
      </c>
      <c r="AA114" s="32">
        <f>'2021 Events'!$E98</f>
        <v>0</v>
      </c>
      <c r="AB114" s="32">
        <f>'2021 Events'!$E99</f>
        <v>0</v>
      </c>
      <c r="AC114" s="32">
        <f>'2021 Events'!$E100</f>
        <v>0</v>
      </c>
      <c r="AD114" s="32">
        <f>'2021 Events'!$E101</f>
        <v>0</v>
      </c>
      <c r="AE114" s="32">
        <f>'2021 Events'!$E102</f>
        <v>0</v>
      </c>
      <c r="AF114" s="32">
        <f>'2021 Events'!$E103</f>
        <v>0</v>
      </c>
      <c r="AG114" s="32">
        <f>'2021 Events'!$E104</f>
        <v>0</v>
      </c>
      <c r="AH114" s="32">
        <f>'2021 Events'!$E105</f>
        <v>0</v>
      </c>
      <c r="AI114" s="32">
        <f>'2021 Events'!$E106</f>
        <v>0</v>
      </c>
      <c r="AJ114" s="32">
        <f>'2021 Events'!$E107</f>
        <v>0</v>
      </c>
      <c r="AK114" s="32">
        <f>'2021 Events'!$E108</f>
        <v>0</v>
      </c>
      <c r="AL114" s="32">
        <f>'2021 Events'!$E109</f>
        <v>0</v>
      </c>
      <c r="AM114" s="32">
        <f>'2021 Events'!$E110</f>
        <v>0</v>
      </c>
      <c r="AN114" s="32">
        <f>'2021 Events'!$E111</f>
        <v>0</v>
      </c>
      <c r="AO114" s="32">
        <f>'2021 Events'!$E112</f>
        <v>0</v>
      </c>
      <c r="AP114" s="32">
        <f>'2021 Events'!$E113</f>
        <v>0</v>
      </c>
      <c r="AQ114" s="32">
        <f>'2021 Events'!$E114</f>
        <v>0</v>
      </c>
      <c r="AR114" s="32">
        <f>'2021 Events'!$E115</f>
        <v>0</v>
      </c>
      <c r="AS114" s="32">
        <f>'2021 Events'!$E116</f>
        <v>0</v>
      </c>
      <c r="AT114" s="32">
        <f>'2021 Events'!$E117</f>
        <v>0</v>
      </c>
      <c r="AU114" s="32">
        <f>'2021 Events'!$E118</f>
        <v>0</v>
      </c>
      <c r="AV114" s="32">
        <f>'2021 Events'!$E119</f>
        <v>0</v>
      </c>
      <c r="AW114" s="32">
        <f>'2021 Events'!$E120</f>
        <v>0</v>
      </c>
      <c r="AX114" s="32">
        <f>'2021 Events'!$E121</f>
        <v>0</v>
      </c>
      <c r="AY114" s="32">
        <f>'2021 Events'!$E122</f>
        <v>0</v>
      </c>
      <c r="AZ114" s="32">
        <f>'2021 Events'!$E123</f>
        <v>0</v>
      </c>
      <c r="BA114" s="32">
        <f>'2021 Events'!$E125</f>
        <v>0</v>
      </c>
      <c r="BB114" s="32">
        <f>'2021 Events'!$E126</f>
        <v>0</v>
      </c>
      <c r="BC114" s="32">
        <f>'2021 Events'!$E127</f>
        <v>0</v>
      </c>
      <c r="BD114" s="32">
        <f>'2021 Events'!$E128</f>
        <v>0</v>
      </c>
      <c r="BE114" s="32">
        <f>'2021 Events'!$E129</f>
        <v>0</v>
      </c>
      <c r="BF114" s="32">
        <f>'2021 Events'!$E130</f>
        <v>0</v>
      </c>
      <c r="BG114" s="32">
        <f>'2021 Events'!$E131</f>
        <v>0</v>
      </c>
      <c r="BH114" s="32">
        <f>'2021 Events'!$E132</f>
        <v>0</v>
      </c>
      <c r="BI114" s="32">
        <f>'2021 Events'!$E133</f>
        <v>0</v>
      </c>
      <c r="BJ114" s="32">
        <f>'2021 Events'!$E134</f>
        <v>0</v>
      </c>
      <c r="BK114" s="32">
        <f>'2021 Events'!$E135</f>
        <v>0</v>
      </c>
      <c r="BL114" s="32"/>
      <c r="BM114" s="32" t="str">
        <f>'2021 Events'!$E138</f>
        <v>Click here to review your entry for Event 2</v>
      </c>
    </row>
    <row r="115" spans="1:65" hidden="1" x14ac:dyDescent="0.2">
      <c r="A115" s="38"/>
      <c r="B115" s="38"/>
      <c r="C115" s="38"/>
      <c r="F115" s="38"/>
      <c r="G115" s="32">
        <f>'2021 Events'!$E146</f>
        <v>0</v>
      </c>
      <c r="H115" s="32">
        <f>'2021 Events'!$E147</f>
        <v>0</v>
      </c>
      <c r="I115" s="32">
        <f>'2021 Events'!$E148</f>
        <v>0</v>
      </c>
      <c r="J115" s="32">
        <f>'2021 Events'!$E149</f>
        <v>0</v>
      </c>
      <c r="K115" s="32">
        <f>'2021 Events'!$E150</f>
        <v>0</v>
      </c>
      <c r="L115" s="32">
        <f>'2021 Events'!$E151</f>
        <v>0</v>
      </c>
      <c r="M115" s="32">
        <f>'2021 Events'!$E152</f>
        <v>0</v>
      </c>
      <c r="N115" s="32">
        <f>'2021 Events'!$E153</f>
        <v>0</v>
      </c>
      <c r="O115" s="32">
        <f>'2021 Events'!$E154</f>
        <v>0</v>
      </c>
      <c r="P115" s="32">
        <f>'2021 Events'!$E155</f>
        <v>0</v>
      </c>
      <c r="Q115" s="32">
        <f>'2021 Events'!$E156</f>
        <v>0</v>
      </c>
      <c r="R115" s="32">
        <f>'2021 Events'!$E157</f>
        <v>0</v>
      </c>
      <c r="S115" s="32">
        <f>'2021 Events'!$E158</f>
        <v>0</v>
      </c>
      <c r="T115" s="32">
        <f>'2021 Events'!$E159</f>
        <v>0</v>
      </c>
      <c r="U115" s="32">
        <f>'2021 Events'!$E160</f>
        <v>0</v>
      </c>
      <c r="V115" s="32">
        <f>'2021 Events'!$E161</f>
        <v>0</v>
      </c>
      <c r="W115" s="32">
        <f>'2021 Events'!$E162</f>
        <v>0</v>
      </c>
      <c r="X115" s="32">
        <f>'2021 Events'!$E163</f>
        <v>0</v>
      </c>
      <c r="Y115" s="32">
        <f>'2021 Events'!$E164</f>
        <v>0</v>
      </c>
      <c r="Z115" s="32">
        <f>'2021 Events'!$E165</f>
        <v>0</v>
      </c>
      <c r="AA115" s="32">
        <f>'2021 Events'!$E166</f>
        <v>0</v>
      </c>
      <c r="AB115" s="32">
        <f>'2021 Events'!$E167</f>
        <v>0</v>
      </c>
      <c r="AC115" s="32">
        <f>'2021 Events'!$E168</f>
        <v>0</v>
      </c>
      <c r="AD115" s="32">
        <f>'2021 Events'!$E169</f>
        <v>0</v>
      </c>
      <c r="AE115" s="32">
        <f>'2021 Events'!$E170</f>
        <v>0</v>
      </c>
      <c r="AF115" s="32">
        <f>'2021 Events'!$E171</f>
        <v>0</v>
      </c>
      <c r="AG115" s="32">
        <f>'2021 Events'!$E172</f>
        <v>0</v>
      </c>
      <c r="AH115" s="32">
        <f>'2021 Events'!$E173</f>
        <v>0</v>
      </c>
      <c r="AI115" s="32">
        <f>'2021 Events'!$E174</f>
        <v>0</v>
      </c>
      <c r="AJ115" s="32">
        <f>'2021 Events'!$E175</f>
        <v>0</v>
      </c>
      <c r="AK115" s="32">
        <f>'2021 Events'!$E176</f>
        <v>0</v>
      </c>
      <c r="AL115" s="32">
        <f>'2021 Events'!$E177</f>
        <v>0</v>
      </c>
      <c r="AM115" s="32">
        <f>'2021 Events'!$E178</f>
        <v>0</v>
      </c>
      <c r="AN115" s="32">
        <f>'2021 Events'!$E179</f>
        <v>0</v>
      </c>
      <c r="AO115" s="32">
        <f>'2021 Events'!$E180</f>
        <v>0</v>
      </c>
      <c r="AP115" s="32">
        <f>'2021 Events'!$E181</f>
        <v>0</v>
      </c>
      <c r="AQ115" s="32">
        <f>'2021 Events'!$E182</f>
        <v>0</v>
      </c>
      <c r="AR115" s="32">
        <f>'2021 Events'!$E183</f>
        <v>0</v>
      </c>
      <c r="AS115" s="32">
        <f>'2021 Events'!$E184</f>
        <v>0</v>
      </c>
      <c r="AT115" s="32">
        <f>'2021 Events'!$E185</f>
        <v>0</v>
      </c>
      <c r="AU115" s="32">
        <f>'2021 Events'!$E186</f>
        <v>0</v>
      </c>
      <c r="AV115" s="32">
        <f>'2021 Events'!$E187</f>
        <v>0</v>
      </c>
      <c r="AW115" s="32">
        <f>'2021 Events'!$E188</f>
        <v>0</v>
      </c>
      <c r="AX115" s="32">
        <f>'2021 Events'!$E189</f>
        <v>0</v>
      </c>
      <c r="AY115" s="32">
        <f>'2021 Events'!$E190</f>
        <v>0</v>
      </c>
      <c r="AZ115" s="32">
        <f>'2021 Events'!$E191</f>
        <v>0</v>
      </c>
      <c r="BA115" s="32">
        <f>'2021 Events'!$E192</f>
        <v>0</v>
      </c>
      <c r="BB115" s="32">
        <f>'2021 Events'!$E193</f>
        <v>0</v>
      </c>
      <c r="BC115" s="32">
        <f>'2021 Events'!$E194</f>
        <v>0</v>
      </c>
      <c r="BD115" s="32">
        <f>'2021 Events'!$E195</f>
        <v>0</v>
      </c>
      <c r="BE115" s="32">
        <f>'2021 Events'!$E196</f>
        <v>0</v>
      </c>
      <c r="BF115" s="32">
        <f>'2021 Events'!$E197</f>
        <v>0</v>
      </c>
      <c r="BG115" s="32">
        <f>'2021 Events'!$E198</f>
        <v>0</v>
      </c>
      <c r="BH115" s="32">
        <f>'2021 Events'!$E199</f>
        <v>0</v>
      </c>
      <c r="BI115" s="32">
        <f>'2021 Events'!$E200</f>
        <v>0</v>
      </c>
      <c r="BJ115" s="32">
        <f>'2021 Events'!$E201</f>
        <v>0</v>
      </c>
      <c r="BK115" s="32">
        <f>'2021 Events'!$E202</f>
        <v>0</v>
      </c>
      <c r="BL115" s="32"/>
      <c r="BM115" s="32" t="str">
        <f>'2021 Events'!$E205</f>
        <v>Click here to review your entry for Event 3</v>
      </c>
    </row>
    <row r="116" spans="1:65" hidden="1" x14ac:dyDescent="0.2">
      <c r="A116" s="38"/>
      <c r="B116" s="38"/>
      <c r="C116" s="38"/>
      <c r="F116" s="38"/>
      <c r="G116" s="32">
        <f>'2021 Events'!$E213</f>
        <v>0</v>
      </c>
      <c r="H116" s="32">
        <f>'2021 Events'!$E214</f>
        <v>0</v>
      </c>
      <c r="I116" s="32">
        <f>'2021 Events'!$E215</f>
        <v>0</v>
      </c>
      <c r="J116" s="32">
        <f>'2021 Events'!$E216</f>
        <v>0</v>
      </c>
      <c r="K116" s="32">
        <f>'2021 Events'!$E217</f>
        <v>0</v>
      </c>
      <c r="L116" s="32">
        <f>'2021 Events'!$E218</f>
        <v>0</v>
      </c>
      <c r="M116" s="32">
        <f>'2021 Events'!$E219</f>
        <v>0</v>
      </c>
      <c r="N116" s="32">
        <f>'2021 Events'!$E220</f>
        <v>0</v>
      </c>
      <c r="O116" s="32">
        <f>'2021 Events'!$E221</f>
        <v>0</v>
      </c>
      <c r="P116" s="32">
        <f>'2021 Events'!$E222</f>
        <v>0</v>
      </c>
      <c r="Q116" s="32">
        <f>'2021 Events'!$E223</f>
        <v>0</v>
      </c>
      <c r="R116" s="32">
        <f>'2021 Events'!$E224</f>
        <v>0</v>
      </c>
      <c r="S116" s="32">
        <f>'2021 Events'!$E225</f>
        <v>0</v>
      </c>
      <c r="T116" s="32">
        <f>'2021 Events'!$E226</f>
        <v>0</v>
      </c>
      <c r="U116" s="32">
        <f>'2021 Events'!$E227</f>
        <v>0</v>
      </c>
      <c r="V116" s="32">
        <f>'2021 Events'!$E228</f>
        <v>0</v>
      </c>
      <c r="W116" s="32">
        <f>'2021 Events'!$E229</f>
        <v>0</v>
      </c>
      <c r="X116" s="32">
        <f>'2021 Events'!$E230</f>
        <v>0</v>
      </c>
      <c r="Y116" s="32">
        <f>'2021 Events'!$E231</f>
        <v>0</v>
      </c>
      <c r="Z116" s="32">
        <f>'2021 Events'!$E232</f>
        <v>0</v>
      </c>
      <c r="AA116" s="32">
        <f>'2021 Events'!$E233</f>
        <v>0</v>
      </c>
      <c r="AB116" s="32">
        <f>'2021 Events'!$E234</f>
        <v>0</v>
      </c>
      <c r="AC116" s="32">
        <f>'2021 Events'!$E235</f>
        <v>0</v>
      </c>
      <c r="AD116" s="32">
        <f>'2021 Events'!$E236</f>
        <v>0</v>
      </c>
      <c r="AE116" s="32">
        <f>'2021 Events'!$E237</f>
        <v>0</v>
      </c>
      <c r="AF116" s="32">
        <f>'2021 Events'!$E238</f>
        <v>0</v>
      </c>
      <c r="AG116" s="32">
        <f>'2021 Events'!$E239</f>
        <v>0</v>
      </c>
      <c r="AH116" s="32">
        <f>'2021 Events'!$E240</f>
        <v>0</v>
      </c>
      <c r="AI116" s="32">
        <f>'2021 Events'!$E241</f>
        <v>0</v>
      </c>
      <c r="AJ116" s="32">
        <f>'2021 Events'!$E242</f>
        <v>0</v>
      </c>
      <c r="AK116" s="32">
        <f>'2021 Events'!$E243</f>
        <v>0</v>
      </c>
      <c r="AL116" s="32">
        <f>'2021 Events'!$E244</f>
        <v>0</v>
      </c>
      <c r="AM116" s="32">
        <f>'2021 Events'!$E245</f>
        <v>0</v>
      </c>
      <c r="AN116" s="32">
        <f>'2021 Events'!$E246</f>
        <v>0</v>
      </c>
      <c r="AO116" s="32">
        <f>'2021 Events'!$E247</f>
        <v>0</v>
      </c>
      <c r="AP116" s="32">
        <f>'2021 Events'!$E248</f>
        <v>0</v>
      </c>
      <c r="AQ116" s="32">
        <f>'2021 Events'!$E249</f>
        <v>0</v>
      </c>
      <c r="AR116" s="32">
        <f>'2021 Events'!$E250</f>
        <v>0</v>
      </c>
      <c r="AS116" s="32">
        <f>'2021 Events'!$E251</f>
        <v>0</v>
      </c>
      <c r="AT116" s="32">
        <f>'2021 Events'!$E252</f>
        <v>0</v>
      </c>
      <c r="AU116" s="32">
        <f>'2021 Events'!$E253</f>
        <v>0</v>
      </c>
      <c r="AV116" s="32">
        <f>'2021 Events'!$E254</f>
        <v>0</v>
      </c>
      <c r="AW116" s="32">
        <f>'2021 Events'!$E255</f>
        <v>0</v>
      </c>
      <c r="AX116" s="32">
        <f>'2021 Events'!$E256</f>
        <v>0</v>
      </c>
      <c r="AY116" s="32">
        <f>'2021 Events'!$E257</f>
        <v>0</v>
      </c>
      <c r="AZ116" s="32">
        <f>'2021 Events'!$E258</f>
        <v>0</v>
      </c>
      <c r="BA116" s="32">
        <f>'2021 Events'!$E259</f>
        <v>0</v>
      </c>
      <c r="BB116" s="32">
        <f>'2021 Events'!$E260</f>
        <v>0</v>
      </c>
      <c r="BC116" s="32">
        <f>'2021 Events'!$E261</f>
        <v>0</v>
      </c>
      <c r="BD116" s="32">
        <f>'2021 Events'!$E262</f>
        <v>0</v>
      </c>
      <c r="BE116" s="32">
        <f>'2021 Events'!$E263</f>
        <v>0</v>
      </c>
      <c r="BF116" s="32">
        <f>'2021 Events'!$E264</f>
        <v>0</v>
      </c>
      <c r="BG116" s="32">
        <f>'2021 Events'!$E265</f>
        <v>0</v>
      </c>
      <c r="BH116" s="32">
        <f>'2021 Events'!$E266</f>
        <v>0</v>
      </c>
      <c r="BI116" s="32">
        <f>'2021 Events'!$E267</f>
        <v>0</v>
      </c>
      <c r="BJ116" s="32">
        <f>'2021 Events'!$E268</f>
        <v>0</v>
      </c>
      <c r="BK116" s="32">
        <f>'2021 Events'!$E269</f>
        <v>0</v>
      </c>
      <c r="BL116" s="32"/>
      <c r="BM116" s="32" t="str">
        <f>'2021 Events'!$E272</f>
        <v>Click here to review your entry for Event 4</v>
      </c>
    </row>
    <row r="117" spans="1:65" hidden="1" x14ac:dyDescent="0.2">
      <c r="A117" s="38"/>
      <c r="B117" s="38"/>
      <c r="C117" s="38"/>
      <c r="F117" s="38"/>
      <c r="G117" s="32">
        <f>'2021 Events'!$E280</f>
        <v>0</v>
      </c>
      <c r="H117" s="32">
        <f>'2021 Events'!$E281</f>
        <v>0</v>
      </c>
      <c r="I117" s="32">
        <f>'2021 Events'!$E282</f>
        <v>0</v>
      </c>
      <c r="J117" s="32">
        <f>'2021 Events'!$E283</f>
        <v>0</v>
      </c>
      <c r="K117" s="32">
        <f>'2021 Events'!$E284</f>
        <v>0</v>
      </c>
      <c r="L117" s="32">
        <f>'2021 Events'!$E285</f>
        <v>0</v>
      </c>
      <c r="M117" s="32">
        <f>'2021 Events'!$E286</f>
        <v>0</v>
      </c>
      <c r="N117" s="32">
        <f>'2021 Events'!$E287</f>
        <v>0</v>
      </c>
      <c r="O117" s="32">
        <f>'2021 Events'!$E288</f>
        <v>0</v>
      </c>
      <c r="P117" s="32">
        <f>'2021 Events'!$E289</f>
        <v>0</v>
      </c>
      <c r="Q117" s="32">
        <f>'2021 Events'!$E290</f>
        <v>0</v>
      </c>
      <c r="R117" s="32">
        <f>'2021 Events'!$E291</f>
        <v>0</v>
      </c>
      <c r="S117" s="32">
        <f>'2021 Events'!$E292</f>
        <v>0</v>
      </c>
      <c r="T117" s="32">
        <f>'2021 Events'!$E293</f>
        <v>0</v>
      </c>
      <c r="U117" s="32">
        <f>'2021 Events'!$E294</f>
        <v>0</v>
      </c>
      <c r="V117" s="32">
        <f>'2021 Events'!$E295</f>
        <v>0</v>
      </c>
      <c r="W117" s="32">
        <f>'2021 Events'!$E296</f>
        <v>0</v>
      </c>
      <c r="X117" s="32">
        <f>'2021 Events'!$E297</f>
        <v>0</v>
      </c>
      <c r="Y117" s="32">
        <f>'2021 Events'!$E298</f>
        <v>0</v>
      </c>
      <c r="Z117" s="32">
        <f>'2021 Events'!$E299</f>
        <v>0</v>
      </c>
      <c r="AA117" s="32">
        <f>'2021 Events'!$E300</f>
        <v>0</v>
      </c>
      <c r="AB117" s="32">
        <f>'2021 Events'!$E301</f>
        <v>0</v>
      </c>
      <c r="AC117" s="32">
        <f>'2021 Events'!$E302</f>
        <v>0</v>
      </c>
      <c r="AD117" s="32">
        <f>'2021 Events'!$E303</f>
        <v>0</v>
      </c>
      <c r="AE117" s="32">
        <f>'2021 Events'!$E304</f>
        <v>0</v>
      </c>
      <c r="AF117" s="32">
        <f>'2021 Events'!$E305</f>
        <v>0</v>
      </c>
      <c r="AG117" s="32">
        <f>'2021 Events'!$E306</f>
        <v>0</v>
      </c>
      <c r="AH117" s="32">
        <f>'2021 Events'!$E307</f>
        <v>0</v>
      </c>
      <c r="AI117" s="32">
        <f>'2021 Events'!$E308</f>
        <v>0</v>
      </c>
      <c r="AJ117" s="32">
        <f>'2021 Events'!$E309</f>
        <v>0</v>
      </c>
      <c r="AK117" s="32">
        <f>'2021 Events'!$E310</f>
        <v>0</v>
      </c>
      <c r="AL117" s="32">
        <f>'2021 Events'!$E311</f>
        <v>0</v>
      </c>
      <c r="AM117" s="32">
        <f>'2021 Events'!$E312</f>
        <v>0</v>
      </c>
      <c r="AN117" s="32">
        <f>'2021 Events'!$E313</f>
        <v>0</v>
      </c>
      <c r="AO117" s="32">
        <f>'2021 Events'!$E314</f>
        <v>0</v>
      </c>
      <c r="AP117" s="32">
        <f>'2021 Events'!$E315</f>
        <v>0</v>
      </c>
      <c r="AQ117" s="32">
        <f>'2021 Events'!$E316</f>
        <v>0</v>
      </c>
      <c r="AR117" s="32">
        <f>'2021 Events'!$E317</f>
        <v>0</v>
      </c>
      <c r="AS117" s="32">
        <f>'2021 Events'!$E318</f>
        <v>0</v>
      </c>
      <c r="AT117" s="32">
        <f>'2021 Events'!$E319</f>
        <v>0</v>
      </c>
      <c r="AU117" s="32">
        <f>'2021 Events'!$E320</f>
        <v>0</v>
      </c>
      <c r="AV117" s="32">
        <f>'2021 Events'!$E321</f>
        <v>0</v>
      </c>
      <c r="AW117" s="32">
        <f>'2021 Events'!$E322</f>
        <v>0</v>
      </c>
      <c r="AX117" s="32">
        <f>'2021 Events'!$E323</f>
        <v>0</v>
      </c>
      <c r="AY117" s="32">
        <f>'2021 Events'!$E324</f>
        <v>0</v>
      </c>
      <c r="AZ117" s="32">
        <f>'2021 Events'!$E325</f>
        <v>0</v>
      </c>
      <c r="BA117" s="32">
        <f>'2021 Events'!$E326</f>
        <v>0</v>
      </c>
      <c r="BB117" s="32">
        <f>'2021 Events'!$E327</f>
        <v>0</v>
      </c>
      <c r="BC117" s="32">
        <f>'2021 Events'!$E328</f>
        <v>0</v>
      </c>
      <c r="BD117" s="32">
        <f>'2021 Events'!$E329</f>
        <v>0</v>
      </c>
      <c r="BE117" s="32">
        <f>'2021 Events'!$E330</f>
        <v>0</v>
      </c>
      <c r="BF117" s="32">
        <f>'2021 Events'!$E331</f>
        <v>0</v>
      </c>
      <c r="BG117" s="32">
        <f>'2021 Events'!$E332</f>
        <v>0</v>
      </c>
      <c r="BH117" s="32">
        <f>'2021 Events'!$E333</f>
        <v>0</v>
      </c>
      <c r="BI117" s="32">
        <f>'2021 Events'!$E334</f>
        <v>0</v>
      </c>
      <c r="BJ117" s="32">
        <f>'2021 Events'!$E335</f>
        <v>0</v>
      </c>
      <c r="BK117" s="32">
        <f>'2021 Events'!$E336</f>
        <v>0</v>
      </c>
      <c r="BL117" s="32"/>
      <c r="BM117" s="32" t="str">
        <f>'2021 Events'!$E339</f>
        <v>Click here to review your entry for Event 5</v>
      </c>
    </row>
    <row r="118" spans="1:65" hidden="1" x14ac:dyDescent="0.2">
      <c r="A118" s="38"/>
      <c r="B118" s="38"/>
      <c r="C118" s="38"/>
      <c r="F118" s="38"/>
      <c r="G118" s="32">
        <f>'2021 Events'!$E347</f>
        <v>0</v>
      </c>
      <c r="H118" s="32">
        <f>'2021 Events'!$E348</f>
        <v>0</v>
      </c>
      <c r="I118" s="32">
        <f>'2021 Events'!$E349</f>
        <v>0</v>
      </c>
      <c r="J118" s="32">
        <f>'2021 Events'!$E350</f>
        <v>0</v>
      </c>
      <c r="K118" s="32">
        <f>'2021 Events'!$E351</f>
        <v>0</v>
      </c>
      <c r="L118" s="32">
        <f>'2021 Events'!$E352</f>
        <v>0</v>
      </c>
      <c r="M118" s="32">
        <f>'2021 Events'!$E353</f>
        <v>0</v>
      </c>
      <c r="N118" s="32">
        <f>'2021 Events'!$E354</f>
        <v>0</v>
      </c>
      <c r="O118" s="32">
        <f>'2021 Events'!$E355</f>
        <v>0</v>
      </c>
      <c r="P118" s="32">
        <f>'2021 Events'!$E356</f>
        <v>0</v>
      </c>
      <c r="Q118" s="32">
        <f>'2021 Events'!$E357</f>
        <v>0</v>
      </c>
      <c r="R118" s="32">
        <f>'2021 Events'!$E358</f>
        <v>0</v>
      </c>
      <c r="S118" s="32">
        <f>'2021 Events'!$E359</f>
        <v>0</v>
      </c>
      <c r="T118" s="32">
        <f>'2021 Events'!$E360</f>
        <v>0</v>
      </c>
      <c r="U118" s="32">
        <f>'2021 Events'!$E361</f>
        <v>0</v>
      </c>
      <c r="V118" s="32">
        <f>'2021 Events'!$E362</f>
        <v>0</v>
      </c>
      <c r="W118" s="32">
        <f>'2021 Events'!$E363</f>
        <v>0</v>
      </c>
      <c r="X118" s="32">
        <f>'2021 Events'!$E364</f>
        <v>0</v>
      </c>
      <c r="Y118" s="32">
        <f>'2021 Events'!$E365</f>
        <v>0</v>
      </c>
      <c r="Z118" s="32">
        <f>'2021 Events'!$E366</f>
        <v>0</v>
      </c>
      <c r="AA118" s="32">
        <f>'2021 Events'!$E367</f>
        <v>0</v>
      </c>
      <c r="AB118" s="32">
        <f>'2021 Events'!$E368</f>
        <v>0</v>
      </c>
      <c r="AC118" s="32">
        <f>'2021 Events'!$E369</f>
        <v>0</v>
      </c>
      <c r="AD118" s="32">
        <f>'2021 Events'!$E370</f>
        <v>0</v>
      </c>
      <c r="AE118" s="32">
        <f>'2021 Events'!$E371</f>
        <v>0</v>
      </c>
      <c r="AF118" s="32">
        <f>'2021 Events'!$E372</f>
        <v>0</v>
      </c>
      <c r="AG118" s="32">
        <f>'2021 Events'!$E373</f>
        <v>0</v>
      </c>
      <c r="AH118" s="32">
        <f>'2021 Events'!$E374</f>
        <v>0</v>
      </c>
      <c r="AI118" s="32">
        <f>'2021 Events'!$E375</f>
        <v>0</v>
      </c>
      <c r="AJ118" s="32">
        <f>'2021 Events'!$E376</f>
        <v>0</v>
      </c>
      <c r="AK118" s="32">
        <f>'2021 Events'!$E377</f>
        <v>0</v>
      </c>
      <c r="AL118" s="32">
        <f>'2021 Events'!$E378</f>
        <v>0</v>
      </c>
      <c r="AM118" s="32">
        <f>'2021 Events'!$E379</f>
        <v>0</v>
      </c>
      <c r="AN118" s="32">
        <f>'2021 Events'!$E380</f>
        <v>0</v>
      </c>
      <c r="AO118" s="32">
        <f>'2021 Events'!$E381</f>
        <v>0</v>
      </c>
      <c r="AP118" s="32">
        <f>'2021 Events'!$E382</f>
        <v>0</v>
      </c>
      <c r="AQ118" s="32">
        <f>'2021 Events'!$E383</f>
        <v>0</v>
      </c>
      <c r="AR118" s="32">
        <f>'2021 Events'!$E384</f>
        <v>0</v>
      </c>
      <c r="AS118" s="32">
        <f>'2021 Events'!$E385</f>
        <v>0</v>
      </c>
      <c r="AT118" s="32">
        <f>'2021 Events'!$E386</f>
        <v>0</v>
      </c>
      <c r="AU118" s="32">
        <f>'2021 Events'!$E387</f>
        <v>0</v>
      </c>
      <c r="AV118" s="32">
        <f>'2021 Events'!$E388</f>
        <v>0</v>
      </c>
      <c r="AW118" s="32">
        <f>'2021 Events'!$E389</f>
        <v>0</v>
      </c>
      <c r="AX118" s="32">
        <f>'2021 Events'!$E390</f>
        <v>0</v>
      </c>
      <c r="AY118" s="32">
        <f>'2021 Events'!$E391</f>
        <v>0</v>
      </c>
      <c r="AZ118" s="32">
        <f>'2021 Events'!$E392</f>
        <v>0</v>
      </c>
      <c r="BA118" s="32">
        <f>'2021 Events'!$E393</f>
        <v>0</v>
      </c>
      <c r="BB118" s="32">
        <f>'2021 Events'!$E394</f>
        <v>0</v>
      </c>
      <c r="BC118" s="32">
        <f>'2021 Events'!$E395</f>
        <v>0</v>
      </c>
      <c r="BD118" s="32">
        <f>'2021 Events'!$E396</f>
        <v>0</v>
      </c>
      <c r="BE118" s="32">
        <f>'2021 Events'!$E397</f>
        <v>0</v>
      </c>
      <c r="BF118" s="32">
        <f>'2021 Events'!$E398</f>
        <v>0</v>
      </c>
      <c r="BG118" s="32">
        <f>'2021 Events'!$E399</f>
        <v>0</v>
      </c>
      <c r="BH118" s="32">
        <f>'2021 Events'!$E400</f>
        <v>0</v>
      </c>
      <c r="BI118" s="32">
        <f>'2021 Events'!$E401</f>
        <v>0</v>
      </c>
      <c r="BJ118" s="32">
        <f>'2021 Events'!$E402</f>
        <v>0</v>
      </c>
      <c r="BK118" s="32">
        <f>'2021 Events'!$E403</f>
        <v>0</v>
      </c>
      <c r="BL118" s="32"/>
      <c r="BM118" s="32" t="str">
        <f>'2021 Events'!$E406</f>
        <v>Click here to review your entry for Event 6</v>
      </c>
    </row>
    <row r="119" spans="1:65" hidden="1" x14ac:dyDescent="0.2">
      <c r="A119" s="38"/>
      <c r="B119" s="38"/>
      <c r="C119" s="38"/>
      <c r="F119" s="38"/>
      <c r="G119" s="32">
        <f>'2021 Events'!$E414</f>
        <v>0</v>
      </c>
      <c r="H119" s="32">
        <f>'2021 Events'!$E415</f>
        <v>0</v>
      </c>
      <c r="I119" s="32">
        <f>'2021 Events'!$E416</f>
        <v>0</v>
      </c>
      <c r="J119" s="32">
        <f>'2021 Events'!$E417</f>
        <v>0</v>
      </c>
      <c r="K119" s="32">
        <f>'2021 Events'!$E418</f>
        <v>0</v>
      </c>
      <c r="L119" s="32">
        <f>'2021 Events'!$E419</f>
        <v>0</v>
      </c>
      <c r="M119" s="32">
        <f>'2021 Events'!$E420</f>
        <v>0</v>
      </c>
      <c r="N119" s="32">
        <f>'2021 Events'!$E421</f>
        <v>0</v>
      </c>
      <c r="O119" s="32">
        <f>'2021 Events'!$E422</f>
        <v>0</v>
      </c>
      <c r="P119" s="32">
        <f>'2021 Events'!$E423</f>
        <v>0</v>
      </c>
      <c r="Q119" s="32">
        <f>'2021 Events'!$E424</f>
        <v>0</v>
      </c>
      <c r="R119" s="32">
        <f>'2021 Events'!$E425</f>
        <v>0</v>
      </c>
      <c r="S119" s="32">
        <f>'2021 Events'!$E426</f>
        <v>0</v>
      </c>
      <c r="T119" s="32">
        <f>'2021 Events'!$E427</f>
        <v>0</v>
      </c>
      <c r="U119" s="32">
        <f>'2021 Events'!$E428</f>
        <v>0</v>
      </c>
      <c r="V119" s="32">
        <f>'2021 Events'!$E429</f>
        <v>0</v>
      </c>
      <c r="W119" s="32">
        <f>'2021 Events'!$E430</f>
        <v>0</v>
      </c>
      <c r="X119" s="32">
        <f>'2021 Events'!$E431</f>
        <v>0</v>
      </c>
      <c r="Y119" s="32">
        <f>'2021 Events'!$E432</f>
        <v>0</v>
      </c>
      <c r="Z119" s="32">
        <f>'2021 Events'!$E433</f>
        <v>0</v>
      </c>
      <c r="AA119" s="32">
        <f>'2021 Events'!$E434</f>
        <v>0</v>
      </c>
      <c r="AB119" s="32">
        <f>'2021 Events'!$E435</f>
        <v>0</v>
      </c>
      <c r="AC119" s="32">
        <f>'2021 Events'!$E436</f>
        <v>0</v>
      </c>
      <c r="AD119" s="32">
        <f>'2021 Events'!$E437</f>
        <v>0</v>
      </c>
      <c r="AE119" s="32">
        <f>'2021 Events'!$E438</f>
        <v>0</v>
      </c>
      <c r="AF119" s="32">
        <f>'2021 Events'!$E439</f>
        <v>0</v>
      </c>
      <c r="AG119" s="32">
        <f>'2021 Events'!$E440</f>
        <v>0</v>
      </c>
      <c r="AH119" s="32">
        <f>'2021 Events'!$E441</f>
        <v>0</v>
      </c>
      <c r="AI119" s="32">
        <f>'2021 Events'!$E442</f>
        <v>0</v>
      </c>
      <c r="AJ119" s="32">
        <f>'2021 Events'!$E443</f>
        <v>0</v>
      </c>
      <c r="AK119" s="32">
        <f>'2021 Events'!$E444</f>
        <v>0</v>
      </c>
      <c r="AL119" s="32">
        <f>'2021 Events'!$E445</f>
        <v>0</v>
      </c>
      <c r="AM119" s="32">
        <f>'2021 Events'!$E446</f>
        <v>0</v>
      </c>
      <c r="AN119" s="32">
        <f>'2021 Events'!$E447</f>
        <v>0</v>
      </c>
      <c r="AO119" s="32">
        <f>'2021 Events'!$E448</f>
        <v>0</v>
      </c>
      <c r="AP119" s="32">
        <f>'2021 Events'!$E449</f>
        <v>0</v>
      </c>
      <c r="AQ119" s="32">
        <f>'2021 Events'!$E450</f>
        <v>0</v>
      </c>
      <c r="AR119" s="32">
        <f>'2021 Events'!$E451</f>
        <v>0</v>
      </c>
      <c r="AS119" s="32">
        <f>'2021 Events'!$E452</f>
        <v>0</v>
      </c>
      <c r="AT119" s="32">
        <f>'2021 Events'!$E453</f>
        <v>0</v>
      </c>
      <c r="AU119" s="32">
        <f>'2021 Events'!$E454</f>
        <v>0</v>
      </c>
      <c r="AV119" s="32">
        <f>'2021 Events'!$E455</f>
        <v>0</v>
      </c>
      <c r="AW119" s="32">
        <f>'2021 Events'!$E456</f>
        <v>0</v>
      </c>
      <c r="AX119" s="32">
        <f>'2021 Events'!$E457</f>
        <v>0</v>
      </c>
      <c r="AY119" s="32">
        <f>'2021 Events'!$E458</f>
        <v>0</v>
      </c>
      <c r="AZ119" s="32">
        <f>'2021 Events'!$E459</f>
        <v>0</v>
      </c>
      <c r="BA119" s="32">
        <f>'2021 Events'!$E460</f>
        <v>0</v>
      </c>
      <c r="BB119" s="32">
        <f>'2021 Events'!$E461</f>
        <v>0</v>
      </c>
      <c r="BC119" s="32">
        <f>'2021 Events'!$E462</f>
        <v>0</v>
      </c>
      <c r="BD119" s="32">
        <f>'2021 Events'!$E463</f>
        <v>0</v>
      </c>
      <c r="BE119" s="32">
        <f>'2021 Events'!$E464</f>
        <v>0</v>
      </c>
      <c r="BF119" s="32">
        <f>'2021 Events'!$E465</f>
        <v>0</v>
      </c>
      <c r="BG119" s="32">
        <f>'2021 Events'!$E466</f>
        <v>0</v>
      </c>
      <c r="BH119" s="32">
        <f>'2021 Events'!$E467</f>
        <v>0</v>
      </c>
      <c r="BI119" s="32">
        <f>'2021 Events'!$E468</f>
        <v>0</v>
      </c>
      <c r="BJ119" s="32">
        <f>'2021 Events'!$E469</f>
        <v>0</v>
      </c>
      <c r="BK119" s="32">
        <f>'2021 Events'!$E470</f>
        <v>0</v>
      </c>
      <c r="BL119" s="32"/>
      <c r="BM119" s="32" t="str">
        <f>'2021 Events'!$E473</f>
        <v>Click here to review your entry for Event 7</v>
      </c>
    </row>
    <row r="120" spans="1:65" hidden="1" x14ac:dyDescent="0.2">
      <c r="A120" s="38"/>
      <c r="B120" s="38"/>
      <c r="C120" s="38"/>
      <c r="F120" s="38"/>
      <c r="G120" s="32">
        <f>'2021 Events'!$E481</f>
        <v>0</v>
      </c>
      <c r="H120" s="32">
        <f>'2021 Events'!$E482</f>
        <v>0</v>
      </c>
      <c r="I120" s="32">
        <f>'2021 Events'!$E483</f>
        <v>0</v>
      </c>
      <c r="J120" s="32">
        <f>'2021 Events'!$E484</f>
        <v>0</v>
      </c>
      <c r="K120" s="32">
        <f>'2021 Events'!$E485</f>
        <v>0</v>
      </c>
      <c r="L120" s="32">
        <f>'2021 Events'!$E486</f>
        <v>0</v>
      </c>
      <c r="M120" s="32">
        <f>'2021 Events'!$E487</f>
        <v>0</v>
      </c>
      <c r="N120" s="32">
        <f>'2021 Events'!$E488</f>
        <v>0</v>
      </c>
      <c r="O120" s="32">
        <f>'2021 Events'!$E489</f>
        <v>0</v>
      </c>
      <c r="P120" s="32">
        <f>'2021 Events'!$E490</f>
        <v>0</v>
      </c>
      <c r="Q120" s="32">
        <f>'2021 Events'!$E491</f>
        <v>0</v>
      </c>
      <c r="R120" s="32">
        <f>'2021 Events'!$E492</f>
        <v>0</v>
      </c>
      <c r="S120" s="32">
        <f>'2021 Events'!$E493</f>
        <v>0</v>
      </c>
      <c r="T120" s="32">
        <f>'2021 Events'!$E494</f>
        <v>0</v>
      </c>
      <c r="U120" s="32">
        <f>'2021 Events'!$E495</f>
        <v>0</v>
      </c>
      <c r="V120" s="32">
        <f>'2021 Events'!$E496</f>
        <v>0</v>
      </c>
      <c r="W120" s="32">
        <f>'2021 Events'!$E497</f>
        <v>0</v>
      </c>
      <c r="X120" s="32">
        <f>'2021 Events'!$E498</f>
        <v>0</v>
      </c>
      <c r="Y120" s="32">
        <f>'2021 Events'!$E499</f>
        <v>0</v>
      </c>
      <c r="Z120" s="32">
        <f>'2021 Events'!$E500</f>
        <v>0</v>
      </c>
      <c r="AA120" s="32">
        <f>'2021 Events'!$E501</f>
        <v>0</v>
      </c>
      <c r="AB120" s="32">
        <f>'2021 Events'!$E502</f>
        <v>0</v>
      </c>
      <c r="AC120" s="32">
        <f>'2021 Events'!$E503</f>
        <v>0</v>
      </c>
      <c r="AD120" s="32">
        <f>'2021 Events'!$E504</f>
        <v>0</v>
      </c>
      <c r="AE120" s="32">
        <f>'2021 Events'!$E505</f>
        <v>0</v>
      </c>
      <c r="AF120" s="32">
        <f>'2021 Events'!$E506</f>
        <v>0</v>
      </c>
      <c r="AG120" s="32">
        <f>'2021 Events'!$E507</f>
        <v>0</v>
      </c>
      <c r="AH120" s="32">
        <f>'2021 Events'!$E508</f>
        <v>0</v>
      </c>
      <c r="AI120" s="32">
        <f>'2021 Events'!$E509</f>
        <v>0</v>
      </c>
      <c r="AJ120" s="32">
        <f>'2021 Events'!$E510</f>
        <v>0</v>
      </c>
      <c r="AK120" s="32">
        <f>'2021 Events'!$E511</f>
        <v>0</v>
      </c>
      <c r="AL120" s="32">
        <f>'2021 Events'!$E512</f>
        <v>0</v>
      </c>
      <c r="AM120" s="32">
        <f>'2021 Events'!$E513</f>
        <v>0</v>
      </c>
      <c r="AN120" s="32">
        <f>'2021 Events'!$E514</f>
        <v>0</v>
      </c>
      <c r="AO120" s="32">
        <f>'2021 Events'!$E515</f>
        <v>0</v>
      </c>
      <c r="AP120" s="32">
        <f>'2021 Events'!$E516</f>
        <v>0</v>
      </c>
      <c r="AQ120" s="32">
        <f>'2021 Events'!$E517</f>
        <v>0</v>
      </c>
      <c r="AR120" s="32">
        <f>'2021 Events'!$E518</f>
        <v>0</v>
      </c>
      <c r="AS120" s="32">
        <f>'2021 Events'!$E519</f>
        <v>0</v>
      </c>
      <c r="AT120" s="32">
        <f>'2021 Events'!$E520</f>
        <v>0</v>
      </c>
      <c r="AU120" s="32">
        <f>'2021 Events'!$E521</f>
        <v>0</v>
      </c>
      <c r="AV120" s="32">
        <f>'2021 Events'!$E522</f>
        <v>0</v>
      </c>
      <c r="AW120" s="32">
        <f>'2021 Events'!$E523</f>
        <v>0</v>
      </c>
      <c r="AX120" s="32">
        <f>'2021 Events'!$E524</f>
        <v>0</v>
      </c>
      <c r="AY120" s="32">
        <f>'2021 Events'!$E525</f>
        <v>0</v>
      </c>
      <c r="AZ120" s="32">
        <f>'2021 Events'!$E526</f>
        <v>0</v>
      </c>
      <c r="BA120" s="32">
        <f>'2021 Events'!$E527</f>
        <v>0</v>
      </c>
      <c r="BB120" s="32">
        <f>'2021 Events'!$E528</f>
        <v>0</v>
      </c>
      <c r="BC120" s="32">
        <f>'2021 Events'!$E529</f>
        <v>0</v>
      </c>
      <c r="BD120" s="32">
        <f>'2021 Events'!$E530</f>
        <v>0</v>
      </c>
      <c r="BE120" s="32">
        <f>'2021 Events'!$E531</f>
        <v>0</v>
      </c>
      <c r="BF120" s="32">
        <f>'2021 Events'!$E532</f>
        <v>0</v>
      </c>
      <c r="BG120" s="32">
        <f>'2021 Events'!$E533</f>
        <v>0</v>
      </c>
      <c r="BH120" s="32">
        <f>'2021 Events'!$E534</f>
        <v>0</v>
      </c>
      <c r="BI120" s="32">
        <f>'2021 Events'!$E535</f>
        <v>0</v>
      </c>
      <c r="BJ120" s="32">
        <f>'2021 Events'!$E536</f>
        <v>0</v>
      </c>
      <c r="BK120" s="32">
        <f>'2021 Events'!$E537</f>
        <v>0</v>
      </c>
      <c r="BL120" s="32"/>
      <c r="BM120" s="32" t="str">
        <f>'2021 Events'!$E540</f>
        <v>Click here to review your entry for Event 8</v>
      </c>
    </row>
    <row r="121" spans="1:65" hidden="1" x14ac:dyDescent="0.2">
      <c r="A121" s="38"/>
      <c r="B121" s="38"/>
      <c r="C121" s="38"/>
      <c r="F121" s="38"/>
      <c r="G121" s="32">
        <f>'2021 Events'!$E548</f>
        <v>0</v>
      </c>
      <c r="H121" s="32">
        <f>'2021 Events'!$E549</f>
        <v>0</v>
      </c>
      <c r="I121" s="32">
        <f>'2021 Events'!$E550</f>
        <v>0</v>
      </c>
      <c r="J121" s="32">
        <f>'2021 Events'!$E551</f>
        <v>0</v>
      </c>
      <c r="K121" s="32">
        <f>'2021 Events'!$E552</f>
        <v>0</v>
      </c>
      <c r="L121" s="32">
        <f>'2021 Events'!$E553</f>
        <v>0</v>
      </c>
      <c r="M121" s="32">
        <f>'2021 Events'!$E554</f>
        <v>0</v>
      </c>
      <c r="N121" s="32">
        <f>'2021 Events'!$E555</f>
        <v>0</v>
      </c>
      <c r="O121" s="32">
        <f>'2021 Events'!$E556</f>
        <v>0</v>
      </c>
      <c r="P121" s="32">
        <f>'2021 Events'!$E557</f>
        <v>0</v>
      </c>
      <c r="Q121" s="32">
        <f>'2021 Events'!$E558</f>
        <v>0</v>
      </c>
      <c r="R121" s="32">
        <f>'2021 Events'!$E559</f>
        <v>0</v>
      </c>
      <c r="S121" s="32">
        <f>'2021 Events'!$E560</f>
        <v>0</v>
      </c>
      <c r="T121" s="32">
        <f>'2021 Events'!$E561</f>
        <v>0</v>
      </c>
      <c r="U121" s="32">
        <f>'2021 Events'!$E562</f>
        <v>0</v>
      </c>
      <c r="V121" s="32">
        <f>'2021 Events'!$E563</f>
        <v>0</v>
      </c>
      <c r="W121" s="32">
        <f>'2021 Events'!$E564</f>
        <v>0</v>
      </c>
      <c r="X121" s="32">
        <f>'2021 Events'!$E565</f>
        <v>0</v>
      </c>
      <c r="Y121" s="32">
        <f>'2021 Events'!$E566</f>
        <v>0</v>
      </c>
      <c r="Z121" s="32">
        <f>'2021 Events'!$E567</f>
        <v>0</v>
      </c>
      <c r="AA121" s="32">
        <f>'2021 Events'!$E568</f>
        <v>0</v>
      </c>
      <c r="AB121" s="32">
        <f>'2021 Events'!$E569</f>
        <v>0</v>
      </c>
      <c r="AC121" s="32">
        <f>'2021 Events'!$E570</f>
        <v>0</v>
      </c>
      <c r="AD121" s="32">
        <f>'2021 Events'!$E571</f>
        <v>0</v>
      </c>
      <c r="AE121" s="32">
        <f>'2021 Events'!$E572</f>
        <v>0</v>
      </c>
      <c r="AF121" s="32">
        <f>'2021 Events'!$E573</f>
        <v>0</v>
      </c>
      <c r="AG121" s="32">
        <f>'2021 Events'!$E574</f>
        <v>0</v>
      </c>
      <c r="AH121" s="32">
        <f>'2021 Events'!$E575</f>
        <v>0</v>
      </c>
      <c r="AI121" s="32">
        <f>'2021 Events'!$E576</f>
        <v>0</v>
      </c>
      <c r="AJ121" s="32">
        <f>'2021 Events'!$E577</f>
        <v>0</v>
      </c>
      <c r="AK121" s="32">
        <f>'2021 Events'!$E578</f>
        <v>0</v>
      </c>
      <c r="AL121" s="32">
        <f>'2021 Events'!$E579</f>
        <v>0</v>
      </c>
      <c r="AM121" s="32">
        <f>'2021 Events'!$E580</f>
        <v>0</v>
      </c>
      <c r="AN121" s="32">
        <f>'2021 Events'!$E581</f>
        <v>0</v>
      </c>
      <c r="AO121" s="32">
        <f>'2021 Events'!$E582</f>
        <v>0</v>
      </c>
      <c r="AP121" s="32">
        <f>'2021 Events'!$E583</f>
        <v>0</v>
      </c>
      <c r="AQ121" s="32">
        <f>'2021 Events'!$E584</f>
        <v>0</v>
      </c>
      <c r="AR121" s="32">
        <f>'2021 Events'!$E585</f>
        <v>0</v>
      </c>
      <c r="AS121" s="32">
        <f>'2021 Events'!$E586</f>
        <v>0</v>
      </c>
      <c r="AT121" s="32">
        <f>'2021 Events'!$E587</f>
        <v>0</v>
      </c>
      <c r="AU121" s="32">
        <f>'2021 Events'!$E588</f>
        <v>0</v>
      </c>
      <c r="AV121" s="32">
        <f>'2021 Events'!$E589</f>
        <v>0</v>
      </c>
      <c r="AW121" s="32">
        <f>'2021 Events'!$E590</f>
        <v>0</v>
      </c>
      <c r="AX121" s="32">
        <f>'2021 Events'!$E591</f>
        <v>0</v>
      </c>
      <c r="AY121" s="32">
        <f>'2021 Events'!$E592</f>
        <v>0</v>
      </c>
      <c r="AZ121" s="32">
        <f>'2021 Events'!$E593</f>
        <v>0</v>
      </c>
      <c r="BA121" s="32">
        <f>'2021 Events'!$E594</f>
        <v>0</v>
      </c>
      <c r="BB121" s="32">
        <f>'2021 Events'!$E595</f>
        <v>0</v>
      </c>
      <c r="BC121" s="32">
        <f>'2021 Events'!$E596</f>
        <v>0</v>
      </c>
      <c r="BD121" s="32">
        <f>'2021 Events'!$E597</f>
        <v>0</v>
      </c>
      <c r="BE121" s="32">
        <f>'2021 Events'!$E598</f>
        <v>0</v>
      </c>
      <c r="BF121" s="32">
        <f>'2021 Events'!$E599</f>
        <v>0</v>
      </c>
      <c r="BG121" s="32">
        <f>'2021 Events'!$E600</f>
        <v>0</v>
      </c>
      <c r="BH121" s="32">
        <f>'2021 Events'!$E601</f>
        <v>0</v>
      </c>
      <c r="BI121" s="32">
        <f>'2021 Events'!$E602</f>
        <v>0</v>
      </c>
      <c r="BJ121" s="32">
        <f>'2021 Events'!$E603</f>
        <v>0</v>
      </c>
      <c r="BK121" s="32">
        <f>'2021 Events'!$E604</f>
        <v>0</v>
      </c>
      <c r="BL121" s="32"/>
      <c r="BM121" s="32" t="str">
        <f>'2021 Events'!$E607</f>
        <v>Click here to review your entry for Event 9</v>
      </c>
    </row>
    <row r="122" spans="1:65" hidden="1" x14ac:dyDescent="0.2">
      <c r="A122" s="38"/>
      <c r="B122" s="38"/>
      <c r="C122" s="38"/>
      <c r="F122" s="38"/>
      <c r="G122" s="32">
        <f>'2021 Events'!$E615</f>
        <v>0</v>
      </c>
      <c r="H122" s="32">
        <f>'2021 Events'!$E616</f>
        <v>0</v>
      </c>
      <c r="I122" s="32">
        <f>'2021 Events'!$E617</f>
        <v>0</v>
      </c>
      <c r="J122" s="32">
        <f>'2021 Events'!$E618</f>
        <v>0</v>
      </c>
      <c r="K122" s="32">
        <f>'2021 Events'!$E619</f>
        <v>0</v>
      </c>
      <c r="L122" s="32">
        <f>'2021 Events'!$E620</f>
        <v>0</v>
      </c>
      <c r="M122" s="32">
        <f>'2021 Events'!$E621</f>
        <v>0</v>
      </c>
      <c r="N122" s="32">
        <f>'2021 Events'!$E622</f>
        <v>0</v>
      </c>
      <c r="O122" s="32">
        <f>'2021 Events'!$E623</f>
        <v>0</v>
      </c>
      <c r="P122" s="32">
        <f>'2021 Events'!$E624</f>
        <v>0</v>
      </c>
      <c r="Q122" s="32">
        <f>'2021 Events'!$E625</f>
        <v>0</v>
      </c>
      <c r="R122" s="32">
        <f>'2021 Events'!$E626</f>
        <v>0</v>
      </c>
      <c r="S122" s="32">
        <f>'2021 Events'!$E627</f>
        <v>0</v>
      </c>
      <c r="T122" s="32">
        <f>'2021 Events'!$E628</f>
        <v>0</v>
      </c>
      <c r="U122" s="32">
        <f>'2021 Events'!$E629</f>
        <v>0</v>
      </c>
      <c r="V122" s="32">
        <f>'2021 Events'!$E630</f>
        <v>0</v>
      </c>
      <c r="W122" s="32">
        <f>'2021 Events'!$E631</f>
        <v>0</v>
      </c>
      <c r="X122" s="32">
        <f>'2021 Events'!$E632</f>
        <v>0</v>
      </c>
      <c r="Y122" s="32">
        <f>'2021 Events'!$E633</f>
        <v>0</v>
      </c>
      <c r="Z122" s="32">
        <f>'2021 Events'!$E634</f>
        <v>0</v>
      </c>
      <c r="AA122" s="32">
        <f>'2021 Events'!$E635</f>
        <v>0</v>
      </c>
      <c r="AB122" s="32">
        <f>'2021 Events'!$E636</f>
        <v>0</v>
      </c>
      <c r="AC122" s="32">
        <f>'2021 Events'!$E637</f>
        <v>0</v>
      </c>
      <c r="AD122" s="32">
        <f>'2021 Events'!$E638</f>
        <v>0</v>
      </c>
      <c r="AE122" s="32">
        <f>'2021 Events'!$E639</f>
        <v>0</v>
      </c>
      <c r="AF122" s="32">
        <f>'2021 Events'!$E640</f>
        <v>0</v>
      </c>
      <c r="AG122" s="32">
        <f>'2021 Events'!$E641</f>
        <v>0</v>
      </c>
      <c r="AH122" s="32">
        <f>'2021 Events'!$E642</f>
        <v>0</v>
      </c>
      <c r="AI122" s="32">
        <f>'2021 Events'!$E643</f>
        <v>0</v>
      </c>
      <c r="AJ122" s="32">
        <f>'2021 Events'!$E644</f>
        <v>0</v>
      </c>
      <c r="AK122" s="32">
        <f>'2021 Events'!$E645</f>
        <v>0</v>
      </c>
      <c r="AL122" s="32">
        <f>'2021 Events'!$E646</f>
        <v>0</v>
      </c>
      <c r="AM122" s="32">
        <f>'2021 Events'!$E647</f>
        <v>0</v>
      </c>
      <c r="AN122" s="32">
        <f>'2021 Events'!$E648</f>
        <v>0</v>
      </c>
      <c r="AO122" s="32">
        <f>'2021 Events'!$E649</f>
        <v>0</v>
      </c>
      <c r="AP122" s="32">
        <f>'2021 Events'!$E650</f>
        <v>0</v>
      </c>
      <c r="AQ122" s="32">
        <f>'2021 Events'!$E651</f>
        <v>0</v>
      </c>
      <c r="AR122" s="32">
        <f>'2021 Events'!$E652</f>
        <v>0</v>
      </c>
      <c r="AS122" s="32">
        <f>'2021 Events'!$E653</f>
        <v>0</v>
      </c>
      <c r="AT122" s="32">
        <f>'2021 Events'!$E654</f>
        <v>0</v>
      </c>
      <c r="AU122" s="32">
        <f>'2021 Events'!$E655</f>
        <v>0</v>
      </c>
      <c r="AV122" s="32">
        <f>'2021 Events'!$E656</f>
        <v>0</v>
      </c>
      <c r="AW122" s="32">
        <f>'2021 Events'!$E657</f>
        <v>0</v>
      </c>
      <c r="AX122" s="32">
        <f>'2021 Events'!$E658</f>
        <v>0</v>
      </c>
      <c r="AY122" s="32">
        <f>'2021 Events'!$E659</f>
        <v>0</v>
      </c>
      <c r="AZ122" s="32">
        <f>'2021 Events'!$E660</f>
        <v>0</v>
      </c>
      <c r="BA122" s="32">
        <f>'2021 Events'!$E661</f>
        <v>0</v>
      </c>
      <c r="BB122" s="32">
        <f>'2021 Events'!$E662</f>
        <v>0</v>
      </c>
      <c r="BC122" s="32">
        <f>'2021 Events'!$E663</f>
        <v>0</v>
      </c>
      <c r="BD122" s="32">
        <f>'2021 Events'!$E664</f>
        <v>0</v>
      </c>
      <c r="BE122" s="32">
        <f>'2021 Events'!$E665</f>
        <v>0</v>
      </c>
      <c r="BF122" s="32">
        <f>'2021 Events'!$E666</f>
        <v>0</v>
      </c>
      <c r="BG122" s="32">
        <f>'2021 Events'!$E667</f>
        <v>0</v>
      </c>
      <c r="BH122" s="32">
        <f>'2021 Events'!$E668</f>
        <v>0</v>
      </c>
      <c r="BI122" s="32">
        <f>'2021 Events'!$E669</f>
        <v>0</v>
      </c>
      <c r="BJ122" s="32">
        <f>'2021 Events'!$E670</f>
        <v>0</v>
      </c>
      <c r="BK122" s="32">
        <f>'2021 Events'!$E671</f>
        <v>0</v>
      </c>
      <c r="BL122" s="32"/>
      <c r="BM122" s="32" t="str">
        <f>'2021 Events'!$E674</f>
        <v>Click here to review your entry for Event 10</v>
      </c>
    </row>
    <row r="123" spans="1:65" hidden="1" x14ac:dyDescent="0.2">
      <c r="A123" s="38"/>
      <c r="B123" s="38"/>
      <c r="C123" s="38"/>
      <c r="F123" s="38"/>
      <c r="G123" s="32">
        <f>'2021 Events'!$E682</f>
        <v>0</v>
      </c>
      <c r="H123" s="32">
        <f>'2021 Events'!$E683</f>
        <v>0</v>
      </c>
      <c r="I123" s="32">
        <f>'2021 Events'!$E684</f>
        <v>0</v>
      </c>
      <c r="J123" s="32">
        <f>'2021 Events'!$E685</f>
        <v>0</v>
      </c>
      <c r="K123" s="32">
        <f>'2021 Events'!$E686</f>
        <v>0</v>
      </c>
      <c r="L123" s="32">
        <f>'2021 Events'!$E687</f>
        <v>0</v>
      </c>
      <c r="M123" s="32">
        <f>'2021 Events'!$E688</f>
        <v>0</v>
      </c>
      <c r="N123" s="32">
        <f>'2021 Events'!$E689</f>
        <v>0</v>
      </c>
      <c r="O123" s="32">
        <f>'2021 Events'!$E690</f>
        <v>0</v>
      </c>
      <c r="P123" s="32">
        <f>'2021 Events'!$E691</f>
        <v>0</v>
      </c>
      <c r="Q123" s="32">
        <f>'2021 Events'!$E692</f>
        <v>0</v>
      </c>
      <c r="R123" s="32">
        <f>'2021 Events'!$E693</f>
        <v>0</v>
      </c>
      <c r="S123" s="32">
        <f>'2021 Events'!$E694</f>
        <v>0</v>
      </c>
      <c r="T123" s="32">
        <f>'2021 Events'!$E695</f>
        <v>0</v>
      </c>
      <c r="U123" s="32">
        <f>'2021 Events'!$E696</f>
        <v>0</v>
      </c>
      <c r="V123" s="32">
        <f>'2021 Events'!$E697</f>
        <v>0</v>
      </c>
      <c r="W123" s="32">
        <f>'2021 Events'!$E698</f>
        <v>0</v>
      </c>
      <c r="X123" s="32">
        <f>'2021 Events'!$E699</f>
        <v>0</v>
      </c>
      <c r="Y123" s="32">
        <f>'2021 Events'!$E700</f>
        <v>0</v>
      </c>
      <c r="Z123" s="32">
        <f>'2021 Events'!$E701</f>
        <v>0</v>
      </c>
      <c r="AA123" s="32">
        <f>'2021 Events'!$E702</f>
        <v>0</v>
      </c>
      <c r="AB123" s="32">
        <f>'2021 Events'!$E703</f>
        <v>0</v>
      </c>
      <c r="AC123" s="32">
        <f>'2021 Events'!$E704</f>
        <v>0</v>
      </c>
      <c r="AD123" s="32">
        <f>'2021 Events'!$E705</f>
        <v>0</v>
      </c>
      <c r="AE123" s="32">
        <f>'2021 Events'!$E706</f>
        <v>0</v>
      </c>
      <c r="AF123" s="32">
        <f>'2021 Events'!$E707</f>
        <v>0</v>
      </c>
      <c r="AG123" s="32">
        <f>'2021 Events'!$E708</f>
        <v>0</v>
      </c>
      <c r="AH123" s="32">
        <f>'2021 Events'!$E709</f>
        <v>0</v>
      </c>
      <c r="AI123" s="32">
        <f>'2021 Events'!$E710</f>
        <v>0</v>
      </c>
      <c r="AJ123" s="32">
        <f>'2021 Events'!$E711</f>
        <v>0</v>
      </c>
      <c r="AK123" s="32">
        <f>'2021 Events'!$E712</f>
        <v>0</v>
      </c>
      <c r="AL123" s="32">
        <f>'2021 Events'!$E713</f>
        <v>0</v>
      </c>
      <c r="AM123" s="32">
        <f>'2021 Events'!$E714</f>
        <v>0</v>
      </c>
      <c r="AN123" s="32">
        <f>'2021 Events'!$E715</f>
        <v>0</v>
      </c>
      <c r="AO123" s="32">
        <f>'2021 Events'!$E716</f>
        <v>0</v>
      </c>
      <c r="AP123" s="32">
        <f>'2021 Events'!$E717</f>
        <v>0</v>
      </c>
      <c r="AQ123" s="32">
        <f>'2021 Events'!$E718</f>
        <v>0</v>
      </c>
      <c r="AR123" s="32">
        <f>'2021 Events'!$E719</f>
        <v>0</v>
      </c>
      <c r="AS123" s="32">
        <f>'2021 Events'!$E720</f>
        <v>0</v>
      </c>
      <c r="AT123" s="32">
        <f>'2021 Events'!$E721</f>
        <v>0</v>
      </c>
      <c r="AU123" s="32">
        <f>'2021 Events'!$E722</f>
        <v>0</v>
      </c>
      <c r="AV123" s="32">
        <f>'2021 Events'!$E723</f>
        <v>0</v>
      </c>
      <c r="AW123" s="32">
        <f>'2021 Events'!$E724</f>
        <v>0</v>
      </c>
      <c r="AX123" s="32">
        <f>'2021 Events'!$E725</f>
        <v>0</v>
      </c>
      <c r="AY123" s="32">
        <f>'2021 Events'!$E726</f>
        <v>0</v>
      </c>
      <c r="AZ123" s="32">
        <f>'2021 Events'!$E727</f>
        <v>0</v>
      </c>
      <c r="BA123" s="32">
        <f>'2021 Events'!$E728</f>
        <v>0</v>
      </c>
      <c r="BB123" s="32">
        <f>'2021 Events'!$E729</f>
        <v>0</v>
      </c>
      <c r="BC123" s="32">
        <f>'2021 Events'!$E730</f>
        <v>0</v>
      </c>
      <c r="BD123" s="32">
        <f>'2021 Events'!$E731</f>
        <v>0</v>
      </c>
      <c r="BE123" s="32">
        <f>'2021 Events'!$E732</f>
        <v>0</v>
      </c>
      <c r="BF123" s="32">
        <f>'2021 Events'!$E733</f>
        <v>0</v>
      </c>
      <c r="BG123" s="32">
        <f>'2021 Events'!$E734</f>
        <v>0</v>
      </c>
      <c r="BH123" s="32">
        <f>'2021 Events'!$E735</f>
        <v>0</v>
      </c>
      <c r="BI123" s="32">
        <f>'2021 Events'!$E736</f>
        <v>0</v>
      </c>
      <c r="BJ123" s="32">
        <f>'2021 Events'!$E737</f>
        <v>0</v>
      </c>
      <c r="BK123" s="32">
        <f>'2021 Events'!$E738</f>
        <v>0</v>
      </c>
      <c r="BL123" s="32"/>
      <c r="BM123" s="32" t="str">
        <f>'2021 Events'!$E741</f>
        <v>Click here to review your entry for Event 11</v>
      </c>
    </row>
    <row r="124" spans="1:65" hidden="1" x14ac:dyDescent="0.2">
      <c r="A124" s="38"/>
      <c r="B124" s="38"/>
      <c r="C124" s="38"/>
      <c r="F124" s="38"/>
      <c r="G124" s="32">
        <f>'2021 Events'!$E749</f>
        <v>0</v>
      </c>
      <c r="H124" s="32">
        <f>'2021 Events'!$E750</f>
        <v>0</v>
      </c>
      <c r="I124" s="32">
        <f>'2021 Events'!$E751</f>
        <v>0</v>
      </c>
      <c r="J124" s="32">
        <f>'2021 Events'!$E752</f>
        <v>0</v>
      </c>
      <c r="K124" s="32">
        <f>'2021 Events'!$E753</f>
        <v>0</v>
      </c>
      <c r="L124" s="32">
        <f>'2021 Events'!$E754</f>
        <v>0</v>
      </c>
      <c r="M124" s="32">
        <f>'2021 Events'!$E755</f>
        <v>0</v>
      </c>
      <c r="N124" s="32">
        <f>'2021 Events'!$E756</f>
        <v>0</v>
      </c>
      <c r="O124" s="32">
        <f>'2021 Events'!$E757</f>
        <v>0</v>
      </c>
      <c r="P124" s="32">
        <f>'2021 Events'!$E758</f>
        <v>0</v>
      </c>
      <c r="Q124" s="32">
        <f>'2021 Events'!$E759</f>
        <v>0</v>
      </c>
      <c r="R124" s="32">
        <f>'2021 Events'!$E760</f>
        <v>0</v>
      </c>
      <c r="S124" s="32">
        <f>'2021 Events'!$E761</f>
        <v>0</v>
      </c>
      <c r="T124" s="32">
        <f>'2021 Events'!$E762</f>
        <v>0</v>
      </c>
      <c r="U124" s="32">
        <f>'2021 Events'!$E763</f>
        <v>0</v>
      </c>
      <c r="V124" s="32">
        <f>'2021 Events'!$E764</f>
        <v>0</v>
      </c>
      <c r="W124" s="32">
        <f>'2021 Events'!$E765</f>
        <v>0</v>
      </c>
      <c r="X124" s="32">
        <f>'2021 Events'!$E766</f>
        <v>0</v>
      </c>
      <c r="Y124" s="32">
        <f>'2021 Events'!$E767</f>
        <v>0</v>
      </c>
      <c r="Z124" s="32">
        <f>'2021 Events'!$E768</f>
        <v>0</v>
      </c>
      <c r="AA124" s="32">
        <f>'2021 Events'!$E769</f>
        <v>0</v>
      </c>
      <c r="AB124" s="32">
        <f>'2021 Events'!$E770</f>
        <v>0</v>
      </c>
      <c r="AC124" s="32">
        <f>'2021 Events'!$E771</f>
        <v>0</v>
      </c>
      <c r="AD124" s="32">
        <f>'2021 Events'!$E772</f>
        <v>0</v>
      </c>
      <c r="AE124" s="32">
        <f>'2021 Events'!$E773</f>
        <v>0</v>
      </c>
      <c r="AF124" s="32">
        <f>'2021 Events'!$E774</f>
        <v>0</v>
      </c>
      <c r="AG124" s="32">
        <f>'2021 Events'!$E775</f>
        <v>0</v>
      </c>
      <c r="AH124" s="32">
        <f>'2021 Events'!$E776</f>
        <v>0</v>
      </c>
      <c r="AI124" s="32">
        <f>'2021 Events'!$E777</f>
        <v>0</v>
      </c>
      <c r="AJ124" s="32">
        <f>'2021 Events'!$E778</f>
        <v>0</v>
      </c>
      <c r="AK124" s="32">
        <f>'2021 Events'!$E779</f>
        <v>0</v>
      </c>
      <c r="AL124" s="32">
        <f>'2021 Events'!$E780</f>
        <v>0</v>
      </c>
      <c r="AM124" s="32">
        <f>'2021 Events'!$E781</f>
        <v>0</v>
      </c>
      <c r="AN124" s="32">
        <f>'2021 Events'!$E782</f>
        <v>0</v>
      </c>
      <c r="AO124" s="32">
        <f>'2021 Events'!$E783</f>
        <v>0</v>
      </c>
      <c r="AP124" s="32">
        <f>'2021 Events'!$E784</f>
        <v>0</v>
      </c>
      <c r="AQ124" s="32">
        <f>'2021 Events'!$E785</f>
        <v>0</v>
      </c>
      <c r="AR124" s="32">
        <f>'2021 Events'!$E786</f>
        <v>0</v>
      </c>
      <c r="AS124" s="32">
        <f>'2021 Events'!$E787</f>
        <v>0</v>
      </c>
      <c r="AT124" s="32">
        <f>'2021 Events'!$E788</f>
        <v>0</v>
      </c>
      <c r="AU124" s="32">
        <f>'2021 Events'!$E789</f>
        <v>0</v>
      </c>
      <c r="AV124" s="32">
        <f>'2021 Events'!$E790</f>
        <v>0</v>
      </c>
      <c r="AW124" s="32">
        <f>'2021 Events'!$E791</f>
        <v>0</v>
      </c>
      <c r="AX124" s="32">
        <f>'2021 Events'!$E792</f>
        <v>0</v>
      </c>
      <c r="AY124" s="32">
        <f>'2021 Events'!$E793</f>
        <v>0</v>
      </c>
      <c r="AZ124" s="32">
        <f>'2021 Events'!$E794</f>
        <v>0</v>
      </c>
      <c r="BA124" s="32">
        <f>'2021 Events'!$E795</f>
        <v>0</v>
      </c>
      <c r="BB124" s="32">
        <f>'2021 Events'!$E796</f>
        <v>0</v>
      </c>
      <c r="BC124" s="32">
        <f>'2021 Events'!$E797</f>
        <v>0</v>
      </c>
      <c r="BD124" s="32">
        <f>'2021 Events'!$E798</f>
        <v>0</v>
      </c>
      <c r="BE124" s="32">
        <f>'2021 Events'!$E799</f>
        <v>0</v>
      </c>
      <c r="BF124" s="32">
        <f>'2021 Events'!$E800</f>
        <v>0</v>
      </c>
      <c r="BG124" s="32">
        <f>'2021 Events'!$E801</f>
        <v>0</v>
      </c>
      <c r="BH124" s="32">
        <f>'2021 Events'!$E802</f>
        <v>0</v>
      </c>
      <c r="BI124" s="32">
        <f>'2021 Events'!$E803</f>
        <v>0</v>
      </c>
      <c r="BJ124" s="32">
        <f>'2021 Events'!$E804</f>
        <v>0</v>
      </c>
      <c r="BK124" s="32">
        <f>'2021 Events'!$E805</f>
        <v>0</v>
      </c>
      <c r="BL124" s="32"/>
      <c r="BM124" s="32" t="str">
        <f>'2021 Events'!$E808</f>
        <v>Click here to review your entry for Event 12</v>
      </c>
    </row>
    <row r="125" spans="1:65" hidden="1" x14ac:dyDescent="0.2">
      <c r="A125" s="38"/>
      <c r="B125" s="38"/>
      <c r="C125" s="38"/>
      <c r="F125" s="38"/>
      <c r="G125" s="32">
        <f>'2021 Events'!$E816</f>
        <v>0</v>
      </c>
      <c r="H125" s="32">
        <f>'2021 Events'!$E817</f>
        <v>0</v>
      </c>
      <c r="I125" s="32">
        <f>'2021 Events'!$E818</f>
        <v>0</v>
      </c>
      <c r="J125" s="32">
        <f>'2021 Events'!$E819</f>
        <v>0</v>
      </c>
      <c r="K125" s="32">
        <f>'2021 Events'!$E820</f>
        <v>0</v>
      </c>
      <c r="L125" s="32">
        <f>'2021 Events'!$E821</f>
        <v>0</v>
      </c>
      <c r="M125" s="32">
        <f>'2021 Events'!$E822</f>
        <v>0</v>
      </c>
      <c r="N125" s="32">
        <f>'2021 Events'!$E823</f>
        <v>0</v>
      </c>
      <c r="O125" s="32">
        <f>'2021 Events'!$E824</f>
        <v>0</v>
      </c>
      <c r="P125" s="32">
        <f>'2021 Events'!$E825</f>
        <v>0</v>
      </c>
      <c r="Q125" s="32">
        <f>'2021 Events'!$E826</f>
        <v>0</v>
      </c>
      <c r="R125" s="32">
        <f>'2021 Events'!$E827</f>
        <v>0</v>
      </c>
      <c r="S125" s="32">
        <f>'2021 Events'!$E828</f>
        <v>0</v>
      </c>
      <c r="T125" s="32">
        <f>'2021 Events'!$E829</f>
        <v>0</v>
      </c>
      <c r="U125" s="32">
        <f>'2021 Events'!$E830</f>
        <v>0</v>
      </c>
      <c r="V125" s="32">
        <f>'2021 Events'!$E831</f>
        <v>0</v>
      </c>
      <c r="W125" s="32">
        <f>'2021 Events'!$E832</f>
        <v>0</v>
      </c>
      <c r="X125" s="32">
        <f>'2021 Events'!$E833</f>
        <v>0</v>
      </c>
      <c r="Y125" s="32">
        <f>'2021 Events'!$E834</f>
        <v>0</v>
      </c>
      <c r="Z125" s="32">
        <f>'2021 Events'!$E835</f>
        <v>0</v>
      </c>
      <c r="AA125" s="32">
        <f>'2021 Events'!$E836</f>
        <v>0</v>
      </c>
      <c r="AB125" s="32">
        <f>'2021 Events'!$E837</f>
        <v>0</v>
      </c>
      <c r="AC125" s="32">
        <f>'2021 Events'!$E838</f>
        <v>0</v>
      </c>
      <c r="AD125" s="32">
        <f>'2021 Events'!$E839</f>
        <v>0</v>
      </c>
      <c r="AE125" s="32">
        <f>'2021 Events'!$E840</f>
        <v>0</v>
      </c>
      <c r="AF125" s="32">
        <f>'2021 Events'!$E841</f>
        <v>0</v>
      </c>
      <c r="AG125" s="32">
        <f>'2021 Events'!$E842</f>
        <v>0</v>
      </c>
      <c r="AH125" s="32">
        <f>'2021 Events'!$E843</f>
        <v>0</v>
      </c>
      <c r="AI125" s="32">
        <f>'2021 Events'!$E844</f>
        <v>0</v>
      </c>
      <c r="AJ125" s="32">
        <f>'2021 Events'!$E845</f>
        <v>0</v>
      </c>
      <c r="AK125" s="32">
        <f>'2021 Events'!$E846</f>
        <v>0</v>
      </c>
      <c r="AL125" s="32">
        <f>'2021 Events'!$E847</f>
        <v>0</v>
      </c>
      <c r="AM125" s="32">
        <f>'2021 Events'!$E848</f>
        <v>0</v>
      </c>
      <c r="AN125" s="32">
        <f>'2021 Events'!$E849</f>
        <v>0</v>
      </c>
      <c r="AO125" s="32">
        <f>'2021 Events'!$E850</f>
        <v>0</v>
      </c>
      <c r="AP125" s="32">
        <f>'2021 Events'!$E851</f>
        <v>0</v>
      </c>
      <c r="AQ125" s="32">
        <f>'2021 Events'!$E852</f>
        <v>0</v>
      </c>
      <c r="AR125" s="32">
        <f>'2021 Events'!$E853</f>
        <v>0</v>
      </c>
      <c r="AS125" s="32">
        <f>'2021 Events'!$E854</f>
        <v>0</v>
      </c>
      <c r="AT125" s="32">
        <f>'2021 Events'!$E855</f>
        <v>0</v>
      </c>
      <c r="AU125" s="32">
        <f>'2021 Events'!$E856</f>
        <v>0</v>
      </c>
      <c r="AV125" s="32">
        <f>'2021 Events'!$E857</f>
        <v>0</v>
      </c>
      <c r="AW125" s="32">
        <f>'2021 Events'!$E858</f>
        <v>0</v>
      </c>
      <c r="AX125" s="32">
        <f>'2021 Events'!$E859</f>
        <v>0</v>
      </c>
      <c r="AY125" s="32">
        <f>'2021 Events'!$E860</f>
        <v>0</v>
      </c>
      <c r="AZ125" s="32">
        <f>'2021 Events'!$E861</f>
        <v>0</v>
      </c>
      <c r="BA125" s="32">
        <f>'2021 Events'!$E862</f>
        <v>0</v>
      </c>
      <c r="BB125" s="32">
        <f>'2021 Events'!$E863</f>
        <v>0</v>
      </c>
      <c r="BC125" s="32">
        <f>'2021 Events'!$E864</f>
        <v>0</v>
      </c>
      <c r="BD125" s="32">
        <f>'2021 Events'!$E865</f>
        <v>0</v>
      </c>
      <c r="BE125" s="32">
        <f>'2021 Events'!$E866</f>
        <v>0</v>
      </c>
      <c r="BF125" s="32">
        <f>'2021 Events'!$E867</f>
        <v>0</v>
      </c>
      <c r="BG125" s="32">
        <f>'2021 Events'!$E868</f>
        <v>0</v>
      </c>
      <c r="BH125" s="32">
        <f>'2021 Events'!$E869</f>
        <v>0</v>
      </c>
      <c r="BI125" s="32">
        <f>'2021 Events'!$E870</f>
        <v>0</v>
      </c>
      <c r="BJ125" s="32">
        <f>'2021 Events'!$E871</f>
        <v>0</v>
      </c>
      <c r="BK125" s="32">
        <f>'2021 Events'!$E872</f>
        <v>0</v>
      </c>
      <c r="BL125" s="32"/>
      <c r="BM125" s="32" t="str">
        <f>'2021 Events'!$E875</f>
        <v>Click here to review your entry for Event 13</v>
      </c>
    </row>
    <row r="126" spans="1:65" hidden="1" x14ac:dyDescent="0.2">
      <c r="A126" s="38"/>
      <c r="B126" s="38"/>
      <c r="C126" s="38"/>
      <c r="F126" s="38"/>
      <c r="G126" s="32">
        <f>'2021 Events'!$E883</f>
        <v>0</v>
      </c>
      <c r="H126" s="32">
        <f>'2021 Events'!$E884</f>
        <v>0</v>
      </c>
      <c r="I126" s="32">
        <f>'2021 Events'!$E885</f>
        <v>0</v>
      </c>
      <c r="J126" s="32">
        <f>'2021 Events'!$E886</f>
        <v>0</v>
      </c>
      <c r="K126" s="32">
        <f>'2021 Events'!$E887</f>
        <v>0</v>
      </c>
      <c r="L126" s="32">
        <f>'2021 Events'!$E888</f>
        <v>0</v>
      </c>
      <c r="M126" s="32">
        <f>'2021 Events'!$E889</f>
        <v>0</v>
      </c>
      <c r="N126" s="32">
        <f>'2021 Events'!$E890</f>
        <v>0</v>
      </c>
      <c r="O126" s="32">
        <f>'2021 Events'!$E891</f>
        <v>0</v>
      </c>
      <c r="P126" s="32">
        <f>'2021 Events'!$E892</f>
        <v>0</v>
      </c>
      <c r="Q126" s="32">
        <f>'2021 Events'!$E893</f>
        <v>0</v>
      </c>
      <c r="R126" s="32">
        <f>'2021 Events'!$E894</f>
        <v>0</v>
      </c>
      <c r="S126" s="32">
        <f>'2021 Events'!$E895</f>
        <v>0</v>
      </c>
      <c r="T126" s="32">
        <f>'2021 Events'!$E896</f>
        <v>0</v>
      </c>
      <c r="U126" s="32">
        <f>'2021 Events'!$E897</f>
        <v>0</v>
      </c>
      <c r="V126" s="32">
        <f>'2021 Events'!$E898</f>
        <v>0</v>
      </c>
      <c r="W126" s="32">
        <f>'2021 Events'!$E899</f>
        <v>0</v>
      </c>
      <c r="X126" s="32">
        <f>'2021 Events'!$E900</f>
        <v>0</v>
      </c>
      <c r="Y126" s="32">
        <f>'2021 Events'!$E901</f>
        <v>0</v>
      </c>
      <c r="Z126" s="32">
        <f>'2021 Events'!$E902</f>
        <v>0</v>
      </c>
      <c r="AA126" s="32">
        <f>'2021 Events'!$E903</f>
        <v>0</v>
      </c>
      <c r="AB126" s="32">
        <f>'2021 Events'!$E904</f>
        <v>0</v>
      </c>
      <c r="AC126" s="32">
        <f>'2021 Events'!$E905</f>
        <v>0</v>
      </c>
      <c r="AD126" s="32">
        <f>'2021 Events'!$E906</f>
        <v>0</v>
      </c>
      <c r="AE126" s="32">
        <f>'2021 Events'!$E907</f>
        <v>0</v>
      </c>
      <c r="AF126" s="32">
        <f>'2021 Events'!$E908</f>
        <v>0</v>
      </c>
      <c r="AG126" s="32">
        <f>'2021 Events'!$E909</f>
        <v>0</v>
      </c>
      <c r="AH126" s="32">
        <f>'2021 Events'!$E910</f>
        <v>0</v>
      </c>
      <c r="AI126" s="32">
        <f>'2021 Events'!$E911</f>
        <v>0</v>
      </c>
      <c r="AJ126" s="32">
        <f>'2021 Events'!$E912</f>
        <v>0</v>
      </c>
      <c r="AK126" s="32">
        <f>'2021 Events'!$E913</f>
        <v>0</v>
      </c>
      <c r="AL126" s="32">
        <f>'2021 Events'!$E914</f>
        <v>0</v>
      </c>
      <c r="AM126" s="32">
        <f>'2021 Events'!$E915</f>
        <v>0</v>
      </c>
      <c r="AN126" s="32">
        <f>'2021 Events'!$E916</f>
        <v>0</v>
      </c>
      <c r="AO126" s="32">
        <f>'2021 Events'!$E917</f>
        <v>0</v>
      </c>
      <c r="AP126" s="32">
        <f>'2021 Events'!$E918</f>
        <v>0</v>
      </c>
      <c r="AQ126" s="32">
        <f>'2021 Events'!$E919</f>
        <v>0</v>
      </c>
      <c r="AR126" s="32">
        <f>'2021 Events'!$E920</f>
        <v>0</v>
      </c>
      <c r="AS126" s="32">
        <f>'2021 Events'!$E921</f>
        <v>0</v>
      </c>
      <c r="AT126" s="32">
        <f>'2021 Events'!$E922</f>
        <v>0</v>
      </c>
      <c r="AU126" s="32">
        <f>'2021 Events'!$E923</f>
        <v>0</v>
      </c>
      <c r="AV126" s="32">
        <f>'2021 Events'!$E924</f>
        <v>0</v>
      </c>
      <c r="AW126" s="32">
        <f>'2021 Events'!$E925</f>
        <v>0</v>
      </c>
      <c r="AX126" s="32">
        <f>'2021 Events'!$E926</f>
        <v>0</v>
      </c>
      <c r="AY126" s="32">
        <f>'2021 Events'!$E927</f>
        <v>0</v>
      </c>
      <c r="AZ126" s="32">
        <f>'2021 Events'!$E928</f>
        <v>0</v>
      </c>
      <c r="BA126" s="32">
        <f>'2021 Events'!$E929</f>
        <v>0</v>
      </c>
      <c r="BB126" s="32">
        <f>'2021 Events'!$E930</f>
        <v>0</v>
      </c>
      <c r="BC126" s="32">
        <f>'2021 Events'!$E931</f>
        <v>0</v>
      </c>
      <c r="BD126" s="32">
        <f>'2021 Events'!$E932</f>
        <v>0</v>
      </c>
      <c r="BE126" s="32">
        <f>'2021 Events'!$E933</f>
        <v>0</v>
      </c>
      <c r="BF126" s="32">
        <f>'2021 Events'!$E934</f>
        <v>0</v>
      </c>
      <c r="BG126" s="32">
        <f>'2021 Events'!$E935</f>
        <v>0</v>
      </c>
      <c r="BH126" s="32">
        <f>'2021 Events'!$E936</f>
        <v>0</v>
      </c>
      <c r="BI126" s="32">
        <f>'2021 Events'!$E937</f>
        <v>0</v>
      </c>
      <c r="BJ126" s="32">
        <f>'2021 Events'!$E938</f>
        <v>0</v>
      </c>
      <c r="BK126" s="32">
        <f>'2021 Events'!$E939</f>
        <v>0</v>
      </c>
      <c r="BL126" s="32"/>
      <c r="BM126" s="32" t="str">
        <f>'2021 Events'!$E942</f>
        <v>Click here to review your entry for Event 14</v>
      </c>
    </row>
    <row r="127" spans="1:65" hidden="1" x14ac:dyDescent="0.2">
      <c r="A127" s="38"/>
      <c r="B127" s="38"/>
      <c r="C127" s="38"/>
      <c r="F127" s="38"/>
      <c r="G127" s="32">
        <f>'2021 Events'!$E950</f>
        <v>0</v>
      </c>
      <c r="H127" s="32">
        <f>'2021 Events'!$E951</f>
        <v>0</v>
      </c>
      <c r="I127" s="32">
        <f>'2021 Events'!$E952</f>
        <v>0</v>
      </c>
      <c r="J127" s="32">
        <f>'2021 Events'!$E953</f>
        <v>0</v>
      </c>
      <c r="K127" s="32">
        <f>'2021 Events'!$E954</f>
        <v>0</v>
      </c>
      <c r="L127" s="32">
        <f>'2021 Events'!$E955</f>
        <v>0</v>
      </c>
      <c r="M127" s="32">
        <f>'2021 Events'!$E956</f>
        <v>0</v>
      </c>
      <c r="N127" s="32">
        <f>'2021 Events'!$E957</f>
        <v>0</v>
      </c>
      <c r="O127" s="32">
        <f>'2021 Events'!$E958</f>
        <v>0</v>
      </c>
      <c r="P127" s="32">
        <f>'2021 Events'!$E959</f>
        <v>0</v>
      </c>
      <c r="Q127" s="32">
        <f>'2021 Events'!$E960</f>
        <v>0</v>
      </c>
      <c r="R127" s="32">
        <f>'2021 Events'!$E961</f>
        <v>0</v>
      </c>
      <c r="S127" s="32">
        <f>'2021 Events'!$E962</f>
        <v>0</v>
      </c>
      <c r="T127" s="32">
        <f>'2021 Events'!$E963</f>
        <v>0</v>
      </c>
      <c r="U127" s="32">
        <f>'2021 Events'!$E964</f>
        <v>0</v>
      </c>
      <c r="V127" s="32">
        <f>'2021 Events'!$E965</f>
        <v>0</v>
      </c>
      <c r="W127" s="32">
        <f>'2021 Events'!$E966</f>
        <v>0</v>
      </c>
      <c r="X127" s="32">
        <f>'2021 Events'!$E967</f>
        <v>0</v>
      </c>
      <c r="Y127" s="32">
        <f>'2021 Events'!$E968</f>
        <v>0</v>
      </c>
      <c r="Z127" s="32">
        <f>'2021 Events'!$E969</f>
        <v>0</v>
      </c>
      <c r="AA127" s="32">
        <f>'2021 Events'!$E970</f>
        <v>0</v>
      </c>
      <c r="AB127" s="32">
        <f>'2021 Events'!$E971</f>
        <v>0</v>
      </c>
      <c r="AC127" s="32">
        <f>'2021 Events'!$E972</f>
        <v>0</v>
      </c>
      <c r="AD127" s="32">
        <f>'2021 Events'!$E973</f>
        <v>0</v>
      </c>
      <c r="AE127" s="32">
        <f>'2021 Events'!$E974</f>
        <v>0</v>
      </c>
      <c r="AF127" s="32">
        <f>'2021 Events'!$E975</f>
        <v>0</v>
      </c>
      <c r="AG127" s="32">
        <f>'2021 Events'!$E976</f>
        <v>0</v>
      </c>
      <c r="AH127" s="32">
        <f>'2021 Events'!$E977</f>
        <v>0</v>
      </c>
      <c r="AI127" s="32">
        <f>'2021 Events'!$E978</f>
        <v>0</v>
      </c>
      <c r="AJ127" s="32">
        <f>'2021 Events'!$E979</f>
        <v>0</v>
      </c>
      <c r="AK127" s="32">
        <f>'2021 Events'!$E980</f>
        <v>0</v>
      </c>
      <c r="AL127" s="32">
        <f>'2021 Events'!$E981</f>
        <v>0</v>
      </c>
      <c r="AM127" s="32">
        <f>'2021 Events'!$E982</f>
        <v>0</v>
      </c>
      <c r="AN127" s="32">
        <f>'2021 Events'!$E983</f>
        <v>0</v>
      </c>
      <c r="AO127" s="32">
        <f>'2021 Events'!$E984</f>
        <v>0</v>
      </c>
      <c r="AP127" s="32">
        <f>'2021 Events'!$E985</f>
        <v>0</v>
      </c>
      <c r="AQ127" s="32">
        <f>'2021 Events'!$E986</f>
        <v>0</v>
      </c>
      <c r="AR127" s="32">
        <f>'2021 Events'!$E987</f>
        <v>0</v>
      </c>
      <c r="AS127" s="32">
        <f>'2021 Events'!$E988</f>
        <v>0</v>
      </c>
      <c r="AT127" s="32">
        <f>'2021 Events'!$E989</f>
        <v>0</v>
      </c>
      <c r="AU127" s="32">
        <f>'2021 Events'!$E990</f>
        <v>0</v>
      </c>
      <c r="AV127" s="32">
        <f>'2021 Events'!$E991</f>
        <v>0</v>
      </c>
      <c r="AW127" s="32">
        <f>'2021 Events'!$E992</f>
        <v>0</v>
      </c>
      <c r="AX127" s="32">
        <f>'2021 Events'!$E993</f>
        <v>0</v>
      </c>
      <c r="AY127" s="32">
        <f>'2021 Events'!$E994</f>
        <v>0</v>
      </c>
      <c r="AZ127" s="32">
        <f>'2021 Events'!$E995</f>
        <v>0</v>
      </c>
      <c r="BA127" s="32">
        <f>'2021 Events'!$E996</f>
        <v>0</v>
      </c>
      <c r="BB127" s="32">
        <f>'2021 Events'!$E997</f>
        <v>0</v>
      </c>
      <c r="BC127" s="32">
        <f>'2021 Events'!$E998</f>
        <v>0</v>
      </c>
      <c r="BD127" s="32">
        <f>'2021 Events'!$E999</f>
        <v>0</v>
      </c>
      <c r="BE127" s="32">
        <f>'2021 Events'!$E1000</f>
        <v>0</v>
      </c>
      <c r="BF127" s="32">
        <f>'2021 Events'!$E1001</f>
        <v>0</v>
      </c>
      <c r="BG127" s="32">
        <f>'2021 Events'!$E1002</f>
        <v>0</v>
      </c>
      <c r="BH127" s="32">
        <f>'2021 Events'!$E1003</f>
        <v>0</v>
      </c>
      <c r="BI127" s="32">
        <f>'2021 Events'!$E1004</f>
        <v>0</v>
      </c>
      <c r="BJ127" s="32">
        <f>'2021 Events'!$E1005</f>
        <v>0</v>
      </c>
      <c r="BK127" s="32">
        <f>'2021 Events'!$E1006</f>
        <v>0</v>
      </c>
      <c r="BL127" s="32"/>
      <c r="BM127" s="32" t="str">
        <f>'2021 Events'!$E1009</f>
        <v>Click here to review your entry for Event 15</v>
      </c>
    </row>
    <row r="128" spans="1:65" hidden="1" x14ac:dyDescent="0.2">
      <c r="A128" s="38"/>
      <c r="B128" s="38"/>
      <c r="C128" s="38"/>
      <c r="F128" s="38"/>
      <c r="G128" s="32">
        <f>'2021 Events'!$E1017</f>
        <v>0</v>
      </c>
      <c r="H128" s="32">
        <f>'2021 Events'!$E1018</f>
        <v>0</v>
      </c>
      <c r="I128" s="32">
        <f>'2021 Events'!$E1019</f>
        <v>0</v>
      </c>
      <c r="J128" s="32">
        <f>'2021 Events'!$E1020</f>
        <v>0</v>
      </c>
      <c r="K128" s="32">
        <f>'2021 Events'!$E1021</f>
        <v>0</v>
      </c>
      <c r="L128" s="32">
        <f>'2021 Events'!$E1022</f>
        <v>0</v>
      </c>
      <c r="M128" s="32">
        <f>'2021 Events'!$E1023</f>
        <v>0</v>
      </c>
      <c r="N128" s="32">
        <f>'2021 Events'!$E1024</f>
        <v>0</v>
      </c>
      <c r="O128" s="32">
        <f>'2021 Events'!$E1025</f>
        <v>0</v>
      </c>
      <c r="P128" s="32">
        <f>'2021 Events'!$E1026</f>
        <v>0</v>
      </c>
      <c r="Q128" s="32">
        <f>'2021 Events'!$E1027</f>
        <v>0</v>
      </c>
      <c r="R128" s="32">
        <f>'2021 Events'!$E1028</f>
        <v>0</v>
      </c>
      <c r="S128" s="32">
        <f>'2021 Events'!$E1029</f>
        <v>0</v>
      </c>
      <c r="T128" s="32">
        <f>'2021 Events'!$E1030</f>
        <v>0</v>
      </c>
      <c r="U128" s="32">
        <f>'2021 Events'!$E1031</f>
        <v>0</v>
      </c>
      <c r="V128" s="32">
        <f>'2021 Events'!$E1032</f>
        <v>0</v>
      </c>
      <c r="W128" s="32">
        <f>'2021 Events'!$E1033</f>
        <v>0</v>
      </c>
      <c r="X128" s="32">
        <f>'2021 Events'!$E1034</f>
        <v>0</v>
      </c>
      <c r="Y128" s="32">
        <f>'2021 Events'!$E1035</f>
        <v>0</v>
      </c>
      <c r="Z128" s="32">
        <f>'2021 Events'!$E1036</f>
        <v>0</v>
      </c>
      <c r="AA128" s="32">
        <f>'2021 Events'!$E1037</f>
        <v>0</v>
      </c>
      <c r="AB128" s="32">
        <f>'2021 Events'!$E1038</f>
        <v>0</v>
      </c>
      <c r="AC128" s="32">
        <f>'2021 Events'!$E1039</f>
        <v>0</v>
      </c>
      <c r="AD128" s="32">
        <f>'2021 Events'!$E1040</f>
        <v>0</v>
      </c>
      <c r="AE128" s="32">
        <f>'2021 Events'!$E1041</f>
        <v>0</v>
      </c>
      <c r="AF128" s="32">
        <f>'2021 Events'!$E1042</f>
        <v>0</v>
      </c>
      <c r="AG128" s="32">
        <f>'2021 Events'!$E1043</f>
        <v>0</v>
      </c>
      <c r="AH128" s="32">
        <f>'2021 Events'!$E1044</f>
        <v>0</v>
      </c>
      <c r="AI128" s="32">
        <f>'2021 Events'!$E1045</f>
        <v>0</v>
      </c>
      <c r="AJ128" s="32">
        <f>'2021 Events'!$E1046</f>
        <v>0</v>
      </c>
      <c r="AK128" s="32">
        <f>'2021 Events'!$E1047</f>
        <v>0</v>
      </c>
      <c r="AL128" s="32">
        <f>'2021 Events'!$E1048</f>
        <v>0</v>
      </c>
      <c r="AM128" s="32">
        <f>'2021 Events'!$E1049</f>
        <v>0</v>
      </c>
      <c r="AN128" s="32">
        <f>'2021 Events'!$E1050</f>
        <v>0</v>
      </c>
      <c r="AO128" s="32">
        <f>'2021 Events'!$E1051</f>
        <v>0</v>
      </c>
      <c r="AP128" s="32">
        <f>'2021 Events'!$E1052</f>
        <v>0</v>
      </c>
      <c r="AQ128" s="32">
        <f>'2021 Events'!$E1053</f>
        <v>0</v>
      </c>
      <c r="AR128" s="32">
        <f>'2021 Events'!$E1054</f>
        <v>0</v>
      </c>
      <c r="AS128" s="32">
        <f>'2021 Events'!$E1055</f>
        <v>0</v>
      </c>
      <c r="AT128" s="32">
        <f>'2021 Events'!$E1056</f>
        <v>0</v>
      </c>
      <c r="AU128" s="32">
        <f>'2021 Events'!$E1057</f>
        <v>0</v>
      </c>
      <c r="AV128" s="32">
        <f>'2021 Events'!$E1058</f>
        <v>0</v>
      </c>
      <c r="AW128" s="32">
        <f>'2021 Events'!$E1059</f>
        <v>0</v>
      </c>
      <c r="AX128" s="32">
        <f>'2021 Events'!$E1060</f>
        <v>0</v>
      </c>
      <c r="AY128" s="32">
        <f>'2021 Events'!$E1061</f>
        <v>0</v>
      </c>
      <c r="AZ128" s="32">
        <f>'2021 Events'!$E1062</f>
        <v>0</v>
      </c>
      <c r="BA128" s="32">
        <f>'2021 Events'!$E1063</f>
        <v>0</v>
      </c>
      <c r="BB128" s="32">
        <f>'2021 Events'!$E1064</f>
        <v>0</v>
      </c>
      <c r="BC128" s="32">
        <f>'2021 Events'!$E1065</f>
        <v>0</v>
      </c>
      <c r="BD128" s="32">
        <f>'2021 Events'!$E1066</f>
        <v>0</v>
      </c>
      <c r="BE128" s="32">
        <f>'2021 Events'!$E1067</f>
        <v>0</v>
      </c>
      <c r="BF128" s="32">
        <f>'2021 Events'!$E1068</f>
        <v>0</v>
      </c>
      <c r="BG128" s="32">
        <f>'2021 Events'!$E1069</f>
        <v>0</v>
      </c>
      <c r="BH128" s="32">
        <f>'2021 Events'!$E1070</f>
        <v>0</v>
      </c>
      <c r="BI128" s="32">
        <f>'2021 Events'!$E1071</f>
        <v>0</v>
      </c>
      <c r="BJ128" s="32">
        <f>'2021 Events'!$E1072</f>
        <v>0</v>
      </c>
      <c r="BK128" s="32">
        <f>'2021 Events'!$E1073</f>
        <v>0</v>
      </c>
      <c r="BL128" s="32"/>
      <c r="BM128" s="32" t="str">
        <f>'2021 Events'!$E1076</f>
        <v>Click here to review your entry for Event 16</v>
      </c>
    </row>
    <row r="129" spans="1:65" hidden="1" x14ac:dyDescent="0.2">
      <c r="A129" s="38"/>
      <c r="B129" s="38"/>
      <c r="C129" s="38"/>
      <c r="F129" s="38"/>
      <c r="G129" s="32">
        <f>'2021 Events'!$E1084</f>
        <v>0</v>
      </c>
      <c r="H129" s="32">
        <f>'2021 Events'!$E1085</f>
        <v>0</v>
      </c>
      <c r="I129" s="32">
        <f>'2021 Events'!$E1086</f>
        <v>0</v>
      </c>
      <c r="J129" s="32">
        <f>'2021 Events'!$E1087</f>
        <v>0</v>
      </c>
      <c r="K129" s="32">
        <f>'2021 Events'!$E1088</f>
        <v>0</v>
      </c>
      <c r="L129" s="32">
        <f>'2021 Events'!$E1089</f>
        <v>0</v>
      </c>
      <c r="M129" s="32">
        <f>'2021 Events'!$E1090</f>
        <v>0</v>
      </c>
      <c r="N129" s="32">
        <f>'2021 Events'!$E1091</f>
        <v>0</v>
      </c>
      <c r="O129" s="32">
        <f>'2021 Events'!$E1092</f>
        <v>0</v>
      </c>
      <c r="P129" s="32">
        <f>'2021 Events'!$E1093</f>
        <v>0</v>
      </c>
      <c r="Q129" s="32">
        <f>'2021 Events'!$E1094</f>
        <v>0</v>
      </c>
      <c r="R129" s="32">
        <f>'2021 Events'!$E1095</f>
        <v>0</v>
      </c>
      <c r="S129" s="32">
        <f>'2021 Events'!$E1096</f>
        <v>0</v>
      </c>
      <c r="T129" s="32">
        <f>'2021 Events'!$E1097</f>
        <v>0</v>
      </c>
      <c r="U129" s="32">
        <f>'2021 Events'!$E1098</f>
        <v>0</v>
      </c>
      <c r="V129" s="32">
        <f>'2021 Events'!$E1099</f>
        <v>0</v>
      </c>
      <c r="W129" s="32">
        <f>'2021 Events'!$E1100</f>
        <v>0</v>
      </c>
      <c r="X129" s="32">
        <f>'2021 Events'!$E1101</f>
        <v>0</v>
      </c>
      <c r="Y129" s="32">
        <f>'2021 Events'!$E1102</f>
        <v>0</v>
      </c>
      <c r="Z129" s="32">
        <f>'2021 Events'!$E1103</f>
        <v>0</v>
      </c>
      <c r="AA129" s="32">
        <f>'2021 Events'!$E1104</f>
        <v>0</v>
      </c>
      <c r="AB129" s="32">
        <f>'2021 Events'!$E1105</f>
        <v>0</v>
      </c>
      <c r="AC129" s="32">
        <f>'2021 Events'!$E1106</f>
        <v>0</v>
      </c>
      <c r="AD129" s="32">
        <f>'2021 Events'!$E1107</f>
        <v>0</v>
      </c>
      <c r="AE129" s="32">
        <f>'2021 Events'!$E1108</f>
        <v>0</v>
      </c>
      <c r="AF129" s="32">
        <f>'2021 Events'!$E1109</f>
        <v>0</v>
      </c>
      <c r="AG129" s="32">
        <f>'2021 Events'!$E1110</f>
        <v>0</v>
      </c>
      <c r="AH129" s="32">
        <f>'2021 Events'!$E1111</f>
        <v>0</v>
      </c>
      <c r="AI129" s="32">
        <f>'2021 Events'!$E1112</f>
        <v>0</v>
      </c>
      <c r="AJ129" s="32">
        <f>'2021 Events'!$E1113</f>
        <v>0</v>
      </c>
      <c r="AK129" s="32">
        <f>'2021 Events'!$E1114</f>
        <v>0</v>
      </c>
      <c r="AL129" s="32">
        <f>'2021 Events'!$E1115</f>
        <v>0</v>
      </c>
      <c r="AM129" s="32">
        <f>'2021 Events'!$E1116</f>
        <v>0</v>
      </c>
      <c r="AN129" s="32">
        <f>'2021 Events'!$E1117</f>
        <v>0</v>
      </c>
      <c r="AO129" s="32">
        <f>'2021 Events'!$E1118</f>
        <v>0</v>
      </c>
      <c r="AP129" s="32">
        <f>'2021 Events'!$E1119</f>
        <v>0</v>
      </c>
      <c r="AQ129" s="32">
        <f>'2021 Events'!$E1120</f>
        <v>0</v>
      </c>
      <c r="AR129" s="32">
        <f>'2021 Events'!$E1121</f>
        <v>0</v>
      </c>
      <c r="AS129" s="32">
        <f>'2021 Events'!$E1122</f>
        <v>0</v>
      </c>
      <c r="AT129" s="32">
        <f>'2021 Events'!$E1123</f>
        <v>0</v>
      </c>
      <c r="AU129" s="32">
        <f>'2021 Events'!$E1124</f>
        <v>0</v>
      </c>
      <c r="AV129" s="32">
        <f>'2021 Events'!$E1125</f>
        <v>0</v>
      </c>
      <c r="AW129" s="32">
        <f>'2021 Events'!$E1126</f>
        <v>0</v>
      </c>
      <c r="AX129" s="32">
        <f>'2021 Events'!$E1127</f>
        <v>0</v>
      </c>
      <c r="AY129" s="32">
        <f>'2021 Events'!$E1128</f>
        <v>0</v>
      </c>
      <c r="AZ129" s="32">
        <f>'2021 Events'!$E1129</f>
        <v>0</v>
      </c>
      <c r="BA129" s="32">
        <f>'2021 Events'!$E1130</f>
        <v>0</v>
      </c>
      <c r="BB129" s="32">
        <f>'2021 Events'!$E1131</f>
        <v>0</v>
      </c>
      <c r="BC129" s="32">
        <f>'2021 Events'!$E1132</f>
        <v>0</v>
      </c>
      <c r="BD129" s="32">
        <f>'2021 Events'!$E1133</f>
        <v>0</v>
      </c>
      <c r="BE129" s="32">
        <f>'2021 Events'!$E1134</f>
        <v>0</v>
      </c>
      <c r="BF129" s="32">
        <f>'2021 Events'!$E1135</f>
        <v>0</v>
      </c>
      <c r="BG129" s="32">
        <f>'2021 Events'!$E1136</f>
        <v>0</v>
      </c>
      <c r="BH129" s="32">
        <f>'2021 Events'!$E1137</f>
        <v>0</v>
      </c>
      <c r="BI129" s="32">
        <f>'2021 Events'!$E1138</f>
        <v>0</v>
      </c>
      <c r="BJ129" s="32">
        <f>'2021 Events'!$E1139</f>
        <v>0</v>
      </c>
      <c r="BK129" s="32">
        <f>'2021 Events'!$E1140</f>
        <v>0</v>
      </c>
      <c r="BL129" s="32"/>
      <c r="BM129" s="32" t="str">
        <f>'2021 Events'!$E1143</f>
        <v>Click here to review your entry for Event 17</v>
      </c>
    </row>
    <row r="130" spans="1:65" hidden="1" x14ac:dyDescent="0.2">
      <c r="A130" s="38"/>
      <c r="B130" s="38"/>
      <c r="C130" s="38"/>
      <c r="F130" s="38"/>
      <c r="G130" s="32">
        <f>'2021 Events'!$E1151</f>
        <v>0</v>
      </c>
      <c r="H130" s="32">
        <f>'2021 Events'!$E1152</f>
        <v>0</v>
      </c>
      <c r="I130" s="32">
        <f>'2021 Events'!$E1153</f>
        <v>0</v>
      </c>
      <c r="J130" s="32">
        <f>'2021 Events'!$E1154</f>
        <v>0</v>
      </c>
      <c r="K130" s="32">
        <f>'2021 Events'!$E1155</f>
        <v>0</v>
      </c>
      <c r="L130" s="32">
        <f>'2021 Events'!$E1156</f>
        <v>0</v>
      </c>
      <c r="M130" s="32">
        <f>'2021 Events'!$E1157</f>
        <v>0</v>
      </c>
      <c r="N130" s="32">
        <f>'2021 Events'!$E1158</f>
        <v>0</v>
      </c>
      <c r="O130" s="32">
        <f>'2021 Events'!$E1159</f>
        <v>0</v>
      </c>
      <c r="P130" s="32">
        <f>'2021 Events'!$E1160</f>
        <v>0</v>
      </c>
      <c r="Q130" s="32">
        <f>'2021 Events'!$E1161</f>
        <v>0</v>
      </c>
      <c r="R130" s="32">
        <f>'2021 Events'!$E1162</f>
        <v>0</v>
      </c>
      <c r="S130" s="32">
        <f>'2021 Events'!$E1163</f>
        <v>0</v>
      </c>
      <c r="T130" s="32">
        <f>'2021 Events'!$E1164</f>
        <v>0</v>
      </c>
      <c r="U130" s="32">
        <f>'2021 Events'!$E1165</f>
        <v>0</v>
      </c>
      <c r="V130" s="32">
        <f>'2021 Events'!$E1166</f>
        <v>0</v>
      </c>
      <c r="W130" s="32">
        <f>'2021 Events'!$E1167</f>
        <v>0</v>
      </c>
      <c r="X130" s="32">
        <f>'2021 Events'!$E1168</f>
        <v>0</v>
      </c>
      <c r="Y130" s="32">
        <f>'2021 Events'!$E1169</f>
        <v>0</v>
      </c>
      <c r="Z130" s="32">
        <f>'2021 Events'!$E1170</f>
        <v>0</v>
      </c>
      <c r="AA130" s="32">
        <f>'2021 Events'!$E1171</f>
        <v>0</v>
      </c>
      <c r="AB130" s="32">
        <f>'2021 Events'!$E1172</f>
        <v>0</v>
      </c>
      <c r="AC130" s="32">
        <f>'2021 Events'!$E1173</f>
        <v>0</v>
      </c>
      <c r="AD130" s="32">
        <f>'2021 Events'!$E1174</f>
        <v>0</v>
      </c>
      <c r="AE130" s="32">
        <f>'2021 Events'!$E1175</f>
        <v>0</v>
      </c>
      <c r="AF130" s="32">
        <f>'2021 Events'!$E1176</f>
        <v>0</v>
      </c>
      <c r="AG130" s="32">
        <f>'2021 Events'!$E1177</f>
        <v>0</v>
      </c>
      <c r="AH130" s="32">
        <f>'2021 Events'!$E1178</f>
        <v>0</v>
      </c>
      <c r="AI130" s="32">
        <f>'2021 Events'!$E1179</f>
        <v>0</v>
      </c>
      <c r="AJ130" s="32">
        <f>'2021 Events'!$E1180</f>
        <v>0</v>
      </c>
      <c r="AK130" s="32">
        <f>'2021 Events'!$E1181</f>
        <v>0</v>
      </c>
      <c r="AL130" s="32">
        <f>'2021 Events'!$E1182</f>
        <v>0</v>
      </c>
      <c r="AM130" s="32">
        <f>'2021 Events'!$E1183</f>
        <v>0</v>
      </c>
      <c r="AN130" s="32">
        <f>'2021 Events'!$E1184</f>
        <v>0</v>
      </c>
      <c r="AO130" s="32">
        <f>'2021 Events'!$E1185</f>
        <v>0</v>
      </c>
      <c r="AP130" s="32">
        <f>'2021 Events'!$E1186</f>
        <v>0</v>
      </c>
      <c r="AQ130" s="32">
        <f>'2021 Events'!$E1187</f>
        <v>0</v>
      </c>
      <c r="AR130" s="32">
        <f>'2021 Events'!$E1188</f>
        <v>0</v>
      </c>
      <c r="AS130" s="32">
        <f>'2021 Events'!$E1189</f>
        <v>0</v>
      </c>
      <c r="AT130" s="32">
        <f>'2021 Events'!$E1190</f>
        <v>0</v>
      </c>
      <c r="AU130" s="32">
        <f>'2021 Events'!$E1191</f>
        <v>0</v>
      </c>
      <c r="AV130" s="32">
        <f>'2021 Events'!$E1192</f>
        <v>0</v>
      </c>
      <c r="AW130" s="32">
        <f>'2021 Events'!$E1193</f>
        <v>0</v>
      </c>
      <c r="AX130" s="32">
        <f>'2021 Events'!$E1194</f>
        <v>0</v>
      </c>
      <c r="AY130" s="32">
        <f>'2021 Events'!$E1195</f>
        <v>0</v>
      </c>
      <c r="AZ130" s="32">
        <f>'2021 Events'!$E1196</f>
        <v>0</v>
      </c>
      <c r="BA130" s="32">
        <f>'2021 Events'!$E1197</f>
        <v>0</v>
      </c>
      <c r="BB130" s="32">
        <f>'2021 Events'!$E1198</f>
        <v>0</v>
      </c>
      <c r="BC130" s="32">
        <f>'2021 Events'!$E1199</f>
        <v>0</v>
      </c>
      <c r="BD130" s="32">
        <f>'2021 Events'!$E1200</f>
        <v>0</v>
      </c>
      <c r="BE130" s="32">
        <f>'2021 Events'!$E1201</f>
        <v>0</v>
      </c>
      <c r="BF130" s="32">
        <f>'2021 Events'!$E1202</f>
        <v>0</v>
      </c>
      <c r="BG130" s="32">
        <f>'2021 Events'!$E1203</f>
        <v>0</v>
      </c>
      <c r="BH130" s="32">
        <f>'2021 Events'!$E1204</f>
        <v>0</v>
      </c>
      <c r="BI130" s="32">
        <f>'2021 Events'!$E1205</f>
        <v>0</v>
      </c>
      <c r="BJ130" s="32">
        <f>'2021 Events'!$E1206</f>
        <v>0</v>
      </c>
      <c r="BK130" s="32">
        <f>'2021 Events'!$E1207</f>
        <v>0</v>
      </c>
      <c r="BL130" s="32"/>
      <c r="BM130" s="32" t="str">
        <f>'2021 Events'!$E1210</f>
        <v>Click here to review your entry for Event 18</v>
      </c>
    </row>
    <row r="131" spans="1:65" hidden="1" x14ac:dyDescent="0.2">
      <c r="A131" s="38"/>
      <c r="B131" s="38"/>
      <c r="C131" s="38"/>
      <c r="F131" s="38"/>
      <c r="G131" s="32">
        <f>'2021 Events'!$E1218</f>
        <v>0</v>
      </c>
      <c r="H131" s="32">
        <f>'2021 Events'!$E1219</f>
        <v>0</v>
      </c>
      <c r="I131" s="32">
        <f>'2021 Events'!$E1220</f>
        <v>0</v>
      </c>
      <c r="J131" s="32">
        <f>'2021 Events'!$E1221</f>
        <v>0</v>
      </c>
      <c r="K131" s="32">
        <f>'2021 Events'!$E1222</f>
        <v>0</v>
      </c>
      <c r="L131" s="32">
        <f>'2021 Events'!$E1223</f>
        <v>0</v>
      </c>
      <c r="M131" s="32">
        <f>'2021 Events'!$E1224</f>
        <v>0</v>
      </c>
      <c r="N131" s="32">
        <f>'2021 Events'!$E1225</f>
        <v>0</v>
      </c>
      <c r="O131" s="32">
        <f>'2021 Events'!$E1226</f>
        <v>0</v>
      </c>
      <c r="P131" s="32">
        <f>'2021 Events'!$E1227</f>
        <v>0</v>
      </c>
      <c r="Q131" s="32">
        <f>'2021 Events'!$E1228</f>
        <v>0</v>
      </c>
      <c r="R131" s="32">
        <f>'2021 Events'!$E1229</f>
        <v>0</v>
      </c>
      <c r="S131" s="32">
        <f>'2021 Events'!$E1230</f>
        <v>0</v>
      </c>
      <c r="T131" s="32">
        <f>'2021 Events'!$E1231</f>
        <v>0</v>
      </c>
      <c r="U131" s="32">
        <f>'2021 Events'!$E1232</f>
        <v>0</v>
      </c>
      <c r="V131" s="32">
        <f>'2021 Events'!$E1233</f>
        <v>0</v>
      </c>
      <c r="W131" s="32">
        <f>'2021 Events'!$E1234</f>
        <v>0</v>
      </c>
      <c r="X131" s="32">
        <f>'2021 Events'!$E1235</f>
        <v>0</v>
      </c>
      <c r="Y131" s="32">
        <f>'2021 Events'!$E1236</f>
        <v>0</v>
      </c>
      <c r="Z131" s="32">
        <f>'2021 Events'!$E1237</f>
        <v>0</v>
      </c>
      <c r="AA131" s="32">
        <f>'2021 Events'!$E1238</f>
        <v>0</v>
      </c>
      <c r="AB131" s="32">
        <f>'2021 Events'!$E1239</f>
        <v>0</v>
      </c>
      <c r="AC131" s="32">
        <f>'2021 Events'!$E1240</f>
        <v>0</v>
      </c>
      <c r="AD131" s="32">
        <f>'2021 Events'!$E1241</f>
        <v>0</v>
      </c>
      <c r="AE131" s="32">
        <f>'2021 Events'!$E1242</f>
        <v>0</v>
      </c>
      <c r="AF131" s="32">
        <f>'2021 Events'!$E1243</f>
        <v>0</v>
      </c>
      <c r="AG131" s="32">
        <f>'2021 Events'!$E1244</f>
        <v>0</v>
      </c>
      <c r="AH131" s="32">
        <f>'2021 Events'!$E1245</f>
        <v>0</v>
      </c>
      <c r="AI131" s="32">
        <f>'2021 Events'!$E1246</f>
        <v>0</v>
      </c>
      <c r="AJ131" s="32">
        <f>'2021 Events'!$E1247</f>
        <v>0</v>
      </c>
      <c r="AK131" s="32">
        <f>'2021 Events'!$E1248</f>
        <v>0</v>
      </c>
      <c r="AL131" s="32">
        <f>'2021 Events'!$E1249</f>
        <v>0</v>
      </c>
      <c r="AM131" s="32">
        <f>'2021 Events'!$E1250</f>
        <v>0</v>
      </c>
      <c r="AN131" s="32">
        <f>'2021 Events'!$E1251</f>
        <v>0</v>
      </c>
      <c r="AO131" s="32">
        <f>'2021 Events'!$E1252</f>
        <v>0</v>
      </c>
      <c r="AP131" s="32">
        <f>'2021 Events'!$E1253</f>
        <v>0</v>
      </c>
      <c r="AQ131" s="32">
        <f>'2021 Events'!$E1254</f>
        <v>0</v>
      </c>
      <c r="AR131" s="32">
        <f>'2021 Events'!$E1255</f>
        <v>0</v>
      </c>
      <c r="AS131" s="32">
        <f>'2021 Events'!$E1256</f>
        <v>0</v>
      </c>
      <c r="AT131" s="32">
        <f>'2021 Events'!$E1257</f>
        <v>0</v>
      </c>
      <c r="AU131" s="32">
        <f>'2021 Events'!$E1258</f>
        <v>0</v>
      </c>
      <c r="AV131" s="32">
        <f>'2021 Events'!$E1259</f>
        <v>0</v>
      </c>
      <c r="AW131" s="32">
        <f>'2021 Events'!$E1260</f>
        <v>0</v>
      </c>
      <c r="AX131" s="32">
        <f>'2021 Events'!$E1261</f>
        <v>0</v>
      </c>
      <c r="AY131" s="32">
        <f>'2021 Events'!$E1262</f>
        <v>0</v>
      </c>
      <c r="AZ131" s="32">
        <f>'2021 Events'!$E1263</f>
        <v>0</v>
      </c>
      <c r="BA131" s="32">
        <f>'2021 Events'!$E1264</f>
        <v>0</v>
      </c>
      <c r="BB131" s="32">
        <f>'2021 Events'!$E1265</f>
        <v>0</v>
      </c>
      <c r="BC131" s="32">
        <f>'2021 Events'!$E1266</f>
        <v>0</v>
      </c>
      <c r="BD131" s="32">
        <f>'2021 Events'!$E1267</f>
        <v>0</v>
      </c>
      <c r="BE131" s="32">
        <f>'2021 Events'!$E1268</f>
        <v>0</v>
      </c>
      <c r="BF131" s="32">
        <f>'2021 Events'!$E1269</f>
        <v>0</v>
      </c>
      <c r="BG131" s="32">
        <f>'2021 Events'!$E1270</f>
        <v>0</v>
      </c>
      <c r="BH131" s="32">
        <f>'2021 Events'!$E1271</f>
        <v>0</v>
      </c>
      <c r="BI131" s="32">
        <f>'2021 Events'!$E1272</f>
        <v>0</v>
      </c>
      <c r="BJ131" s="32">
        <f>'2021 Events'!$E1273</f>
        <v>0</v>
      </c>
      <c r="BK131" s="32">
        <f>'2021 Events'!$E1274</f>
        <v>0</v>
      </c>
      <c r="BL131" s="32"/>
      <c r="BM131" s="32" t="str">
        <f>'2021 Events'!$E1277</f>
        <v>Click here to review your entry for Event 19</v>
      </c>
    </row>
    <row r="132" spans="1:65" hidden="1" x14ac:dyDescent="0.2">
      <c r="A132" s="38"/>
      <c r="B132" s="38"/>
      <c r="C132" s="38"/>
      <c r="F132" s="38"/>
      <c r="G132" s="32">
        <f>'2021 Events'!$E1285</f>
        <v>0</v>
      </c>
      <c r="H132" s="32">
        <f>'2021 Events'!$E1286</f>
        <v>0</v>
      </c>
      <c r="I132" s="32">
        <f>'2021 Events'!$E1287</f>
        <v>0</v>
      </c>
      <c r="J132" s="32">
        <f>'2021 Events'!$E1288</f>
        <v>0</v>
      </c>
      <c r="K132" s="32">
        <f>'2021 Events'!$E1289</f>
        <v>0</v>
      </c>
      <c r="L132" s="32">
        <f>'2021 Events'!$E1290</f>
        <v>0</v>
      </c>
      <c r="M132" s="32">
        <f>'2021 Events'!$E1291</f>
        <v>0</v>
      </c>
      <c r="N132" s="32">
        <f>'2021 Events'!$E1292</f>
        <v>0</v>
      </c>
      <c r="O132" s="32">
        <f>'2021 Events'!$E1293</f>
        <v>0</v>
      </c>
      <c r="P132" s="32">
        <f>'2021 Events'!$E1294</f>
        <v>0</v>
      </c>
      <c r="Q132" s="32">
        <f>'2021 Events'!$E1295</f>
        <v>0</v>
      </c>
      <c r="R132" s="32">
        <f>'2021 Events'!$E1296</f>
        <v>0</v>
      </c>
      <c r="S132" s="32">
        <f>'2021 Events'!$E1297</f>
        <v>0</v>
      </c>
      <c r="T132" s="32">
        <f>'2021 Events'!$E1298</f>
        <v>0</v>
      </c>
      <c r="U132" s="32">
        <f>'2021 Events'!$E1299</f>
        <v>0</v>
      </c>
      <c r="V132" s="32">
        <f>'2021 Events'!$E1300</f>
        <v>0</v>
      </c>
      <c r="W132" s="32">
        <f>'2021 Events'!$E1301</f>
        <v>0</v>
      </c>
      <c r="X132" s="32">
        <f>'2021 Events'!$E1302</f>
        <v>0</v>
      </c>
      <c r="Y132" s="32">
        <f>'2021 Events'!$E1303</f>
        <v>0</v>
      </c>
      <c r="Z132" s="32">
        <f>'2021 Events'!$E1304</f>
        <v>0</v>
      </c>
      <c r="AA132" s="32">
        <f>'2021 Events'!$E1305</f>
        <v>0</v>
      </c>
      <c r="AB132" s="32">
        <f>'2021 Events'!$E1306</f>
        <v>0</v>
      </c>
      <c r="AC132" s="32">
        <f>'2021 Events'!$E1307</f>
        <v>0</v>
      </c>
      <c r="AD132" s="32">
        <f>'2021 Events'!$E1308</f>
        <v>0</v>
      </c>
      <c r="AE132" s="32">
        <f>'2021 Events'!$E1309</f>
        <v>0</v>
      </c>
      <c r="AF132" s="32">
        <f>'2021 Events'!$E1310</f>
        <v>0</v>
      </c>
      <c r="AG132" s="32">
        <f>'2021 Events'!$E1311</f>
        <v>0</v>
      </c>
      <c r="AH132" s="32">
        <f>'2021 Events'!$E1312</f>
        <v>0</v>
      </c>
      <c r="AI132" s="32">
        <f>'2021 Events'!$E1313</f>
        <v>0</v>
      </c>
      <c r="AJ132" s="32">
        <f>'2021 Events'!$E1314</f>
        <v>0</v>
      </c>
      <c r="AK132" s="32">
        <f>'2021 Events'!$E1315</f>
        <v>0</v>
      </c>
      <c r="AL132" s="32">
        <f>'2021 Events'!$E1316</f>
        <v>0</v>
      </c>
      <c r="AM132" s="32">
        <f>'2021 Events'!$E1317</f>
        <v>0</v>
      </c>
      <c r="AN132" s="32">
        <f>'2021 Events'!$E1318</f>
        <v>0</v>
      </c>
      <c r="AO132" s="32">
        <f>'2021 Events'!$E1319</f>
        <v>0</v>
      </c>
      <c r="AP132" s="32">
        <f>'2021 Events'!$E1320</f>
        <v>0</v>
      </c>
      <c r="AQ132" s="32">
        <f>'2021 Events'!$E1321</f>
        <v>0</v>
      </c>
      <c r="AR132" s="32">
        <f>'2021 Events'!$E1322</f>
        <v>0</v>
      </c>
      <c r="AS132" s="32">
        <f>'2021 Events'!$E1323</f>
        <v>0</v>
      </c>
      <c r="AT132" s="32">
        <f>'2021 Events'!$E1324</f>
        <v>0</v>
      </c>
      <c r="AU132" s="32">
        <f>'2021 Events'!$E1325</f>
        <v>0</v>
      </c>
      <c r="AV132" s="32">
        <f>'2021 Events'!$E1326</f>
        <v>0</v>
      </c>
      <c r="AW132" s="32">
        <f>'2021 Events'!$E1327</f>
        <v>0</v>
      </c>
      <c r="AX132" s="32">
        <f>'2021 Events'!$E1328</f>
        <v>0</v>
      </c>
      <c r="AY132" s="32">
        <f>'2021 Events'!$E1329</f>
        <v>0</v>
      </c>
      <c r="AZ132" s="32">
        <f>'2021 Events'!$E1330</f>
        <v>0</v>
      </c>
      <c r="BA132" s="32">
        <f>'2021 Events'!$E1331</f>
        <v>0</v>
      </c>
      <c r="BB132" s="32">
        <f>'2021 Events'!$E1332</f>
        <v>0</v>
      </c>
      <c r="BC132" s="32">
        <f>'2021 Events'!$E1333</f>
        <v>0</v>
      </c>
      <c r="BD132" s="32">
        <f>'2021 Events'!$E1334</f>
        <v>0</v>
      </c>
      <c r="BE132" s="32">
        <f>'2021 Events'!$E1335</f>
        <v>0</v>
      </c>
      <c r="BF132" s="32">
        <f>'2021 Events'!$E1336</f>
        <v>0</v>
      </c>
      <c r="BG132" s="32">
        <f>'2021 Events'!$E1337</f>
        <v>0</v>
      </c>
      <c r="BH132" s="32">
        <f>'2021 Events'!$E1338</f>
        <v>0</v>
      </c>
      <c r="BI132" s="32">
        <f>'2021 Events'!$E1339</f>
        <v>0</v>
      </c>
      <c r="BJ132" s="32">
        <f>'2021 Events'!$E1340</f>
        <v>0</v>
      </c>
      <c r="BK132" s="32">
        <f>'2021 Events'!$E1341</f>
        <v>0</v>
      </c>
      <c r="BL132" s="32"/>
      <c r="BM132" s="32" t="str">
        <f>'2021 Events'!$E1344</f>
        <v>Click here to review your entry for Event 20</v>
      </c>
    </row>
    <row r="133" spans="1:65" hidden="1" x14ac:dyDescent="0.2">
      <c r="A133" s="38"/>
      <c r="B133" s="38"/>
      <c r="C133" s="38"/>
      <c r="F133" s="38"/>
      <c r="G133" s="32">
        <f>'2021 Events'!$E1352</f>
        <v>0</v>
      </c>
      <c r="H133" s="32">
        <f>'2021 Events'!$E1353</f>
        <v>0</v>
      </c>
      <c r="I133" s="32">
        <f>'2021 Events'!$E1354</f>
        <v>0</v>
      </c>
      <c r="J133" s="32">
        <f>'2021 Events'!$E1355</f>
        <v>0</v>
      </c>
      <c r="K133" s="32">
        <f>'2021 Events'!$E1356</f>
        <v>0</v>
      </c>
      <c r="L133" s="32">
        <f>'2021 Events'!$E1357</f>
        <v>0</v>
      </c>
      <c r="M133" s="32">
        <f>'2021 Events'!$E1358</f>
        <v>0</v>
      </c>
      <c r="N133" s="32">
        <f>'2021 Events'!$E1359</f>
        <v>0</v>
      </c>
      <c r="O133" s="32">
        <f>'2021 Events'!$E1360</f>
        <v>0</v>
      </c>
      <c r="P133" s="32">
        <f>'2021 Events'!$E1361</f>
        <v>0</v>
      </c>
      <c r="Q133" s="32">
        <f>'2021 Events'!$E1362</f>
        <v>0</v>
      </c>
      <c r="R133" s="32">
        <f>'2021 Events'!$E1363</f>
        <v>0</v>
      </c>
      <c r="S133" s="32">
        <f>'2021 Events'!$E1364</f>
        <v>0</v>
      </c>
      <c r="T133" s="32">
        <f>'2021 Events'!$E1365</f>
        <v>0</v>
      </c>
      <c r="U133" s="32">
        <f>'2021 Events'!$E1366</f>
        <v>0</v>
      </c>
      <c r="V133" s="32">
        <f>'2021 Events'!$E1367</f>
        <v>0</v>
      </c>
      <c r="W133" s="32">
        <f>'2021 Events'!$E1368</f>
        <v>0</v>
      </c>
      <c r="X133" s="32">
        <f>'2021 Events'!$E1369</f>
        <v>0</v>
      </c>
      <c r="Y133" s="32">
        <f>'2021 Events'!$E1370</f>
        <v>0</v>
      </c>
      <c r="Z133" s="32">
        <f>'2021 Events'!$E1371</f>
        <v>0</v>
      </c>
      <c r="AA133" s="32">
        <f>'2021 Events'!$E1372</f>
        <v>0</v>
      </c>
      <c r="AB133" s="32">
        <f>'2021 Events'!$E1373</f>
        <v>0</v>
      </c>
      <c r="AC133" s="32">
        <f>'2021 Events'!$E1374</f>
        <v>0</v>
      </c>
      <c r="AD133" s="32">
        <f>'2021 Events'!$E1375</f>
        <v>0</v>
      </c>
      <c r="AE133" s="32">
        <f>'2021 Events'!$E1376</f>
        <v>0</v>
      </c>
      <c r="AF133" s="32">
        <f>'2021 Events'!$E1377</f>
        <v>0</v>
      </c>
      <c r="AG133" s="32">
        <f>'2021 Events'!$E1378</f>
        <v>0</v>
      </c>
      <c r="AH133" s="32">
        <f>'2021 Events'!$E1379</f>
        <v>0</v>
      </c>
      <c r="AI133" s="32">
        <f>'2021 Events'!$E1380</f>
        <v>0</v>
      </c>
      <c r="AJ133" s="32">
        <f>'2021 Events'!$E1381</f>
        <v>0</v>
      </c>
      <c r="AK133" s="32">
        <f>'2021 Events'!$E1382</f>
        <v>0</v>
      </c>
      <c r="AL133" s="32">
        <f>'2021 Events'!$E1383</f>
        <v>0</v>
      </c>
      <c r="AM133" s="32">
        <f>'2021 Events'!$E1384</f>
        <v>0</v>
      </c>
      <c r="AN133" s="32">
        <f>'2021 Events'!$E1385</f>
        <v>0</v>
      </c>
      <c r="AO133" s="32">
        <f>'2021 Events'!$E1386</f>
        <v>0</v>
      </c>
      <c r="AP133" s="32">
        <f>'2021 Events'!$E1387</f>
        <v>0</v>
      </c>
      <c r="AQ133" s="32">
        <f>'2021 Events'!$E1388</f>
        <v>0</v>
      </c>
      <c r="AR133" s="32">
        <f>'2021 Events'!$E1389</f>
        <v>0</v>
      </c>
      <c r="AS133" s="32">
        <f>'2021 Events'!$E1390</f>
        <v>0</v>
      </c>
      <c r="AT133" s="32">
        <f>'2021 Events'!$E1391</f>
        <v>0</v>
      </c>
      <c r="AU133" s="32">
        <f>'2021 Events'!$E1392</f>
        <v>0</v>
      </c>
      <c r="AV133" s="32">
        <f>'2021 Events'!$E1393</f>
        <v>0</v>
      </c>
      <c r="AW133" s="32">
        <f>'2021 Events'!$E1394</f>
        <v>0</v>
      </c>
      <c r="AX133" s="32">
        <f>'2021 Events'!$E1395</f>
        <v>0</v>
      </c>
      <c r="AY133" s="32">
        <f>'2021 Events'!$E1396</f>
        <v>0</v>
      </c>
      <c r="AZ133" s="32">
        <f>'2021 Events'!$E1397</f>
        <v>0</v>
      </c>
      <c r="BA133" s="32">
        <f>'2021 Events'!$E1398</f>
        <v>0</v>
      </c>
      <c r="BB133" s="32">
        <f>'2021 Events'!$E1399</f>
        <v>0</v>
      </c>
      <c r="BC133" s="32">
        <f>'2021 Events'!$E1400</f>
        <v>0</v>
      </c>
      <c r="BD133" s="32">
        <f>'2021 Events'!$E1401</f>
        <v>0</v>
      </c>
      <c r="BE133" s="32">
        <f>'2021 Events'!$E1402</f>
        <v>0</v>
      </c>
      <c r="BF133" s="32">
        <f>'2021 Events'!$E1403</f>
        <v>0</v>
      </c>
      <c r="BG133" s="32">
        <f>'2021 Events'!$E1404</f>
        <v>0</v>
      </c>
      <c r="BH133" s="32">
        <f>'2021 Events'!$E1405</f>
        <v>0</v>
      </c>
      <c r="BI133" s="32">
        <f>'2021 Events'!$E1406</f>
        <v>0</v>
      </c>
      <c r="BJ133" s="32">
        <f>'2021 Events'!$E1407</f>
        <v>0</v>
      </c>
      <c r="BK133" s="32">
        <f>'2021 Events'!$E1408</f>
        <v>0</v>
      </c>
      <c r="BL133" s="32"/>
      <c r="BM133" s="32" t="str">
        <f>'2021 Events'!$E1411</f>
        <v>Click here to review your entry for Event 21</v>
      </c>
    </row>
    <row r="134" spans="1:65" hidden="1" x14ac:dyDescent="0.2">
      <c r="A134" s="38"/>
      <c r="B134" s="38"/>
      <c r="C134" s="38"/>
      <c r="F134" s="38"/>
      <c r="G134" s="32">
        <f>'2021 Events'!$E1419</f>
        <v>0</v>
      </c>
      <c r="H134" s="32">
        <f>'2021 Events'!$E1420</f>
        <v>0</v>
      </c>
      <c r="I134" s="32">
        <f>'2021 Events'!$E1421</f>
        <v>0</v>
      </c>
      <c r="J134" s="32">
        <f>'2021 Events'!$E1422</f>
        <v>0</v>
      </c>
      <c r="K134" s="32">
        <f>'2021 Events'!$E1423</f>
        <v>0</v>
      </c>
      <c r="L134" s="32">
        <f>'2021 Events'!$E1424</f>
        <v>0</v>
      </c>
      <c r="M134" s="32">
        <f>'2021 Events'!$E1425</f>
        <v>0</v>
      </c>
      <c r="N134" s="32">
        <f>'2021 Events'!$E1426</f>
        <v>0</v>
      </c>
      <c r="O134" s="32">
        <f>'2021 Events'!$E1427</f>
        <v>0</v>
      </c>
      <c r="P134" s="32">
        <f>'2021 Events'!$E1428</f>
        <v>0</v>
      </c>
      <c r="Q134" s="32">
        <f>'2021 Events'!$E1429</f>
        <v>0</v>
      </c>
      <c r="R134" s="32">
        <f>'2021 Events'!$E1430</f>
        <v>0</v>
      </c>
      <c r="S134" s="32">
        <f>'2021 Events'!$E1431</f>
        <v>0</v>
      </c>
      <c r="T134" s="32">
        <f>'2021 Events'!$E1432</f>
        <v>0</v>
      </c>
      <c r="U134" s="32">
        <f>'2021 Events'!$E1433</f>
        <v>0</v>
      </c>
      <c r="V134" s="32">
        <f>'2021 Events'!$E1434</f>
        <v>0</v>
      </c>
      <c r="W134" s="32">
        <f>'2021 Events'!$E1435</f>
        <v>0</v>
      </c>
      <c r="X134" s="32">
        <f>'2021 Events'!$E1436</f>
        <v>0</v>
      </c>
      <c r="Y134" s="32">
        <f>'2021 Events'!$E1437</f>
        <v>0</v>
      </c>
      <c r="Z134" s="32">
        <f>'2021 Events'!$E1438</f>
        <v>0</v>
      </c>
      <c r="AA134" s="32">
        <f>'2021 Events'!$E1439</f>
        <v>0</v>
      </c>
      <c r="AB134" s="32">
        <f>'2021 Events'!$E1440</f>
        <v>0</v>
      </c>
      <c r="AC134" s="32">
        <f>'2021 Events'!$E1441</f>
        <v>0</v>
      </c>
      <c r="AD134" s="32">
        <f>'2021 Events'!$E1442</f>
        <v>0</v>
      </c>
      <c r="AE134" s="32">
        <f>'2021 Events'!$E1443</f>
        <v>0</v>
      </c>
      <c r="AF134" s="32">
        <f>'2021 Events'!$E1444</f>
        <v>0</v>
      </c>
      <c r="AG134" s="32">
        <f>'2021 Events'!$E1445</f>
        <v>0</v>
      </c>
      <c r="AH134" s="32">
        <f>'2021 Events'!$E1446</f>
        <v>0</v>
      </c>
      <c r="AI134" s="32">
        <f>'2021 Events'!$E1447</f>
        <v>0</v>
      </c>
      <c r="AJ134" s="32">
        <f>'2021 Events'!$E1448</f>
        <v>0</v>
      </c>
      <c r="AK134" s="32">
        <f>'2021 Events'!$E1449</f>
        <v>0</v>
      </c>
      <c r="AL134" s="32">
        <f>'2021 Events'!$E1450</f>
        <v>0</v>
      </c>
      <c r="AM134" s="32">
        <f>'2021 Events'!$E1451</f>
        <v>0</v>
      </c>
      <c r="AN134" s="32">
        <f>'2021 Events'!$E1452</f>
        <v>0</v>
      </c>
      <c r="AO134" s="32">
        <f>'2021 Events'!$E1453</f>
        <v>0</v>
      </c>
      <c r="AP134" s="32">
        <f>'2021 Events'!$E1454</f>
        <v>0</v>
      </c>
      <c r="AQ134" s="32">
        <f>'2021 Events'!$E1455</f>
        <v>0</v>
      </c>
      <c r="AR134" s="32">
        <f>'2021 Events'!$E1456</f>
        <v>0</v>
      </c>
      <c r="AS134" s="32">
        <f>'2021 Events'!$E1457</f>
        <v>0</v>
      </c>
      <c r="AT134" s="32">
        <f>'2021 Events'!$E1458</f>
        <v>0</v>
      </c>
      <c r="AU134" s="32">
        <f>'2021 Events'!$E1459</f>
        <v>0</v>
      </c>
      <c r="AV134" s="32">
        <f>'2021 Events'!$E1460</f>
        <v>0</v>
      </c>
      <c r="AW134" s="32">
        <f>'2021 Events'!$E1461</f>
        <v>0</v>
      </c>
      <c r="AX134" s="32">
        <f>'2021 Events'!$E1462</f>
        <v>0</v>
      </c>
      <c r="AY134" s="32">
        <f>'2021 Events'!$E1463</f>
        <v>0</v>
      </c>
      <c r="AZ134" s="32">
        <f>'2021 Events'!$E1464</f>
        <v>0</v>
      </c>
      <c r="BA134" s="32">
        <f>'2021 Events'!$E1465</f>
        <v>0</v>
      </c>
      <c r="BB134" s="32">
        <f>'2021 Events'!$E1466</f>
        <v>0</v>
      </c>
      <c r="BC134" s="32">
        <f>'2021 Events'!$E1467</f>
        <v>0</v>
      </c>
      <c r="BD134" s="32">
        <f>'2021 Events'!$E1468</f>
        <v>0</v>
      </c>
      <c r="BE134" s="32">
        <f>'2021 Events'!$E1469</f>
        <v>0</v>
      </c>
      <c r="BF134" s="32">
        <f>'2021 Events'!$E1470</f>
        <v>0</v>
      </c>
      <c r="BG134" s="32">
        <f>'2021 Events'!$E1471</f>
        <v>0</v>
      </c>
      <c r="BH134" s="32">
        <f>'2021 Events'!$E1472</f>
        <v>0</v>
      </c>
      <c r="BI134" s="32">
        <f>'2021 Events'!$E1473</f>
        <v>0</v>
      </c>
      <c r="BJ134" s="32">
        <f>'2021 Events'!$E1474</f>
        <v>0</v>
      </c>
      <c r="BK134" s="32">
        <f>'2021 Events'!$E1475</f>
        <v>0</v>
      </c>
      <c r="BL134" s="32"/>
      <c r="BM134" s="32" t="str">
        <f>'2021 Events'!$E1478</f>
        <v>Click here to review your entry for Event 22</v>
      </c>
    </row>
    <row r="135" spans="1:65" hidden="1" x14ac:dyDescent="0.2">
      <c r="A135" s="38"/>
      <c r="B135" s="38"/>
      <c r="C135" s="38"/>
      <c r="F135" s="38"/>
      <c r="G135" s="32">
        <f>'2021 Events'!$E1486</f>
        <v>0</v>
      </c>
      <c r="H135" s="32">
        <f>'2021 Events'!$E1487</f>
        <v>0</v>
      </c>
      <c r="I135" s="32">
        <f>'2021 Events'!$E1488</f>
        <v>0</v>
      </c>
      <c r="J135" s="32">
        <f>'2021 Events'!$E1489</f>
        <v>0</v>
      </c>
      <c r="K135" s="32">
        <f>'2021 Events'!$E1490</f>
        <v>0</v>
      </c>
      <c r="L135" s="32">
        <f>'2021 Events'!$E1491</f>
        <v>0</v>
      </c>
      <c r="M135" s="32">
        <f>'2021 Events'!$E1492</f>
        <v>0</v>
      </c>
      <c r="N135" s="32">
        <f>'2021 Events'!$E1493</f>
        <v>0</v>
      </c>
      <c r="O135" s="32">
        <f>'2021 Events'!$E1494</f>
        <v>0</v>
      </c>
      <c r="P135" s="32">
        <f>'2021 Events'!$E1495</f>
        <v>0</v>
      </c>
      <c r="Q135" s="32">
        <f>'2021 Events'!$E1496</f>
        <v>0</v>
      </c>
      <c r="R135" s="32">
        <f>'2021 Events'!$E1497</f>
        <v>0</v>
      </c>
      <c r="S135" s="32">
        <f>'2021 Events'!$E1498</f>
        <v>0</v>
      </c>
      <c r="T135" s="32">
        <f>'2021 Events'!$E1499</f>
        <v>0</v>
      </c>
      <c r="U135" s="32">
        <f>'2021 Events'!$E1500</f>
        <v>0</v>
      </c>
      <c r="V135" s="32">
        <f>'2021 Events'!$E1501</f>
        <v>0</v>
      </c>
      <c r="W135" s="32">
        <f>'2021 Events'!$E1502</f>
        <v>0</v>
      </c>
      <c r="X135" s="32">
        <f>'2021 Events'!$E1503</f>
        <v>0</v>
      </c>
      <c r="Y135" s="32">
        <f>'2021 Events'!$E1504</f>
        <v>0</v>
      </c>
      <c r="Z135" s="32">
        <f>'2021 Events'!$E1505</f>
        <v>0</v>
      </c>
      <c r="AA135" s="32">
        <f>'2021 Events'!$E1506</f>
        <v>0</v>
      </c>
      <c r="AB135" s="32">
        <f>'2021 Events'!$E1507</f>
        <v>0</v>
      </c>
      <c r="AC135" s="32">
        <f>'2021 Events'!$E1508</f>
        <v>0</v>
      </c>
      <c r="AD135" s="32">
        <f>'2021 Events'!$E1509</f>
        <v>0</v>
      </c>
      <c r="AE135" s="32">
        <f>'2021 Events'!$E1510</f>
        <v>0</v>
      </c>
      <c r="AF135" s="32">
        <f>'2021 Events'!$E1511</f>
        <v>0</v>
      </c>
      <c r="AG135" s="32">
        <f>'2021 Events'!$E1512</f>
        <v>0</v>
      </c>
      <c r="AH135" s="32">
        <f>'2021 Events'!$E1513</f>
        <v>0</v>
      </c>
      <c r="AI135" s="32">
        <f>'2021 Events'!$E1514</f>
        <v>0</v>
      </c>
      <c r="AJ135" s="32">
        <f>'2021 Events'!$E1515</f>
        <v>0</v>
      </c>
      <c r="AK135" s="32">
        <f>'2021 Events'!$E1516</f>
        <v>0</v>
      </c>
      <c r="AL135" s="32">
        <f>'2021 Events'!$E1517</f>
        <v>0</v>
      </c>
      <c r="AM135" s="32">
        <f>'2021 Events'!$E1518</f>
        <v>0</v>
      </c>
      <c r="AN135" s="32">
        <f>'2021 Events'!$E1519</f>
        <v>0</v>
      </c>
      <c r="AO135" s="32">
        <f>'2021 Events'!$E1520</f>
        <v>0</v>
      </c>
      <c r="AP135" s="32">
        <f>'2021 Events'!$E1521</f>
        <v>0</v>
      </c>
      <c r="AQ135" s="32">
        <f>'2021 Events'!$E1522</f>
        <v>0</v>
      </c>
      <c r="AR135" s="32">
        <f>'2021 Events'!$E1523</f>
        <v>0</v>
      </c>
      <c r="AS135" s="32">
        <f>'2021 Events'!$E1524</f>
        <v>0</v>
      </c>
      <c r="AT135" s="32">
        <f>'2021 Events'!$E1525</f>
        <v>0</v>
      </c>
      <c r="AU135" s="32">
        <f>'2021 Events'!$E1526</f>
        <v>0</v>
      </c>
      <c r="AV135" s="32">
        <f>'2021 Events'!$E1527</f>
        <v>0</v>
      </c>
      <c r="AW135" s="32">
        <f>'2021 Events'!$E1528</f>
        <v>0</v>
      </c>
      <c r="AX135" s="32">
        <f>'2021 Events'!$E1529</f>
        <v>0</v>
      </c>
      <c r="AY135" s="32">
        <f>'2021 Events'!$E1530</f>
        <v>0</v>
      </c>
      <c r="AZ135" s="32">
        <f>'2021 Events'!$E1531</f>
        <v>0</v>
      </c>
      <c r="BA135" s="32">
        <f>'2021 Events'!$E1532</f>
        <v>0</v>
      </c>
      <c r="BB135" s="32">
        <f>'2021 Events'!$E1533</f>
        <v>0</v>
      </c>
      <c r="BC135" s="32">
        <f>'2021 Events'!$E1534</f>
        <v>0</v>
      </c>
      <c r="BD135" s="32">
        <f>'2021 Events'!$E1535</f>
        <v>0</v>
      </c>
      <c r="BE135" s="32">
        <f>'2021 Events'!$E1536</f>
        <v>0</v>
      </c>
      <c r="BF135" s="32">
        <f>'2021 Events'!$E1537</f>
        <v>0</v>
      </c>
      <c r="BG135" s="32">
        <f>'2021 Events'!$E1538</f>
        <v>0</v>
      </c>
      <c r="BH135" s="32">
        <f>'2021 Events'!$E1539</f>
        <v>0</v>
      </c>
      <c r="BI135" s="32">
        <f>'2021 Events'!$E1540</f>
        <v>0</v>
      </c>
      <c r="BJ135" s="32">
        <f>'2021 Events'!$E1541</f>
        <v>0</v>
      </c>
      <c r="BK135" s="32">
        <f>'2021 Events'!$E1542</f>
        <v>0</v>
      </c>
      <c r="BL135" s="32"/>
      <c r="BM135" s="32" t="str">
        <f>'2021 Events'!$E1545</f>
        <v>Click here to review your entry for Event 23</v>
      </c>
    </row>
    <row r="136" spans="1:65" hidden="1" x14ac:dyDescent="0.2">
      <c r="A136" s="38"/>
      <c r="B136" s="38"/>
      <c r="C136" s="38"/>
      <c r="F136" s="38"/>
      <c r="G136" s="32">
        <f>'2021 Events'!$E1553</f>
        <v>0</v>
      </c>
      <c r="H136" s="38">
        <f>'2021 Events'!$E1554</f>
        <v>0</v>
      </c>
      <c r="I136" s="38">
        <f>'2021 Events'!$E1555</f>
        <v>0</v>
      </c>
      <c r="J136" s="38">
        <f>'2021 Events'!$E1556</f>
        <v>0</v>
      </c>
      <c r="K136" s="38">
        <f>'2021 Events'!$E1557</f>
        <v>0</v>
      </c>
      <c r="L136" s="38">
        <f>'2021 Events'!$E1558</f>
        <v>0</v>
      </c>
      <c r="M136" s="38">
        <f>'2021 Events'!$E1559</f>
        <v>0</v>
      </c>
      <c r="N136" s="38">
        <f>'2021 Events'!$E1560</f>
        <v>0</v>
      </c>
      <c r="O136" s="38">
        <f>'2021 Events'!$E1561</f>
        <v>0</v>
      </c>
      <c r="P136" s="38">
        <f>'2021 Events'!$E1562</f>
        <v>0</v>
      </c>
      <c r="Q136" s="38">
        <f>'2021 Events'!$E1563</f>
        <v>0</v>
      </c>
      <c r="R136" s="38">
        <f>'2021 Events'!$E1564</f>
        <v>0</v>
      </c>
      <c r="S136" s="38">
        <f>'2021 Events'!$E1565</f>
        <v>0</v>
      </c>
      <c r="T136" s="38">
        <f>'2021 Events'!$E1566</f>
        <v>0</v>
      </c>
      <c r="U136" s="38">
        <f>'2021 Events'!$E1567</f>
        <v>0</v>
      </c>
      <c r="V136" s="38">
        <f>'2021 Events'!$E1568</f>
        <v>0</v>
      </c>
      <c r="W136" s="38">
        <f>'2021 Events'!$E1569</f>
        <v>0</v>
      </c>
      <c r="X136" s="38">
        <f>'2021 Events'!$E1570</f>
        <v>0</v>
      </c>
      <c r="Y136" s="38">
        <f>'2021 Events'!$E1571</f>
        <v>0</v>
      </c>
      <c r="Z136" s="38">
        <f>'2021 Events'!$E1572</f>
        <v>0</v>
      </c>
      <c r="AA136" s="38">
        <f>'2021 Events'!$E1573</f>
        <v>0</v>
      </c>
      <c r="AB136" s="38">
        <f>'2021 Events'!$E1574</f>
        <v>0</v>
      </c>
      <c r="AC136" s="38">
        <f>'2021 Events'!$E1575</f>
        <v>0</v>
      </c>
      <c r="AD136" s="38">
        <f>'2021 Events'!$E1576</f>
        <v>0</v>
      </c>
      <c r="AE136" s="38">
        <f>'2021 Events'!$E1577</f>
        <v>0</v>
      </c>
      <c r="AF136" s="38">
        <f>'2021 Events'!$E1578</f>
        <v>0</v>
      </c>
      <c r="AG136" s="38">
        <f>'2021 Events'!$E1579</f>
        <v>0</v>
      </c>
      <c r="AH136" s="38">
        <f>'2021 Events'!$E1580</f>
        <v>0</v>
      </c>
      <c r="AI136" s="38">
        <f>'2021 Events'!$E1581</f>
        <v>0</v>
      </c>
      <c r="AJ136" s="38">
        <f>'2021 Events'!$E1582</f>
        <v>0</v>
      </c>
      <c r="AK136" s="38">
        <f>'2021 Events'!$E1583</f>
        <v>0</v>
      </c>
      <c r="AL136" s="38">
        <f>'2021 Events'!$E1584</f>
        <v>0</v>
      </c>
      <c r="AM136" s="38">
        <f>'2021 Events'!$E1585</f>
        <v>0</v>
      </c>
      <c r="AN136" s="38">
        <f>'2021 Events'!$E1586</f>
        <v>0</v>
      </c>
      <c r="AO136" s="38">
        <f>'2021 Events'!$E1587</f>
        <v>0</v>
      </c>
      <c r="AP136" s="38">
        <f>'2021 Events'!$E1588</f>
        <v>0</v>
      </c>
      <c r="AQ136" s="38">
        <f>'2021 Events'!$E1589</f>
        <v>0</v>
      </c>
      <c r="AR136" s="38">
        <f>'2021 Events'!$E1590</f>
        <v>0</v>
      </c>
      <c r="AS136" s="38">
        <f>'2021 Events'!$E1591</f>
        <v>0</v>
      </c>
      <c r="AT136" s="38">
        <f>'2021 Events'!$E1592</f>
        <v>0</v>
      </c>
      <c r="AU136" s="38">
        <f>'2021 Events'!$E1593</f>
        <v>0</v>
      </c>
      <c r="AV136" s="38">
        <f>'2021 Events'!$E1594</f>
        <v>0</v>
      </c>
      <c r="AW136" s="38">
        <f>'2021 Events'!$E1595</f>
        <v>0</v>
      </c>
      <c r="AX136" s="38">
        <f>'2021 Events'!$E1596</f>
        <v>0</v>
      </c>
      <c r="AY136" s="38">
        <f>'2021 Events'!$E1597</f>
        <v>0</v>
      </c>
      <c r="AZ136" s="38">
        <f>'2021 Events'!$E1598</f>
        <v>0</v>
      </c>
      <c r="BA136" s="38">
        <f>'2021 Events'!$E1599</f>
        <v>0</v>
      </c>
      <c r="BB136" s="38">
        <f>'2021 Events'!$E1600</f>
        <v>0</v>
      </c>
      <c r="BC136" s="38">
        <f>'2021 Events'!$E1601</f>
        <v>0</v>
      </c>
      <c r="BD136" s="38">
        <f>'2021 Events'!$E1602</f>
        <v>0</v>
      </c>
      <c r="BE136" s="38">
        <f>'2021 Events'!$E1603</f>
        <v>0</v>
      </c>
      <c r="BF136" s="38">
        <f>'2021 Events'!$E1604</f>
        <v>0</v>
      </c>
      <c r="BG136" s="38">
        <f>'2021 Events'!$E1605</f>
        <v>0</v>
      </c>
      <c r="BH136" s="38">
        <f>'2021 Events'!$E1606</f>
        <v>0</v>
      </c>
      <c r="BI136" s="38">
        <f>'2021 Events'!$E1607</f>
        <v>0</v>
      </c>
      <c r="BJ136" s="38">
        <f>'2021 Events'!$E1608</f>
        <v>0</v>
      </c>
      <c r="BK136" s="38">
        <f>'2021 Events'!$E1609</f>
        <v>0</v>
      </c>
      <c r="BM136" s="38" t="str">
        <f>'2021 Events'!$E1612</f>
        <v>Click here to review your entry for Event 24</v>
      </c>
    </row>
    <row r="137" spans="1:65" hidden="1" x14ac:dyDescent="0.2">
      <c r="A137" s="38"/>
      <c r="B137" s="38"/>
      <c r="C137" s="38"/>
      <c r="F137" s="38"/>
      <c r="G137" s="34">
        <f>'2021 Events'!$E1620</f>
        <v>0</v>
      </c>
      <c r="H137" s="38">
        <f>'2021 Events'!$E1621</f>
        <v>0</v>
      </c>
      <c r="I137" s="38">
        <f>'2021 Events'!$E1622</f>
        <v>0</v>
      </c>
      <c r="J137" s="38">
        <f>'2021 Events'!$E1623</f>
        <v>0</v>
      </c>
      <c r="K137" s="38">
        <f>'2021 Events'!$E1624</f>
        <v>0</v>
      </c>
      <c r="L137" s="38">
        <f>'2021 Events'!$E1625</f>
        <v>0</v>
      </c>
      <c r="M137" s="38">
        <f>'2021 Events'!$E1626</f>
        <v>0</v>
      </c>
      <c r="N137" s="38">
        <f>'2021 Events'!$E1627</f>
        <v>0</v>
      </c>
      <c r="O137" s="38">
        <f>'2021 Events'!$E1628</f>
        <v>0</v>
      </c>
      <c r="P137" s="38">
        <f>'2021 Events'!$E1629</f>
        <v>0</v>
      </c>
      <c r="Q137" s="38">
        <f>'2021 Events'!$E1630</f>
        <v>0</v>
      </c>
      <c r="R137" s="38">
        <f>'2021 Events'!$E1631</f>
        <v>0</v>
      </c>
      <c r="S137" s="38">
        <f>'2021 Events'!$E1632</f>
        <v>0</v>
      </c>
      <c r="T137" s="38">
        <f>'2021 Events'!$E1633</f>
        <v>0</v>
      </c>
      <c r="U137" s="38">
        <f>'2021 Events'!$E1634</f>
        <v>0</v>
      </c>
      <c r="V137" s="38">
        <f>'2021 Events'!$E1635</f>
        <v>0</v>
      </c>
      <c r="W137" s="38">
        <f>'2021 Events'!$E1636</f>
        <v>0</v>
      </c>
      <c r="X137" s="38">
        <f>'2021 Events'!$E1637</f>
        <v>0</v>
      </c>
      <c r="Y137" s="38">
        <f>'2021 Events'!$E1638</f>
        <v>0</v>
      </c>
      <c r="Z137" s="38">
        <f>'2021 Events'!$E1639</f>
        <v>0</v>
      </c>
      <c r="AA137" s="38">
        <f>'2021 Events'!$E1640</f>
        <v>0</v>
      </c>
      <c r="AB137" s="38">
        <f>'2021 Events'!$E1641</f>
        <v>0</v>
      </c>
      <c r="AC137" s="38">
        <f>'2021 Events'!$E1642</f>
        <v>0</v>
      </c>
      <c r="AD137" s="38">
        <f>'2021 Events'!$E1643</f>
        <v>0</v>
      </c>
      <c r="AE137" s="38">
        <f>'2021 Events'!$E1644</f>
        <v>0</v>
      </c>
      <c r="AF137" s="38">
        <f>'2021 Events'!$E1645</f>
        <v>0</v>
      </c>
      <c r="AG137" s="38">
        <f>'2021 Events'!$E1646</f>
        <v>0</v>
      </c>
      <c r="AH137" s="38">
        <f>'2021 Events'!$E1647</f>
        <v>0</v>
      </c>
      <c r="AI137" s="38">
        <f>'2021 Events'!$E1648</f>
        <v>0</v>
      </c>
      <c r="AJ137" s="38">
        <f>'2021 Events'!$E1649</f>
        <v>0</v>
      </c>
      <c r="AK137" s="38">
        <f>'2021 Events'!$E1650</f>
        <v>0</v>
      </c>
      <c r="AL137" s="38">
        <f>'2021 Events'!$E1651</f>
        <v>0</v>
      </c>
      <c r="AM137" s="38">
        <f>'2021 Events'!$E1652</f>
        <v>0</v>
      </c>
      <c r="AN137" s="38">
        <f>'2021 Events'!$E1653</f>
        <v>0</v>
      </c>
      <c r="AO137" s="38">
        <f>'2021 Events'!$E1654</f>
        <v>0</v>
      </c>
      <c r="AP137" s="38">
        <f>'2021 Events'!$E1655</f>
        <v>0</v>
      </c>
      <c r="AQ137" s="38">
        <f>'2021 Events'!$E1656</f>
        <v>0</v>
      </c>
      <c r="AR137" s="38">
        <f>'2021 Events'!$E1657</f>
        <v>0</v>
      </c>
      <c r="AS137" s="38">
        <f>'2021 Events'!$E1658</f>
        <v>0</v>
      </c>
      <c r="AT137" s="38">
        <f>'2021 Events'!$E1659</f>
        <v>0</v>
      </c>
      <c r="AU137" s="38">
        <f>'2021 Events'!$E1660</f>
        <v>0</v>
      </c>
      <c r="AV137" s="38">
        <f>'2021 Events'!$E1661</f>
        <v>0</v>
      </c>
      <c r="AW137" s="38">
        <f>'2021 Events'!$E1662</f>
        <v>0</v>
      </c>
      <c r="AX137" s="38">
        <f>'2021 Events'!$E1663</f>
        <v>0</v>
      </c>
      <c r="AY137" s="38">
        <f>'2021 Events'!$E1664</f>
        <v>0</v>
      </c>
      <c r="AZ137" s="38">
        <f>'2021 Events'!$E1665</f>
        <v>0</v>
      </c>
      <c r="BA137" s="38">
        <f>'2021 Events'!$E1666</f>
        <v>0</v>
      </c>
      <c r="BB137" s="38">
        <f>'2021 Events'!$E1667</f>
        <v>0</v>
      </c>
      <c r="BC137" s="38">
        <f>'2021 Events'!$E1668</f>
        <v>0</v>
      </c>
      <c r="BD137" s="38">
        <f>'2021 Events'!$E1669</f>
        <v>0</v>
      </c>
      <c r="BE137" s="38">
        <f>'2021 Events'!$E1670</f>
        <v>0</v>
      </c>
      <c r="BF137" s="38">
        <f>'2021 Events'!$E1671</f>
        <v>0</v>
      </c>
      <c r="BG137" s="38">
        <f>'2021 Events'!$E1672</f>
        <v>0</v>
      </c>
      <c r="BH137" s="38">
        <f>'2021 Events'!$E1673</f>
        <v>0</v>
      </c>
      <c r="BI137" s="38">
        <f>'2021 Events'!$E1674</f>
        <v>0</v>
      </c>
      <c r="BJ137" s="38">
        <f>'2021 Events'!$E1675</f>
        <v>0</v>
      </c>
      <c r="BK137" s="38">
        <f>'2021 Events'!$E1676</f>
        <v>0</v>
      </c>
      <c r="BM137" s="38" t="str">
        <f>'2021 Events'!$E1679</f>
        <v>Click here to review your entry for Event 25</v>
      </c>
    </row>
    <row r="138" spans="1:65" hidden="1" x14ac:dyDescent="0.2"/>
    <row r="139" spans="1:65" hidden="1" x14ac:dyDescent="0.2"/>
  </sheetData>
  <sheetProtection selectLockedCells="1" selectUnlockedCells="1"/>
  <mergeCells count="6">
    <mergeCell ref="A3:C3"/>
    <mergeCell ref="F3:AA3"/>
    <mergeCell ref="BC3:BK3"/>
    <mergeCell ref="D3:E3"/>
    <mergeCell ref="AE3:AN3"/>
    <mergeCell ref="AR3:AX3"/>
  </mergeCells>
  <dataValidations count="1">
    <dataValidation type="whole" allowBlank="1" showInputMessage="1" showErrorMessage="1" sqref="AL36">
      <formula1>1</formula1>
      <formula2>15000</formula2>
    </dataValidation>
  </dataValidation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G324"/>
  <sheetViews>
    <sheetView zoomScaleNormal="100" workbookViewId="0">
      <pane ySplit="5" topLeftCell="A6" activePane="bottomLeft" state="frozen"/>
      <selection pane="bottomLeft" activeCell="D9" sqref="D9"/>
    </sheetView>
  </sheetViews>
  <sheetFormatPr defaultRowHeight="12.75" x14ac:dyDescent="0.2"/>
  <cols>
    <col min="1" max="1" width="2.42578125" style="68" customWidth="1"/>
    <col min="2" max="2" width="2.42578125" style="126" customWidth="1"/>
    <col min="3" max="3" width="58.42578125" style="127" customWidth="1"/>
    <col min="4" max="4" width="50.7109375" style="373" bestFit="1" customWidth="1"/>
    <col min="5" max="5" width="2.42578125" style="68" customWidth="1"/>
    <col min="6" max="6" width="2.42578125" style="128" customWidth="1"/>
    <col min="7" max="7" width="18.42578125" style="170" customWidth="1"/>
    <col min="8" max="16384" width="9.140625" style="68"/>
  </cols>
  <sheetData>
    <row r="2" spans="2:7" x14ac:dyDescent="0.2">
      <c r="B2" s="129"/>
      <c r="C2" s="130"/>
      <c r="D2" s="393"/>
      <c r="E2" s="76"/>
    </row>
    <row r="3" spans="2:7" ht="37.5" customHeight="1" x14ac:dyDescent="0.2">
      <c r="B3" s="131"/>
      <c r="C3" s="477" t="s">
        <v>390</v>
      </c>
      <c r="D3" s="477"/>
      <c r="E3" s="131"/>
      <c r="G3" s="171"/>
    </row>
    <row r="4" spans="2:7" x14ac:dyDescent="0.2">
      <c r="B4" s="129"/>
      <c r="C4" s="130"/>
      <c r="D4" s="393"/>
      <c r="E4" s="76"/>
    </row>
    <row r="6" spans="2:7" x14ac:dyDescent="0.2">
      <c r="B6" s="129"/>
      <c r="C6" s="130"/>
      <c r="D6" s="393"/>
      <c r="E6" s="76"/>
    </row>
    <row r="7" spans="2:7" ht="18.75" customHeight="1" x14ac:dyDescent="0.2">
      <c r="B7" s="129"/>
      <c r="C7" s="482" t="s">
        <v>394</v>
      </c>
      <c r="D7" s="482"/>
      <c r="E7" s="76"/>
    </row>
    <row r="8" spans="2:7" ht="13.5" thickBot="1" x14ac:dyDescent="0.25">
      <c r="B8" s="129"/>
      <c r="C8" s="130"/>
      <c r="D8" s="393"/>
      <c r="E8" s="76"/>
      <c r="G8" s="172"/>
    </row>
    <row r="9" spans="2:7" x14ac:dyDescent="0.2">
      <c r="B9" s="129">
        <v>1</v>
      </c>
      <c r="C9" s="101" t="s">
        <v>391</v>
      </c>
      <c r="D9" s="394"/>
      <c r="E9" s="76"/>
      <c r="F9" s="128" t="e">
        <f>VLOOKUP(D9,'Question grid'!$C$46:$D$51,2,FALSE)</f>
        <v>#N/A</v>
      </c>
      <c r="G9" s="478" t="s">
        <v>214</v>
      </c>
    </row>
    <row r="10" spans="2:7" ht="26.25" customHeight="1" thickBot="1" x14ac:dyDescent="0.25">
      <c r="B10" s="129">
        <v>2</v>
      </c>
      <c r="C10" s="198" t="str">
        <f>IF($D9&lt;&gt;"",INDEX('Question grid'!$C$56:$F$63,$B10,(MATCH($F9,'Question grid'!$C$56:$F$56,0))),"")</f>
        <v/>
      </c>
      <c r="D10" s="395"/>
      <c r="E10" s="76"/>
      <c r="G10" s="479"/>
    </row>
    <row r="11" spans="2:7" ht="13.5" thickBot="1" x14ac:dyDescent="0.25">
      <c r="B11" s="129"/>
      <c r="C11" s="130"/>
      <c r="D11" s="393"/>
      <c r="E11" s="76"/>
    </row>
    <row r="12" spans="2:7" ht="13.5" thickBot="1" x14ac:dyDescent="0.25">
      <c r="B12" s="129">
        <v>3</v>
      </c>
      <c r="C12" s="130" t="str">
        <f>IF($D9&lt;&gt;"",INDEX('Question grid'!$C$56:$F$63,$B12,(MATCH($F9,'Question grid'!$C$56:$F$56,0))),"")</f>
        <v/>
      </c>
      <c r="D12" s="90"/>
      <c r="E12" s="76"/>
      <c r="G12" s="480" t="s">
        <v>272</v>
      </c>
    </row>
    <row r="13" spans="2:7" ht="13.5" thickBot="1" x14ac:dyDescent="0.25">
      <c r="B13" s="129"/>
      <c r="C13" s="130"/>
      <c r="D13" s="393"/>
      <c r="E13" s="76"/>
      <c r="G13" s="481"/>
    </row>
    <row r="14" spans="2:7" x14ac:dyDescent="0.2">
      <c r="B14" s="129">
        <v>4</v>
      </c>
      <c r="C14" s="130" t="str">
        <f>IF($D9&lt;&gt;"",INDEX('Question grid'!$C$56:$F$63,$B14,(MATCH($F9,'Question grid'!$C$56:$F$56,0))),"")</f>
        <v/>
      </c>
      <c r="D14" s="394"/>
      <c r="E14" s="76"/>
      <c r="G14" s="481"/>
    </row>
    <row r="15" spans="2:7" ht="38.25" customHeight="1" thickBot="1" x14ac:dyDescent="0.25">
      <c r="B15" s="129">
        <v>5</v>
      </c>
      <c r="C15" s="130" t="str">
        <f>IF($D9&lt;&gt;"",INDEX('Question grid'!$C$56:$F$63,$B15,(MATCH($F9,'Question grid'!$C$56:$F$56,0))),"")</f>
        <v/>
      </c>
      <c r="D15" s="139"/>
      <c r="E15" s="76"/>
    </row>
    <row r="16" spans="2:7" x14ac:dyDescent="0.2">
      <c r="B16" s="129"/>
      <c r="C16" s="130"/>
      <c r="D16" s="396"/>
      <c r="E16" s="76"/>
    </row>
    <row r="17" spans="2:7" ht="13.5" thickBot="1" x14ac:dyDescent="0.25">
      <c r="B17" s="129">
        <v>6</v>
      </c>
      <c r="C17" s="130" t="str">
        <f>IF($D9&lt;&gt;"",INDEX('Question grid'!$C$56:$F$63,$B17,(MATCH($F9,'Question grid'!$C$56:$F$56,0))),"")</f>
        <v/>
      </c>
      <c r="D17" s="393"/>
      <c r="E17" s="76"/>
    </row>
    <row r="18" spans="2:7" x14ac:dyDescent="0.2">
      <c r="B18" s="129">
        <v>7</v>
      </c>
      <c r="C18" s="130" t="str">
        <f>IF($D9&lt;&gt;"",INDEX('Question grid'!$C$56:$F$63,$B18,(MATCH($F9,'Question grid'!$C$56:$F$56,0))),"")</f>
        <v/>
      </c>
      <c r="D18" s="394"/>
      <c r="E18" s="76"/>
    </row>
    <row r="19" spans="2:7" ht="13.5" thickBot="1" x14ac:dyDescent="0.25">
      <c r="B19" s="129">
        <v>8</v>
      </c>
      <c r="C19" s="130" t="str">
        <f>IF($D9&lt;&gt;"",INDEX('Question grid'!$C$56:$F$63,$B19,(MATCH($F9,'Question grid'!$C$56:$F$56,0))),"")</f>
        <v/>
      </c>
      <c r="D19" s="395"/>
      <c r="E19" s="76"/>
    </row>
    <row r="20" spans="2:7" x14ac:dyDescent="0.2">
      <c r="B20" s="129"/>
      <c r="C20" s="130"/>
      <c r="D20" s="393"/>
      <c r="E20" s="76"/>
      <c r="G20" s="172"/>
    </row>
    <row r="22" spans="2:7" x14ac:dyDescent="0.2">
      <c r="B22" s="129"/>
      <c r="C22" s="130"/>
      <c r="D22" s="393"/>
      <c r="E22" s="76"/>
    </row>
    <row r="23" spans="2:7" ht="18.75" customHeight="1" x14ac:dyDescent="0.2">
      <c r="B23" s="129"/>
      <c r="C23" s="482" t="s">
        <v>395</v>
      </c>
      <c r="D23" s="482"/>
      <c r="E23" s="76"/>
    </row>
    <row r="24" spans="2:7" ht="13.5" thickBot="1" x14ac:dyDescent="0.25">
      <c r="B24" s="129"/>
      <c r="C24" s="130"/>
      <c r="D24" s="393"/>
      <c r="E24" s="76"/>
      <c r="G24" s="172"/>
    </row>
    <row r="25" spans="2:7" x14ac:dyDescent="0.2">
      <c r="B25" s="129">
        <v>1</v>
      </c>
      <c r="C25" s="101" t="s">
        <v>391</v>
      </c>
      <c r="D25" s="394"/>
      <c r="E25" s="76"/>
      <c r="F25" s="128" t="e">
        <f>VLOOKUP(D25,'Question grid'!$C$46:$D$51,2,FALSE)</f>
        <v>#N/A</v>
      </c>
      <c r="G25" s="478" t="s">
        <v>214</v>
      </c>
    </row>
    <row r="26" spans="2:7" ht="26.25" customHeight="1" thickBot="1" x14ac:dyDescent="0.25">
      <c r="B26" s="129">
        <v>2</v>
      </c>
      <c r="C26" s="198" t="str">
        <f>IF($D25&lt;&gt;"",INDEX('Question grid'!$C$56:$F$63,$B26,(MATCH($F25,'Question grid'!$C$56:$F$56,0))),"")</f>
        <v/>
      </c>
      <c r="D26" s="395"/>
      <c r="E26" s="76"/>
      <c r="G26" s="479"/>
    </row>
    <row r="27" spans="2:7" ht="13.5" thickBot="1" x14ac:dyDescent="0.25">
      <c r="B27" s="129"/>
      <c r="C27" s="130"/>
      <c r="D27" s="393"/>
      <c r="E27" s="76"/>
    </row>
    <row r="28" spans="2:7" ht="13.5" thickBot="1" x14ac:dyDescent="0.25">
      <c r="B28" s="129">
        <v>3</v>
      </c>
      <c r="C28" s="130" t="str">
        <f>IF($D25&lt;&gt;"",INDEX('Question grid'!$C$56:$F$63,$B28,(MATCH($F25,'Question grid'!$C$56:$F$56,0))),"")</f>
        <v/>
      </c>
      <c r="D28" s="90"/>
      <c r="E28" s="76"/>
      <c r="G28" s="480" t="s">
        <v>272</v>
      </c>
    </row>
    <row r="29" spans="2:7" ht="13.5" thickBot="1" x14ac:dyDescent="0.25">
      <c r="B29" s="129"/>
      <c r="C29" s="130"/>
      <c r="D29" s="393"/>
      <c r="E29" s="76"/>
      <c r="G29" s="481"/>
    </row>
    <row r="30" spans="2:7" x14ac:dyDescent="0.2">
      <c r="B30" s="129">
        <v>4</v>
      </c>
      <c r="C30" s="130" t="str">
        <f>IF($D25&lt;&gt;"",INDEX('Question grid'!$C$56:$F$63,$B30,(MATCH($F25,'Question grid'!$C$56:$F$56,0))),"")</f>
        <v/>
      </c>
      <c r="D30" s="394"/>
      <c r="E30" s="76"/>
      <c r="G30" s="481"/>
    </row>
    <row r="31" spans="2:7" ht="38.25" customHeight="1" thickBot="1" x14ac:dyDescent="0.25">
      <c r="B31" s="129">
        <v>5</v>
      </c>
      <c r="C31" s="130" t="str">
        <f>IF($D25&lt;&gt;"",INDEX('Question grid'!$C$56:$F$63,$B31,(MATCH($F25,'Question grid'!$C$56:$F$56,0))),"")</f>
        <v/>
      </c>
      <c r="D31" s="139"/>
      <c r="E31" s="76"/>
    </row>
    <row r="32" spans="2:7" x14ac:dyDescent="0.2">
      <c r="B32" s="129"/>
      <c r="C32" s="130"/>
      <c r="D32" s="396"/>
      <c r="E32" s="76"/>
    </row>
    <row r="33" spans="2:7" ht="13.5" thickBot="1" x14ac:dyDescent="0.25">
      <c r="B33" s="129">
        <v>6</v>
      </c>
      <c r="C33" s="83" t="str">
        <f>IF($D25&lt;&gt;"",INDEX('Question grid'!$C$56:$F$63,$B33,(MATCH($F25,'Question grid'!$C$56:$F$56,0))),"")</f>
        <v/>
      </c>
      <c r="D33" s="393"/>
      <c r="E33" s="76"/>
    </row>
    <row r="34" spans="2:7" x14ac:dyDescent="0.2">
      <c r="B34" s="129">
        <v>7</v>
      </c>
      <c r="C34" s="130" t="str">
        <f>IF($D25&lt;&gt;"",INDEX('Question grid'!$C$56:$F$63,$B34,(MATCH($F25,'Question grid'!$C$56:$F$56,0))),"")</f>
        <v/>
      </c>
      <c r="D34" s="394"/>
      <c r="E34" s="76"/>
    </row>
    <row r="35" spans="2:7" ht="13.5" thickBot="1" x14ac:dyDescent="0.25">
      <c r="B35" s="129">
        <v>8</v>
      </c>
      <c r="C35" s="130" t="str">
        <f>IF($D25&lt;&gt;"",INDEX('Question grid'!$C$56:$F$63,$B35,(MATCH($F25,'Question grid'!$C$56:$F$56,0))),"")</f>
        <v/>
      </c>
      <c r="D35" s="395"/>
      <c r="E35" s="76"/>
    </row>
    <row r="36" spans="2:7" x14ac:dyDescent="0.2">
      <c r="B36" s="129"/>
      <c r="C36" s="130"/>
      <c r="D36" s="393"/>
      <c r="E36" s="76"/>
      <c r="G36" s="172"/>
    </row>
    <row r="38" spans="2:7" x14ac:dyDescent="0.2">
      <c r="B38" s="129"/>
      <c r="C38" s="130"/>
      <c r="D38" s="393"/>
      <c r="E38" s="76"/>
    </row>
    <row r="39" spans="2:7" ht="18.75" customHeight="1" x14ac:dyDescent="0.2">
      <c r="B39" s="129"/>
      <c r="C39" s="482" t="s">
        <v>396</v>
      </c>
      <c r="D39" s="482"/>
      <c r="E39" s="76"/>
    </row>
    <row r="40" spans="2:7" ht="13.5" thickBot="1" x14ac:dyDescent="0.25">
      <c r="B40" s="129"/>
      <c r="C40" s="130"/>
      <c r="D40" s="393"/>
      <c r="E40" s="76"/>
      <c r="G40" s="172"/>
    </row>
    <row r="41" spans="2:7" x14ac:dyDescent="0.2">
      <c r="B41" s="129">
        <v>1</v>
      </c>
      <c r="C41" s="101" t="s">
        <v>391</v>
      </c>
      <c r="D41" s="394"/>
      <c r="E41" s="76"/>
      <c r="F41" s="128" t="e">
        <f>VLOOKUP(D41,'Question grid'!$C$46:$D$51,2,FALSE)</f>
        <v>#N/A</v>
      </c>
      <c r="G41" s="478" t="s">
        <v>214</v>
      </c>
    </row>
    <row r="42" spans="2:7" ht="26.25" customHeight="1" thickBot="1" x14ac:dyDescent="0.25">
      <c r="B42" s="129">
        <v>2</v>
      </c>
      <c r="C42" s="198" t="str">
        <f>IF($D41&lt;&gt;"",INDEX('Question grid'!$C$56:$F$63,$B42,(MATCH($F41,'Question grid'!$C$56:$F$56,0))),"")</f>
        <v/>
      </c>
      <c r="D42" s="395"/>
      <c r="E42" s="76"/>
      <c r="G42" s="479"/>
    </row>
    <row r="43" spans="2:7" ht="13.5" thickBot="1" x14ac:dyDescent="0.25">
      <c r="B43" s="129"/>
      <c r="C43" s="130"/>
      <c r="D43" s="393"/>
      <c r="E43" s="76"/>
    </row>
    <row r="44" spans="2:7" ht="13.5" thickBot="1" x14ac:dyDescent="0.25">
      <c r="B44" s="129">
        <v>3</v>
      </c>
      <c r="C44" s="130" t="str">
        <f>IF($D41&lt;&gt;"",INDEX('Question grid'!$C$56:$F$63,$B44,(MATCH($F41,'Question grid'!$C$56:$F$56,0))),"")</f>
        <v/>
      </c>
      <c r="D44" s="90"/>
      <c r="E44" s="76"/>
      <c r="G44" s="480" t="s">
        <v>272</v>
      </c>
    </row>
    <row r="45" spans="2:7" ht="13.5" thickBot="1" x14ac:dyDescent="0.25">
      <c r="B45" s="129"/>
      <c r="C45" s="130"/>
      <c r="D45" s="393"/>
      <c r="E45" s="76"/>
      <c r="G45" s="481"/>
    </row>
    <row r="46" spans="2:7" x14ac:dyDescent="0.2">
      <c r="B46" s="129">
        <v>4</v>
      </c>
      <c r="C46" s="130" t="str">
        <f>IF($D41&lt;&gt;"",INDEX('Question grid'!$C$56:$F$63,$B46,(MATCH($F41,'Question grid'!$C$56:$F$56,0))),"")</f>
        <v/>
      </c>
      <c r="D46" s="394"/>
      <c r="E46" s="76"/>
      <c r="G46" s="481"/>
    </row>
    <row r="47" spans="2:7" ht="38.25" customHeight="1" thickBot="1" x14ac:dyDescent="0.25">
      <c r="B47" s="129">
        <v>5</v>
      </c>
      <c r="C47" s="130" t="str">
        <f>IF($D41&lt;&gt;"",INDEX('Question grid'!$C$56:$F$63,$B47,(MATCH($F41,'Question grid'!$C$56:$F$56,0))),"")</f>
        <v/>
      </c>
      <c r="D47" s="139"/>
      <c r="E47" s="76"/>
    </row>
    <row r="48" spans="2:7" x14ac:dyDescent="0.2">
      <c r="B48" s="129"/>
      <c r="C48" s="130"/>
      <c r="D48" s="396"/>
      <c r="E48" s="76"/>
    </row>
    <row r="49" spans="2:7" ht="13.5" thickBot="1" x14ac:dyDescent="0.25">
      <c r="B49" s="129">
        <v>6</v>
      </c>
      <c r="C49" s="130" t="str">
        <f>IF($D41&lt;&gt;"",INDEX('Question grid'!$C$56:$F$63,$B49,(MATCH($F41,'Question grid'!$C$56:$F$56,0))),"")</f>
        <v/>
      </c>
      <c r="D49" s="393"/>
      <c r="E49" s="76"/>
    </row>
    <row r="50" spans="2:7" x14ac:dyDescent="0.2">
      <c r="B50" s="129">
        <v>7</v>
      </c>
      <c r="C50" s="130" t="str">
        <f>IF($D41&lt;&gt;"",INDEX('Question grid'!$C$56:$F$63,$B50,(MATCH($F41,'Question grid'!$C$56:$F$56,0))),"")</f>
        <v/>
      </c>
      <c r="D50" s="394"/>
      <c r="E50" s="76"/>
    </row>
    <row r="51" spans="2:7" ht="13.5" thickBot="1" x14ac:dyDescent="0.25">
      <c r="B51" s="129">
        <v>8</v>
      </c>
      <c r="C51" s="130" t="str">
        <f>IF($D41&lt;&gt;"",INDEX('Question grid'!$C$56:$F$63,$B51,(MATCH($F41,'Question grid'!$C$56:$F$56,0))),"")</f>
        <v/>
      </c>
      <c r="D51" s="395"/>
      <c r="E51" s="76"/>
    </row>
    <row r="52" spans="2:7" x14ac:dyDescent="0.2">
      <c r="B52" s="129"/>
      <c r="C52" s="130"/>
      <c r="D52" s="393"/>
      <c r="E52" s="76"/>
      <c r="G52" s="172"/>
    </row>
    <row r="54" spans="2:7" x14ac:dyDescent="0.2">
      <c r="B54" s="129"/>
      <c r="C54" s="130"/>
      <c r="D54" s="393"/>
      <c r="E54" s="76"/>
    </row>
    <row r="55" spans="2:7" ht="18.75" customHeight="1" x14ac:dyDescent="0.2">
      <c r="B55" s="129"/>
      <c r="C55" s="482" t="s">
        <v>397</v>
      </c>
      <c r="D55" s="482"/>
      <c r="E55" s="76"/>
    </row>
    <row r="56" spans="2:7" ht="13.5" thickBot="1" x14ac:dyDescent="0.25">
      <c r="B56" s="129"/>
      <c r="C56" s="130"/>
      <c r="D56" s="393"/>
      <c r="E56" s="76"/>
      <c r="G56" s="172"/>
    </row>
    <row r="57" spans="2:7" x14ac:dyDescent="0.2">
      <c r="B57" s="129">
        <v>1</v>
      </c>
      <c r="C57" s="101" t="s">
        <v>391</v>
      </c>
      <c r="D57" s="394"/>
      <c r="E57" s="76"/>
      <c r="F57" s="128" t="e">
        <f>VLOOKUP(D57,'Question grid'!$C$46:$D$51,2,FALSE)</f>
        <v>#N/A</v>
      </c>
      <c r="G57" s="478" t="s">
        <v>214</v>
      </c>
    </row>
    <row r="58" spans="2:7" ht="26.25" customHeight="1" thickBot="1" x14ac:dyDescent="0.25">
      <c r="B58" s="129">
        <v>2</v>
      </c>
      <c r="C58" s="198" t="str">
        <f>IF($D57&lt;&gt;"",INDEX('Question grid'!$C$56:$F$63,$B58,(MATCH($F57,'Question grid'!$C$56:$F$56,0))),"")</f>
        <v/>
      </c>
      <c r="D58" s="395"/>
      <c r="E58" s="76"/>
      <c r="G58" s="479"/>
    </row>
    <row r="59" spans="2:7" ht="13.5" thickBot="1" x14ac:dyDescent="0.25">
      <c r="B59" s="129"/>
      <c r="C59" s="130"/>
      <c r="D59" s="393"/>
      <c r="E59" s="76"/>
    </row>
    <row r="60" spans="2:7" ht="13.5" thickBot="1" x14ac:dyDescent="0.25">
      <c r="B60" s="129">
        <v>3</v>
      </c>
      <c r="C60" s="130" t="str">
        <f>IF($D57&lt;&gt;"",INDEX('Question grid'!$C$56:$F$63,$B60,(MATCH($F57,'Question grid'!$C$56:$F$56,0))),"")</f>
        <v/>
      </c>
      <c r="D60" s="90"/>
      <c r="E60" s="76"/>
      <c r="G60" s="480" t="s">
        <v>272</v>
      </c>
    </row>
    <row r="61" spans="2:7" ht="13.5" thickBot="1" x14ac:dyDescent="0.25">
      <c r="B61" s="129"/>
      <c r="C61" s="130"/>
      <c r="D61" s="393"/>
      <c r="E61" s="76"/>
      <c r="G61" s="481"/>
    </row>
    <row r="62" spans="2:7" x14ac:dyDescent="0.2">
      <c r="B62" s="129">
        <v>4</v>
      </c>
      <c r="C62" s="130" t="str">
        <f>IF($D57&lt;&gt;"",INDEX('Question grid'!$C$56:$F$63,$B62,(MATCH($F57,'Question grid'!$C$56:$F$56,0))),"")</f>
        <v/>
      </c>
      <c r="D62" s="394"/>
      <c r="E62" s="76"/>
      <c r="G62" s="481"/>
    </row>
    <row r="63" spans="2:7" ht="38.25" customHeight="1" thickBot="1" x14ac:dyDescent="0.25">
      <c r="B63" s="129">
        <v>5</v>
      </c>
      <c r="C63" s="130" t="str">
        <f>IF($D57&lt;&gt;"",INDEX('Question grid'!$C$56:$F$63,$B63,(MATCH($F57,'Question grid'!$C$56:$F$56,0))),"")</f>
        <v/>
      </c>
      <c r="D63" s="139"/>
      <c r="E63" s="76"/>
    </row>
    <row r="64" spans="2:7" x14ac:dyDescent="0.2">
      <c r="B64" s="129"/>
      <c r="C64" s="130"/>
      <c r="D64" s="396"/>
      <c r="E64" s="76"/>
    </row>
    <row r="65" spans="2:7" ht="13.5" thickBot="1" x14ac:dyDescent="0.25">
      <c r="B65" s="129">
        <v>6</v>
      </c>
      <c r="C65" s="130" t="str">
        <f>IF($D57&lt;&gt;"",INDEX('Question grid'!$C$56:$F$63,$B65,(MATCH($F57,'Question grid'!$C$56:$F$56,0))),"")</f>
        <v/>
      </c>
      <c r="D65" s="393"/>
      <c r="E65" s="76"/>
    </row>
    <row r="66" spans="2:7" x14ac:dyDescent="0.2">
      <c r="B66" s="129">
        <v>7</v>
      </c>
      <c r="C66" s="130" t="str">
        <f>IF($D57&lt;&gt;"",INDEX('Question grid'!$C$56:$F$63,$B66,(MATCH($F57,'Question grid'!$C$56:$F$56,0))),"")</f>
        <v/>
      </c>
      <c r="D66" s="394"/>
      <c r="E66" s="76"/>
    </row>
    <row r="67" spans="2:7" ht="13.5" thickBot="1" x14ac:dyDescent="0.25">
      <c r="B67" s="129">
        <v>8</v>
      </c>
      <c r="C67" s="130" t="str">
        <f>IF($D57&lt;&gt;"",INDEX('Question grid'!$C$56:$F$63,$B67,(MATCH($F57,'Question grid'!$C$56:$F$56,0))),"")</f>
        <v/>
      </c>
      <c r="D67" s="395"/>
      <c r="E67" s="76"/>
    </row>
    <row r="68" spans="2:7" x14ac:dyDescent="0.2">
      <c r="B68" s="129"/>
      <c r="C68" s="130"/>
      <c r="D68" s="393"/>
      <c r="E68" s="76"/>
      <c r="G68" s="172"/>
    </row>
    <row r="70" spans="2:7" x14ac:dyDescent="0.2">
      <c r="B70" s="129"/>
      <c r="C70" s="130"/>
      <c r="D70" s="393"/>
      <c r="E70" s="76"/>
    </row>
    <row r="71" spans="2:7" ht="18.75" customHeight="1" x14ac:dyDescent="0.2">
      <c r="B71" s="129"/>
      <c r="C71" s="482" t="s">
        <v>398</v>
      </c>
      <c r="D71" s="482"/>
      <c r="E71" s="76"/>
    </row>
    <row r="72" spans="2:7" ht="13.5" thickBot="1" x14ac:dyDescent="0.25">
      <c r="B72" s="129"/>
      <c r="C72" s="130"/>
      <c r="D72" s="393"/>
      <c r="E72" s="76"/>
      <c r="G72" s="172"/>
    </row>
    <row r="73" spans="2:7" x14ac:dyDescent="0.2">
      <c r="B73" s="129">
        <v>1</v>
      </c>
      <c r="C73" s="101" t="s">
        <v>391</v>
      </c>
      <c r="D73" s="394"/>
      <c r="E73" s="76"/>
      <c r="F73" s="128" t="e">
        <f>VLOOKUP(D73,'Question grid'!$C$46:$D$51,2,FALSE)</f>
        <v>#N/A</v>
      </c>
      <c r="G73" s="478" t="s">
        <v>214</v>
      </c>
    </row>
    <row r="74" spans="2:7" ht="26.25" customHeight="1" thickBot="1" x14ac:dyDescent="0.25">
      <c r="B74" s="129">
        <v>2</v>
      </c>
      <c r="C74" s="198" t="str">
        <f>IF($D73&lt;&gt;"",INDEX('Question grid'!$C$56:$F$63,$B74,(MATCH($F73,'Question grid'!$C$56:$F$56,0))),"")</f>
        <v/>
      </c>
      <c r="D74" s="395"/>
      <c r="E74" s="76"/>
      <c r="G74" s="479"/>
    </row>
    <row r="75" spans="2:7" ht="13.5" thickBot="1" x14ac:dyDescent="0.25">
      <c r="B75" s="129"/>
      <c r="C75" s="130"/>
      <c r="D75" s="393"/>
      <c r="E75" s="76"/>
    </row>
    <row r="76" spans="2:7" ht="13.5" thickBot="1" x14ac:dyDescent="0.25">
      <c r="B76" s="129">
        <v>3</v>
      </c>
      <c r="C76" s="130" t="str">
        <f>IF($D73&lt;&gt;"",INDEX('Question grid'!$C$56:$F$63,$B76,(MATCH($F73,'Question grid'!$C$56:$F$56,0))),"")</f>
        <v/>
      </c>
      <c r="D76" s="90"/>
      <c r="E76" s="76"/>
      <c r="G76" s="480" t="s">
        <v>272</v>
      </c>
    </row>
    <row r="77" spans="2:7" ht="13.5" thickBot="1" x14ac:dyDescent="0.25">
      <c r="B77" s="129"/>
      <c r="C77" s="130"/>
      <c r="D77" s="393"/>
      <c r="E77" s="76"/>
      <c r="G77" s="481"/>
    </row>
    <row r="78" spans="2:7" x14ac:dyDescent="0.2">
      <c r="B78" s="129">
        <v>4</v>
      </c>
      <c r="C78" s="130" t="str">
        <f>IF($D73&lt;&gt;"",INDEX('Question grid'!$C$56:$F$63,$B78,(MATCH($F73,'Question grid'!$C$56:$F$56,0))),"")</f>
        <v/>
      </c>
      <c r="D78" s="394"/>
      <c r="E78" s="76"/>
      <c r="G78" s="481"/>
    </row>
    <row r="79" spans="2:7" ht="38.25" customHeight="1" thickBot="1" x14ac:dyDescent="0.25">
      <c r="B79" s="129">
        <v>5</v>
      </c>
      <c r="C79" s="130" t="str">
        <f>IF($D73&lt;&gt;"",INDEX('Question grid'!$C$56:$F$63,$B79,(MATCH($F73,'Question grid'!$C$56:$F$56,0))),"")</f>
        <v/>
      </c>
      <c r="D79" s="139"/>
      <c r="E79" s="76"/>
    </row>
    <row r="80" spans="2:7" x14ac:dyDescent="0.2">
      <c r="B80" s="129"/>
      <c r="C80" s="130"/>
      <c r="D80" s="396"/>
      <c r="E80" s="76"/>
    </row>
    <row r="81" spans="2:7" ht="13.5" thickBot="1" x14ac:dyDescent="0.25">
      <c r="B81" s="129">
        <v>6</v>
      </c>
      <c r="C81" s="130" t="str">
        <f>IF($D73&lt;&gt;"",INDEX('Question grid'!$C$56:$F$63,$B81,(MATCH($F73,'Question grid'!$C$56:$F$56,0))),"")</f>
        <v/>
      </c>
      <c r="D81" s="393"/>
      <c r="E81" s="76"/>
    </row>
    <row r="82" spans="2:7" x14ac:dyDescent="0.2">
      <c r="B82" s="129">
        <v>7</v>
      </c>
      <c r="C82" s="130" t="str">
        <f>IF($D73&lt;&gt;"",INDEX('Question grid'!$C$56:$F$63,$B82,(MATCH($F73,'Question grid'!$C$56:$F$56,0))),"")</f>
        <v/>
      </c>
      <c r="D82" s="394"/>
      <c r="E82" s="76"/>
    </row>
    <row r="83" spans="2:7" ht="13.5" thickBot="1" x14ac:dyDescent="0.25">
      <c r="B83" s="129">
        <v>8</v>
      </c>
      <c r="C83" s="130" t="str">
        <f>IF($D73&lt;&gt;"",INDEX('Question grid'!$C$56:$F$63,$B83,(MATCH($F73,'Question grid'!$C$56:$F$56,0))),"")</f>
        <v/>
      </c>
      <c r="D83" s="395"/>
      <c r="E83" s="76"/>
    </row>
    <row r="84" spans="2:7" x14ac:dyDescent="0.2">
      <c r="B84" s="129"/>
      <c r="C84" s="130"/>
      <c r="D84" s="393"/>
      <c r="E84" s="76"/>
      <c r="G84" s="172"/>
    </row>
    <row r="86" spans="2:7" x14ac:dyDescent="0.2">
      <c r="B86" s="129"/>
      <c r="C86" s="130"/>
      <c r="D86" s="393"/>
      <c r="E86" s="76"/>
    </row>
    <row r="87" spans="2:7" ht="18.75" customHeight="1" x14ac:dyDescent="0.2">
      <c r="B87" s="129"/>
      <c r="C87" s="482" t="s">
        <v>399</v>
      </c>
      <c r="D87" s="482"/>
      <c r="E87" s="76"/>
    </row>
    <row r="88" spans="2:7" ht="13.5" thickBot="1" x14ac:dyDescent="0.25">
      <c r="B88" s="129"/>
      <c r="C88" s="130"/>
      <c r="D88" s="393"/>
      <c r="E88" s="76"/>
      <c r="G88" s="172"/>
    </row>
    <row r="89" spans="2:7" x14ac:dyDescent="0.2">
      <c r="B89" s="129">
        <v>1</v>
      </c>
      <c r="C89" s="101" t="s">
        <v>391</v>
      </c>
      <c r="D89" s="394"/>
      <c r="E89" s="76"/>
      <c r="F89" s="128" t="e">
        <f>VLOOKUP(D89,'Question grid'!$C$46:$D$51,2,FALSE)</f>
        <v>#N/A</v>
      </c>
      <c r="G89" s="478" t="s">
        <v>214</v>
      </c>
    </row>
    <row r="90" spans="2:7" ht="26.25" customHeight="1" thickBot="1" x14ac:dyDescent="0.25">
      <c r="B90" s="129">
        <v>2</v>
      </c>
      <c r="C90" s="198" t="str">
        <f>IF($D89&lt;&gt;"",INDEX('Question grid'!$C$56:$F$63,$B90,(MATCH($F89,'Question grid'!$C$56:$F$56,0))),"")</f>
        <v/>
      </c>
      <c r="D90" s="395"/>
      <c r="E90" s="76"/>
      <c r="G90" s="479"/>
    </row>
    <row r="91" spans="2:7" ht="13.5" thickBot="1" x14ac:dyDescent="0.25">
      <c r="B91" s="129"/>
      <c r="C91" s="130"/>
      <c r="D91" s="393"/>
      <c r="E91" s="76"/>
    </row>
    <row r="92" spans="2:7" ht="13.5" thickBot="1" x14ac:dyDescent="0.25">
      <c r="B92" s="129">
        <v>3</v>
      </c>
      <c r="C92" s="130" t="str">
        <f>IF($D89&lt;&gt;"",INDEX('Question grid'!$C$56:$F$63,$B92,(MATCH($F89,'Question grid'!$C$56:$F$56,0))),"")</f>
        <v/>
      </c>
      <c r="D92" s="90"/>
      <c r="E92" s="76"/>
      <c r="G92" s="480" t="s">
        <v>272</v>
      </c>
    </row>
    <row r="93" spans="2:7" ht="13.5" thickBot="1" x14ac:dyDescent="0.25">
      <c r="B93" s="129"/>
      <c r="C93" s="130"/>
      <c r="D93" s="393"/>
      <c r="E93" s="76"/>
      <c r="G93" s="481"/>
    </row>
    <row r="94" spans="2:7" x14ac:dyDescent="0.2">
      <c r="B94" s="129">
        <v>4</v>
      </c>
      <c r="C94" s="130" t="str">
        <f>IF($D89&lt;&gt;"",INDEX('Question grid'!$C$56:$F$63,$B94,(MATCH($F89,'Question grid'!$C$56:$F$56,0))),"")</f>
        <v/>
      </c>
      <c r="D94" s="394"/>
      <c r="E94" s="76"/>
      <c r="G94" s="481"/>
    </row>
    <row r="95" spans="2:7" ht="38.25" customHeight="1" thickBot="1" x14ac:dyDescent="0.25">
      <c r="B95" s="129">
        <v>5</v>
      </c>
      <c r="C95" s="130" t="str">
        <f>IF($D89&lt;&gt;"",INDEX('Question grid'!$C$56:$F$63,$B95,(MATCH($F89,'Question grid'!$C$56:$F$56,0))),"")</f>
        <v/>
      </c>
      <c r="D95" s="139"/>
      <c r="E95" s="76"/>
    </row>
    <row r="96" spans="2:7" x14ac:dyDescent="0.2">
      <c r="B96" s="129"/>
      <c r="C96" s="130"/>
      <c r="D96" s="396"/>
      <c r="E96" s="76"/>
    </row>
    <row r="97" spans="2:7" ht="13.5" thickBot="1" x14ac:dyDescent="0.25">
      <c r="B97" s="129">
        <v>6</v>
      </c>
      <c r="C97" s="130" t="str">
        <f>IF($D89&lt;&gt;"",INDEX('Question grid'!$C$56:$F$63,$B97,(MATCH($F89,'Question grid'!$C$56:$F$56,0))),"")</f>
        <v/>
      </c>
      <c r="D97" s="393"/>
      <c r="E97" s="76"/>
    </row>
    <row r="98" spans="2:7" x14ac:dyDescent="0.2">
      <c r="B98" s="129">
        <v>7</v>
      </c>
      <c r="C98" s="130" t="str">
        <f>IF($D89&lt;&gt;"",INDEX('Question grid'!$C$56:$F$63,$B98,(MATCH($F89,'Question grid'!$C$56:$F$56,0))),"")</f>
        <v/>
      </c>
      <c r="D98" s="394"/>
      <c r="E98" s="76"/>
    </row>
    <row r="99" spans="2:7" ht="13.5" thickBot="1" x14ac:dyDescent="0.25">
      <c r="B99" s="129">
        <v>8</v>
      </c>
      <c r="C99" s="130" t="str">
        <f>IF($D89&lt;&gt;"",INDEX('Question grid'!$C$56:$F$63,$B99,(MATCH($F89,'Question grid'!$C$56:$F$56,0))),"")</f>
        <v/>
      </c>
      <c r="D99" s="395"/>
      <c r="E99" s="76"/>
    </row>
    <row r="100" spans="2:7" x14ac:dyDescent="0.2">
      <c r="B100" s="129"/>
      <c r="C100" s="130"/>
      <c r="D100" s="393"/>
      <c r="E100" s="76"/>
      <c r="G100" s="172"/>
    </row>
    <row r="102" spans="2:7" x14ac:dyDescent="0.2">
      <c r="B102" s="129"/>
      <c r="C102" s="130"/>
      <c r="D102" s="393"/>
      <c r="E102" s="76"/>
    </row>
    <row r="103" spans="2:7" ht="18.75" customHeight="1" x14ac:dyDescent="0.2">
      <c r="B103" s="129"/>
      <c r="C103" s="482" t="s">
        <v>400</v>
      </c>
      <c r="D103" s="482"/>
      <c r="E103" s="76"/>
    </row>
    <row r="104" spans="2:7" ht="13.5" thickBot="1" x14ac:dyDescent="0.25">
      <c r="B104" s="129"/>
      <c r="C104" s="130"/>
      <c r="D104" s="393"/>
      <c r="E104" s="76"/>
      <c r="G104" s="172"/>
    </row>
    <row r="105" spans="2:7" x14ac:dyDescent="0.2">
      <c r="B105" s="129">
        <v>1</v>
      </c>
      <c r="C105" s="101" t="s">
        <v>391</v>
      </c>
      <c r="D105" s="394"/>
      <c r="E105" s="76"/>
      <c r="F105" s="128" t="e">
        <f>VLOOKUP(D105,'Question grid'!$C$46:$D$51,2,FALSE)</f>
        <v>#N/A</v>
      </c>
      <c r="G105" s="478" t="s">
        <v>214</v>
      </c>
    </row>
    <row r="106" spans="2:7" ht="26.25" customHeight="1" thickBot="1" x14ac:dyDescent="0.25">
      <c r="B106" s="129">
        <v>2</v>
      </c>
      <c r="C106" s="198" t="str">
        <f>IF($D105&lt;&gt;"",INDEX('Question grid'!$C$56:$F$63,$B106,(MATCH($F105,'Question grid'!$C$56:$F$56,0))),"")</f>
        <v/>
      </c>
      <c r="D106" s="395"/>
      <c r="E106" s="76"/>
      <c r="G106" s="479"/>
    </row>
    <row r="107" spans="2:7" ht="13.5" thickBot="1" x14ac:dyDescent="0.25">
      <c r="B107" s="129"/>
      <c r="C107" s="130"/>
      <c r="D107" s="393"/>
      <c r="E107" s="76"/>
    </row>
    <row r="108" spans="2:7" ht="13.5" thickBot="1" x14ac:dyDescent="0.25">
      <c r="B108" s="129">
        <v>3</v>
      </c>
      <c r="C108" s="130" t="str">
        <f>IF($D105&lt;&gt;"",INDEX('Question grid'!$C$56:$F$63,$B108,(MATCH($F105,'Question grid'!$C$56:$F$56,0))),"")</f>
        <v/>
      </c>
      <c r="D108" s="90"/>
      <c r="E108" s="76"/>
      <c r="G108" s="480" t="s">
        <v>272</v>
      </c>
    </row>
    <row r="109" spans="2:7" ht="13.5" thickBot="1" x14ac:dyDescent="0.25">
      <c r="B109" s="129"/>
      <c r="C109" s="130"/>
      <c r="D109" s="393"/>
      <c r="E109" s="76"/>
      <c r="G109" s="481"/>
    </row>
    <row r="110" spans="2:7" x14ac:dyDescent="0.2">
      <c r="B110" s="129">
        <v>4</v>
      </c>
      <c r="C110" s="130" t="str">
        <f>IF($D105&lt;&gt;"",INDEX('Question grid'!$C$56:$F$63,$B110,(MATCH($F105,'Question grid'!$C$56:$F$56,0))),"")</f>
        <v/>
      </c>
      <c r="D110" s="394"/>
      <c r="E110" s="76"/>
      <c r="G110" s="481"/>
    </row>
    <row r="111" spans="2:7" ht="38.25" customHeight="1" thickBot="1" x14ac:dyDescent="0.25">
      <c r="B111" s="129">
        <v>5</v>
      </c>
      <c r="C111" s="130" t="str">
        <f>IF($D105&lt;&gt;"",INDEX('Question grid'!$C$56:$F$63,$B111,(MATCH($F105,'Question grid'!$C$56:$F$56,0))),"")</f>
        <v/>
      </c>
      <c r="D111" s="139"/>
      <c r="E111" s="76"/>
    </row>
    <row r="112" spans="2:7" x14ac:dyDescent="0.2">
      <c r="B112" s="129"/>
      <c r="C112" s="130"/>
      <c r="D112" s="396"/>
      <c r="E112" s="76"/>
    </row>
    <row r="113" spans="2:7" ht="13.5" thickBot="1" x14ac:dyDescent="0.25">
      <c r="B113" s="129">
        <v>6</v>
      </c>
      <c r="C113" s="130" t="str">
        <f>IF($D105&lt;&gt;"",INDEX('Question grid'!$C$56:$F$63,$B113,(MATCH($F105,'Question grid'!$C$56:$F$56,0))),"")</f>
        <v/>
      </c>
      <c r="D113" s="393"/>
      <c r="E113" s="76"/>
    </row>
    <row r="114" spans="2:7" x14ac:dyDescent="0.2">
      <c r="B114" s="129">
        <v>7</v>
      </c>
      <c r="C114" s="130" t="str">
        <f>IF($D105&lt;&gt;"",INDEX('Question grid'!$C$56:$F$63,$B114,(MATCH($F105,'Question grid'!$C$56:$F$56,0))),"")</f>
        <v/>
      </c>
      <c r="D114" s="394"/>
      <c r="E114" s="76"/>
    </row>
    <row r="115" spans="2:7" ht="13.5" thickBot="1" x14ac:dyDescent="0.25">
      <c r="B115" s="129">
        <v>8</v>
      </c>
      <c r="C115" s="130" t="str">
        <f>IF($D105&lt;&gt;"",INDEX('Question grid'!$C$56:$F$63,$B115,(MATCH($F105,'Question grid'!$C$56:$F$56,0))),"")</f>
        <v/>
      </c>
      <c r="D115" s="395"/>
      <c r="E115" s="76"/>
    </row>
    <row r="116" spans="2:7" x14ac:dyDescent="0.2">
      <c r="B116" s="129"/>
      <c r="C116" s="130"/>
      <c r="D116" s="393"/>
      <c r="E116" s="76"/>
      <c r="G116" s="172"/>
    </row>
    <row r="118" spans="2:7" x14ac:dyDescent="0.2">
      <c r="B118" s="129"/>
      <c r="C118" s="130"/>
      <c r="D118" s="393"/>
      <c r="E118" s="76"/>
    </row>
    <row r="119" spans="2:7" ht="18.75" customHeight="1" x14ac:dyDescent="0.2">
      <c r="B119" s="129"/>
      <c r="C119" s="482" t="s">
        <v>401</v>
      </c>
      <c r="D119" s="482"/>
      <c r="E119" s="76"/>
    </row>
    <row r="120" spans="2:7" ht="13.5" thickBot="1" x14ac:dyDescent="0.25">
      <c r="B120" s="129"/>
      <c r="C120" s="130"/>
      <c r="D120" s="393"/>
      <c r="E120" s="76"/>
      <c r="G120" s="172"/>
    </row>
    <row r="121" spans="2:7" x14ac:dyDescent="0.2">
      <c r="B121" s="129">
        <v>1</v>
      </c>
      <c r="C121" s="101" t="s">
        <v>391</v>
      </c>
      <c r="D121" s="394"/>
      <c r="E121" s="76"/>
      <c r="F121" s="128" t="e">
        <f>VLOOKUP(D121,'Question grid'!$C$46:$D$51,2,FALSE)</f>
        <v>#N/A</v>
      </c>
      <c r="G121" s="478" t="s">
        <v>214</v>
      </c>
    </row>
    <row r="122" spans="2:7" ht="26.25" customHeight="1" thickBot="1" x14ac:dyDescent="0.25">
      <c r="B122" s="129">
        <v>2</v>
      </c>
      <c r="C122" s="198" t="str">
        <f>IF($D121&lt;&gt;"",INDEX('Question grid'!$C$56:$F$63,$B122,(MATCH($F121,'Question grid'!$C$56:$F$56,0))),"")</f>
        <v/>
      </c>
      <c r="D122" s="395"/>
      <c r="E122" s="76"/>
      <c r="G122" s="479"/>
    </row>
    <row r="123" spans="2:7" ht="13.5" thickBot="1" x14ac:dyDescent="0.25">
      <c r="B123" s="129"/>
      <c r="C123" s="130"/>
      <c r="D123" s="393"/>
      <c r="E123" s="76"/>
    </row>
    <row r="124" spans="2:7" ht="13.5" thickBot="1" x14ac:dyDescent="0.25">
      <c r="B124" s="129">
        <v>3</v>
      </c>
      <c r="C124" s="130" t="str">
        <f>IF($D121&lt;&gt;"",INDEX('Question grid'!$C$56:$F$63,$B124,(MATCH($F121,'Question grid'!$C$56:$F$56,0))),"")</f>
        <v/>
      </c>
      <c r="D124" s="90"/>
      <c r="E124" s="76"/>
      <c r="G124" s="480" t="s">
        <v>272</v>
      </c>
    </row>
    <row r="125" spans="2:7" ht="13.5" thickBot="1" x14ac:dyDescent="0.25">
      <c r="B125" s="129"/>
      <c r="C125" s="130"/>
      <c r="D125" s="393"/>
      <c r="E125" s="76"/>
      <c r="G125" s="481"/>
    </row>
    <row r="126" spans="2:7" x14ac:dyDescent="0.2">
      <c r="B126" s="129">
        <v>4</v>
      </c>
      <c r="C126" s="130" t="str">
        <f>IF($D121&lt;&gt;"",INDEX('Question grid'!$C$56:$F$63,$B126,(MATCH($F121,'Question grid'!$C$56:$F$56,0))),"")</f>
        <v/>
      </c>
      <c r="D126" s="394"/>
      <c r="E126" s="76"/>
      <c r="G126" s="481"/>
    </row>
    <row r="127" spans="2:7" ht="38.25" customHeight="1" thickBot="1" x14ac:dyDescent="0.25">
      <c r="B127" s="129">
        <v>5</v>
      </c>
      <c r="C127" s="130" t="str">
        <f>IF($D121&lt;&gt;"",INDEX('Question grid'!$C$56:$F$63,$B127,(MATCH($F121,'Question grid'!$C$56:$F$56,0))),"")</f>
        <v/>
      </c>
      <c r="D127" s="139"/>
      <c r="E127" s="76"/>
    </row>
    <row r="128" spans="2:7" x14ac:dyDescent="0.2">
      <c r="B128" s="129"/>
      <c r="C128" s="130"/>
      <c r="D128" s="396"/>
      <c r="E128" s="76"/>
    </row>
    <row r="129" spans="2:7" ht="13.5" thickBot="1" x14ac:dyDescent="0.25">
      <c r="B129" s="129">
        <v>6</v>
      </c>
      <c r="C129" s="130" t="str">
        <f>IF($D121&lt;&gt;"",INDEX('Question grid'!$C$56:$F$63,$B129,(MATCH($F121,'Question grid'!$C$56:$F$56,0))),"")</f>
        <v/>
      </c>
      <c r="D129" s="393"/>
      <c r="E129" s="76"/>
    </row>
    <row r="130" spans="2:7" x14ac:dyDescent="0.2">
      <c r="B130" s="129">
        <v>7</v>
      </c>
      <c r="C130" s="130" t="str">
        <f>IF($D121&lt;&gt;"",INDEX('Question grid'!$C$56:$F$63,$B130,(MATCH($F121,'Question grid'!$C$56:$F$56,0))),"")</f>
        <v/>
      </c>
      <c r="D130" s="394"/>
      <c r="E130" s="76"/>
    </row>
    <row r="131" spans="2:7" ht="13.5" thickBot="1" x14ac:dyDescent="0.25">
      <c r="B131" s="129">
        <v>8</v>
      </c>
      <c r="C131" s="130" t="str">
        <f>IF($D121&lt;&gt;"",INDEX('Question grid'!$C$56:$F$63,$B131,(MATCH($F121,'Question grid'!$C$56:$F$56,0))),"")</f>
        <v/>
      </c>
      <c r="D131" s="395"/>
      <c r="E131" s="76"/>
    </row>
    <row r="132" spans="2:7" x14ac:dyDescent="0.2">
      <c r="B132" s="129"/>
      <c r="C132" s="130"/>
      <c r="D132" s="393"/>
      <c r="E132" s="76"/>
      <c r="G132" s="172"/>
    </row>
    <row r="134" spans="2:7" x14ac:dyDescent="0.2">
      <c r="B134" s="129"/>
      <c r="C134" s="130"/>
      <c r="D134" s="393"/>
      <c r="E134" s="76"/>
    </row>
    <row r="135" spans="2:7" ht="18.75" customHeight="1" x14ac:dyDescent="0.2">
      <c r="B135" s="129"/>
      <c r="C135" s="482" t="s">
        <v>402</v>
      </c>
      <c r="D135" s="482"/>
      <c r="E135" s="76"/>
    </row>
    <row r="136" spans="2:7" ht="13.5" thickBot="1" x14ac:dyDescent="0.25">
      <c r="B136" s="129"/>
      <c r="C136" s="130"/>
      <c r="D136" s="393"/>
      <c r="E136" s="76"/>
      <c r="G136" s="172"/>
    </row>
    <row r="137" spans="2:7" x14ac:dyDescent="0.2">
      <c r="B137" s="129">
        <v>1</v>
      </c>
      <c r="C137" s="101" t="s">
        <v>391</v>
      </c>
      <c r="D137" s="394"/>
      <c r="E137" s="76"/>
      <c r="F137" s="128" t="e">
        <f>VLOOKUP(D137,'Question grid'!$C$46:$D$51,2,FALSE)</f>
        <v>#N/A</v>
      </c>
      <c r="G137" s="478" t="s">
        <v>214</v>
      </c>
    </row>
    <row r="138" spans="2:7" ht="26.25" customHeight="1" thickBot="1" x14ac:dyDescent="0.25">
      <c r="B138" s="129">
        <v>2</v>
      </c>
      <c r="C138" s="198" t="str">
        <f>IF($D137&lt;&gt;"",INDEX('Question grid'!$C$56:$F$63,$B138,(MATCH($F137,'Question grid'!$C$56:$F$56,0))),"")</f>
        <v/>
      </c>
      <c r="D138" s="395"/>
      <c r="E138" s="76"/>
      <c r="G138" s="479"/>
    </row>
    <row r="139" spans="2:7" ht="13.5" thickBot="1" x14ac:dyDescent="0.25">
      <c r="B139" s="129"/>
      <c r="C139" s="130"/>
      <c r="D139" s="393"/>
      <c r="E139" s="76"/>
    </row>
    <row r="140" spans="2:7" ht="13.5" thickBot="1" x14ac:dyDescent="0.25">
      <c r="B140" s="129">
        <v>3</v>
      </c>
      <c r="C140" s="130" t="str">
        <f>IF($D137&lt;&gt;"",INDEX('Question grid'!$C$56:$F$63,$B140,(MATCH($F137,'Question grid'!$C$56:$F$56,0))),"")</f>
        <v/>
      </c>
      <c r="D140" s="90"/>
      <c r="E140" s="76"/>
      <c r="G140" s="480" t="s">
        <v>272</v>
      </c>
    </row>
    <row r="141" spans="2:7" ht="13.5" thickBot="1" x14ac:dyDescent="0.25">
      <c r="B141" s="129"/>
      <c r="C141" s="130"/>
      <c r="D141" s="393"/>
      <c r="E141" s="76"/>
      <c r="G141" s="481"/>
    </row>
    <row r="142" spans="2:7" x14ac:dyDescent="0.2">
      <c r="B142" s="129">
        <v>4</v>
      </c>
      <c r="C142" s="130" t="str">
        <f>IF($D137&lt;&gt;"",INDEX('Question grid'!$C$56:$F$63,$B142,(MATCH($F137,'Question grid'!$C$56:$F$56,0))),"")</f>
        <v/>
      </c>
      <c r="D142" s="394"/>
      <c r="E142" s="76"/>
      <c r="G142" s="481"/>
    </row>
    <row r="143" spans="2:7" ht="38.25" customHeight="1" thickBot="1" x14ac:dyDescent="0.25">
      <c r="B143" s="129">
        <v>5</v>
      </c>
      <c r="C143" s="130" t="str">
        <f>IF($D137&lt;&gt;"",INDEX('Question grid'!$C$56:$F$63,$B143,(MATCH($F137,'Question grid'!$C$56:$F$56,0))),"")</f>
        <v/>
      </c>
      <c r="D143" s="139"/>
      <c r="E143" s="76"/>
    </row>
    <row r="144" spans="2:7" x14ac:dyDescent="0.2">
      <c r="B144" s="129"/>
      <c r="C144" s="130"/>
      <c r="D144" s="396"/>
      <c r="E144" s="76"/>
    </row>
    <row r="145" spans="2:7" ht="13.5" thickBot="1" x14ac:dyDescent="0.25">
      <c r="B145" s="129">
        <v>6</v>
      </c>
      <c r="C145" s="130" t="str">
        <f>IF($D137&lt;&gt;"",INDEX('Question grid'!$C$56:$F$63,$B145,(MATCH($F137,'Question grid'!$C$56:$F$56,0))),"")</f>
        <v/>
      </c>
      <c r="D145" s="393"/>
      <c r="E145" s="76"/>
    </row>
    <row r="146" spans="2:7" x14ac:dyDescent="0.2">
      <c r="B146" s="129">
        <v>7</v>
      </c>
      <c r="C146" s="130" t="str">
        <f>IF($D137&lt;&gt;"",INDEX('Question grid'!$C$56:$F$63,$B146,(MATCH($F137,'Question grid'!$C$56:$F$56,0))),"")</f>
        <v/>
      </c>
      <c r="D146" s="394"/>
      <c r="E146" s="76"/>
    </row>
    <row r="147" spans="2:7" ht="13.5" thickBot="1" x14ac:dyDescent="0.25">
      <c r="B147" s="129">
        <v>8</v>
      </c>
      <c r="C147" s="130" t="str">
        <f>IF($D137&lt;&gt;"",INDEX('Question grid'!$C$56:$F$63,$B147,(MATCH($F137,'Question grid'!$C$56:$F$56,0))),"")</f>
        <v/>
      </c>
      <c r="D147" s="395"/>
      <c r="E147" s="76"/>
    </row>
    <row r="148" spans="2:7" x14ac:dyDescent="0.2">
      <c r="B148" s="129"/>
      <c r="C148" s="130"/>
      <c r="D148" s="393"/>
      <c r="E148" s="76"/>
      <c r="G148" s="172"/>
    </row>
    <row r="150" spans="2:7" x14ac:dyDescent="0.2">
      <c r="B150" s="129"/>
      <c r="C150" s="130"/>
      <c r="D150" s="393"/>
      <c r="E150" s="76"/>
    </row>
    <row r="151" spans="2:7" ht="18.75" customHeight="1" x14ac:dyDescent="0.2">
      <c r="B151" s="129"/>
      <c r="C151" s="482" t="s">
        <v>403</v>
      </c>
      <c r="D151" s="482"/>
      <c r="E151" s="76"/>
    </row>
    <row r="152" spans="2:7" ht="13.5" thickBot="1" x14ac:dyDescent="0.25">
      <c r="B152" s="129"/>
      <c r="C152" s="130"/>
      <c r="D152" s="393"/>
      <c r="E152" s="76"/>
      <c r="G152" s="172"/>
    </row>
    <row r="153" spans="2:7" x14ac:dyDescent="0.2">
      <c r="B153" s="129">
        <v>1</v>
      </c>
      <c r="C153" s="101" t="s">
        <v>391</v>
      </c>
      <c r="D153" s="394"/>
      <c r="E153" s="76"/>
      <c r="F153" s="128" t="e">
        <f>VLOOKUP(D153,'Question grid'!$C$46:$D$51,2,FALSE)</f>
        <v>#N/A</v>
      </c>
      <c r="G153" s="478" t="s">
        <v>214</v>
      </c>
    </row>
    <row r="154" spans="2:7" ht="26.25" customHeight="1" thickBot="1" x14ac:dyDescent="0.25">
      <c r="B154" s="129">
        <v>2</v>
      </c>
      <c r="C154" s="198" t="str">
        <f>IF($D153&lt;&gt;"",INDEX('Question grid'!$C$56:$F$63,$B154,(MATCH($F153,'Question grid'!$C$56:$F$56,0))),"")</f>
        <v/>
      </c>
      <c r="D154" s="395"/>
      <c r="E154" s="76"/>
      <c r="G154" s="479"/>
    </row>
    <row r="155" spans="2:7" ht="13.5" thickBot="1" x14ac:dyDescent="0.25">
      <c r="B155" s="129"/>
      <c r="C155" s="130"/>
      <c r="D155" s="393"/>
      <c r="E155" s="76"/>
    </row>
    <row r="156" spans="2:7" ht="13.5" thickBot="1" x14ac:dyDescent="0.25">
      <c r="B156" s="129">
        <v>3</v>
      </c>
      <c r="C156" s="130" t="str">
        <f>IF($D153&lt;&gt;"",INDEX('Question grid'!$C$56:$F$63,$B156,(MATCH($F153,'Question grid'!$C$56:$F$56,0))),"")</f>
        <v/>
      </c>
      <c r="D156" s="90"/>
      <c r="E156" s="76"/>
      <c r="G156" s="480" t="s">
        <v>272</v>
      </c>
    </row>
    <row r="157" spans="2:7" ht="13.5" thickBot="1" x14ac:dyDescent="0.25">
      <c r="B157" s="129"/>
      <c r="C157" s="130"/>
      <c r="D157" s="393"/>
      <c r="E157" s="76"/>
      <c r="G157" s="481"/>
    </row>
    <row r="158" spans="2:7" x14ac:dyDescent="0.2">
      <c r="B158" s="129">
        <v>4</v>
      </c>
      <c r="C158" s="130" t="str">
        <f>IF($D153&lt;&gt;"",INDEX('Question grid'!$C$56:$F$63,$B158,(MATCH($F153,'Question grid'!$C$56:$F$56,0))),"")</f>
        <v/>
      </c>
      <c r="D158" s="394"/>
      <c r="E158" s="76"/>
      <c r="G158" s="481"/>
    </row>
    <row r="159" spans="2:7" ht="38.25" customHeight="1" thickBot="1" x14ac:dyDescent="0.25">
      <c r="B159" s="129">
        <v>5</v>
      </c>
      <c r="C159" s="130" t="str">
        <f>IF($D153&lt;&gt;"",INDEX('Question grid'!$C$56:$F$63,$B159,(MATCH($F153,'Question grid'!$C$56:$F$56,0))),"")</f>
        <v/>
      </c>
      <c r="D159" s="139"/>
      <c r="E159" s="76"/>
    </row>
    <row r="160" spans="2:7" x14ac:dyDescent="0.2">
      <c r="B160" s="129"/>
      <c r="C160" s="130"/>
      <c r="D160" s="396"/>
      <c r="E160" s="76"/>
    </row>
    <row r="161" spans="2:7" ht="13.5" thickBot="1" x14ac:dyDescent="0.25">
      <c r="B161" s="129">
        <v>6</v>
      </c>
      <c r="C161" s="130" t="str">
        <f>IF($D153&lt;&gt;"",INDEX('Question grid'!$C$56:$F$63,$B161,(MATCH($F153,'Question grid'!$C$56:$F$56,0))),"")</f>
        <v/>
      </c>
      <c r="D161" s="393"/>
      <c r="E161" s="76"/>
    </row>
    <row r="162" spans="2:7" x14ac:dyDescent="0.2">
      <c r="B162" s="129">
        <v>7</v>
      </c>
      <c r="C162" s="130" t="str">
        <f>IF($D153&lt;&gt;"",INDEX('Question grid'!$C$56:$F$63,$B162,(MATCH($F153,'Question grid'!$C$56:$F$56,0))),"")</f>
        <v/>
      </c>
      <c r="D162" s="394"/>
      <c r="E162" s="76"/>
    </row>
    <row r="163" spans="2:7" ht="13.5" thickBot="1" x14ac:dyDescent="0.25">
      <c r="B163" s="129">
        <v>8</v>
      </c>
      <c r="C163" s="130" t="str">
        <f>IF($D153&lt;&gt;"",INDEX('Question grid'!$C$56:$F$63,$B163,(MATCH($F153,'Question grid'!$C$56:$F$56,0))),"")</f>
        <v/>
      </c>
      <c r="D163" s="395"/>
      <c r="E163" s="76"/>
    </row>
    <row r="164" spans="2:7" x14ac:dyDescent="0.2">
      <c r="B164" s="129"/>
      <c r="C164" s="130"/>
      <c r="D164" s="393"/>
      <c r="E164" s="76"/>
      <c r="G164" s="172"/>
    </row>
    <row r="166" spans="2:7" x14ac:dyDescent="0.2">
      <c r="B166" s="129"/>
      <c r="C166" s="130"/>
      <c r="D166" s="393"/>
      <c r="E166" s="76"/>
    </row>
    <row r="167" spans="2:7" ht="18.75" customHeight="1" x14ac:dyDescent="0.2">
      <c r="B167" s="129"/>
      <c r="C167" s="482" t="s">
        <v>404</v>
      </c>
      <c r="D167" s="482"/>
      <c r="E167" s="76"/>
    </row>
    <row r="168" spans="2:7" ht="13.5" thickBot="1" x14ac:dyDescent="0.25">
      <c r="B168" s="129"/>
      <c r="C168" s="130"/>
      <c r="D168" s="393"/>
      <c r="E168" s="76"/>
      <c r="G168" s="172"/>
    </row>
    <row r="169" spans="2:7" x14ac:dyDescent="0.2">
      <c r="B169" s="129">
        <v>1</v>
      </c>
      <c r="C169" s="101" t="s">
        <v>391</v>
      </c>
      <c r="D169" s="394"/>
      <c r="E169" s="76"/>
      <c r="F169" s="128" t="e">
        <f>VLOOKUP(D169,'Question grid'!$C$46:$D$51,2,FALSE)</f>
        <v>#N/A</v>
      </c>
      <c r="G169" s="478" t="s">
        <v>214</v>
      </c>
    </row>
    <row r="170" spans="2:7" ht="26.25" customHeight="1" thickBot="1" x14ac:dyDescent="0.25">
      <c r="B170" s="129">
        <v>2</v>
      </c>
      <c r="C170" s="198" t="str">
        <f>IF($D169&lt;&gt;"",INDEX('Question grid'!$C$56:$F$63,$B170,(MATCH($F169,'Question grid'!$C$56:$F$56,0))),"")</f>
        <v/>
      </c>
      <c r="D170" s="395"/>
      <c r="E170" s="76"/>
      <c r="G170" s="479"/>
    </row>
    <row r="171" spans="2:7" ht="13.5" thickBot="1" x14ac:dyDescent="0.25">
      <c r="B171" s="129"/>
      <c r="C171" s="130"/>
      <c r="D171" s="393"/>
      <c r="E171" s="76"/>
    </row>
    <row r="172" spans="2:7" ht="13.5" thickBot="1" x14ac:dyDescent="0.25">
      <c r="B172" s="129">
        <v>3</v>
      </c>
      <c r="C172" s="130" t="str">
        <f>IF($D169&lt;&gt;"",INDEX('Question grid'!$C$56:$F$63,$B172,(MATCH($F169,'Question grid'!$C$56:$F$56,0))),"")</f>
        <v/>
      </c>
      <c r="D172" s="90"/>
      <c r="E172" s="76"/>
      <c r="G172" s="480" t="s">
        <v>272</v>
      </c>
    </row>
    <row r="173" spans="2:7" ht="13.5" thickBot="1" x14ac:dyDescent="0.25">
      <c r="B173" s="129"/>
      <c r="C173" s="130"/>
      <c r="D173" s="393"/>
      <c r="E173" s="76"/>
      <c r="G173" s="481"/>
    </row>
    <row r="174" spans="2:7" x14ac:dyDescent="0.2">
      <c r="B174" s="129">
        <v>4</v>
      </c>
      <c r="C174" s="130" t="str">
        <f>IF($D169&lt;&gt;"",INDEX('Question grid'!$C$56:$F$63,$B174,(MATCH($F169,'Question grid'!$C$56:$F$56,0))),"")</f>
        <v/>
      </c>
      <c r="D174" s="394"/>
      <c r="E174" s="76"/>
      <c r="G174" s="481"/>
    </row>
    <row r="175" spans="2:7" ht="38.25" customHeight="1" thickBot="1" x14ac:dyDescent="0.25">
      <c r="B175" s="129">
        <v>5</v>
      </c>
      <c r="C175" s="130" t="str">
        <f>IF($D169&lt;&gt;"",INDEX('Question grid'!$C$56:$F$63,$B175,(MATCH($F169,'Question grid'!$C$56:$F$56,0))),"")</f>
        <v/>
      </c>
      <c r="D175" s="139"/>
      <c r="E175" s="76"/>
    </row>
    <row r="176" spans="2:7" x14ac:dyDescent="0.2">
      <c r="B176" s="129"/>
      <c r="C176" s="130"/>
      <c r="D176" s="396"/>
      <c r="E176" s="76"/>
    </row>
    <row r="177" spans="2:7" ht="13.5" thickBot="1" x14ac:dyDescent="0.25">
      <c r="B177" s="129">
        <v>6</v>
      </c>
      <c r="C177" s="130" t="str">
        <f>IF($D169&lt;&gt;"",INDEX('Question grid'!$C$56:$F$63,$B177,(MATCH($F169,'Question grid'!$C$56:$F$56,0))),"")</f>
        <v/>
      </c>
      <c r="D177" s="393"/>
      <c r="E177" s="76"/>
    </row>
    <row r="178" spans="2:7" x14ac:dyDescent="0.2">
      <c r="B178" s="129">
        <v>7</v>
      </c>
      <c r="C178" s="130" t="str">
        <f>IF($D169&lt;&gt;"",INDEX('Question grid'!$C$56:$F$63,$B178,(MATCH($F169,'Question grid'!$C$56:$F$56,0))),"")</f>
        <v/>
      </c>
      <c r="D178" s="394"/>
      <c r="E178" s="76"/>
    </row>
    <row r="179" spans="2:7" ht="13.5" thickBot="1" x14ac:dyDescent="0.25">
      <c r="B179" s="129">
        <v>8</v>
      </c>
      <c r="C179" s="130" t="str">
        <f>IF($D169&lt;&gt;"",INDEX('Question grid'!$C$56:$F$63,$B179,(MATCH($F169,'Question grid'!$C$56:$F$56,0))),"")</f>
        <v/>
      </c>
      <c r="D179" s="395"/>
      <c r="E179" s="76"/>
    </row>
    <row r="180" spans="2:7" x14ac:dyDescent="0.2">
      <c r="B180" s="129"/>
      <c r="C180" s="130"/>
      <c r="D180" s="393"/>
      <c r="E180" s="76"/>
      <c r="G180" s="172"/>
    </row>
    <row r="182" spans="2:7" x14ac:dyDescent="0.2">
      <c r="B182" s="129"/>
      <c r="C182" s="130"/>
      <c r="D182" s="393"/>
      <c r="E182" s="76"/>
    </row>
    <row r="183" spans="2:7" ht="18.75" customHeight="1" x14ac:dyDescent="0.2">
      <c r="B183" s="129"/>
      <c r="C183" s="482" t="s">
        <v>405</v>
      </c>
      <c r="D183" s="482"/>
      <c r="E183" s="76"/>
    </row>
    <row r="184" spans="2:7" ht="13.5" thickBot="1" x14ac:dyDescent="0.25">
      <c r="B184" s="129"/>
      <c r="C184" s="130"/>
      <c r="D184" s="393"/>
      <c r="E184" s="76"/>
      <c r="G184" s="172"/>
    </row>
    <row r="185" spans="2:7" x14ac:dyDescent="0.2">
      <c r="B185" s="129">
        <v>1</v>
      </c>
      <c r="C185" s="101" t="s">
        <v>391</v>
      </c>
      <c r="D185" s="394"/>
      <c r="E185" s="76"/>
      <c r="F185" s="128" t="e">
        <f>VLOOKUP(D185,'Question grid'!$C$46:$D$51,2,FALSE)</f>
        <v>#N/A</v>
      </c>
      <c r="G185" s="478" t="s">
        <v>214</v>
      </c>
    </row>
    <row r="186" spans="2:7" ht="26.25" customHeight="1" thickBot="1" x14ac:dyDescent="0.25">
      <c r="B186" s="129">
        <v>2</v>
      </c>
      <c r="C186" s="130" t="str">
        <f>IF($D185&lt;&gt;"",INDEX('Question grid'!$C$56:$F$63,$B186,(MATCH($F185,'Question grid'!$C$56:$F$56,0))),"")</f>
        <v/>
      </c>
      <c r="D186" s="395"/>
      <c r="E186" s="76"/>
      <c r="G186" s="479"/>
    </row>
    <row r="187" spans="2:7" ht="13.5" thickBot="1" x14ac:dyDescent="0.25">
      <c r="B187" s="129"/>
      <c r="C187" s="130"/>
      <c r="D187" s="393"/>
      <c r="E187" s="76"/>
    </row>
    <row r="188" spans="2:7" ht="13.5" thickBot="1" x14ac:dyDescent="0.25">
      <c r="B188" s="129">
        <v>3</v>
      </c>
      <c r="C188" s="130" t="str">
        <f>IF($D185&lt;&gt;"",INDEX('Question grid'!$C$56:$F$63,$B188,(MATCH($F185,'Question grid'!$C$56:$F$56,0))),"")</f>
        <v/>
      </c>
      <c r="D188" s="90"/>
      <c r="E188" s="76"/>
      <c r="G188" s="480" t="s">
        <v>272</v>
      </c>
    </row>
    <row r="189" spans="2:7" ht="13.5" thickBot="1" x14ac:dyDescent="0.25">
      <c r="B189" s="129"/>
      <c r="C189" s="130"/>
      <c r="D189" s="393"/>
      <c r="E189" s="76"/>
      <c r="G189" s="481"/>
    </row>
    <row r="190" spans="2:7" x14ac:dyDescent="0.2">
      <c r="B190" s="129">
        <v>4</v>
      </c>
      <c r="C190" s="130" t="str">
        <f>IF($D185&lt;&gt;"",INDEX('Question grid'!$C$56:$F$63,$B190,(MATCH($F185,'Question grid'!$C$56:$F$56,0))),"")</f>
        <v/>
      </c>
      <c r="D190" s="394"/>
      <c r="E190" s="76"/>
      <c r="G190" s="481"/>
    </row>
    <row r="191" spans="2:7" ht="38.25" customHeight="1" thickBot="1" x14ac:dyDescent="0.25">
      <c r="B191" s="129">
        <v>5</v>
      </c>
      <c r="C191" s="130" t="str">
        <f>IF($D185&lt;&gt;"",INDEX('Question grid'!$C$56:$F$63,$B191,(MATCH($F185,'Question grid'!$C$56:$F$56,0))),"")</f>
        <v/>
      </c>
      <c r="D191" s="139"/>
      <c r="E191" s="76"/>
    </row>
    <row r="192" spans="2:7" x14ac:dyDescent="0.2">
      <c r="B192" s="129"/>
      <c r="C192" s="130"/>
      <c r="D192" s="396"/>
      <c r="E192" s="76"/>
    </row>
    <row r="193" spans="2:7" ht="13.5" thickBot="1" x14ac:dyDescent="0.25">
      <c r="B193" s="129">
        <v>6</v>
      </c>
      <c r="C193" s="130" t="str">
        <f>IF($D185&lt;&gt;"",INDEX('Question grid'!$C$56:$F$63,$B193,(MATCH($F185,'Question grid'!$C$56:$F$56,0))),"")</f>
        <v/>
      </c>
      <c r="D193" s="393"/>
      <c r="E193" s="76"/>
    </row>
    <row r="194" spans="2:7" x14ac:dyDescent="0.2">
      <c r="B194" s="129">
        <v>7</v>
      </c>
      <c r="C194" s="130" t="str">
        <f>IF($D185&lt;&gt;"",INDEX('Question grid'!$C$56:$F$63,$B194,(MATCH($F185,'Question grid'!$C$56:$F$56,0))),"")</f>
        <v/>
      </c>
      <c r="D194" s="394"/>
      <c r="E194" s="76"/>
    </row>
    <row r="195" spans="2:7" ht="13.5" thickBot="1" x14ac:dyDescent="0.25">
      <c r="B195" s="129">
        <v>8</v>
      </c>
      <c r="C195" s="130" t="str">
        <f>IF($D185&lt;&gt;"",INDEX('Question grid'!$C$56:$F$63,$B195,(MATCH($F185,'Question grid'!$C$56:$F$56,0))),"")</f>
        <v/>
      </c>
      <c r="D195" s="395"/>
      <c r="E195" s="76"/>
    </row>
    <row r="196" spans="2:7" x14ac:dyDescent="0.2">
      <c r="B196" s="129"/>
      <c r="C196" s="130"/>
      <c r="D196" s="393"/>
      <c r="E196" s="76"/>
      <c r="G196" s="172"/>
    </row>
    <row r="198" spans="2:7" x14ac:dyDescent="0.2">
      <c r="B198" s="129"/>
      <c r="C198" s="130"/>
      <c r="D198" s="393"/>
      <c r="E198" s="76"/>
    </row>
    <row r="199" spans="2:7" ht="18.75" customHeight="1" x14ac:dyDescent="0.2">
      <c r="B199" s="129"/>
      <c r="C199" s="482" t="s">
        <v>406</v>
      </c>
      <c r="D199" s="482"/>
      <c r="E199" s="76"/>
    </row>
    <row r="200" spans="2:7" ht="13.5" thickBot="1" x14ac:dyDescent="0.25">
      <c r="B200" s="129"/>
      <c r="C200" s="130"/>
      <c r="D200" s="393"/>
      <c r="E200" s="76"/>
      <c r="G200" s="172"/>
    </row>
    <row r="201" spans="2:7" x14ac:dyDescent="0.2">
      <c r="B201" s="129">
        <v>1</v>
      </c>
      <c r="C201" s="101" t="s">
        <v>391</v>
      </c>
      <c r="D201" s="394"/>
      <c r="E201" s="76"/>
      <c r="F201" s="128" t="e">
        <f>VLOOKUP(D201,'Question grid'!$C$46:$D$51,2,FALSE)</f>
        <v>#N/A</v>
      </c>
      <c r="G201" s="478" t="s">
        <v>214</v>
      </c>
    </row>
    <row r="202" spans="2:7" ht="26.25" customHeight="1" thickBot="1" x14ac:dyDescent="0.25">
      <c r="B202" s="129">
        <v>2</v>
      </c>
      <c r="C202" s="130" t="str">
        <f>IF($D201&lt;&gt;"",INDEX('Question grid'!$C$56:$F$63,$B202,(MATCH($F201,'Question grid'!$C$56:$F$56,0))),"")</f>
        <v/>
      </c>
      <c r="D202" s="395"/>
      <c r="E202" s="76"/>
      <c r="G202" s="479"/>
    </row>
    <row r="203" spans="2:7" ht="13.5" thickBot="1" x14ac:dyDescent="0.25">
      <c r="B203" s="129"/>
      <c r="C203" s="130"/>
      <c r="D203" s="393"/>
      <c r="E203" s="76"/>
    </row>
    <row r="204" spans="2:7" ht="13.5" thickBot="1" x14ac:dyDescent="0.25">
      <c r="B204" s="129">
        <v>3</v>
      </c>
      <c r="C204" s="130" t="str">
        <f>IF($D201&lt;&gt;"",INDEX('Question grid'!$C$56:$F$63,$B204,(MATCH($F201,'Question grid'!$C$56:$F$56,0))),"")</f>
        <v/>
      </c>
      <c r="D204" s="90"/>
      <c r="E204" s="76"/>
      <c r="G204" s="480" t="s">
        <v>272</v>
      </c>
    </row>
    <row r="205" spans="2:7" ht="13.5" thickBot="1" x14ac:dyDescent="0.25">
      <c r="B205" s="129"/>
      <c r="C205" s="130"/>
      <c r="D205" s="393"/>
      <c r="E205" s="76"/>
      <c r="G205" s="481"/>
    </row>
    <row r="206" spans="2:7" x14ac:dyDescent="0.2">
      <c r="B206" s="129">
        <v>4</v>
      </c>
      <c r="C206" s="130" t="str">
        <f>IF($D201&lt;&gt;"",INDEX('Question grid'!$C$56:$F$63,$B206,(MATCH($F201,'Question grid'!$C$56:$F$56,0))),"")</f>
        <v/>
      </c>
      <c r="D206" s="394"/>
      <c r="E206" s="76"/>
      <c r="G206" s="481"/>
    </row>
    <row r="207" spans="2:7" ht="38.25" customHeight="1" thickBot="1" x14ac:dyDescent="0.25">
      <c r="B207" s="129">
        <v>5</v>
      </c>
      <c r="C207" s="130" t="str">
        <f>IF($D201&lt;&gt;"",INDEX('Question grid'!$C$56:$F$63,$B207,(MATCH($F201,'Question grid'!$C$56:$F$56,0))),"")</f>
        <v/>
      </c>
      <c r="D207" s="139"/>
      <c r="E207" s="76"/>
    </row>
    <row r="208" spans="2:7" x14ac:dyDescent="0.2">
      <c r="B208" s="129"/>
      <c r="C208" s="130"/>
      <c r="D208" s="396"/>
      <c r="E208" s="76"/>
    </row>
    <row r="209" spans="2:7" ht="13.5" thickBot="1" x14ac:dyDescent="0.25">
      <c r="B209" s="129">
        <v>6</v>
      </c>
      <c r="C209" s="130" t="str">
        <f>IF($D201&lt;&gt;"",INDEX('Question grid'!$C$56:$F$63,$B209,(MATCH($F201,'Question grid'!$C$56:$F$56,0))),"")</f>
        <v/>
      </c>
      <c r="D209" s="393"/>
      <c r="E209" s="76"/>
    </row>
    <row r="210" spans="2:7" x14ac:dyDescent="0.2">
      <c r="B210" s="129">
        <v>7</v>
      </c>
      <c r="C210" s="130" t="str">
        <f>IF($D201&lt;&gt;"",INDEX('Question grid'!$C$56:$F$63,$B210,(MATCH($F201,'Question grid'!$C$56:$F$56,0))),"")</f>
        <v/>
      </c>
      <c r="D210" s="394"/>
      <c r="E210" s="76"/>
    </row>
    <row r="211" spans="2:7" ht="13.5" thickBot="1" x14ac:dyDescent="0.25">
      <c r="B211" s="129">
        <v>8</v>
      </c>
      <c r="C211" s="130" t="str">
        <f>IF($D201&lt;&gt;"",INDEX('Question grid'!$C$56:$F$63,$B211,(MATCH($F201,'Question grid'!$C$56:$F$56,0))),"")</f>
        <v/>
      </c>
      <c r="D211" s="395"/>
      <c r="E211" s="76"/>
    </row>
    <row r="212" spans="2:7" x14ac:dyDescent="0.2">
      <c r="B212" s="129"/>
      <c r="C212" s="130"/>
      <c r="D212" s="393"/>
      <c r="E212" s="76"/>
      <c r="G212" s="172"/>
    </row>
    <row r="214" spans="2:7" x14ac:dyDescent="0.2">
      <c r="B214" s="129"/>
      <c r="C214" s="130"/>
      <c r="D214" s="393"/>
      <c r="E214" s="76"/>
    </row>
    <row r="215" spans="2:7" ht="18.75" customHeight="1" x14ac:dyDescent="0.2">
      <c r="B215" s="129"/>
      <c r="C215" s="482" t="s">
        <v>407</v>
      </c>
      <c r="D215" s="482"/>
      <c r="E215" s="76"/>
    </row>
    <row r="216" spans="2:7" ht="13.5" thickBot="1" x14ac:dyDescent="0.25">
      <c r="B216" s="129"/>
      <c r="C216" s="130"/>
      <c r="D216" s="393"/>
      <c r="E216" s="76"/>
      <c r="G216" s="172"/>
    </row>
    <row r="217" spans="2:7" x14ac:dyDescent="0.2">
      <c r="B217" s="129">
        <v>1</v>
      </c>
      <c r="C217" s="101" t="s">
        <v>391</v>
      </c>
      <c r="D217" s="394"/>
      <c r="E217" s="76"/>
      <c r="F217" s="128" t="e">
        <f>VLOOKUP(D217,'Question grid'!$C$46:$D$51,2,FALSE)</f>
        <v>#N/A</v>
      </c>
      <c r="G217" s="478" t="s">
        <v>214</v>
      </c>
    </row>
    <row r="218" spans="2:7" ht="26.25" customHeight="1" thickBot="1" x14ac:dyDescent="0.25">
      <c r="B218" s="129">
        <v>2</v>
      </c>
      <c r="C218" s="130" t="str">
        <f>IF($D217&lt;&gt;"",INDEX('Question grid'!$C$56:$F$63,$B218,(MATCH($F217,'Question grid'!$C$56:$F$56,0))),"")</f>
        <v/>
      </c>
      <c r="D218" s="395"/>
      <c r="E218" s="76"/>
      <c r="G218" s="479"/>
    </row>
    <row r="219" spans="2:7" ht="13.5" thickBot="1" x14ac:dyDescent="0.25">
      <c r="B219" s="129"/>
      <c r="C219" s="130"/>
      <c r="D219" s="393"/>
      <c r="E219" s="76"/>
    </row>
    <row r="220" spans="2:7" ht="13.5" thickBot="1" x14ac:dyDescent="0.25">
      <c r="B220" s="129">
        <v>3</v>
      </c>
      <c r="C220" s="130" t="str">
        <f>IF($D217&lt;&gt;"",INDEX('Question grid'!$C$56:$F$63,$B220,(MATCH($F217,'Question grid'!$C$56:$F$56,0))),"")</f>
        <v/>
      </c>
      <c r="D220" s="90"/>
      <c r="E220" s="76"/>
      <c r="G220" s="480" t="s">
        <v>272</v>
      </c>
    </row>
    <row r="221" spans="2:7" ht="13.5" thickBot="1" x14ac:dyDescent="0.25">
      <c r="B221" s="129"/>
      <c r="C221" s="130"/>
      <c r="D221" s="393"/>
      <c r="E221" s="76"/>
      <c r="G221" s="481"/>
    </row>
    <row r="222" spans="2:7" x14ac:dyDescent="0.2">
      <c r="B222" s="129">
        <v>4</v>
      </c>
      <c r="C222" s="130" t="str">
        <f>IF($D217&lt;&gt;"",INDEX('Question grid'!$C$56:$F$63,$B222,(MATCH($F217,'Question grid'!$C$56:$F$56,0))),"")</f>
        <v/>
      </c>
      <c r="D222" s="394"/>
      <c r="E222" s="76"/>
      <c r="G222" s="481"/>
    </row>
    <row r="223" spans="2:7" ht="38.25" customHeight="1" thickBot="1" x14ac:dyDescent="0.25">
      <c r="B223" s="129">
        <v>5</v>
      </c>
      <c r="C223" s="130" t="str">
        <f>IF($D217&lt;&gt;"",INDEX('Question grid'!$C$56:$F$63,$B223,(MATCH($F217,'Question grid'!$C$56:$F$56,0))),"")</f>
        <v/>
      </c>
      <c r="D223" s="139"/>
      <c r="E223" s="76"/>
    </row>
    <row r="224" spans="2:7" x14ac:dyDescent="0.2">
      <c r="B224" s="129"/>
      <c r="C224" s="130"/>
      <c r="D224" s="396"/>
      <c r="E224" s="76"/>
    </row>
    <row r="225" spans="2:7" ht="13.5" thickBot="1" x14ac:dyDescent="0.25">
      <c r="B225" s="129">
        <v>6</v>
      </c>
      <c r="C225" s="130" t="str">
        <f>IF($D217&lt;&gt;"",INDEX('Question grid'!$C$56:$F$63,$B225,(MATCH($F217,'Question grid'!$C$56:$F$56,0))),"")</f>
        <v/>
      </c>
      <c r="D225" s="393"/>
      <c r="E225" s="76"/>
    </row>
    <row r="226" spans="2:7" x14ac:dyDescent="0.2">
      <c r="B226" s="129">
        <v>7</v>
      </c>
      <c r="C226" s="130" t="str">
        <f>IF($D217&lt;&gt;"",INDEX('Question grid'!$C$56:$F$63,$B226,(MATCH($F217,'Question grid'!$C$56:$F$56,0))),"")</f>
        <v/>
      </c>
      <c r="D226" s="394"/>
      <c r="E226" s="76"/>
    </row>
    <row r="227" spans="2:7" ht="13.5" thickBot="1" x14ac:dyDescent="0.25">
      <c r="B227" s="129">
        <v>8</v>
      </c>
      <c r="C227" s="130" t="str">
        <f>IF($D217&lt;&gt;"",INDEX('Question grid'!$C$56:$F$63,$B227,(MATCH($F217,'Question grid'!$C$56:$F$56,0))),"")</f>
        <v/>
      </c>
      <c r="D227" s="395"/>
      <c r="E227" s="76"/>
    </row>
    <row r="228" spans="2:7" x14ac:dyDescent="0.2">
      <c r="B228" s="129"/>
      <c r="C228" s="130"/>
      <c r="D228" s="393"/>
      <c r="E228" s="76"/>
      <c r="G228" s="172"/>
    </row>
    <row r="230" spans="2:7" x14ac:dyDescent="0.2">
      <c r="B230" s="129"/>
      <c r="C230" s="130"/>
      <c r="D230" s="393"/>
      <c r="E230" s="76"/>
    </row>
    <row r="231" spans="2:7" ht="18.75" customHeight="1" x14ac:dyDescent="0.2">
      <c r="B231" s="129"/>
      <c r="C231" s="482" t="s">
        <v>408</v>
      </c>
      <c r="D231" s="482"/>
      <c r="E231" s="76"/>
    </row>
    <row r="232" spans="2:7" ht="13.5" thickBot="1" x14ac:dyDescent="0.25">
      <c r="B232" s="129"/>
      <c r="C232" s="130"/>
      <c r="D232" s="393"/>
      <c r="E232" s="76"/>
      <c r="G232" s="172"/>
    </row>
    <row r="233" spans="2:7" x14ac:dyDescent="0.2">
      <c r="B233" s="129">
        <v>1</v>
      </c>
      <c r="C233" s="101" t="s">
        <v>391</v>
      </c>
      <c r="D233" s="394"/>
      <c r="E233" s="76"/>
      <c r="F233" s="128" t="e">
        <f>VLOOKUP(D233,'Question grid'!$C$46:$D$51,2,FALSE)</f>
        <v>#N/A</v>
      </c>
      <c r="G233" s="478" t="s">
        <v>214</v>
      </c>
    </row>
    <row r="234" spans="2:7" ht="26.25" customHeight="1" thickBot="1" x14ac:dyDescent="0.25">
      <c r="B234" s="129">
        <v>2</v>
      </c>
      <c r="C234" s="198" t="str">
        <f>IF($D233&lt;&gt;"",INDEX('Question grid'!$C$56:$F$63,$B234,(MATCH($F233,'Question grid'!$C$56:$F$56,0))),"")</f>
        <v/>
      </c>
      <c r="D234" s="395"/>
      <c r="E234" s="76"/>
      <c r="G234" s="479"/>
    </row>
    <row r="235" spans="2:7" ht="13.5" thickBot="1" x14ac:dyDescent="0.25">
      <c r="B235" s="129"/>
      <c r="C235" s="130"/>
      <c r="D235" s="393"/>
      <c r="E235" s="76"/>
    </row>
    <row r="236" spans="2:7" ht="13.5" thickBot="1" x14ac:dyDescent="0.25">
      <c r="B236" s="129">
        <v>3</v>
      </c>
      <c r="C236" s="130" t="str">
        <f>IF($D233&lt;&gt;"",INDEX('Question grid'!$C$56:$F$63,$B236,(MATCH($F233,'Question grid'!$C$56:$F$56,0))),"")</f>
        <v/>
      </c>
      <c r="D236" s="90"/>
      <c r="E236" s="76"/>
      <c r="G236" s="480" t="s">
        <v>272</v>
      </c>
    </row>
    <row r="237" spans="2:7" ht="13.5" thickBot="1" x14ac:dyDescent="0.25">
      <c r="B237" s="129"/>
      <c r="C237" s="130"/>
      <c r="D237" s="393"/>
      <c r="E237" s="76"/>
      <c r="G237" s="481"/>
    </row>
    <row r="238" spans="2:7" x14ac:dyDescent="0.2">
      <c r="B238" s="129">
        <v>4</v>
      </c>
      <c r="C238" s="130" t="str">
        <f>IF($D233&lt;&gt;"",INDEX('Question grid'!$C$56:$F$63,$B238,(MATCH($F233,'Question grid'!$C$56:$F$56,0))),"")</f>
        <v/>
      </c>
      <c r="D238" s="394"/>
      <c r="E238" s="76"/>
      <c r="G238" s="481"/>
    </row>
    <row r="239" spans="2:7" ht="38.25" customHeight="1" thickBot="1" x14ac:dyDescent="0.25">
      <c r="B239" s="129">
        <v>5</v>
      </c>
      <c r="C239" s="130" t="str">
        <f>IF($D233&lt;&gt;"",INDEX('Question grid'!$C$56:$F$63,$B239,(MATCH($F233,'Question grid'!$C$56:$F$56,0))),"")</f>
        <v/>
      </c>
      <c r="D239" s="139"/>
      <c r="E239" s="76"/>
    </row>
    <row r="240" spans="2:7" x14ac:dyDescent="0.2">
      <c r="B240" s="129"/>
      <c r="C240" s="130"/>
      <c r="D240" s="396"/>
      <c r="E240" s="76"/>
    </row>
    <row r="241" spans="2:7" ht="13.5" thickBot="1" x14ac:dyDescent="0.25">
      <c r="B241" s="129">
        <v>6</v>
      </c>
      <c r="C241" s="130" t="str">
        <f>IF($D233&lt;&gt;"",INDEX('Question grid'!$C$56:$F$63,$B241,(MATCH($F233,'Question grid'!$C$56:$F$56,0))),"")</f>
        <v/>
      </c>
      <c r="D241" s="393"/>
      <c r="E241" s="76"/>
    </row>
    <row r="242" spans="2:7" x14ac:dyDescent="0.2">
      <c r="B242" s="129">
        <v>7</v>
      </c>
      <c r="C242" s="130" t="str">
        <f>IF($D233&lt;&gt;"",INDEX('Question grid'!$C$56:$F$63,$B242,(MATCH($F233,'Question grid'!$C$56:$F$56,0))),"")</f>
        <v/>
      </c>
      <c r="D242" s="394"/>
      <c r="E242" s="76"/>
    </row>
    <row r="243" spans="2:7" ht="13.5" thickBot="1" x14ac:dyDescent="0.25">
      <c r="B243" s="129">
        <v>8</v>
      </c>
      <c r="C243" s="130" t="str">
        <f>IF($D233&lt;&gt;"",INDEX('Question grid'!$C$56:$F$63,$B243,(MATCH($F233,'Question grid'!$C$56:$F$56,0))),"")</f>
        <v/>
      </c>
      <c r="D243" s="395"/>
      <c r="E243" s="76"/>
    </row>
    <row r="244" spans="2:7" x14ac:dyDescent="0.2">
      <c r="B244" s="129"/>
      <c r="C244" s="130"/>
      <c r="D244" s="393"/>
      <c r="E244" s="76"/>
      <c r="G244" s="172"/>
    </row>
    <row r="246" spans="2:7" x14ac:dyDescent="0.2">
      <c r="B246" s="129"/>
      <c r="C246" s="130"/>
      <c r="D246" s="393"/>
      <c r="E246" s="76"/>
    </row>
    <row r="247" spans="2:7" ht="18.75" customHeight="1" x14ac:dyDescent="0.2">
      <c r="B247" s="129"/>
      <c r="C247" s="482" t="s">
        <v>409</v>
      </c>
      <c r="D247" s="482"/>
      <c r="E247" s="76"/>
    </row>
    <row r="248" spans="2:7" ht="13.5" thickBot="1" x14ac:dyDescent="0.25">
      <c r="B248" s="129"/>
      <c r="C248" s="130"/>
      <c r="D248" s="393"/>
      <c r="E248" s="76"/>
      <c r="G248" s="172"/>
    </row>
    <row r="249" spans="2:7" x14ac:dyDescent="0.2">
      <c r="B249" s="129">
        <v>1</v>
      </c>
      <c r="C249" s="101" t="s">
        <v>391</v>
      </c>
      <c r="D249" s="394"/>
      <c r="E249" s="76"/>
      <c r="F249" s="128" t="e">
        <f>VLOOKUP(D249,'Question grid'!$C$46:$D$51,2,FALSE)</f>
        <v>#N/A</v>
      </c>
      <c r="G249" s="478" t="s">
        <v>214</v>
      </c>
    </row>
    <row r="250" spans="2:7" ht="26.25" customHeight="1" thickBot="1" x14ac:dyDescent="0.25">
      <c r="B250" s="129">
        <v>2</v>
      </c>
      <c r="C250" s="198" t="str">
        <f>IF($D249&lt;&gt;"",INDEX('Question grid'!$C$56:$F$63,$B250,(MATCH($F249,'Question grid'!$C$56:$F$56,0))),"")</f>
        <v/>
      </c>
      <c r="D250" s="395"/>
      <c r="E250" s="76"/>
      <c r="G250" s="479"/>
    </row>
    <row r="251" spans="2:7" ht="13.5" thickBot="1" x14ac:dyDescent="0.25">
      <c r="B251" s="129"/>
      <c r="C251" s="130"/>
      <c r="D251" s="393"/>
      <c r="E251" s="76"/>
    </row>
    <row r="252" spans="2:7" ht="13.5" thickBot="1" x14ac:dyDescent="0.25">
      <c r="B252" s="129">
        <v>3</v>
      </c>
      <c r="C252" s="130" t="str">
        <f>IF($D249&lt;&gt;"",INDEX('Question grid'!$C$56:$F$63,$B252,(MATCH($F249,'Question grid'!$C$56:$F$56,0))),"")</f>
        <v/>
      </c>
      <c r="D252" s="90"/>
      <c r="E252" s="76"/>
      <c r="G252" s="480" t="s">
        <v>272</v>
      </c>
    </row>
    <row r="253" spans="2:7" ht="13.5" thickBot="1" x14ac:dyDescent="0.25">
      <c r="B253" s="129"/>
      <c r="C253" s="130"/>
      <c r="D253" s="393"/>
      <c r="E253" s="76"/>
      <c r="G253" s="481"/>
    </row>
    <row r="254" spans="2:7" x14ac:dyDescent="0.2">
      <c r="B254" s="129">
        <v>4</v>
      </c>
      <c r="C254" s="130" t="str">
        <f>IF($D249&lt;&gt;"",INDEX('Question grid'!$C$56:$F$63,$B254,(MATCH($F249,'Question grid'!$C$56:$F$56,0))),"")</f>
        <v/>
      </c>
      <c r="D254" s="394"/>
      <c r="E254" s="76"/>
      <c r="G254" s="481"/>
    </row>
    <row r="255" spans="2:7" ht="38.25" customHeight="1" thickBot="1" x14ac:dyDescent="0.25">
      <c r="B255" s="129">
        <v>5</v>
      </c>
      <c r="C255" s="130" t="str">
        <f>IF($D249&lt;&gt;"",INDEX('Question grid'!$C$56:$F$63,$B255,(MATCH($F249,'Question grid'!$C$56:$F$56,0))),"")</f>
        <v/>
      </c>
      <c r="D255" s="139"/>
      <c r="E255" s="76"/>
    </row>
    <row r="256" spans="2:7" x14ac:dyDescent="0.2">
      <c r="B256" s="129"/>
      <c r="C256" s="130"/>
      <c r="D256" s="396"/>
      <c r="E256" s="76"/>
    </row>
    <row r="257" spans="2:7" ht="13.5" thickBot="1" x14ac:dyDescent="0.25">
      <c r="B257" s="129">
        <v>6</v>
      </c>
      <c r="C257" s="130" t="str">
        <f>IF($D249&lt;&gt;"",INDEX('Question grid'!$C$56:$F$63,$B257,(MATCH($F249,'Question grid'!$C$56:$F$56,0))),"")</f>
        <v/>
      </c>
      <c r="D257" s="393"/>
      <c r="E257" s="76"/>
    </row>
    <row r="258" spans="2:7" x14ac:dyDescent="0.2">
      <c r="B258" s="129">
        <v>7</v>
      </c>
      <c r="C258" s="130" t="str">
        <f>IF($D249&lt;&gt;"",INDEX('Question grid'!$C$56:$F$63,$B258,(MATCH($F249,'Question grid'!$C$56:$F$56,0))),"")</f>
        <v/>
      </c>
      <c r="D258" s="394"/>
      <c r="E258" s="76"/>
    </row>
    <row r="259" spans="2:7" ht="13.5" thickBot="1" x14ac:dyDescent="0.25">
      <c r="B259" s="129">
        <v>8</v>
      </c>
      <c r="C259" s="130" t="str">
        <f>IF($D249&lt;&gt;"",INDEX('Question grid'!$C$56:$F$63,$B259,(MATCH($F249,'Question grid'!$C$56:$F$56,0))),"")</f>
        <v/>
      </c>
      <c r="D259" s="395"/>
      <c r="E259" s="76"/>
    </row>
    <row r="260" spans="2:7" x14ac:dyDescent="0.2">
      <c r="B260" s="129"/>
      <c r="C260" s="130"/>
      <c r="D260" s="393"/>
      <c r="E260" s="76"/>
      <c r="G260" s="172"/>
    </row>
    <row r="262" spans="2:7" x14ac:dyDescent="0.2">
      <c r="B262" s="129"/>
      <c r="C262" s="130"/>
      <c r="D262" s="393"/>
      <c r="E262" s="76"/>
    </row>
    <row r="263" spans="2:7" ht="18.75" customHeight="1" x14ac:dyDescent="0.2">
      <c r="B263" s="129"/>
      <c r="C263" s="482" t="s">
        <v>410</v>
      </c>
      <c r="D263" s="482"/>
      <c r="E263" s="76"/>
    </row>
    <row r="264" spans="2:7" ht="13.5" thickBot="1" x14ac:dyDescent="0.25">
      <c r="B264" s="129"/>
      <c r="C264" s="130"/>
      <c r="D264" s="393"/>
      <c r="E264" s="76"/>
      <c r="G264" s="172"/>
    </row>
    <row r="265" spans="2:7" x14ac:dyDescent="0.2">
      <c r="B265" s="129">
        <v>1</v>
      </c>
      <c r="C265" s="101" t="s">
        <v>391</v>
      </c>
      <c r="D265" s="394"/>
      <c r="E265" s="76"/>
      <c r="F265" s="128" t="e">
        <f>VLOOKUP(D265,'Question grid'!$C$46:$D$51,2,FALSE)</f>
        <v>#N/A</v>
      </c>
      <c r="G265" s="478" t="s">
        <v>214</v>
      </c>
    </row>
    <row r="266" spans="2:7" ht="26.25" customHeight="1" thickBot="1" x14ac:dyDescent="0.25">
      <c r="B266" s="129">
        <v>2</v>
      </c>
      <c r="C266" s="198" t="str">
        <f>IF($D265&lt;&gt;"",INDEX('Question grid'!$C$56:$F$63,$B266,(MATCH($F265,'Question grid'!$C$56:$F$56,0))),"")</f>
        <v/>
      </c>
      <c r="D266" s="395"/>
      <c r="E266" s="76"/>
      <c r="G266" s="479"/>
    </row>
    <row r="267" spans="2:7" ht="13.5" thickBot="1" x14ac:dyDescent="0.25">
      <c r="B267" s="129"/>
      <c r="C267" s="130"/>
      <c r="D267" s="393"/>
      <c r="E267" s="76"/>
    </row>
    <row r="268" spans="2:7" ht="13.5" thickBot="1" x14ac:dyDescent="0.25">
      <c r="B268" s="129">
        <v>3</v>
      </c>
      <c r="C268" s="130" t="str">
        <f>IF($D265&lt;&gt;"",INDEX('Question grid'!$C$56:$F$63,$B268,(MATCH($F265,'Question grid'!$C$56:$F$56,0))),"")</f>
        <v/>
      </c>
      <c r="D268" s="90"/>
      <c r="E268" s="76"/>
      <c r="G268" s="480" t="s">
        <v>272</v>
      </c>
    </row>
    <row r="269" spans="2:7" ht="13.5" thickBot="1" x14ac:dyDescent="0.25">
      <c r="B269" s="129"/>
      <c r="C269" s="130"/>
      <c r="D269" s="393"/>
      <c r="E269" s="76"/>
      <c r="G269" s="481"/>
    </row>
    <row r="270" spans="2:7" x14ac:dyDescent="0.2">
      <c r="B270" s="129">
        <v>4</v>
      </c>
      <c r="C270" s="130" t="str">
        <f>IF($D265&lt;&gt;"",INDEX('Question grid'!$C$56:$F$63,$B270,(MATCH($F265,'Question grid'!$C$56:$F$56,0))),"")</f>
        <v/>
      </c>
      <c r="D270" s="394"/>
      <c r="E270" s="76"/>
      <c r="G270" s="481"/>
    </row>
    <row r="271" spans="2:7" ht="38.25" customHeight="1" thickBot="1" x14ac:dyDescent="0.25">
      <c r="B271" s="129">
        <v>5</v>
      </c>
      <c r="C271" s="130" t="str">
        <f>IF($D265&lt;&gt;"",INDEX('Question grid'!$C$56:$F$63,$B271,(MATCH($F265,'Question grid'!$C$56:$F$56,0))),"")</f>
        <v/>
      </c>
      <c r="D271" s="139"/>
      <c r="E271" s="76"/>
    </row>
    <row r="272" spans="2:7" x14ac:dyDescent="0.2">
      <c r="B272" s="129"/>
      <c r="C272" s="130"/>
      <c r="D272" s="396"/>
      <c r="E272" s="76"/>
    </row>
    <row r="273" spans="2:7" ht="13.5" thickBot="1" x14ac:dyDescent="0.25">
      <c r="B273" s="129">
        <v>6</v>
      </c>
      <c r="C273" s="130" t="str">
        <f>IF($D265&lt;&gt;"",INDEX('Question grid'!$C$56:$F$63,$B273,(MATCH($F265,'Question grid'!$C$56:$F$56,0))),"")</f>
        <v/>
      </c>
      <c r="D273" s="393"/>
      <c r="E273" s="76"/>
    </row>
    <row r="274" spans="2:7" x14ac:dyDescent="0.2">
      <c r="B274" s="129">
        <v>7</v>
      </c>
      <c r="C274" s="130" t="str">
        <f>IF($D265&lt;&gt;"",INDEX('Question grid'!$C$56:$F$63,$B274,(MATCH($F265,'Question grid'!$C$56:$F$56,0))),"")</f>
        <v/>
      </c>
      <c r="D274" s="394"/>
      <c r="E274" s="76"/>
    </row>
    <row r="275" spans="2:7" ht="13.5" thickBot="1" x14ac:dyDescent="0.25">
      <c r="B275" s="129">
        <v>8</v>
      </c>
      <c r="C275" s="130" t="str">
        <f>IF($D265&lt;&gt;"",INDEX('Question grid'!$C$56:$F$63,$B275,(MATCH($F265,'Question grid'!$C$56:$F$56,0))),"")</f>
        <v/>
      </c>
      <c r="D275" s="395"/>
      <c r="E275" s="76"/>
    </row>
    <row r="276" spans="2:7" x14ac:dyDescent="0.2">
      <c r="B276" s="129"/>
      <c r="C276" s="130"/>
      <c r="D276" s="393"/>
      <c r="E276" s="76"/>
      <c r="G276" s="172"/>
    </row>
    <row r="278" spans="2:7" x14ac:dyDescent="0.2">
      <c r="B278" s="129"/>
      <c r="C278" s="130"/>
      <c r="D278" s="393"/>
      <c r="E278" s="76"/>
    </row>
    <row r="279" spans="2:7" ht="18.75" customHeight="1" x14ac:dyDescent="0.2">
      <c r="B279" s="129"/>
      <c r="C279" s="482" t="s">
        <v>411</v>
      </c>
      <c r="D279" s="482"/>
      <c r="E279" s="76"/>
    </row>
    <row r="280" spans="2:7" ht="13.5" thickBot="1" x14ac:dyDescent="0.25">
      <c r="B280" s="129"/>
      <c r="C280" s="130"/>
      <c r="D280" s="393"/>
      <c r="E280" s="76"/>
      <c r="G280" s="172"/>
    </row>
    <row r="281" spans="2:7" x14ac:dyDescent="0.2">
      <c r="B281" s="129">
        <v>1</v>
      </c>
      <c r="C281" s="101" t="s">
        <v>391</v>
      </c>
      <c r="D281" s="394"/>
      <c r="E281" s="76"/>
      <c r="F281" s="128" t="e">
        <f>VLOOKUP(D281,'Question grid'!$C$46:$D$51,2,FALSE)</f>
        <v>#N/A</v>
      </c>
      <c r="G281" s="478" t="s">
        <v>214</v>
      </c>
    </row>
    <row r="282" spans="2:7" ht="26.25" customHeight="1" thickBot="1" x14ac:dyDescent="0.25">
      <c r="B282" s="129">
        <v>2</v>
      </c>
      <c r="C282" s="198" t="str">
        <f>IF($D281&lt;&gt;"",INDEX('Question grid'!$C$56:$F$63,$B282,(MATCH($F281,'Question grid'!$C$56:$F$56,0))),"")</f>
        <v/>
      </c>
      <c r="D282" s="395"/>
      <c r="E282" s="76"/>
      <c r="G282" s="479"/>
    </row>
    <row r="283" spans="2:7" ht="13.5" thickBot="1" x14ac:dyDescent="0.25">
      <c r="B283" s="129"/>
      <c r="C283" s="130"/>
      <c r="D283" s="393"/>
      <c r="E283" s="76"/>
    </row>
    <row r="284" spans="2:7" ht="13.5" thickBot="1" x14ac:dyDescent="0.25">
      <c r="B284" s="129">
        <v>3</v>
      </c>
      <c r="C284" s="130" t="str">
        <f>IF($D281&lt;&gt;"",INDEX('Question grid'!$C$56:$F$63,$B284,(MATCH($F281,'Question grid'!$C$56:$F$56,0))),"")</f>
        <v/>
      </c>
      <c r="D284" s="90"/>
      <c r="E284" s="76"/>
      <c r="G284" s="480" t="s">
        <v>272</v>
      </c>
    </row>
    <row r="285" spans="2:7" ht="13.5" thickBot="1" x14ac:dyDescent="0.25">
      <c r="B285" s="129"/>
      <c r="C285" s="130"/>
      <c r="D285" s="393"/>
      <c r="E285" s="76"/>
      <c r="G285" s="481"/>
    </row>
    <row r="286" spans="2:7" x14ac:dyDescent="0.2">
      <c r="B286" s="129">
        <v>4</v>
      </c>
      <c r="C286" s="130" t="str">
        <f>IF($D281&lt;&gt;"",INDEX('Question grid'!$C$56:$F$63,$B286,(MATCH($F281,'Question grid'!$C$56:$F$56,0))),"")</f>
        <v/>
      </c>
      <c r="D286" s="394"/>
      <c r="E286" s="76"/>
      <c r="G286" s="481"/>
    </row>
    <row r="287" spans="2:7" ht="38.25" customHeight="1" thickBot="1" x14ac:dyDescent="0.25">
      <c r="B287" s="129">
        <v>5</v>
      </c>
      <c r="C287" s="130" t="str">
        <f>IF($D281&lt;&gt;"",INDEX('Question grid'!$C$56:$F$63,$B287,(MATCH($F281,'Question grid'!$C$56:$F$56,0))),"")</f>
        <v/>
      </c>
      <c r="D287" s="139"/>
      <c r="E287" s="76"/>
    </row>
    <row r="288" spans="2:7" x14ac:dyDescent="0.2">
      <c r="B288" s="129"/>
      <c r="C288" s="130"/>
      <c r="D288" s="396"/>
      <c r="E288" s="76"/>
    </row>
    <row r="289" spans="2:7" ht="13.5" thickBot="1" x14ac:dyDescent="0.25">
      <c r="B289" s="129">
        <v>6</v>
      </c>
      <c r="C289" s="130" t="str">
        <f>IF($D281&lt;&gt;"",INDEX('Question grid'!$C$56:$F$63,$B289,(MATCH($F281,'Question grid'!$C$56:$F$56,0))),"")</f>
        <v/>
      </c>
      <c r="D289" s="393"/>
      <c r="E289" s="76"/>
    </row>
    <row r="290" spans="2:7" x14ac:dyDescent="0.2">
      <c r="B290" s="129">
        <v>7</v>
      </c>
      <c r="C290" s="130" t="str">
        <f>IF($D281&lt;&gt;"",INDEX('Question grid'!$C$56:$F$63,$B290,(MATCH($F281,'Question grid'!$C$56:$F$56,0))),"")</f>
        <v/>
      </c>
      <c r="D290" s="394"/>
      <c r="E290" s="76"/>
    </row>
    <row r="291" spans="2:7" ht="13.5" thickBot="1" x14ac:dyDescent="0.25">
      <c r="B291" s="129">
        <v>8</v>
      </c>
      <c r="C291" s="130" t="str">
        <f>IF($D281&lt;&gt;"",INDEX('Question grid'!$C$56:$F$63,$B291,(MATCH($F281,'Question grid'!$C$56:$F$56,0))),"")</f>
        <v/>
      </c>
      <c r="D291" s="395"/>
      <c r="E291" s="76"/>
    </row>
    <row r="292" spans="2:7" x14ac:dyDescent="0.2">
      <c r="B292" s="129"/>
      <c r="C292" s="130"/>
      <c r="D292" s="393"/>
      <c r="E292" s="76"/>
      <c r="G292" s="172"/>
    </row>
    <row r="294" spans="2:7" x14ac:dyDescent="0.2">
      <c r="B294" s="129"/>
      <c r="C294" s="130"/>
      <c r="D294" s="393"/>
      <c r="E294" s="76"/>
    </row>
    <row r="295" spans="2:7" ht="18.75" customHeight="1" x14ac:dyDescent="0.2">
      <c r="B295" s="129"/>
      <c r="C295" s="482" t="s">
        <v>412</v>
      </c>
      <c r="D295" s="482"/>
      <c r="E295" s="76"/>
    </row>
    <row r="296" spans="2:7" ht="13.5" thickBot="1" x14ac:dyDescent="0.25">
      <c r="B296" s="129"/>
      <c r="C296" s="130"/>
      <c r="D296" s="393"/>
      <c r="E296" s="76"/>
      <c r="G296" s="172"/>
    </row>
    <row r="297" spans="2:7" x14ac:dyDescent="0.2">
      <c r="B297" s="129">
        <v>1</v>
      </c>
      <c r="C297" s="101" t="s">
        <v>391</v>
      </c>
      <c r="D297" s="394"/>
      <c r="E297" s="76"/>
      <c r="F297" s="128" t="e">
        <f>VLOOKUP(D297,'Question grid'!$C$46:$D$51,2,FALSE)</f>
        <v>#N/A</v>
      </c>
      <c r="G297" s="478" t="s">
        <v>214</v>
      </c>
    </row>
    <row r="298" spans="2:7" ht="26.25" customHeight="1" thickBot="1" x14ac:dyDescent="0.25">
      <c r="B298" s="129">
        <v>2</v>
      </c>
      <c r="C298" s="198" t="str">
        <f>IF($D297&lt;&gt;"",INDEX('Question grid'!$C$56:$F$63,$B298,(MATCH($F297,'Question grid'!$C$56:$F$56,0))),"")</f>
        <v/>
      </c>
      <c r="D298" s="395"/>
      <c r="E298" s="76"/>
      <c r="G298" s="479"/>
    </row>
    <row r="299" spans="2:7" ht="13.5" thickBot="1" x14ac:dyDescent="0.25">
      <c r="B299" s="129"/>
      <c r="C299" s="130"/>
      <c r="D299" s="393"/>
      <c r="E299" s="76"/>
    </row>
    <row r="300" spans="2:7" ht="13.5" thickBot="1" x14ac:dyDescent="0.25">
      <c r="B300" s="129">
        <v>3</v>
      </c>
      <c r="C300" s="130" t="str">
        <f>IF($D297&lt;&gt;"",INDEX('Question grid'!$C$56:$F$63,$B300,(MATCH($F297,'Question grid'!$C$56:$F$56,0))),"")</f>
        <v/>
      </c>
      <c r="D300" s="90"/>
      <c r="E300" s="76"/>
      <c r="G300" s="480" t="s">
        <v>272</v>
      </c>
    </row>
    <row r="301" spans="2:7" ht="13.5" thickBot="1" x14ac:dyDescent="0.25">
      <c r="B301" s="129"/>
      <c r="C301" s="130"/>
      <c r="D301" s="393"/>
      <c r="E301" s="76"/>
      <c r="G301" s="481"/>
    </row>
    <row r="302" spans="2:7" x14ac:dyDescent="0.2">
      <c r="B302" s="129">
        <v>4</v>
      </c>
      <c r="C302" s="130" t="str">
        <f>IF($D297&lt;&gt;"",INDEX('Question grid'!$C$56:$F$63,$B302,(MATCH($F297,'Question grid'!$C$56:$F$56,0))),"")</f>
        <v/>
      </c>
      <c r="D302" s="394"/>
      <c r="E302" s="76"/>
      <c r="G302" s="481"/>
    </row>
    <row r="303" spans="2:7" ht="38.25" customHeight="1" thickBot="1" x14ac:dyDescent="0.25">
      <c r="B303" s="129">
        <v>5</v>
      </c>
      <c r="C303" s="130" t="str">
        <f>IF($D297&lt;&gt;"",INDEX('Question grid'!$C$56:$F$63,$B303,(MATCH($F297,'Question grid'!$C$56:$F$56,0))),"")</f>
        <v/>
      </c>
      <c r="D303" s="139"/>
      <c r="E303" s="76"/>
    </row>
    <row r="304" spans="2:7" x14ac:dyDescent="0.2">
      <c r="B304" s="129"/>
      <c r="C304" s="130"/>
      <c r="D304" s="396"/>
      <c r="E304" s="76"/>
    </row>
    <row r="305" spans="2:7" ht="13.5" thickBot="1" x14ac:dyDescent="0.25">
      <c r="B305" s="129">
        <v>6</v>
      </c>
      <c r="C305" s="130" t="str">
        <f>IF($D297&lt;&gt;"",INDEX('Question grid'!$C$56:$F$63,$B305,(MATCH($F297,'Question grid'!$C$56:$F$56,0))),"")</f>
        <v/>
      </c>
      <c r="D305" s="393"/>
      <c r="E305" s="76"/>
    </row>
    <row r="306" spans="2:7" x14ac:dyDescent="0.2">
      <c r="B306" s="129">
        <v>7</v>
      </c>
      <c r="C306" s="130" t="str">
        <f>IF($D297&lt;&gt;"",INDEX('Question grid'!$C$56:$F$63,$B306,(MATCH($F297,'Question grid'!$C$56:$F$56,0))),"")</f>
        <v/>
      </c>
      <c r="D306" s="394"/>
      <c r="E306" s="76"/>
    </row>
    <row r="307" spans="2:7" ht="13.5" thickBot="1" x14ac:dyDescent="0.25">
      <c r="B307" s="129">
        <v>8</v>
      </c>
      <c r="C307" s="130" t="str">
        <f>IF($D297&lt;&gt;"",INDEX('Question grid'!$C$56:$F$63,$B307,(MATCH($F297,'Question grid'!$C$56:$F$56,0))),"")</f>
        <v/>
      </c>
      <c r="D307" s="395"/>
      <c r="E307" s="76"/>
    </row>
    <row r="308" spans="2:7" x14ac:dyDescent="0.2">
      <c r="B308" s="129"/>
      <c r="C308" s="130"/>
      <c r="D308" s="393"/>
      <c r="E308" s="76"/>
      <c r="G308" s="172"/>
    </row>
    <row r="310" spans="2:7" x14ac:dyDescent="0.2">
      <c r="B310" s="129"/>
      <c r="C310" s="130"/>
      <c r="D310" s="393"/>
      <c r="E310" s="76"/>
    </row>
    <row r="311" spans="2:7" ht="18.75" customHeight="1" x14ac:dyDescent="0.2">
      <c r="B311" s="129"/>
      <c r="C311" s="482" t="s">
        <v>413</v>
      </c>
      <c r="D311" s="482"/>
      <c r="E311" s="76"/>
    </row>
    <row r="312" spans="2:7" ht="13.5" thickBot="1" x14ac:dyDescent="0.25">
      <c r="B312" s="129"/>
      <c r="C312" s="130"/>
      <c r="D312" s="393"/>
      <c r="E312" s="76"/>
      <c r="G312" s="172"/>
    </row>
    <row r="313" spans="2:7" x14ac:dyDescent="0.2">
      <c r="B313" s="129">
        <v>1</v>
      </c>
      <c r="C313" s="101" t="s">
        <v>391</v>
      </c>
      <c r="D313" s="394"/>
      <c r="E313" s="76"/>
      <c r="F313" s="128" t="e">
        <f>VLOOKUP(D313,'Question grid'!$C$46:$D$51,2,FALSE)</f>
        <v>#N/A</v>
      </c>
      <c r="G313" s="478" t="s">
        <v>214</v>
      </c>
    </row>
    <row r="314" spans="2:7" ht="26.25" customHeight="1" thickBot="1" x14ac:dyDescent="0.25">
      <c r="B314" s="129">
        <v>2</v>
      </c>
      <c r="C314" s="198" t="str">
        <f>IF($D313&lt;&gt;"",INDEX('Question grid'!$C$56:$F$63,$B314,(MATCH($F313,'Question grid'!$C$56:$F$56,0))),"")</f>
        <v/>
      </c>
      <c r="D314" s="395"/>
      <c r="E314" s="76"/>
      <c r="G314" s="479"/>
    </row>
    <row r="315" spans="2:7" ht="13.5" thickBot="1" x14ac:dyDescent="0.25">
      <c r="B315" s="129"/>
      <c r="C315" s="130"/>
      <c r="D315" s="393"/>
      <c r="E315" s="76"/>
    </row>
    <row r="316" spans="2:7" ht="13.5" thickBot="1" x14ac:dyDescent="0.25">
      <c r="B316" s="129">
        <v>3</v>
      </c>
      <c r="C316" s="130" t="str">
        <f>IF($D313&lt;&gt;"",INDEX('Question grid'!$C$56:$F$63,$B316,(MATCH($F313,'Question grid'!$C$56:$F$56,0))),"")</f>
        <v/>
      </c>
      <c r="D316" s="90"/>
      <c r="E316" s="76"/>
      <c r="G316" s="480" t="s">
        <v>272</v>
      </c>
    </row>
    <row r="317" spans="2:7" ht="13.5" thickBot="1" x14ac:dyDescent="0.25">
      <c r="B317" s="129"/>
      <c r="C317" s="130"/>
      <c r="D317" s="393"/>
      <c r="E317" s="76"/>
      <c r="G317" s="481"/>
    </row>
    <row r="318" spans="2:7" x14ac:dyDescent="0.2">
      <c r="B318" s="129">
        <v>4</v>
      </c>
      <c r="C318" s="130" t="str">
        <f>IF($D313&lt;&gt;"",INDEX('Question grid'!$C$56:$F$63,$B318,(MATCH($F313,'Question grid'!$C$56:$F$56,0))),"")</f>
        <v/>
      </c>
      <c r="D318" s="394"/>
      <c r="E318" s="76"/>
      <c r="G318" s="481"/>
    </row>
    <row r="319" spans="2:7" ht="38.25" customHeight="1" thickBot="1" x14ac:dyDescent="0.25">
      <c r="B319" s="129">
        <v>5</v>
      </c>
      <c r="C319" s="130" t="str">
        <f>IF($D313&lt;&gt;"",INDEX('Question grid'!$C$56:$F$63,$B319,(MATCH($F313,'Question grid'!$C$56:$F$56,0))),"")</f>
        <v/>
      </c>
      <c r="D319" s="139"/>
      <c r="E319" s="76"/>
    </row>
    <row r="320" spans="2:7" x14ac:dyDescent="0.2">
      <c r="B320" s="129"/>
      <c r="C320" s="130"/>
      <c r="D320" s="396"/>
      <c r="E320" s="76"/>
    </row>
    <row r="321" spans="2:7" ht="13.5" thickBot="1" x14ac:dyDescent="0.25">
      <c r="B321" s="129">
        <v>6</v>
      </c>
      <c r="C321" s="130" t="str">
        <f>IF($D313&lt;&gt;"",INDEX('Question grid'!$C$56:$F$63,$B321,(MATCH($F313,'Question grid'!$C$56:$F$56,0))),"")</f>
        <v/>
      </c>
      <c r="D321" s="393"/>
      <c r="E321" s="76"/>
    </row>
    <row r="322" spans="2:7" x14ac:dyDescent="0.2">
      <c r="B322" s="129">
        <v>7</v>
      </c>
      <c r="C322" s="130" t="str">
        <f>IF($D313&lt;&gt;"",INDEX('Question grid'!$C$56:$F$63,$B322,(MATCH($F313,'Question grid'!$C$56:$F$56,0))),"")</f>
        <v/>
      </c>
      <c r="D322" s="394"/>
      <c r="E322" s="76"/>
    </row>
    <row r="323" spans="2:7" ht="13.5" thickBot="1" x14ac:dyDescent="0.25">
      <c r="B323" s="129">
        <v>8</v>
      </c>
      <c r="C323" s="130" t="str">
        <f>IF($D313&lt;&gt;"",INDEX('Question grid'!$C$56:$F$63,$B323,(MATCH($F313,'Question grid'!$C$56:$F$56,0))),"")</f>
        <v/>
      </c>
      <c r="D323" s="395"/>
      <c r="E323" s="76"/>
    </row>
    <row r="324" spans="2:7" x14ac:dyDescent="0.2">
      <c r="B324" s="129"/>
      <c r="C324" s="130"/>
      <c r="D324" s="393"/>
      <c r="E324" s="76"/>
      <c r="G324" s="172"/>
    </row>
  </sheetData>
  <sheetProtection algorithmName="SHA-512" hashValue="YHlfN50ZQNkh5XXmcFd/YEQywLivyEBHSMOsucrs6zDXX/OKaT6z9+EDHqTxGgj/TaHHSvo0ckj7bL3vOx5Psw==" saltValue="NxvMUZQYvWFCA+xlpzB3/Q==" spinCount="100000" sheet="1" selectLockedCells="1"/>
  <mergeCells count="61">
    <mergeCell ref="G297:G298"/>
    <mergeCell ref="C311:D311"/>
    <mergeCell ref="G313:G314"/>
    <mergeCell ref="G300:G302"/>
    <mergeCell ref="G316:G318"/>
    <mergeCell ref="C279:D279"/>
    <mergeCell ref="G281:G282"/>
    <mergeCell ref="C295:D295"/>
    <mergeCell ref="G268:G270"/>
    <mergeCell ref="G284:G286"/>
    <mergeCell ref="C247:D247"/>
    <mergeCell ref="G249:G250"/>
    <mergeCell ref="C263:D263"/>
    <mergeCell ref="G265:G266"/>
    <mergeCell ref="G252:G254"/>
    <mergeCell ref="C183:D183"/>
    <mergeCell ref="C199:D199"/>
    <mergeCell ref="C215:D215"/>
    <mergeCell ref="C231:D231"/>
    <mergeCell ref="C3:D3"/>
    <mergeCell ref="C119:D119"/>
    <mergeCell ref="C135:D135"/>
    <mergeCell ref="C151:D151"/>
    <mergeCell ref="C167:D167"/>
    <mergeCell ref="C71:D71"/>
    <mergeCell ref="C7:D7"/>
    <mergeCell ref="C23:D23"/>
    <mergeCell ref="C39:D39"/>
    <mergeCell ref="C55:D55"/>
    <mergeCell ref="C87:D87"/>
    <mergeCell ref="C103:D103"/>
    <mergeCell ref="G9:G10"/>
    <mergeCell ref="G25:G26"/>
    <mergeCell ref="G41:G42"/>
    <mergeCell ref="G12:G14"/>
    <mergeCell ref="G28:G30"/>
    <mergeCell ref="G57:G58"/>
    <mergeCell ref="G73:G74"/>
    <mergeCell ref="G44:G46"/>
    <mergeCell ref="G60:G62"/>
    <mergeCell ref="G76:G78"/>
    <mergeCell ref="G89:G90"/>
    <mergeCell ref="G105:G106"/>
    <mergeCell ref="G121:G122"/>
    <mergeCell ref="G92:G94"/>
    <mergeCell ref="G108:G110"/>
    <mergeCell ref="G137:G138"/>
    <mergeCell ref="G153:G154"/>
    <mergeCell ref="G124:G126"/>
    <mergeCell ref="G140:G142"/>
    <mergeCell ref="G156:G158"/>
    <mergeCell ref="G169:G170"/>
    <mergeCell ref="G185:G186"/>
    <mergeCell ref="G201:G202"/>
    <mergeCell ref="G172:G174"/>
    <mergeCell ref="G188:G190"/>
    <mergeCell ref="G217:G218"/>
    <mergeCell ref="G233:G234"/>
    <mergeCell ref="G204:G206"/>
    <mergeCell ref="G220:G222"/>
    <mergeCell ref="G236:G238"/>
  </mergeCells>
  <conditionalFormatting sqref="D10">
    <cfRule type="expression" dxfId="179" priority="140">
      <formula>F9="Grant"</formula>
    </cfRule>
  </conditionalFormatting>
  <conditionalFormatting sqref="D19">
    <cfRule type="expression" dxfId="178" priority="341">
      <formula>$D9="Sponsorship"</formula>
    </cfRule>
  </conditionalFormatting>
  <conditionalFormatting sqref="D18">
    <cfRule type="expression" dxfId="177" priority="141">
      <formula>$D9="Sponsorship"</formula>
    </cfRule>
  </conditionalFormatting>
  <conditionalFormatting sqref="D211">
    <cfRule type="expression" dxfId="176" priority="43">
      <formula>$D201="Sponsorship"</formula>
    </cfRule>
  </conditionalFormatting>
  <conditionalFormatting sqref="D210">
    <cfRule type="expression" dxfId="175" priority="42">
      <formula>$D201="Sponsorship"</formula>
    </cfRule>
  </conditionalFormatting>
  <conditionalFormatting sqref="D35">
    <cfRule type="expression" dxfId="174" priority="76">
      <formula>$D25="Sponsorship"</formula>
    </cfRule>
  </conditionalFormatting>
  <conditionalFormatting sqref="D34">
    <cfRule type="expression" dxfId="173" priority="75">
      <formula>$D25="Sponsorship"</formula>
    </cfRule>
  </conditionalFormatting>
  <conditionalFormatting sqref="D51">
    <cfRule type="expression" dxfId="172" priority="73">
      <formula>$D41="Sponsorship"</formula>
    </cfRule>
  </conditionalFormatting>
  <conditionalFormatting sqref="D50">
    <cfRule type="expression" dxfId="171" priority="72">
      <formula>$D41="Sponsorship"</formula>
    </cfRule>
  </conditionalFormatting>
  <conditionalFormatting sqref="D67">
    <cfRule type="expression" dxfId="170" priority="70">
      <formula>$D57="Sponsorship"</formula>
    </cfRule>
  </conditionalFormatting>
  <conditionalFormatting sqref="D66">
    <cfRule type="expression" dxfId="169" priority="69">
      <formula>$D57="Sponsorship"</formula>
    </cfRule>
  </conditionalFormatting>
  <conditionalFormatting sqref="D83">
    <cfRule type="expression" dxfId="168" priority="67">
      <formula>$D73="Sponsorship"</formula>
    </cfRule>
  </conditionalFormatting>
  <conditionalFormatting sqref="D82">
    <cfRule type="expression" dxfId="167" priority="66">
      <formula>$D73="Sponsorship"</formula>
    </cfRule>
  </conditionalFormatting>
  <conditionalFormatting sqref="D99">
    <cfRule type="expression" dxfId="166" priority="64">
      <formula>$D89="Sponsorship"</formula>
    </cfRule>
  </conditionalFormatting>
  <conditionalFormatting sqref="D98">
    <cfRule type="expression" dxfId="165" priority="63">
      <formula>$D89="Sponsorship"</formula>
    </cfRule>
  </conditionalFormatting>
  <conditionalFormatting sqref="D115">
    <cfRule type="expression" dxfId="164" priority="61">
      <formula>$D105="Sponsorship"</formula>
    </cfRule>
  </conditionalFormatting>
  <conditionalFormatting sqref="D114">
    <cfRule type="expression" dxfId="163" priority="60">
      <formula>$D105="Sponsorship"</formula>
    </cfRule>
  </conditionalFormatting>
  <conditionalFormatting sqref="D131">
    <cfRule type="expression" dxfId="162" priority="58">
      <formula>$D121="Sponsorship"</formula>
    </cfRule>
  </conditionalFormatting>
  <conditionalFormatting sqref="D130">
    <cfRule type="expression" dxfId="161" priority="57">
      <formula>$D121="Sponsorship"</formula>
    </cfRule>
  </conditionalFormatting>
  <conditionalFormatting sqref="D147">
    <cfRule type="expression" dxfId="160" priority="55">
      <formula>$D137="Sponsorship"</formula>
    </cfRule>
  </conditionalFormatting>
  <conditionalFormatting sqref="D146">
    <cfRule type="expression" dxfId="159" priority="54">
      <formula>$D137="Sponsorship"</formula>
    </cfRule>
  </conditionalFormatting>
  <conditionalFormatting sqref="D163">
    <cfRule type="expression" dxfId="158" priority="52">
      <formula>$D153="Sponsorship"</formula>
    </cfRule>
  </conditionalFormatting>
  <conditionalFormatting sqref="D162">
    <cfRule type="expression" dxfId="157" priority="51">
      <formula>$D153="Sponsorship"</formula>
    </cfRule>
  </conditionalFormatting>
  <conditionalFormatting sqref="D179">
    <cfRule type="expression" dxfId="156" priority="49">
      <formula>$D169="Sponsorship"</formula>
    </cfRule>
  </conditionalFormatting>
  <conditionalFormatting sqref="D178">
    <cfRule type="expression" dxfId="155" priority="48">
      <formula>$D169="Sponsorship"</formula>
    </cfRule>
  </conditionalFormatting>
  <conditionalFormatting sqref="D195">
    <cfRule type="expression" dxfId="154" priority="46">
      <formula>$D185="Sponsorship"</formula>
    </cfRule>
  </conditionalFormatting>
  <conditionalFormatting sqref="D194">
    <cfRule type="expression" dxfId="153" priority="45">
      <formula>$D185="Sponsorship"</formula>
    </cfRule>
  </conditionalFormatting>
  <conditionalFormatting sqref="D227">
    <cfRule type="expression" dxfId="152" priority="40">
      <formula>$D217="Sponsorship"</formula>
    </cfRule>
  </conditionalFormatting>
  <conditionalFormatting sqref="D226">
    <cfRule type="expression" dxfId="151" priority="39">
      <formula>$D217="Sponsorship"</formula>
    </cfRule>
  </conditionalFormatting>
  <conditionalFormatting sqref="D243">
    <cfRule type="expression" dxfId="150" priority="37">
      <formula>$D233="Sponsorship"</formula>
    </cfRule>
  </conditionalFormatting>
  <conditionalFormatting sqref="D242">
    <cfRule type="expression" dxfId="149" priority="36">
      <formula>$D233="Sponsorship"</formula>
    </cfRule>
  </conditionalFormatting>
  <conditionalFormatting sqref="D259">
    <cfRule type="expression" dxfId="148" priority="34">
      <formula>$D249="Sponsorship"</formula>
    </cfRule>
  </conditionalFormatting>
  <conditionalFormatting sqref="D258">
    <cfRule type="expression" dxfId="147" priority="33">
      <formula>$D249="Sponsorship"</formula>
    </cfRule>
  </conditionalFormatting>
  <conditionalFormatting sqref="D275">
    <cfRule type="expression" dxfId="146" priority="31">
      <formula>$D265="Sponsorship"</formula>
    </cfRule>
  </conditionalFormatting>
  <conditionalFormatting sqref="D274">
    <cfRule type="expression" dxfId="145" priority="30">
      <formula>$D265="Sponsorship"</formula>
    </cfRule>
  </conditionalFormatting>
  <conditionalFormatting sqref="D291">
    <cfRule type="expression" dxfId="144" priority="28">
      <formula>$D281="Sponsorship"</formula>
    </cfRule>
  </conditionalFormatting>
  <conditionalFormatting sqref="D290">
    <cfRule type="expression" dxfId="143" priority="27">
      <formula>$D281="Sponsorship"</formula>
    </cfRule>
  </conditionalFormatting>
  <conditionalFormatting sqref="D307">
    <cfRule type="expression" dxfId="142" priority="25">
      <formula>$D297="Sponsorship"</formula>
    </cfRule>
  </conditionalFormatting>
  <conditionalFormatting sqref="D306">
    <cfRule type="expression" dxfId="141" priority="24">
      <formula>$D297="Sponsorship"</formula>
    </cfRule>
  </conditionalFormatting>
  <conditionalFormatting sqref="D323">
    <cfRule type="expression" dxfId="140" priority="22">
      <formula>$D313="Sponsorship"</formula>
    </cfRule>
  </conditionalFormatting>
  <conditionalFormatting sqref="D322">
    <cfRule type="expression" dxfId="139" priority="21">
      <formula>$D313="Sponsorship"</formula>
    </cfRule>
  </conditionalFormatting>
  <conditionalFormatting sqref="D26">
    <cfRule type="expression" dxfId="138" priority="19">
      <formula>F25="Grant"</formula>
    </cfRule>
  </conditionalFormatting>
  <conditionalFormatting sqref="D42">
    <cfRule type="expression" dxfId="137" priority="18">
      <formula>F41="Grant"</formula>
    </cfRule>
  </conditionalFormatting>
  <conditionalFormatting sqref="D58">
    <cfRule type="expression" dxfId="136" priority="17">
      <formula>F57="Grant"</formula>
    </cfRule>
  </conditionalFormatting>
  <conditionalFormatting sqref="D74">
    <cfRule type="expression" dxfId="135" priority="16">
      <formula>F73="Grant"</formula>
    </cfRule>
  </conditionalFormatting>
  <conditionalFormatting sqref="D90">
    <cfRule type="expression" dxfId="134" priority="15">
      <formula>F89="Grant"</formula>
    </cfRule>
  </conditionalFormatting>
  <conditionalFormatting sqref="D106">
    <cfRule type="expression" dxfId="133" priority="14">
      <formula>F105="Grant"</formula>
    </cfRule>
  </conditionalFormatting>
  <conditionalFormatting sqref="D122">
    <cfRule type="expression" dxfId="132" priority="13">
      <formula>F121="Grant"</formula>
    </cfRule>
  </conditionalFormatting>
  <conditionalFormatting sqref="D138">
    <cfRule type="expression" dxfId="131" priority="12">
      <formula>F137="Grant"</formula>
    </cfRule>
  </conditionalFormatting>
  <conditionalFormatting sqref="D154">
    <cfRule type="expression" dxfId="130" priority="11">
      <formula>F153="Grant"</formula>
    </cfRule>
  </conditionalFormatting>
  <conditionalFormatting sqref="D170">
    <cfRule type="expression" dxfId="129" priority="10">
      <formula>F169="Grant"</formula>
    </cfRule>
  </conditionalFormatting>
  <conditionalFormatting sqref="D186">
    <cfRule type="expression" dxfId="128" priority="9">
      <formula>F185="Grant"</formula>
    </cfRule>
  </conditionalFormatting>
  <conditionalFormatting sqref="D202">
    <cfRule type="expression" dxfId="127" priority="8">
      <formula>F201="Grant"</formula>
    </cfRule>
  </conditionalFormatting>
  <conditionalFormatting sqref="D218">
    <cfRule type="expression" dxfId="126" priority="7">
      <formula>F217="Grant"</formula>
    </cfRule>
  </conditionalFormatting>
  <conditionalFormatting sqref="D234">
    <cfRule type="expression" dxfId="125" priority="6">
      <formula>F233="Grant"</formula>
    </cfRule>
  </conditionalFormatting>
  <conditionalFormatting sqref="D250">
    <cfRule type="expression" dxfId="124" priority="5">
      <formula>F249="Grant"</formula>
    </cfRule>
  </conditionalFormatting>
  <conditionalFormatting sqref="D266">
    <cfRule type="expression" dxfId="123" priority="4">
      <formula>F265="Grant"</formula>
    </cfRule>
  </conditionalFormatting>
  <conditionalFormatting sqref="D282">
    <cfRule type="expression" dxfId="122" priority="3">
      <formula>F281="Grant"</formula>
    </cfRule>
  </conditionalFormatting>
  <conditionalFormatting sqref="D298">
    <cfRule type="expression" dxfId="121" priority="2">
      <formula>F297="Grant"</formula>
    </cfRule>
  </conditionalFormatting>
  <conditionalFormatting sqref="D314">
    <cfRule type="expression" dxfId="120" priority="1">
      <formula>F313="Grant"</formula>
    </cfRule>
  </conditionalFormatting>
  <dataValidations count="2">
    <dataValidation type="list" allowBlank="1" showInputMessage="1" showErrorMessage="1" sqref="D9 D25 D297 D41 D57 D73 D89 D105 D121 D137 D153 D169 D185 D201 D217 D233 D249 D265 D281 D313">
      <formula1>GrantType</formula1>
    </dataValidation>
    <dataValidation type="list" allowBlank="1" showInputMessage="1" showErrorMessage="1" sqref="D14 D46 D30 D62 D78 D94 D110 D126 D142 D158 D174 D190 D206 D222 D238 D254 D270 D286 D302 D318">
      <formula1>AudienceType</formula1>
    </dataValidation>
  </dataValidations>
  <hyperlinks>
    <hyperlink ref="G12:G13" location="Checklist!C57" display="Back to checklist"/>
    <hyperlink ref="G9:G10" location="'Community support'!D9" display="Back to top"/>
    <hyperlink ref="G28:G29" location="Checklist!C57" display="Back to checklist"/>
    <hyperlink ref="G44:G45" location="Checklist!C57" display="Back to checklist"/>
    <hyperlink ref="G60:G61" location="Checklist!C57" display="Back to checklist"/>
    <hyperlink ref="G76:G77" location="Checklist!C57" display="Back to checklist"/>
    <hyperlink ref="G92:G93" location="Checklist!C57" display="Back to checklist"/>
    <hyperlink ref="G108:G109" location="Checklist!C57" display="Back to checklist"/>
    <hyperlink ref="G124:G125" location="Checklist!C57" display="Back to checklist"/>
    <hyperlink ref="G140:G141" location="Checklist!C57" display="Back to checklist"/>
    <hyperlink ref="G156:G157" location="Checklist!C57" display="Back to checklist"/>
    <hyperlink ref="G172:G173" location="Checklist!C57" display="Back to checklist"/>
    <hyperlink ref="G188:G189" location="Checklist!C57" display="Back to checklist"/>
    <hyperlink ref="G204:G205" location="Checklist!C57" display="Back to checklist"/>
    <hyperlink ref="G220:G221" location="Checklist!C57" display="Back to checklist"/>
    <hyperlink ref="G236:G237" location="Checklist!C57" display="Back to checklist"/>
    <hyperlink ref="G252:G253" location="Checklist!C57" display="Back to checklist"/>
    <hyperlink ref="G268:G269" location="Checklist!C57" display="Back to checklist"/>
    <hyperlink ref="G284:G285" location="Checklist!C57" display="Back to checklist"/>
    <hyperlink ref="G300:G301" location="Checklist!C57" display="Back to checklist"/>
    <hyperlink ref="G316:G317" location="Checklist!C57" display="Back to checklist"/>
    <hyperlink ref="G25:G26" location="'Community support'!D9" display="Back to top"/>
    <hyperlink ref="G41:G42" location="'Community support'!D9" display="Back to top"/>
    <hyperlink ref="G57:G58" location="'Community support'!D9" display="Back to top"/>
    <hyperlink ref="G73:G74" location="'Community support'!D9" display="Back to top"/>
    <hyperlink ref="G89:G90" location="'Community support'!D9" display="Back to top"/>
    <hyperlink ref="G105:G106" location="'Community support'!D9" display="Back to top"/>
    <hyperlink ref="G121:G122" location="'Community support'!D9" display="Back to top"/>
    <hyperlink ref="G137:G138" location="'Community support'!D9" display="Back to top"/>
    <hyperlink ref="G153:G154" location="'Community support'!D9" display="Back to top"/>
    <hyperlink ref="G169:G170" location="'Community support'!D9" display="Back to top"/>
    <hyperlink ref="G185:G186" location="'Community support'!D9" display="Back to top"/>
    <hyperlink ref="G201:G202" location="'Community support'!D9" display="Back to top"/>
    <hyperlink ref="G217:G218" location="'Community support'!D9" display="Back to top"/>
    <hyperlink ref="G233:G234" location="'Community support'!D9" display="Back to top"/>
    <hyperlink ref="G249:G250" location="'Community support'!D9" display="Back to top"/>
    <hyperlink ref="G265:G266" location="'Community support'!D9" display="Back to top"/>
    <hyperlink ref="G281:G282" location="'Community support'!D9" display="Back to top"/>
    <hyperlink ref="G297:G298" location="'Community support'!D9" display="Back to top"/>
    <hyperlink ref="G313:G314" location="'Community support'!D9" display="Back to top"/>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0070C0"/>
  </sheetPr>
  <dimension ref="A1:O42"/>
  <sheetViews>
    <sheetView zoomScale="80" zoomScaleNormal="80" workbookViewId="0">
      <selection activeCell="H4" sqref="H4"/>
    </sheetView>
  </sheetViews>
  <sheetFormatPr defaultRowHeight="12.75" x14ac:dyDescent="0.2"/>
  <cols>
    <col min="1" max="1" width="25.42578125" customWidth="1"/>
    <col min="2" max="2" width="24.5703125" bestFit="1" customWidth="1"/>
    <col min="3" max="3" width="9.140625" style="138"/>
    <col min="4" max="4" width="37.85546875" customWidth="1"/>
    <col min="5" max="5" width="16" bestFit="1" customWidth="1"/>
    <col min="6" max="6" width="45" customWidth="1"/>
    <col min="7" max="7" width="2.42578125" customWidth="1"/>
    <col min="8" max="8" width="16.140625" bestFit="1" customWidth="1"/>
    <col min="9" max="9" width="2.42578125" customWidth="1"/>
    <col min="10" max="10" width="20.28515625" bestFit="1" customWidth="1"/>
    <col min="11" max="11" width="16.42578125" bestFit="1" customWidth="1"/>
    <col min="12" max="13" width="2.42578125" customWidth="1"/>
    <col min="14" max="15" width="20" customWidth="1"/>
  </cols>
  <sheetData>
    <row r="1" spans="1:15" x14ac:dyDescent="0.2">
      <c r="C1" s="144"/>
    </row>
    <row r="2" spans="1:15" x14ac:dyDescent="0.2">
      <c r="A2" s="23"/>
      <c r="B2" s="211"/>
      <c r="C2" s="144"/>
      <c r="D2" s="144" t="s">
        <v>245</v>
      </c>
      <c r="E2" s="144" t="s">
        <v>246</v>
      </c>
      <c r="F2" s="144" t="s">
        <v>174</v>
      </c>
      <c r="G2" s="144"/>
      <c r="H2" s="144" t="s">
        <v>184</v>
      </c>
      <c r="I2" s="144"/>
      <c r="J2" s="144" t="s">
        <v>244</v>
      </c>
      <c r="K2" s="144" t="s">
        <v>174</v>
      </c>
      <c r="L2" s="144"/>
      <c r="M2" s="144"/>
      <c r="N2" s="144" t="s">
        <v>184</v>
      </c>
      <c r="O2" s="144" t="s">
        <v>184</v>
      </c>
    </row>
    <row r="3" spans="1:15" s="144" customFormat="1" ht="17.25" customHeight="1" x14ac:dyDescent="0.2">
      <c r="A3" s="485" t="s">
        <v>114</v>
      </c>
      <c r="B3" s="486"/>
      <c r="C3" s="212"/>
      <c r="D3" s="217"/>
      <c r="E3" s="215"/>
      <c r="F3" s="215"/>
      <c r="G3" s="220"/>
      <c r="H3" s="215"/>
      <c r="I3" s="222"/>
      <c r="J3" s="215"/>
      <c r="K3" s="216"/>
      <c r="L3" s="222"/>
      <c r="M3" s="223"/>
      <c r="N3" s="483" t="s">
        <v>217</v>
      </c>
      <c r="O3" s="484"/>
    </row>
    <row r="4" spans="1:15" s="355" customFormat="1" ht="25.5" x14ac:dyDescent="0.2">
      <c r="A4" s="356" t="s">
        <v>113</v>
      </c>
      <c r="B4" s="357" t="s">
        <v>17</v>
      </c>
      <c r="C4" s="348" t="s">
        <v>242</v>
      </c>
      <c r="D4" s="349" t="s">
        <v>391</v>
      </c>
      <c r="E4" s="350" t="s">
        <v>178</v>
      </c>
      <c r="F4" s="350" t="s">
        <v>416</v>
      </c>
      <c r="G4" s="358"/>
      <c r="H4" s="350" t="s">
        <v>216</v>
      </c>
      <c r="I4" s="363"/>
      <c r="J4" s="350" t="s">
        <v>190</v>
      </c>
      <c r="K4" s="351" t="s">
        <v>454</v>
      </c>
      <c r="L4" s="359"/>
      <c r="M4" s="360"/>
      <c r="N4" s="361" t="s">
        <v>206</v>
      </c>
      <c r="O4" s="362" t="s">
        <v>207</v>
      </c>
    </row>
    <row r="5" spans="1:15" x14ac:dyDescent="0.2">
      <c r="A5" s="189">
        <f>Checklist!$E$7</f>
        <v>0</v>
      </c>
      <c r="B5" s="191">
        <f>Checklist!$E$8</f>
        <v>0</v>
      </c>
      <c r="C5" s="213">
        <v>1</v>
      </c>
      <c r="D5" s="192">
        <f>'Community support'!$D$9</f>
        <v>0</v>
      </c>
      <c r="E5" s="23" t="e">
        <f>'Community support'!$F$9</f>
        <v>#N/A</v>
      </c>
      <c r="F5" s="23">
        <f>'Community support'!$D$10</f>
        <v>0</v>
      </c>
      <c r="G5" s="188"/>
      <c r="H5" s="23">
        <f>'Community support'!$D$12</f>
        <v>0</v>
      </c>
      <c r="I5" s="11"/>
      <c r="J5" s="23">
        <f>'Community support'!$D$14</f>
        <v>0</v>
      </c>
      <c r="K5" s="193">
        <f>'Community support'!$D$15</f>
        <v>0</v>
      </c>
      <c r="L5" s="11"/>
      <c r="M5" s="148"/>
      <c r="N5" s="192">
        <f>'Community support'!$D$18</f>
        <v>0</v>
      </c>
      <c r="O5" s="193">
        <f>'Community support'!$D$19</f>
        <v>0</v>
      </c>
    </row>
    <row r="6" spans="1:15" x14ac:dyDescent="0.2">
      <c r="A6" s="192">
        <f>Checklist!$E$7</f>
        <v>0</v>
      </c>
      <c r="B6" s="193">
        <f>Checklist!$E$8</f>
        <v>0</v>
      </c>
      <c r="C6" s="213">
        <v>2</v>
      </c>
      <c r="D6" s="192">
        <f>'Community support'!$D25</f>
        <v>0</v>
      </c>
      <c r="E6" s="23" t="e">
        <f>'Community support'!$F25</f>
        <v>#N/A</v>
      </c>
      <c r="F6" s="23">
        <f>'Community support'!$D26</f>
        <v>0</v>
      </c>
      <c r="G6" s="188"/>
      <c r="H6" s="23">
        <f>'Community support'!$D28</f>
        <v>0</v>
      </c>
      <c r="I6" s="11"/>
      <c r="J6" s="23">
        <f>'Community support'!$D30</f>
        <v>0</v>
      </c>
      <c r="K6" s="193">
        <f>'Community support'!$D31</f>
        <v>0</v>
      </c>
      <c r="L6" s="11"/>
      <c r="M6" s="148"/>
      <c r="N6" s="192">
        <f>'Community support'!$D34</f>
        <v>0</v>
      </c>
      <c r="O6" s="193">
        <f>'Community support'!$D35</f>
        <v>0</v>
      </c>
    </row>
    <row r="7" spans="1:15" x14ac:dyDescent="0.2">
      <c r="A7" s="192">
        <f>Checklist!$E$7</f>
        <v>0</v>
      </c>
      <c r="B7" s="193">
        <f>Checklist!$E$8</f>
        <v>0</v>
      </c>
      <c r="C7" s="213">
        <v>3</v>
      </c>
      <c r="D7" s="192">
        <f>'Community support'!$D41</f>
        <v>0</v>
      </c>
      <c r="E7" s="23" t="e">
        <f>'Community support'!$F41</f>
        <v>#N/A</v>
      </c>
      <c r="F7" s="23">
        <f>'Community support'!$D42</f>
        <v>0</v>
      </c>
      <c r="G7" s="188"/>
      <c r="H7" s="23">
        <f>'Community support'!$D44</f>
        <v>0</v>
      </c>
      <c r="I7" s="11"/>
      <c r="J7" s="23">
        <f>'Community support'!$D46</f>
        <v>0</v>
      </c>
      <c r="K7" s="193">
        <f>'Community support'!$D47</f>
        <v>0</v>
      </c>
      <c r="L7" s="11"/>
      <c r="M7" s="148"/>
      <c r="N7" s="192">
        <f>'Community support'!$D50</f>
        <v>0</v>
      </c>
      <c r="O7" s="193">
        <f>'Community support'!$D51</f>
        <v>0</v>
      </c>
    </row>
    <row r="8" spans="1:15" x14ac:dyDescent="0.2">
      <c r="A8" s="192">
        <f>Checklist!$E$7</f>
        <v>0</v>
      </c>
      <c r="B8" s="193">
        <f>Checklist!$E$8</f>
        <v>0</v>
      </c>
      <c r="C8" s="213">
        <v>4</v>
      </c>
      <c r="D8" s="192">
        <f>'Community support'!$D57</f>
        <v>0</v>
      </c>
      <c r="E8" s="23" t="e">
        <f>'Community support'!$F57</f>
        <v>#N/A</v>
      </c>
      <c r="F8" s="23">
        <f>'Community support'!$D58</f>
        <v>0</v>
      </c>
      <c r="G8" s="188"/>
      <c r="H8" s="23">
        <f>'Community support'!$D60</f>
        <v>0</v>
      </c>
      <c r="I8" s="11"/>
      <c r="J8" s="23">
        <f>'Community support'!$D62</f>
        <v>0</v>
      </c>
      <c r="K8" s="193">
        <f>'Community support'!$D63</f>
        <v>0</v>
      </c>
      <c r="L8" s="11"/>
      <c r="M8" s="148"/>
      <c r="N8" s="192">
        <f>'Community support'!$D66</f>
        <v>0</v>
      </c>
      <c r="O8" s="193">
        <f>'Community support'!$D67</f>
        <v>0</v>
      </c>
    </row>
    <row r="9" spans="1:15" x14ac:dyDescent="0.2">
      <c r="A9" s="192">
        <f>Checklist!$E$7</f>
        <v>0</v>
      </c>
      <c r="B9" s="193">
        <f>Checklist!$E$8</f>
        <v>0</v>
      </c>
      <c r="C9" s="213">
        <v>5</v>
      </c>
      <c r="D9" s="192">
        <f>'Community support'!$D73</f>
        <v>0</v>
      </c>
      <c r="E9" s="23" t="e">
        <f>'Community support'!$F73</f>
        <v>#N/A</v>
      </c>
      <c r="F9" s="23">
        <f>'Community support'!$D74</f>
        <v>0</v>
      </c>
      <c r="G9" s="188"/>
      <c r="H9" s="23">
        <f>'Community support'!$D76</f>
        <v>0</v>
      </c>
      <c r="I9" s="11"/>
      <c r="J9" s="23">
        <f>'Community support'!$D78</f>
        <v>0</v>
      </c>
      <c r="K9" s="193">
        <f>'Community support'!$D79</f>
        <v>0</v>
      </c>
      <c r="L9" s="11"/>
      <c r="M9" s="148"/>
      <c r="N9" s="192">
        <f>'Community support'!$D82</f>
        <v>0</v>
      </c>
      <c r="O9" s="193">
        <f>'Community support'!$D83</f>
        <v>0</v>
      </c>
    </row>
    <row r="10" spans="1:15" x14ac:dyDescent="0.2">
      <c r="A10" s="192">
        <f>Checklist!$E$7</f>
        <v>0</v>
      </c>
      <c r="B10" s="193">
        <f>Checklist!$E$8</f>
        <v>0</v>
      </c>
      <c r="C10" s="213">
        <v>6</v>
      </c>
      <c r="D10" s="192">
        <f>'Community support'!$D89</f>
        <v>0</v>
      </c>
      <c r="E10" s="23" t="e">
        <f>'Community support'!$F89</f>
        <v>#N/A</v>
      </c>
      <c r="F10" s="23">
        <f>'Community support'!$D90</f>
        <v>0</v>
      </c>
      <c r="G10" s="188"/>
      <c r="H10" s="23">
        <f>'Community support'!$D92</f>
        <v>0</v>
      </c>
      <c r="I10" s="11"/>
      <c r="J10" s="23">
        <f>'Community support'!$D94</f>
        <v>0</v>
      </c>
      <c r="K10" s="193">
        <f>'Community support'!$D95</f>
        <v>0</v>
      </c>
      <c r="L10" s="11"/>
      <c r="M10" s="148"/>
      <c r="N10" s="192">
        <f>'Community support'!$D98</f>
        <v>0</v>
      </c>
      <c r="O10" s="193">
        <f>'Community support'!$D99</f>
        <v>0</v>
      </c>
    </row>
    <row r="11" spans="1:15" x14ac:dyDescent="0.2">
      <c r="A11" s="192">
        <f>Checklist!$E$7</f>
        <v>0</v>
      </c>
      <c r="B11" s="193">
        <f>Checklist!$E$8</f>
        <v>0</v>
      </c>
      <c r="C11" s="213">
        <v>7</v>
      </c>
      <c r="D11" s="192">
        <f>'Community support'!$D105</f>
        <v>0</v>
      </c>
      <c r="E11" s="23" t="e">
        <f>'Community support'!$F105</f>
        <v>#N/A</v>
      </c>
      <c r="F11" s="23">
        <f>'Community support'!$D106</f>
        <v>0</v>
      </c>
      <c r="G11" s="188"/>
      <c r="H11" s="23">
        <f>'Community support'!$D108</f>
        <v>0</v>
      </c>
      <c r="I11" s="11"/>
      <c r="J11" s="23">
        <f>'Community support'!$D110</f>
        <v>0</v>
      </c>
      <c r="K11" s="193">
        <f>'Community support'!$D111</f>
        <v>0</v>
      </c>
      <c r="L11" s="11"/>
      <c r="M11" s="148"/>
      <c r="N11" s="192">
        <f>'Community support'!$D114</f>
        <v>0</v>
      </c>
      <c r="O11" s="193">
        <f>'Community support'!$D115</f>
        <v>0</v>
      </c>
    </row>
    <row r="12" spans="1:15" x14ac:dyDescent="0.2">
      <c r="A12" s="192">
        <f>Checklist!$E$7</f>
        <v>0</v>
      </c>
      <c r="B12" s="193">
        <f>Checklist!$E$8</f>
        <v>0</v>
      </c>
      <c r="C12" s="213">
        <v>8</v>
      </c>
      <c r="D12" s="192">
        <f>'Community support'!$D121</f>
        <v>0</v>
      </c>
      <c r="E12" s="23" t="e">
        <f>'Community support'!$F121</f>
        <v>#N/A</v>
      </c>
      <c r="F12" s="23">
        <f>'Community support'!$D122</f>
        <v>0</v>
      </c>
      <c r="G12" s="188"/>
      <c r="H12" s="23">
        <f>'Community support'!$D124</f>
        <v>0</v>
      </c>
      <c r="I12" s="11"/>
      <c r="J12" s="23">
        <f>'Community support'!$D126</f>
        <v>0</v>
      </c>
      <c r="K12" s="193">
        <f>'Community support'!$D127</f>
        <v>0</v>
      </c>
      <c r="L12" s="11"/>
      <c r="M12" s="148"/>
      <c r="N12" s="192">
        <f>'Community support'!$D130</f>
        <v>0</v>
      </c>
      <c r="O12" s="193">
        <f>'Community support'!$D131</f>
        <v>0</v>
      </c>
    </row>
    <row r="13" spans="1:15" x14ac:dyDescent="0.2">
      <c r="A13" s="192">
        <f>Checklist!$E$7</f>
        <v>0</v>
      </c>
      <c r="B13" s="193">
        <f>Checklist!$E$8</f>
        <v>0</v>
      </c>
      <c r="C13" s="213">
        <v>9</v>
      </c>
      <c r="D13" s="192">
        <f>'Community support'!$D137</f>
        <v>0</v>
      </c>
      <c r="E13" s="23" t="e">
        <f>'Community support'!$F137</f>
        <v>#N/A</v>
      </c>
      <c r="F13" s="23">
        <f>'Community support'!$D138</f>
        <v>0</v>
      </c>
      <c r="G13" s="188"/>
      <c r="H13" s="23">
        <f>'Community support'!$D140</f>
        <v>0</v>
      </c>
      <c r="I13" s="11"/>
      <c r="J13" s="23">
        <f>'Community support'!$D142</f>
        <v>0</v>
      </c>
      <c r="K13" s="193">
        <f>'Community support'!$D143</f>
        <v>0</v>
      </c>
      <c r="L13" s="11"/>
      <c r="M13" s="148"/>
      <c r="N13" s="192">
        <f>'Community support'!$D146</f>
        <v>0</v>
      </c>
      <c r="O13" s="193">
        <f>'Community support'!$D147</f>
        <v>0</v>
      </c>
    </row>
    <row r="14" spans="1:15" x14ac:dyDescent="0.2">
      <c r="A14" s="192">
        <f>Checklist!$E$7</f>
        <v>0</v>
      </c>
      <c r="B14" s="193">
        <f>Checklist!$E$8</f>
        <v>0</v>
      </c>
      <c r="C14" s="213">
        <v>10</v>
      </c>
      <c r="D14" s="192">
        <f>'Community support'!$D153</f>
        <v>0</v>
      </c>
      <c r="E14" s="23" t="e">
        <f>'Community support'!$F153</f>
        <v>#N/A</v>
      </c>
      <c r="F14" s="23">
        <f>'Community support'!$D154</f>
        <v>0</v>
      </c>
      <c r="G14" s="188"/>
      <c r="H14" s="23">
        <f>'Community support'!$D156</f>
        <v>0</v>
      </c>
      <c r="I14" s="11"/>
      <c r="J14" s="23">
        <f>'Community support'!$D158</f>
        <v>0</v>
      </c>
      <c r="K14" s="193">
        <f>'Community support'!$D159</f>
        <v>0</v>
      </c>
      <c r="L14" s="11"/>
      <c r="M14" s="148"/>
      <c r="N14" s="192">
        <f>'Community support'!$D162</f>
        <v>0</v>
      </c>
      <c r="O14" s="193">
        <f>'Community support'!$D163</f>
        <v>0</v>
      </c>
    </row>
    <row r="15" spans="1:15" x14ac:dyDescent="0.2">
      <c r="A15" s="192">
        <f>Checklist!$E$7</f>
        <v>0</v>
      </c>
      <c r="B15" s="193">
        <f>Checklist!$E$8</f>
        <v>0</v>
      </c>
      <c r="C15" s="213">
        <v>11</v>
      </c>
      <c r="D15" s="192">
        <f>'Community support'!$D169</f>
        <v>0</v>
      </c>
      <c r="E15" s="23" t="e">
        <f>'Community support'!$F169</f>
        <v>#N/A</v>
      </c>
      <c r="F15" s="23">
        <f>'Community support'!$D170</f>
        <v>0</v>
      </c>
      <c r="G15" s="188"/>
      <c r="H15" s="23">
        <f>'Community support'!$D172</f>
        <v>0</v>
      </c>
      <c r="I15" s="11"/>
      <c r="J15" s="23">
        <f>'Community support'!$D174</f>
        <v>0</v>
      </c>
      <c r="K15" s="193">
        <f>'Community support'!$D175</f>
        <v>0</v>
      </c>
      <c r="L15" s="11"/>
      <c r="M15" s="148"/>
      <c r="N15" s="192">
        <f>'Community support'!$D178</f>
        <v>0</v>
      </c>
      <c r="O15" s="193">
        <f>'Community support'!$D179</f>
        <v>0</v>
      </c>
    </row>
    <row r="16" spans="1:15" x14ac:dyDescent="0.2">
      <c r="A16" s="192">
        <f>Checklist!$E$7</f>
        <v>0</v>
      </c>
      <c r="B16" s="193">
        <f>Checklist!$E$8</f>
        <v>0</v>
      </c>
      <c r="C16" s="213">
        <v>12</v>
      </c>
      <c r="D16" s="192">
        <f>'Community support'!$D185</f>
        <v>0</v>
      </c>
      <c r="E16" s="23" t="e">
        <f>'Community support'!$F185</f>
        <v>#N/A</v>
      </c>
      <c r="F16" s="23">
        <f>'Community support'!$D186</f>
        <v>0</v>
      </c>
      <c r="G16" s="188"/>
      <c r="H16" s="23">
        <f>'Community support'!$D188</f>
        <v>0</v>
      </c>
      <c r="I16" s="11"/>
      <c r="J16" s="23">
        <f>'Community support'!$D190</f>
        <v>0</v>
      </c>
      <c r="K16" s="193">
        <f>'Community support'!$D191</f>
        <v>0</v>
      </c>
      <c r="L16" s="11"/>
      <c r="M16" s="148"/>
      <c r="N16" s="192">
        <f>'Community support'!$D194</f>
        <v>0</v>
      </c>
      <c r="O16" s="193">
        <f>'Community support'!$D195</f>
        <v>0</v>
      </c>
    </row>
    <row r="17" spans="1:15" x14ac:dyDescent="0.2">
      <c r="A17" s="192">
        <f>Checklist!$E$7</f>
        <v>0</v>
      </c>
      <c r="B17" s="193">
        <f>Checklist!$E$8</f>
        <v>0</v>
      </c>
      <c r="C17" s="213">
        <v>13</v>
      </c>
      <c r="D17" s="192">
        <f>'Community support'!$D201</f>
        <v>0</v>
      </c>
      <c r="E17" s="23" t="e">
        <f>'Community support'!$F201</f>
        <v>#N/A</v>
      </c>
      <c r="F17" s="23">
        <f>'Community support'!$D202</f>
        <v>0</v>
      </c>
      <c r="G17" s="188"/>
      <c r="H17" s="23">
        <f>'Community support'!$D204</f>
        <v>0</v>
      </c>
      <c r="I17" s="11"/>
      <c r="J17" s="23">
        <f>'Community support'!$D206</f>
        <v>0</v>
      </c>
      <c r="K17" s="193">
        <f>'Community support'!$D207</f>
        <v>0</v>
      </c>
      <c r="L17" s="11"/>
      <c r="M17" s="148"/>
      <c r="N17" s="192">
        <f>'Community support'!$D210</f>
        <v>0</v>
      </c>
      <c r="O17" s="193">
        <f>'Community support'!$D211</f>
        <v>0</v>
      </c>
    </row>
    <row r="18" spans="1:15" x14ac:dyDescent="0.2">
      <c r="A18" s="192">
        <f>Checklist!$E$7</f>
        <v>0</v>
      </c>
      <c r="B18" s="193">
        <f>Checklist!$E$8</f>
        <v>0</v>
      </c>
      <c r="C18" s="213">
        <v>14</v>
      </c>
      <c r="D18" s="192">
        <f>'Community support'!$D217</f>
        <v>0</v>
      </c>
      <c r="E18" s="23" t="e">
        <f>'Community support'!$F217</f>
        <v>#N/A</v>
      </c>
      <c r="F18" s="23">
        <f>'Community support'!$D218</f>
        <v>0</v>
      </c>
      <c r="G18" s="188"/>
      <c r="H18" s="23">
        <f>'Community support'!$D220</f>
        <v>0</v>
      </c>
      <c r="I18" s="11"/>
      <c r="J18" s="23">
        <f>'Community support'!$D222</f>
        <v>0</v>
      </c>
      <c r="K18" s="193">
        <f>'Community support'!$D223</f>
        <v>0</v>
      </c>
      <c r="L18" s="11"/>
      <c r="M18" s="148"/>
      <c r="N18" s="192">
        <f>'Community support'!$D226</f>
        <v>0</v>
      </c>
      <c r="O18" s="193">
        <f>'Community support'!$D227</f>
        <v>0</v>
      </c>
    </row>
    <row r="19" spans="1:15" x14ac:dyDescent="0.2">
      <c r="A19" s="192">
        <f>Checklist!$E$7</f>
        <v>0</v>
      </c>
      <c r="B19" s="193">
        <f>Checklist!$E$8</f>
        <v>0</v>
      </c>
      <c r="C19" s="213">
        <v>15</v>
      </c>
      <c r="D19" s="192">
        <f>'Community support'!$D233</f>
        <v>0</v>
      </c>
      <c r="E19" s="23" t="e">
        <f>'Community support'!$F233</f>
        <v>#N/A</v>
      </c>
      <c r="F19" s="23">
        <f>'Community support'!$D234</f>
        <v>0</v>
      </c>
      <c r="G19" s="188"/>
      <c r="H19" s="23">
        <f>'Community support'!$D236</f>
        <v>0</v>
      </c>
      <c r="I19" s="11"/>
      <c r="J19" s="23">
        <f>'Community support'!$D238</f>
        <v>0</v>
      </c>
      <c r="K19" s="193">
        <f>'Community support'!$D239</f>
        <v>0</v>
      </c>
      <c r="L19" s="11"/>
      <c r="M19" s="148"/>
      <c r="N19" s="192">
        <f>'Community support'!$D242</f>
        <v>0</v>
      </c>
      <c r="O19" s="193">
        <f>'Community support'!$D243</f>
        <v>0</v>
      </c>
    </row>
    <row r="20" spans="1:15" x14ac:dyDescent="0.2">
      <c r="A20" s="192">
        <f>Checklist!$E$7</f>
        <v>0</v>
      </c>
      <c r="B20" s="193">
        <f>Checklist!$E$8</f>
        <v>0</v>
      </c>
      <c r="C20" s="213">
        <v>16</v>
      </c>
      <c r="D20" s="192">
        <f>'Community support'!$D249</f>
        <v>0</v>
      </c>
      <c r="E20" s="23" t="e">
        <f>'Community support'!$F249</f>
        <v>#N/A</v>
      </c>
      <c r="F20" s="23">
        <f>'Community support'!$D250</f>
        <v>0</v>
      </c>
      <c r="G20" s="188"/>
      <c r="H20" s="23">
        <f>'Community support'!$D252</f>
        <v>0</v>
      </c>
      <c r="I20" s="11"/>
      <c r="J20" s="23">
        <f>'Community support'!$D254</f>
        <v>0</v>
      </c>
      <c r="K20" s="193">
        <f>'Community support'!$D255</f>
        <v>0</v>
      </c>
      <c r="L20" s="11"/>
      <c r="M20" s="148"/>
      <c r="N20" s="192">
        <f>'Community support'!$D258</f>
        <v>0</v>
      </c>
      <c r="O20" s="193">
        <f>'Community support'!$D259</f>
        <v>0</v>
      </c>
    </row>
    <row r="21" spans="1:15" x14ac:dyDescent="0.2">
      <c r="A21" s="192">
        <f>Checklist!$E$7</f>
        <v>0</v>
      </c>
      <c r="B21" s="193">
        <f>Checklist!$E$8</f>
        <v>0</v>
      </c>
      <c r="C21" s="213">
        <v>17</v>
      </c>
      <c r="D21" s="192">
        <f>'Community support'!$D265</f>
        <v>0</v>
      </c>
      <c r="E21" s="23" t="e">
        <f>'Community support'!$F265</f>
        <v>#N/A</v>
      </c>
      <c r="F21" s="23">
        <f>'Community support'!$D266</f>
        <v>0</v>
      </c>
      <c r="G21" s="188"/>
      <c r="H21" s="23">
        <f>'Community support'!$D268</f>
        <v>0</v>
      </c>
      <c r="I21" s="11"/>
      <c r="J21" s="23">
        <f>'Community support'!$D270</f>
        <v>0</v>
      </c>
      <c r="K21" s="193">
        <f>'Community support'!$D271</f>
        <v>0</v>
      </c>
      <c r="L21" s="11"/>
      <c r="M21" s="148"/>
      <c r="N21" s="192">
        <f>'Community support'!$D274</f>
        <v>0</v>
      </c>
      <c r="O21" s="193">
        <f>'Community support'!$D275</f>
        <v>0</v>
      </c>
    </row>
    <row r="22" spans="1:15" x14ac:dyDescent="0.2">
      <c r="A22" s="192">
        <f>Checklist!$E$7</f>
        <v>0</v>
      </c>
      <c r="B22" s="193">
        <f>Checklist!$E$8</f>
        <v>0</v>
      </c>
      <c r="C22" s="213">
        <v>18</v>
      </c>
      <c r="D22" s="192">
        <f>'Community support'!$D281</f>
        <v>0</v>
      </c>
      <c r="E22" s="23" t="e">
        <f>'Community support'!$F281</f>
        <v>#N/A</v>
      </c>
      <c r="F22" s="23">
        <f>'Community support'!$D282</f>
        <v>0</v>
      </c>
      <c r="G22" s="188"/>
      <c r="H22" s="23">
        <f>'Community support'!$D284</f>
        <v>0</v>
      </c>
      <c r="I22" s="11"/>
      <c r="J22" s="23">
        <f>'Community support'!$D286</f>
        <v>0</v>
      </c>
      <c r="K22" s="193">
        <f>'Community support'!$D287</f>
        <v>0</v>
      </c>
      <c r="L22" s="11"/>
      <c r="M22" s="148"/>
      <c r="N22" s="192">
        <f>'Community support'!$D290</f>
        <v>0</v>
      </c>
      <c r="O22" s="193">
        <f>'Community support'!$D291</f>
        <v>0</v>
      </c>
    </row>
    <row r="23" spans="1:15" x14ac:dyDescent="0.2">
      <c r="A23" s="192">
        <f>Checklist!$E$7</f>
        <v>0</v>
      </c>
      <c r="B23" s="193">
        <f>Checklist!$E$8</f>
        <v>0</v>
      </c>
      <c r="C23" s="213">
        <v>19</v>
      </c>
      <c r="D23" s="192">
        <f>'Community support'!$D297</f>
        <v>0</v>
      </c>
      <c r="E23" s="23" t="e">
        <f>'Community support'!$F297</f>
        <v>#N/A</v>
      </c>
      <c r="F23" s="23">
        <f>'Community support'!$D298</f>
        <v>0</v>
      </c>
      <c r="G23" s="188"/>
      <c r="H23" s="23">
        <f>'Community support'!$D300</f>
        <v>0</v>
      </c>
      <c r="I23" s="11"/>
      <c r="J23" s="23">
        <f>'Community support'!$D302</f>
        <v>0</v>
      </c>
      <c r="K23" s="193">
        <f>'Community support'!$D303</f>
        <v>0</v>
      </c>
      <c r="L23" s="11"/>
      <c r="M23" s="148"/>
      <c r="N23" s="192">
        <f>'Community support'!$D306</f>
        <v>0</v>
      </c>
      <c r="O23" s="193">
        <f>'Community support'!$D307</f>
        <v>0</v>
      </c>
    </row>
    <row r="24" spans="1:15" x14ac:dyDescent="0.2">
      <c r="A24" s="192">
        <f>Checklist!$E$7</f>
        <v>0</v>
      </c>
      <c r="B24" s="193">
        <f>Checklist!$E$8</f>
        <v>0</v>
      </c>
      <c r="C24" s="213">
        <v>20</v>
      </c>
      <c r="D24" s="192">
        <f>'Community support'!$D313</f>
        <v>0</v>
      </c>
      <c r="E24" s="23" t="e">
        <f>'Community support'!$F313</f>
        <v>#N/A</v>
      </c>
      <c r="F24" s="23">
        <f>'Community support'!$D314</f>
        <v>0</v>
      </c>
      <c r="G24" s="188"/>
      <c r="H24" s="23">
        <f>'Community support'!$D316</f>
        <v>0</v>
      </c>
      <c r="I24" s="11"/>
      <c r="J24" s="23">
        <f>'Community support'!$D318</f>
        <v>0</v>
      </c>
      <c r="K24" s="193">
        <f>'Community support'!$D319</f>
        <v>0</v>
      </c>
      <c r="L24" s="11"/>
      <c r="M24" s="148"/>
      <c r="N24" s="192">
        <f>'Community support'!$D322</f>
        <v>0</v>
      </c>
      <c r="O24" s="193">
        <f>'Community support'!$D323</f>
        <v>0</v>
      </c>
    </row>
    <row r="25" spans="1:15" x14ac:dyDescent="0.2">
      <c r="A25" s="192">
        <f>Checklist!$E$7</f>
        <v>0</v>
      </c>
      <c r="B25" s="193">
        <f>Checklist!$E$8</f>
        <v>0</v>
      </c>
      <c r="C25" s="213">
        <v>21</v>
      </c>
      <c r="D25" s="192">
        <f>'Community support'!$D329</f>
        <v>0</v>
      </c>
      <c r="E25" s="23">
        <f>'Community support'!$F329</f>
        <v>0</v>
      </c>
      <c r="F25" s="23">
        <f>'Community support'!$D330</f>
        <v>0</v>
      </c>
      <c r="G25" s="188"/>
      <c r="H25" s="23">
        <f>'Community support'!$D332</f>
        <v>0</v>
      </c>
      <c r="I25" s="11"/>
      <c r="J25" s="23">
        <f>'Community support'!$D334</f>
        <v>0</v>
      </c>
      <c r="K25" s="193">
        <f>'Community support'!$D335</f>
        <v>0</v>
      </c>
      <c r="L25" s="11"/>
      <c r="M25" s="148"/>
      <c r="N25" s="192">
        <f>'Community support'!$D338</f>
        <v>0</v>
      </c>
      <c r="O25" s="193">
        <f>'Community support'!$D339</f>
        <v>0</v>
      </c>
    </row>
    <row r="26" spans="1:15" x14ac:dyDescent="0.2">
      <c r="A26" s="192">
        <f>Checklist!$E$7</f>
        <v>0</v>
      </c>
      <c r="B26" s="193">
        <f>Checklist!$E$8</f>
        <v>0</v>
      </c>
      <c r="C26" s="213">
        <v>22</v>
      </c>
      <c r="D26" s="192">
        <f>'Community support'!$D345</f>
        <v>0</v>
      </c>
      <c r="E26" s="23">
        <f>'Community support'!$F345</f>
        <v>0</v>
      </c>
      <c r="F26" s="23">
        <f>'Community support'!$D346</f>
        <v>0</v>
      </c>
      <c r="G26" s="188"/>
      <c r="H26" s="23">
        <f>'Community support'!$D348</f>
        <v>0</v>
      </c>
      <c r="I26" s="11"/>
      <c r="J26" s="23">
        <f>'Community support'!$D350</f>
        <v>0</v>
      </c>
      <c r="K26" s="193">
        <f>'Community support'!$D351</f>
        <v>0</v>
      </c>
      <c r="L26" s="11"/>
      <c r="M26" s="148"/>
      <c r="N26" s="192">
        <f>'Community support'!$D354</f>
        <v>0</v>
      </c>
      <c r="O26" s="193">
        <f>'Community support'!$D355</f>
        <v>0</v>
      </c>
    </row>
    <row r="27" spans="1:15" x14ac:dyDescent="0.2">
      <c r="A27" s="192">
        <f>Checklist!$E$7</f>
        <v>0</v>
      </c>
      <c r="B27" s="193">
        <f>Checklist!$E$8</f>
        <v>0</v>
      </c>
      <c r="C27" s="213">
        <v>23</v>
      </c>
      <c r="D27" s="192"/>
      <c r="E27" s="23"/>
      <c r="F27" s="23"/>
      <c r="G27" s="188"/>
      <c r="H27" s="23"/>
      <c r="I27" s="11"/>
      <c r="J27" s="23"/>
      <c r="K27" s="193"/>
      <c r="L27" s="11"/>
      <c r="M27" s="148"/>
      <c r="N27" s="192"/>
      <c r="O27" s="193"/>
    </row>
    <row r="28" spans="1:15" x14ac:dyDescent="0.2">
      <c r="A28" s="192">
        <f>Checklist!$E$7</f>
        <v>0</v>
      </c>
      <c r="B28" s="193">
        <f>Checklist!$E$8</f>
        <v>0</v>
      </c>
      <c r="C28" s="213">
        <v>24</v>
      </c>
      <c r="D28" s="192"/>
      <c r="E28" s="23"/>
      <c r="F28" s="23"/>
      <c r="G28" s="188"/>
      <c r="H28" s="23"/>
      <c r="I28" s="11"/>
      <c r="J28" s="23"/>
      <c r="K28" s="193"/>
      <c r="L28" s="11"/>
      <c r="M28" s="148"/>
      <c r="N28" s="192"/>
      <c r="O28" s="193"/>
    </row>
    <row r="29" spans="1:15" x14ac:dyDescent="0.2">
      <c r="A29" s="194">
        <f>Checklist!$E$7</f>
        <v>0</v>
      </c>
      <c r="B29" s="196">
        <f>Checklist!$E$8</f>
        <v>0</v>
      </c>
      <c r="C29" s="214">
        <v>25</v>
      </c>
      <c r="D29" s="194"/>
      <c r="E29" s="195"/>
      <c r="F29" s="195"/>
      <c r="G29" s="221"/>
      <c r="H29" s="195"/>
      <c r="I29" s="146"/>
      <c r="J29" s="195"/>
      <c r="K29" s="196"/>
      <c r="L29" s="146"/>
      <c r="M29" s="224"/>
      <c r="N29" s="194"/>
      <c r="O29" s="196"/>
    </row>
    <row r="31" spans="1:15" x14ac:dyDescent="0.2">
      <c r="A31" s="149">
        <v>22</v>
      </c>
      <c r="B31" s="149">
        <v>345</v>
      </c>
    </row>
    <row r="32" spans="1:15" x14ac:dyDescent="0.2">
      <c r="A32" s="144">
        <v>23</v>
      </c>
      <c r="B32" s="144">
        <f>B31+16</f>
        <v>361</v>
      </c>
      <c r="C32"/>
    </row>
    <row r="33" spans="1:3" x14ac:dyDescent="0.2">
      <c r="A33" s="144">
        <v>24</v>
      </c>
      <c r="B33" s="144">
        <f t="shared" ref="B33:B41" si="0">B32+16</f>
        <v>377</v>
      </c>
      <c r="C33"/>
    </row>
    <row r="34" spans="1:3" x14ac:dyDescent="0.2">
      <c r="A34" s="144">
        <v>25</v>
      </c>
      <c r="B34" s="144">
        <f t="shared" si="0"/>
        <v>393</v>
      </c>
      <c r="C34"/>
    </row>
    <row r="35" spans="1:3" x14ac:dyDescent="0.2">
      <c r="A35" s="144">
        <v>26</v>
      </c>
      <c r="B35" s="144">
        <f t="shared" si="0"/>
        <v>409</v>
      </c>
      <c r="C35"/>
    </row>
    <row r="36" spans="1:3" x14ac:dyDescent="0.2">
      <c r="A36" s="144">
        <v>27</v>
      </c>
      <c r="B36" s="144">
        <f t="shared" si="0"/>
        <v>425</v>
      </c>
      <c r="C36"/>
    </row>
    <row r="37" spans="1:3" x14ac:dyDescent="0.2">
      <c r="A37" s="144">
        <v>28</v>
      </c>
      <c r="B37" s="144">
        <f t="shared" si="0"/>
        <v>441</v>
      </c>
      <c r="C37"/>
    </row>
    <row r="38" spans="1:3" x14ac:dyDescent="0.2">
      <c r="A38" s="144">
        <v>29</v>
      </c>
      <c r="B38" s="144">
        <f t="shared" si="0"/>
        <v>457</v>
      </c>
      <c r="C38"/>
    </row>
    <row r="39" spans="1:3" x14ac:dyDescent="0.2">
      <c r="A39" s="144">
        <v>30</v>
      </c>
      <c r="B39" s="144">
        <f t="shared" si="0"/>
        <v>473</v>
      </c>
      <c r="C39"/>
    </row>
    <row r="40" spans="1:3" x14ac:dyDescent="0.2">
      <c r="A40" s="144">
        <v>31</v>
      </c>
      <c r="B40" s="144">
        <f t="shared" si="0"/>
        <v>489</v>
      </c>
      <c r="C40"/>
    </row>
    <row r="41" spans="1:3" x14ac:dyDescent="0.2">
      <c r="A41" s="144">
        <v>32</v>
      </c>
      <c r="B41" s="144">
        <f t="shared" si="0"/>
        <v>505</v>
      </c>
      <c r="C41"/>
    </row>
    <row r="42" spans="1:3" x14ac:dyDescent="0.2">
      <c r="C42"/>
    </row>
  </sheetData>
  <sheetProtection selectLockedCells="1" selectUnlockedCells="1"/>
  <mergeCells count="2">
    <mergeCell ref="N3:O3"/>
    <mergeCell ref="A3:B3"/>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40</vt:i4>
      </vt:variant>
    </vt:vector>
  </HeadingPairs>
  <TitlesOfParts>
    <vt:vector size="55" baseType="lpstr">
      <vt:lpstr>Cover page</vt:lpstr>
      <vt:lpstr>Checklist</vt:lpstr>
      <vt:lpstr>2020 Overview</vt:lpstr>
      <vt:lpstr>Committee</vt:lpstr>
      <vt:lpstr>Committee data</vt:lpstr>
      <vt:lpstr>2021 Events</vt:lpstr>
      <vt:lpstr>Event data</vt:lpstr>
      <vt:lpstr>Community support</vt:lpstr>
      <vt:lpstr>Funding data</vt:lpstr>
      <vt:lpstr>Member recognition</vt:lpstr>
      <vt:lpstr>Recognition data</vt:lpstr>
      <vt:lpstr>Future Events</vt:lpstr>
      <vt:lpstr>Future Event data</vt:lpstr>
      <vt:lpstr>Lists</vt:lpstr>
      <vt:lpstr>Question grid</vt:lpstr>
      <vt:lpstr>AudienceType</vt:lpstr>
      <vt:lpstr>Chair</vt:lpstr>
      <vt:lpstr>Covid19</vt:lpstr>
      <vt:lpstr>Covid19_2021</vt:lpstr>
      <vt:lpstr>Dunno</vt:lpstr>
      <vt:lpstr>Event1</vt:lpstr>
      <vt:lpstr>Event10</vt:lpstr>
      <vt:lpstr>Event11</vt:lpstr>
      <vt:lpstr>Event12</vt:lpstr>
      <vt:lpstr>Event13</vt:lpstr>
      <vt:lpstr>Event14</vt:lpstr>
      <vt:lpstr>Event15</vt:lpstr>
      <vt:lpstr>Event16</vt:lpstr>
      <vt:lpstr>Event17</vt:lpstr>
      <vt:lpstr>Event18</vt:lpstr>
      <vt:lpstr>Event19</vt:lpstr>
      <vt:lpstr>Event2</vt:lpstr>
      <vt:lpstr>Event20</vt:lpstr>
      <vt:lpstr>Event21</vt:lpstr>
      <vt:lpstr>Event22</vt:lpstr>
      <vt:lpstr>Event23</vt:lpstr>
      <vt:lpstr>Event24</vt:lpstr>
      <vt:lpstr>Event25</vt:lpstr>
      <vt:lpstr>Event3</vt:lpstr>
      <vt:lpstr>Event4</vt:lpstr>
      <vt:lpstr>Event5</vt:lpstr>
      <vt:lpstr>Event6</vt:lpstr>
      <vt:lpstr>Event7</vt:lpstr>
      <vt:lpstr>Event8</vt:lpstr>
      <vt:lpstr>Event9</vt:lpstr>
      <vt:lpstr>EventType</vt:lpstr>
      <vt:lpstr>GrantType</vt:lpstr>
      <vt:lpstr>NetworkType</vt:lpstr>
      <vt:lpstr>OtherAudience</vt:lpstr>
      <vt:lpstr>Recognition</vt:lpstr>
      <vt:lpstr>Risk_assessment</vt:lpstr>
      <vt:lpstr>RiskAss</vt:lpstr>
      <vt:lpstr>Secretary</vt:lpstr>
      <vt:lpstr>Treasurer</vt:lpstr>
      <vt:lpstr>YesNo</vt:lpstr>
    </vt:vector>
  </TitlesOfParts>
  <Company>Royal Society of Chemistry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Aurora Walshe</dc:creator>
  <cp:lastModifiedBy>Aurora Walshe</cp:lastModifiedBy>
  <dcterms:created xsi:type="dcterms:W3CDTF">2020-08-10T14:36:56Z</dcterms:created>
  <dcterms:modified xsi:type="dcterms:W3CDTF">2021-02-08T11:22:18Z</dcterms:modified>
</cp:coreProperties>
</file>