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V97" i="1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W90"/>
  <c r="U90"/>
  <c r="Q90"/>
  <c r="M90"/>
  <c r="I90"/>
  <c r="E90"/>
  <c r="W89"/>
  <c r="U89"/>
  <c r="Q89"/>
  <c r="M89"/>
  <c r="I89"/>
  <c r="E89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T76"/>
  <c r="P76"/>
  <c r="L76"/>
  <c r="H76"/>
  <c r="D76"/>
  <c r="V75"/>
  <c r="U75"/>
  <c r="T75"/>
  <c r="S75"/>
  <c r="S76" s="1"/>
  <c r="R75"/>
  <c r="Q75"/>
  <c r="P75"/>
  <c r="O75"/>
  <c r="O76" s="1"/>
  <c r="N75"/>
  <c r="M75"/>
  <c r="L75"/>
  <c r="K75"/>
  <c r="K76" s="1"/>
  <c r="J75"/>
  <c r="I75"/>
  <c r="H75"/>
  <c r="G75"/>
  <c r="G76" s="1"/>
  <c r="F75"/>
  <c r="E75"/>
  <c r="D75"/>
  <c r="V74"/>
  <c r="V76" s="1"/>
  <c r="U74"/>
  <c r="U76" s="1"/>
  <c r="T74"/>
  <c r="S74"/>
  <c r="R74"/>
  <c r="R76" s="1"/>
  <c r="Q74"/>
  <c r="Q76" s="1"/>
  <c r="P74"/>
  <c r="O74"/>
  <c r="N74"/>
  <c r="N76" s="1"/>
  <c r="M74"/>
  <c r="M76" s="1"/>
  <c r="L74"/>
  <c r="K74"/>
  <c r="J74"/>
  <c r="J76" s="1"/>
  <c r="I74"/>
  <c r="I76" s="1"/>
  <c r="H74"/>
  <c r="G74"/>
  <c r="F74"/>
  <c r="F76" s="1"/>
  <c r="E74"/>
  <c r="E76" s="1"/>
  <c r="D74"/>
  <c r="S67"/>
  <c r="O67"/>
  <c r="K67"/>
  <c r="G67"/>
  <c r="V66"/>
  <c r="V90" s="1"/>
  <c r="U66"/>
  <c r="U67" s="1"/>
  <c r="U82" s="1"/>
  <c r="T66"/>
  <c r="T67" s="1"/>
  <c r="S66"/>
  <c r="S90" s="1"/>
  <c r="R66"/>
  <c r="R90" s="1"/>
  <c r="Q66"/>
  <c r="Q67" s="1"/>
  <c r="Q82" s="1"/>
  <c r="P66"/>
  <c r="P67" s="1"/>
  <c r="O66"/>
  <c r="O90" s="1"/>
  <c r="N66"/>
  <c r="N90" s="1"/>
  <c r="M66"/>
  <c r="M67" s="1"/>
  <c r="M82" s="1"/>
  <c r="L66"/>
  <c r="L67" s="1"/>
  <c r="K66"/>
  <c r="K90" s="1"/>
  <c r="J66"/>
  <c r="J90" s="1"/>
  <c r="I66"/>
  <c r="I67" s="1"/>
  <c r="I82" s="1"/>
  <c r="H66"/>
  <c r="H67" s="1"/>
  <c r="G66"/>
  <c r="G90" s="1"/>
  <c r="F66"/>
  <c r="F90" s="1"/>
  <c r="E66"/>
  <c r="E67" s="1"/>
  <c r="E82" s="1"/>
  <c r="D66"/>
  <c r="D67" s="1"/>
  <c r="U65"/>
  <c r="Q65"/>
  <c r="Q68" s="1"/>
  <c r="Q69" s="1"/>
  <c r="Q78" s="1"/>
  <c r="M65"/>
  <c r="M68" s="1"/>
  <c r="M69" s="1"/>
  <c r="M78" s="1"/>
  <c r="I65"/>
  <c r="E65"/>
  <c r="V64"/>
  <c r="V89" s="1"/>
  <c r="U64"/>
  <c r="T64"/>
  <c r="T89" s="1"/>
  <c r="S64"/>
  <c r="S89" s="1"/>
  <c r="R64"/>
  <c r="R89" s="1"/>
  <c r="Q64"/>
  <c r="P64"/>
  <c r="P89" s="1"/>
  <c r="O64"/>
  <c r="O89" s="1"/>
  <c r="N64"/>
  <c r="N89" s="1"/>
  <c r="M64"/>
  <c r="L64"/>
  <c r="L89" s="1"/>
  <c r="K64"/>
  <c r="K89" s="1"/>
  <c r="J64"/>
  <c r="J89" s="1"/>
  <c r="I64"/>
  <c r="H64"/>
  <c r="H89" s="1"/>
  <c r="G64"/>
  <c r="G89" s="1"/>
  <c r="F64"/>
  <c r="F89" s="1"/>
  <c r="E64"/>
  <c r="D64"/>
  <c r="D89" s="1"/>
  <c r="I70" l="1"/>
  <c r="M70"/>
  <c r="Q70"/>
  <c r="I68"/>
  <c r="I69" s="1"/>
  <c r="I78" s="1"/>
  <c r="L82"/>
  <c r="P82"/>
  <c r="E68"/>
  <c r="E69" s="1"/>
  <c r="E78" s="1"/>
  <c r="E70" s="1"/>
  <c r="U68"/>
  <c r="U69" s="1"/>
  <c r="U78" s="1"/>
  <c r="U70" s="1"/>
  <c r="E73"/>
  <c r="E72" s="1"/>
  <c r="E71" s="1"/>
  <c r="Q73"/>
  <c r="Q72" s="1"/>
  <c r="Q71" s="1"/>
  <c r="U73"/>
  <c r="U72" s="1"/>
  <c r="U71" s="1"/>
  <c r="D65"/>
  <c r="H65"/>
  <c r="L65"/>
  <c r="P65"/>
  <c r="T65"/>
  <c r="F67"/>
  <c r="F82" s="1"/>
  <c r="R67"/>
  <c r="D90"/>
  <c r="H90"/>
  <c r="L90"/>
  <c r="P90"/>
  <c r="T90"/>
  <c r="M73"/>
  <c r="M72" s="1"/>
  <c r="M71" s="1"/>
  <c r="J67"/>
  <c r="V67"/>
  <c r="V82" s="1"/>
  <c r="G65"/>
  <c r="K65"/>
  <c r="O65"/>
  <c r="S65"/>
  <c r="E81"/>
  <c r="I81"/>
  <c r="M81"/>
  <c r="Q81"/>
  <c r="U81"/>
  <c r="I73"/>
  <c r="I72" s="1"/>
  <c r="I71" s="1"/>
  <c r="N67"/>
  <c r="F65"/>
  <c r="J65"/>
  <c r="N65"/>
  <c r="R65"/>
  <c r="V65"/>
  <c r="K73" l="1"/>
  <c r="K72" s="1"/>
  <c r="K71" s="1"/>
  <c r="K81"/>
  <c r="K68"/>
  <c r="K69" s="1"/>
  <c r="K78" s="1"/>
  <c r="K70" s="1"/>
  <c r="T81"/>
  <c r="T73"/>
  <c r="T72" s="1"/>
  <c r="T71" s="1"/>
  <c r="T68"/>
  <c r="T69" s="1"/>
  <c r="T78" s="1"/>
  <c r="T70" s="1"/>
  <c r="D81"/>
  <c r="D73"/>
  <c r="D72" s="1"/>
  <c r="D71" s="1"/>
  <c r="D68"/>
  <c r="D69" s="1"/>
  <c r="D78" s="1"/>
  <c r="D70" s="1"/>
  <c r="N73"/>
  <c r="N72" s="1"/>
  <c r="N71" s="1"/>
  <c r="N68"/>
  <c r="N69" s="1"/>
  <c r="N78" s="1"/>
  <c r="N70" s="1"/>
  <c r="N81"/>
  <c r="O68"/>
  <c r="O69" s="1"/>
  <c r="O78" s="1"/>
  <c r="O70" s="1"/>
  <c r="O73"/>
  <c r="O72" s="1"/>
  <c r="O71" s="1"/>
  <c r="O81"/>
  <c r="H81"/>
  <c r="H68"/>
  <c r="H69" s="1"/>
  <c r="H78" s="1"/>
  <c r="H70" s="1"/>
  <c r="H73"/>
  <c r="H72" s="1"/>
  <c r="H71" s="1"/>
  <c r="J82"/>
  <c r="S73"/>
  <c r="S72" s="1"/>
  <c r="S71" s="1"/>
  <c r="S68"/>
  <c r="S69" s="1"/>
  <c r="S78" s="1"/>
  <c r="S70" s="1"/>
  <c r="S81"/>
  <c r="L81"/>
  <c r="L73"/>
  <c r="L72" s="1"/>
  <c r="L71" s="1"/>
  <c r="L68"/>
  <c r="L69" s="1"/>
  <c r="L78" s="1"/>
  <c r="L70" s="1"/>
  <c r="N82"/>
  <c r="R82"/>
  <c r="T82"/>
  <c r="D82"/>
  <c r="S82"/>
  <c r="J73"/>
  <c r="J72" s="1"/>
  <c r="J71" s="1"/>
  <c r="J68"/>
  <c r="J69" s="1"/>
  <c r="J78" s="1"/>
  <c r="J70" s="1"/>
  <c r="J81"/>
  <c r="R73"/>
  <c r="R72" s="1"/>
  <c r="R71" s="1"/>
  <c r="R68"/>
  <c r="R69" s="1"/>
  <c r="R78" s="1"/>
  <c r="R70" s="1"/>
  <c r="R81"/>
  <c r="V73"/>
  <c r="V72" s="1"/>
  <c r="V71" s="1"/>
  <c r="V68"/>
  <c r="V69" s="1"/>
  <c r="V78" s="1"/>
  <c r="V70" s="1"/>
  <c r="V81"/>
  <c r="F73"/>
  <c r="F72" s="1"/>
  <c r="F71" s="1"/>
  <c r="F68"/>
  <c r="F69" s="1"/>
  <c r="F78" s="1"/>
  <c r="F70" s="1"/>
  <c r="F81"/>
  <c r="G68"/>
  <c r="G69" s="1"/>
  <c r="G78" s="1"/>
  <c r="G70" s="1"/>
  <c r="G81"/>
  <c r="G73"/>
  <c r="G72" s="1"/>
  <c r="G71" s="1"/>
  <c r="P81"/>
  <c r="P73"/>
  <c r="P72" s="1"/>
  <c r="P71" s="1"/>
  <c r="P68"/>
  <c r="P69" s="1"/>
  <c r="P78" s="1"/>
  <c r="P70" s="1"/>
  <c r="G82"/>
  <c r="K82"/>
  <c r="H82"/>
  <c r="O82"/>
</calcChain>
</file>

<file path=xl/sharedStrings.xml><?xml version="1.0" encoding="utf-8"?>
<sst xmlns="http://schemas.openxmlformats.org/spreadsheetml/2006/main" count="184" uniqueCount="105">
  <si>
    <t>Fe</t>
  </si>
  <si>
    <t>Mg</t>
  </si>
  <si>
    <t>Cu</t>
  </si>
  <si>
    <t>Zn</t>
  </si>
  <si>
    <t>Na</t>
  </si>
  <si>
    <t>K</t>
  </si>
  <si>
    <t>Ca</t>
  </si>
  <si>
    <t>P</t>
  </si>
  <si>
    <t>Cr</t>
  </si>
  <si>
    <t>As</t>
  </si>
  <si>
    <t>Mn</t>
  </si>
  <si>
    <t>Tl</t>
  </si>
  <si>
    <t>Co</t>
  </si>
  <si>
    <t>Se</t>
  </si>
  <si>
    <t>Rb</t>
  </si>
  <si>
    <t>Ni</t>
  </si>
  <si>
    <t>Ba</t>
  </si>
  <si>
    <t>V</t>
  </si>
  <si>
    <t>Eu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</si>
  <si>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</si>
  <si>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</si>
  <si>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</si>
  <si>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</si>
  <si>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</si>
  <si>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</si>
  <si>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</si>
  <si>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</si>
  <si>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</si>
  <si>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</si>
  <si>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</si>
  <si>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</si>
  <si>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I1</t>
  </si>
  <si>
    <t>I2</t>
  </si>
  <si>
    <t>I3</t>
  </si>
  <si>
    <t>I4</t>
  </si>
  <si>
    <t>I5</t>
  </si>
  <si>
    <t>I6</t>
  </si>
  <si>
    <t>P1</t>
  </si>
  <si>
    <t>P2</t>
  </si>
  <si>
    <t>P3</t>
  </si>
  <si>
    <t>P4</t>
  </si>
  <si>
    <t>P5</t>
  </si>
  <si>
    <t>P6</t>
  </si>
  <si>
    <t>T1#</t>
  </si>
  <si>
    <t>T2#</t>
  </si>
  <si>
    <t>T3#</t>
  </si>
  <si>
    <t>T4#</t>
  </si>
  <si>
    <t>T5#</t>
  </si>
  <si>
    <t>T6#</t>
  </si>
  <si>
    <t>T7#</t>
  </si>
  <si>
    <t>T8#</t>
  </si>
  <si>
    <t>T9#</t>
  </si>
  <si>
    <t>T10#</t>
  </si>
  <si>
    <t>T11#</t>
  </si>
  <si>
    <t>T12#</t>
  </si>
  <si>
    <t>T13#</t>
  </si>
  <si>
    <t>T14#</t>
  </si>
  <si>
    <t>T15#</t>
  </si>
  <si>
    <t>T16#</t>
  </si>
  <si>
    <t>C1#</t>
  </si>
  <si>
    <t>C2#</t>
  </si>
  <si>
    <t>C3#</t>
  </si>
  <si>
    <t>C4#</t>
  </si>
  <si>
    <t>C5#</t>
  </si>
  <si>
    <t>C6#</t>
  </si>
  <si>
    <t>1A#</t>
  </si>
  <si>
    <t>1B#</t>
  </si>
  <si>
    <t>1C#</t>
  </si>
  <si>
    <t>2A#</t>
  </si>
  <si>
    <t>2B#</t>
  </si>
  <si>
    <t>2C#</t>
  </si>
  <si>
    <t>3A</t>
  </si>
  <si>
    <t>3B#</t>
  </si>
  <si>
    <t>3C#</t>
  </si>
  <si>
    <t>4A#</t>
  </si>
  <si>
    <t>4B#</t>
  </si>
  <si>
    <t>4C#</t>
  </si>
  <si>
    <t>5A#</t>
  </si>
  <si>
    <t>5B#</t>
  </si>
  <si>
    <t>5C#</t>
  </si>
  <si>
    <t>s1</t>
  </si>
  <si>
    <t>(S1)^2</t>
  </si>
  <si>
    <t>s2</t>
  </si>
  <si>
    <t>(S2)^2</t>
  </si>
  <si>
    <t>s^2</t>
  </si>
  <si>
    <t xml:space="preserve">n1 </t>
  </si>
  <si>
    <t>s</t>
  </si>
  <si>
    <t xml:space="preserve">n2 </t>
  </si>
  <si>
    <t>t</t>
  </si>
  <si>
    <t>T</t>
  </si>
  <si>
    <t>(s1^2/n1+s2^2/n2)^1/2</t>
  </si>
  <si>
    <t>(s1^2/n1+s2^2/n2)</t>
  </si>
  <si>
    <t>x1</t>
  </si>
  <si>
    <t>x2</t>
  </si>
  <si>
    <t>x1-x2</t>
  </si>
  <si>
    <t>(1/n1 +1/n2)^1/2</t>
  </si>
  <si>
    <t>s(1/n1 +1/n2)^1/2</t>
  </si>
  <si>
    <t>F</t>
  </si>
  <si>
    <t>x</t>
  </si>
  <si>
    <r>
      <t xml:space="preserve">Concentrations in </t>
    </r>
    <r>
      <rPr>
        <b/>
        <sz val="12"/>
        <color rgb="FF000000"/>
        <rFont val="Times New Roman"/>
        <family val="1"/>
      </rPr>
      <t>n</t>
    </r>
    <r>
      <rPr>
        <sz val="12"/>
        <color rgb="FF000000"/>
        <rFont val="Times New Roman"/>
        <family val="1"/>
      </rPr>
      <t>g/g, excepted by Na, K, Ca and P</t>
    </r>
  </si>
  <si>
    <t xml:space="preserve">Average </t>
  </si>
  <si>
    <t xml:space="preserve">Median </t>
  </si>
  <si>
    <t xml:space="preserve">SD  </t>
  </si>
  <si>
    <t>Median</t>
  </si>
  <si>
    <t>SD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</si>
</sst>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1" applyFont="1" applyFill="1" applyBorder="1" applyAlignment="1" applyProtection="1">
      <alignment vertical="center"/>
    </xf>
    <xf numFmtId="1" fontId="2" fillId="0" borderId="0" xfId="2" applyNumberFormat="1" applyFont="1" applyFill="1" applyBorder="1" applyAlignment="1" applyProtection="1">
      <alignment vertical="center"/>
    </xf>
    <xf numFmtId="2" fontId="2" fillId="0" borderId="0" xfId="2" applyNumberFormat="1" applyFont="1" applyFill="1" applyBorder="1" applyAlignment="1" applyProtection="1">
      <alignment vertical="center"/>
    </xf>
    <xf numFmtId="0" fontId="2" fillId="0" borderId="0" xfId="2" applyFont="1" applyFill="1" applyBorder="1" applyAlignment="1" applyProtection="1">
      <alignment vertical="center"/>
    </xf>
    <xf numFmtId="1" fontId="0" fillId="0" borderId="0" xfId="0" applyNumberFormat="1"/>
    <xf numFmtId="2" fontId="0" fillId="0" borderId="0" xfId="0" applyNumberFormat="1"/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2" borderId="0" xfId="0" applyFill="1"/>
    <xf numFmtId="164" fontId="3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166" fontId="3" fillId="0" borderId="0" xfId="0" applyNumberFormat="1" applyFont="1" applyAlignment="1">
      <alignment horizontal="center"/>
    </xf>
    <xf numFmtId="2" fontId="2" fillId="0" borderId="0" xfId="1" applyNumberFormat="1" applyFont="1" applyFill="1" applyBorder="1" applyAlignment="1" applyProtection="1">
      <alignment vertical="center"/>
    </xf>
    <xf numFmtId="164" fontId="3" fillId="3" borderId="0" xfId="0" applyNumberFormat="1" applyFont="1" applyFill="1" applyAlignment="1">
      <alignment horizontal="center" vertical="center"/>
    </xf>
    <xf numFmtId="0" fontId="0" fillId="0" borderId="1" xfId="0" applyFill="1" applyBorder="1" applyAlignment="1"/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0" fillId="0" borderId="0" xfId="0" applyNumberFormat="1"/>
  </cellXfs>
  <cellStyles count="3">
    <cellStyle name="Normal" xfId="0" builtinId="0"/>
    <cellStyle name="Normal_Plan1" xfId="2"/>
    <cellStyle name="Normal_Plan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63</xdr:row>
      <xdr:rowOff>152400</xdr:rowOff>
    </xdr:from>
    <xdr:to>
      <xdr:col>1</xdr:col>
      <xdr:colOff>609600</xdr:colOff>
      <xdr:row>67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2153900"/>
          <a:ext cx="1304925" cy="8001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142875</xdr:colOff>
      <xdr:row>58</xdr:row>
      <xdr:rowOff>9525</xdr:rowOff>
    </xdr:from>
    <xdr:to>
      <xdr:col>1</xdr:col>
      <xdr:colOff>609600</xdr:colOff>
      <xdr:row>63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11058525"/>
          <a:ext cx="838200" cy="9810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1933575</xdr:colOff>
      <xdr:row>81</xdr:row>
      <xdr:rowOff>123825</xdr:rowOff>
    </xdr:from>
    <xdr:to>
      <xdr:col>1</xdr:col>
      <xdr:colOff>533400</xdr:colOff>
      <xdr:row>85</xdr:row>
      <xdr:rowOff>57150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5725775"/>
          <a:ext cx="533400" cy="7429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71</xdr:row>
      <xdr:rowOff>38100</xdr:rowOff>
    </xdr:from>
    <xdr:to>
      <xdr:col>1</xdr:col>
      <xdr:colOff>609600</xdr:colOff>
      <xdr:row>76</xdr:row>
      <xdr:rowOff>38100</xdr:rowOff>
    </xdr:to>
    <xdr:pic>
      <xdr:nvPicPr>
        <xdr:cNvPr id="5" name="Picture 1" descr="http://projectile.sv.cmu.edu/research/public/talks/ttest/t-test8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8600" y="13639800"/>
          <a:ext cx="1352550" cy="1000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7"/>
  <sheetViews>
    <sheetView tabSelected="1" workbookViewId="0">
      <selection sqref="A1:XFD1048576"/>
    </sheetView>
  </sheetViews>
  <sheetFormatPr defaultRowHeight="15"/>
  <cols>
    <col min="2" max="2" width="19.5703125" customWidth="1"/>
    <col min="3" max="3" width="11.7109375" customWidth="1"/>
    <col min="4" max="4" width="15.7109375" bestFit="1" customWidth="1"/>
    <col min="5" max="5" width="13.140625" bestFit="1" customWidth="1"/>
    <col min="6" max="6" width="9.42578125" bestFit="1" customWidth="1"/>
    <col min="7" max="7" width="11.85546875" customWidth="1"/>
    <col min="8" max="12" width="9.28515625" bestFit="1" customWidth="1"/>
    <col min="18" max="18" width="10" customWidth="1"/>
  </cols>
  <sheetData>
    <row r="1" spans="3:22"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</row>
    <row r="2" spans="3:22">
      <c r="C2" s="1" t="s">
        <v>19</v>
      </c>
      <c r="D2" s="2">
        <v>84647.842999999993</v>
      </c>
      <c r="E2" s="2">
        <v>484942.58100000001</v>
      </c>
      <c r="F2" s="2">
        <v>3795.8815000000004</v>
      </c>
      <c r="G2" s="2">
        <v>81637.776500000007</v>
      </c>
      <c r="H2" s="2">
        <v>5041.18</v>
      </c>
      <c r="I2" s="2">
        <v>4898.8685000000005</v>
      </c>
      <c r="J2" s="2">
        <v>1377.3434999999999</v>
      </c>
      <c r="K2" s="2">
        <v>5370.9775</v>
      </c>
      <c r="L2" s="2">
        <v>1801.9515000000001</v>
      </c>
      <c r="M2" s="3">
        <v>10.843499999999999</v>
      </c>
      <c r="N2" s="2">
        <v>1007.533</v>
      </c>
      <c r="O2" s="3">
        <v>1.81</v>
      </c>
      <c r="P2" s="3">
        <v>5.7614999999999998</v>
      </c>
      <c r="Q2" s="2">
        <v>640.37300000000005</v>
      </c>
      <c r="R2" s="2">
        <v>10602.237499999999</v>
      </c>
      <c r="S2" s="3">
        <v>26.303999999999998</v>
      </c>
      <c r="T2" s="2">
        <v>3493.6979999999999</v>
      </c>
      <c r="U2" s="4">
        <v>49.1235</v>
      </c>
      <c r="V2" s="3">
        <v>1.1665000000000001</v>
      </c>
    </row>
    <row r="3" spans="3:22">
      <c r="C3" s="1" t="s">
        <v>20</v>
      </c>
      <c r="D3" s="2">
        <v>80779.014999999999</v>
      </c>
      <c r="E3" s="2">
        <v>425236.77</v>
      </c>
      <c r="F3" s="2">
        <v>3987.2305000000001</v>
      </c>
      <c r="G3" s="2">
        <v>80569.454499999993</v>
      </c>
      <c r="H3" s="2">
        <v>4518.2199999999993</v>
      </c>
      <c r="I3" s="2">
        <v>5022.1064999999999</v>
      </c>
      <c r="J3" s="2">
        <v>1502.5704999999998</v>
      </c>
      <c r="K3" s="2">
        <v>5541.4655000000002</v>
      </c>
      <c r="L3" s="2">
        <v>1899.7474999999999</v>
      </c>
      <c r="M3" s="3">
        <v>11.028500000000001</v>
      </c>
      <c r="N3" s="2">
        <v>907.53649999999993</v>
      </c>
      <c r="O3" s="3">
        <v>1.464</v>
      </c>
      <c r="P3" s="3">
        <v>5.7714999999999996</v>
      </c>
      <c r="Q3" s="2">
        <v>561.53750000000002</v>
      </c>
      <c r="R3" s="2">
        <v>9752.0220000000008</v>
      </c>
      <c r="S3" s="3">
        <v>37.646500000000003</v>
      </c>
      <c r="T3" s="2">
        <v>3140.6625000000004</v>
      </c>
      <c r="U3" s="4">
        <v>67.337999999999994</v>
      </c>
      <c r="V3" s="3">
        <v>0.98949999999999994</v>
      </c>
    </row>
    <row r="4" spans="3:22">
      <c r="C4" s="1" t="s">
        <v>21</v>
      </c>
      <c r="D4" s="2">
        <v>89710.752000000008</v>
      </c>
      <c r="E4" s="2">
        <v>444671.91899999999</v>
      </c>
      <c r="F4" s="2">
        <v>3963.1845000000003</v>
      </c>
      <c r="G4" s="2">
        <v>84301.536500000002</v>
      </c>
      <c r="H4" s="2">
        <v>4497.0779999999995</v>
      </c>
      <c r="I4" s="2">
        <v>5137.7070000000003</v>
      </c>
      <c r="J4" s="2">
        <v>1557.9749999999999</v>
      </c>
      <c r="K4" s="2">
        <v>5486.9335000000001</v>
      </c>
      <c r="L4" s="2">
        <v>2080.8085000000001</v>
      </c>
      <c r="M4" s="3">
        <v>11.9945</v>
      </c>
      <c r="N4" s="2">
        <v>1285.25</v>
      </c>
      <c r="O4" s="3">
        <v>1.4255</v>
      </c>
      <c r="P4" s="3">
        <v>5.5860000000000003</v>
      </c>
      <c r="Q4" s="2">
        <v>708.93949999999995</v>
      </c>
      <c r="R4" s="2">
        <v>9607.6324999999997</v>
      </c>
      <c r="S4" s="3">
        <v>25.35</v>
      </c>
      <c r="T4" s="2">
        <v>3346.09</v>
      </c>
      <c r="U4" s="4">
        <v>72.846500000000006</v>
      </c>
      <c r="V4" s="3">
        <v>1.2090000000000001</v>
      </c>
    </row>
    <row r="5" spans="3:22">
      <c r="C5" s="1" t="s">
        <v>22</v>
      </c>
      <c r="D5" s="2">
        <v>66855.6535</v>
      </c>
      <c r="E5" s="2">
        <v>588606.55200000003</v>
      </c>
      <c r="F5" s="2">
        <v>3040.0209999999997</v>
      </c>
      <c r="G5" s="2">
        <v>53412.8295</v>
      </c>
      <c r="H5" s="2">
        <v>5201.3834999999999</v>
      </c>
      <c r="I5" s="2">
        <v>5276.3445000000002</v>
      </c>
      <c r="J5" s="2">
        <v>895.18049999999994</v>
      </c>
      <c r="K5" s="2">
        <v>4191.2849999999999</v>
      </c>
      <c r="L5" s="2">
        <v>2060.4520000000002</v>
      </c>
      <c r="M5" s="3">
        <v>17.426499999999997</v>
      </c>
      <c r="N5" s="2">
        <v>695.43899999999996</v>
      </c>
      <c r="O5" s="3">
        <v>1.3</v>
      </c>
      <c r="P5" s="3">
        <v>3.819</v>
      </c>
      <c r="Q5" s="2">
        <v>612.26299999999992</v>
      </c>
      <c r="R5" s="2">
        <v>9766.7425000000003</v>
      </c>
      <c r="S5" s="3">
        <v>17.491</v>
      </c>
      <c r="T5" s="2">
        <v>2390.2494999999999</v>
      </c>
      <c r="U5" s="4">
        <v>85.711500000000001</v>
      </c>
      <c r="V5" s="3">
        <v>0.879</v>
      </c>
    </row>
    <row r="6" spans="3:22">
      <c r="C6" s="1" t="s">
        <v>23</v>
      </c>
      <c r="D6" s="2">
        <v>77597.255000000005</v>
      </c>
      <c r="E6" s="2">
        <v>444924.80599999998</v>
      </c>
      <c r="F6" s="2">
        <v>4015.3679999999999</v>
      </c>
      <c r="G6" s="2">
        <v>82389.927499999991</v>
      </c>
      <c r="H6" s="2">
        <v>4383.8279999999995</v>
      </c>
      <c r="I6" s="2">
        <v>4359.7214999999997</v>
      </c>
      <c r="J6" s="2">
        <v>1220.0474999999999</v>
      </c>
      <c r="K6" s="2">
        <v>5341.4414999999999</v>
      </c>
      <c r="L6" s="2">
        <v>2209.3564999999999</v>
      </c>
      <c r="M6" s="3">
        <v>13.367999999999999</v>
      </c>
      <c r="N6" s="2">
        <v>1073.7825</v>
      </c>
      <c r="O6" s="3">
        <v>1.5589999999999999</v>
      </c>
      <c r="P6" s="3">
        <v>4.2424999999999997</v>
      </c>
      <c r="Q6" s="2">
        <v>591.79300000000001</v>
      </c>
      <c r="R6" s="2">
        <v>8097.2825000000003</v>
      </c>
      <c r="S6" s="3">
        <v>20.2925</v>
      </c>
      <c r="T6" s="2">
        <v>4200.7190000000001</v>
      </c>
      <c r="U6" s="4">
        <v>84.508999999999986</v>
      </c>
      <c r="V6" s="3">
        <v>1.296</v>
      </c>
    </row>
    <row r="7" spans="3:22">
      <c r="C7" s="1" t="s">
        <v>24</v>
      </c>
      <c r="D7" s="2">
        <v>72180.017499999987</v>
      </c>
      <c r="E7" s="2">
        <v>515465.93099999998</v>
      </c>
      <c r="F7" s="2">
        <v>3205.8294999999998</v>
      </c>
      <c r="G7" s="2">
        <v>62008.512000000002</v>
      </c>
      <c r="H7" s="2">
        <v>5429.5149999999994</v>
      </c>
      <c r="I7" s="2">
        <v>5460.6409999999996</v>
      </c>
      <c r="J7" s="2">
        <v>1031.2349999999999</v>
      </c>
      <c r="K7" s="2">
        <v>4686.5330000000004</v>
      </c>
      <c r="L7" s="2">
        <v>2090.2730000000001</v>
      </c>
      <c r="M7" s="3">
        <v>12.4695</v>
      </c>
      <c r="N7" s="2">
        <v>1171.4065000000001</v>
      </c>
      <c r="O7" s="3">
        <v>1.423</v>
      </c>
      <c r="P7" s="3">
        <v>4.2850000000000001</v>
      </c>
      <c r="Q7" s="2">
        <v>545.96299999999997</v>
      </c>
      <c r="R7" s="2">
        <v>11597.441500000001</v>
      </c>
      <c r="S7" s="3">
        <v>20.186499999999999</v>
      </c>
      <c r="T7" s="2">
        <v>4156.9179999999997</v>
      </c>
      <c r="U7" s="4">
        <v>86.057999999999993</v>
      </c>
      <c r="V7" s="3">
        <v>1.4115</v>
      </c>
    </row>
    <row r="8" spans="3:22">
      <c r="C8" s="1" t="s">
        <v>25</v>
      </c>
      <c r="D8" s="2">
        <v>86122.18</v>
      </c>
      <c r="E8" s="2">
        <v>409892.81300000002</v>
      </c>
      <c r="F8" s="2">
        <v>3862.4704999999999</v>
      </c>
      <c r="G8" s="2">
        <v>74785.706999999995</v>
      </c>
      <c r="H8" s="2">
        <v>4859.5040000000008</v>
      </c>
      <c r="I8" s="2">
        <v>4882.67</v>
      </c>
      <c r="J8" s="2">
        <v>1218.54</v>
      </c>
      <c r="K8" s="2">
        <v>5372.3520000000008</v>
      </c>
      <c r="L8" s="2">
        <v>2615.5765000000001</v>
      </c>
      <c r="M8" s="3">
        <v>19.884499999999999</v>
      </c>
      <c r="N8" s="2">
        <v>989.07999999999993</v>
      </c>
      <c r="O8" s="3">
        <v>3.1814999999999998</v>
      </c>
      <c r="P8" s="3">
        <v>6.4529999999999994</v>
      </c>
      <c r="Q8" s="2">
        <v>625.57449999999994</v>
      </c>
      <c r="R8" s="2">
        <v>5003.5969999999998</v>
      </c>
      <c r="S8" s="3">
        <v>25.341000000000001</v>
      </c>
      <c r="T8" s="2">
        <v>3039.1785</v>
      </c>
      <c r="U8" s="4">
        <v>87.216999999999999</v>
      </c>
      <c r="V8" s="3">
        <v>0.74450000000000005</v>
      </c>
    </row>
    <row r="9" spans="3:22">
      <c r="C9" s="1" t="s">
        <v>26</v>
      </c>
      <c r="D9" s="2">
        <v>85574.28</v>
      </c>
      <c r="E9" s="2">
        <v>497630.234</v>
      </c>
      <c r="F9" s="2">
        <v>3698.0765000000001</v>
      </c>
      <c r="G9" s="2">
        <v>66045.956000000006</v>
      </c>
      <c r="H9" s="2">
        <v>5483.8775000000005</v>
      </c>
      <c r="I9" s="2">
        <v>4971.4399999999996</v>
      </c>
      <c r="J9" s="2">
        <v>1061.4875000000002</v>
      </c>
      <c r="K9" s="2">
        <v>4909.5959999999995</v>
      </c>
      <c r="L9" s="2">
        <v>2431.8000000000002</v>
      </c>
      <c r="M9" s="3">
        <v>17.758000000000003</v>
      </c>
      <c r="N9" s="2">
        <v>959.75800000000004</v>
      </c>
      <c r="O9" s="3">
        <v>3.3645</v>
      </c>
      <c r="P9" s="3">
        <v>5.3559999999999999</v>
      </c>
      <c r="Q9" s="2">
        <v>628.08050000000003</v>
      </c>
      <c r="R9" s="2">
        <v>5663.6275000000005</v>
      </c>
      <c r="S9" s="3">
        <v>17.268999999999998</v>
      </c>
      <c r="T9" s="2">
        <v>2309.6350000000002</v>
      </c>
      <c r="U9" s="4">
        <v>95.875500000000002</v>
      </c>
      <c r="V9" s="3">
        <v>0.86749999999999994</v>
      </c>
    </row>
    <row r="10" spans="3:22">
      <c r="C10" s="1" t="s">
        <v>27</v>
      </c>
      <c r="D10" s="2">
        <v>83147.316499999986</v>
      </c>
      <c r="E10" s="2">
        <v>486757.93400000001</v>
      </c>
      <c r="F10" s="2">
        <v>3522.172</v>
      </c>
      <c r="G10" s="2">
        <v>53987.854999999996</v>
      </c>
      <c r="H10" s="2">
        <v>5162.076</v>
      </c>
      <c r="I10" s="2">
        <v>5062.3310000000001</v>
      </c>
      <c r="J10" s="2">
        <v>957.11950000000002</v>
      </c>
      <c r="K10" s="2">
        <v>4633.3919999999998</v>
      </c>
      <c r="L10" s="2">
        <v>2382.2629999999999</v>
      </c>
      <c r="M10" s="3">
        <v>15.149000000000001</v>
      </c>
      <c r="N10" s="2">
        <v>928.48050000000001</v>
      </c>
      <c r="O10" s="3">
        <v>3.3170000000000002</v>
      </c>
      <c r="P10" s="3">
        <v>5.3220000000000001</v>
      </c>
      <c r="Q10" s="2">
        <v>692.70050000000003</v>
      </c>
      <c r="R10" s="2">
        <v>5459.73</v>
      </c>
      <c r="S10" s="3">
        <v>25.872</v>
      </c>
      <c r="T10" s="2">
        <v>2357.0954999999999</v>
      </c>
      <c r="U10" s="4">
        <v>98.116</v>
      </c>
      <c r="V10" s="3">
        <v>0.78549999999999998</v>
      </c>
    </row>
    <row r="11" spans="3:22">
      <c r="C11" s="1" t="s">
        <v>28</v>
      </c>
      <c r="D11" s="2">
        <v>101577.1335</v>
      </c>
      <c r="E11" s="2">
        <v>438360.03600000002</v>
      </c>
      <c r="F11" s="2">
        <v>3871.8980000000001</v>
      </c>
      <c r="G11" s="2">
        <v>69550.112999999998</v>
      </c>
      <c r="H11" s="2">
        <v>4740.0834999999997</v>
      </c>
      <c r="I11" s="2">
        <v>4821.8464999999997</v>
      </c>
      <c r="J11" s="2">
        <v>1237.0615</v>
      </c>
      <c r="K11" s="2">
        <v>5470.1460000000006</v>
      </c>
      <c r="L11" s="2">
        <v>2502.4715000000001</v>
      </c>
      <c r="M11" s="3">
        <v>12.7295</v>
      </c>
      <c r="N11" s="2">
        <v>1109.6375</v>
      </c>
      <c r="O11" s="3">
        <v>3.1349999999999998</v>
      </c>
      <c r="P11" s="3">
        <v>4.7755000000000001</v>
      </c>
      <c r="Q11" s="2">
        <v>572.00749999999994</v>
      </c>
      <c r="R11" s="2">
        <v>5009.3804999999993</v>
      </c>
      <c r="S11" s="3">
        <v>22.023499999999999</v>
      </c>
      <c r="T11" s="2">
        <v>3162.5965000000001</v>
      </c>
      <c r="U11" s="4">
        <v>96.257000000000005</v>
      </c>
      <c r="V11" s="3">
        <v>0.997</v>
      </c>
    </row>
    <row r="12" spans="3:22">
      <c r="C12" s="1" t="s">
        <v>29</v>
      </c>
      <c r="D12" s="2">
        <v>94685.141499999998</v>
      </c>
      <c r="E12" s="2">
        <v>475566.98100000003</v>
      </c>
      <c r="F12" s="2">
        <v>3990.3645000000001</v>
      </c>
      <c r="G12" s="2">
        <v>73385.420000000013</v>
      </c>
      <c r="H12" s="2">
        <v>4926.3215</v>
      </c>
      <c r="I12" s="2">
        <v>4968.4714999999997</v>
      </c>
      <c r="J12" s="2">
        <v>1133.2379999999998</v>
      </c>
      <c r="K12" s="2">
        <v>5157.4364999999998</v>
      </c>
      <c r="L12" s="2">
        <v>2280.4004999999997</v>
      </c>
      <c r="M12" s="3">
        <v>14.11</v>
      </c>
      <c r="N12" s="2">
        <v>1154.9295</v>
      </c>
      <c r="O12" s="3">
        <v>3.3609999999999998</v>
      </c>
      <c r="P12" s="3">
        <v>6.0095000000000001</v>
      </c>
      <c r="Q12" s="2">
        <v>627.6735000000001</v>
      </c>
      <c r="R12" s="2">
        <v>5435.1040000000003</v>
      </c>
      <c r="S12" s="3">
        <v>17.431000000000001</v>
      </c>
      <c r="T12" s="2">
        <v>3753.4930000000004</v>
      </c>
      <c r="U12" s="4">
        <v>100.5715</v>
      </c>
      <c r="V12" s="3">
        <v>1.165</v>
      </c>
    </row>
    <row r="13" spans="3:22">
      <c r="C13" s="1" t="s">
        <v>30</v>
      </c>
      <c r="D13" s="2">
        <v>96032.09599999999</v>
      </c>
      <c r="E13" s="2">
        <v>565011.80949999997</v>
      </c>
      <c r="F13" s="2">
        <v>3924.2404999999999</v>
      </c>
      <c r="G13" s="2">
        <v>61906.168999999994</v>
      </c>
      <c r="H13" s="2">
        <v>5196.6144999999997</v>
      </c>
      <c r="I13" s="2">
        <v>5152.1234999999997</v>
      </c>
      <c r="J13" s="2">
        <v>1242.605</v>
      </c>
      <c r="K13" s="2">
        <v>4760.9449999999997</v>
      </c>
      <c r="L13" s="2">
        <v>2751.623</v>
      </c>
      <c r="M13" s="3">
        <v>17.077500000000001</v>
      </c>
      <c r="N13" s="2">
        <v>1331.5974999999999</v>
      </c>
      <c r="O13" s="3">
        <v>4.2835000000000001</v>
      </c>
      <c r="P13" s="3">
        <v>5.8439999999999994</v>
      </c>
      <c r="Q13" s="2">
        <v>599.84</v>
      </c>
      <c r="R13" s="2">
        <v>5907.1324999999997</v>
      </c>
      <c r="S13" s="3">
        <v>18.374499999999998</v>
      </c>
      <c r="T13" s="2">
        <v>4087.9930000000004</v>
      </c>
      <c r="U13" s="4">
        <v>103.1885</v>
      </c>
      <c r="V13" s="3">
        <v>1.4115</v>
      </c>
    </row>
    <row r="14" spans="3:22">
      <c r="C14" s="1" t="s">
        <v>31</v>
      </c>
      <c r="D14" s="2">
        <v>83488.71100000001</v>
      </c>
      <c r="E14" s="2">
        <v>542306.33649999998</v>
      </c>
      <c r="F14" s="2">
        <v>4181.9340000000002</v>
      </c>
      <c r="G14" s="2">
        <v>72478.044499999989</v>
      </c>
      <c r="H14" s="2">
        <v>5626.424</v>
      </c>
      <c r="I14" s="2">
        <v>5669.9120000000003</v>
      </c>
      <c r="J14" s="2">
        <v>1436.5745000000002</v>
      </c>
      <c r="K14" s="2">
        <v>5460.6255000000001</v>
      </c>
      <c r="L14" s="2">
        <v>2877.4974999999999</v>
      </c>
      <c r="M14" s="3">
        <v>17.524000000000001</v>
      </c>
      <c r="N14" s="2">
        <v>650.91599999999994</v>
      </c>
      <c r="O14" s="3">
        <v>1.0554999999999999</v>
      </c>
      <c r="P14" s="3">
        <v>4.5984999999999996</v>
      </c>
      <c r="Q14" s="2">
        <v>699.05</v>
      </c>
      <c r="R14" s="2">
        <v>8279.4694999999992</v>
      </c>
      <c r="S14" s="3">
        <v>29.128499999999999</v>
      </c>
      <c r="T14" s="2">
        <v>2796.3989999999999</v>
      </c>
      <c r="U14" s="4">
        <v>113.6575</v>
      </c>
      <c r="V14" s="3">
        <v>0.95649999999999991</v>
      </c>
    </row>
    <row r="15" spans="3:22">
      <c r="C15" s="1" t="s">
        <v>32</v>
      </c>
      <c r="D15" s="2">
        <v>64395.8675</v>
      </c>
      <c r="E15" s="2">
        <v>493563.44349999999</v>
      </c>
      <c r="F15" s="2">
        <v>4066.4970000000003</v>
      </c>
      <c r="G15" s="2">
        <v>69962.680999999997</v>
      </c>
      <c r="H15" s="2">
        <v>4739.9335000000001</v>
      </c>
      <c r="I15" s="2">
        <v>6622.6054999999997</v>
      </c>
      <c r="J15" s="2">
        <v>1371.752</v>
      </c>
      <c r="K15" s="2">
        <v>5440.8369999999995</v>
      </c>
      <c r="L15" s="2">
        <v>2842.377</v>
      </c>
      <c r="M15" s="3">
        <v>14.282499999999999</v>
      </c>
      <c r="N15" s="2">
        <v>1037.5819999999999</v>
      </c>
      <c r="O15" s="3">
        <v>0.99450000000000005</v>
      </c>
      <c r="P15" s="3">
        <v>4.4719999999999995</v>
      </c>
      <c r="Q15" s="2">
        <v>630.00099999999998</v>
      </c>
      <c r="R15" s="2">
        <v>8963.9105</v>
      </c>
      <c r="S15" s="3">
        <v>23.326000000000001</v>
      </c>
      <c r="T15" s="2">
        <v>2539.752</v>
      </c>
      <c r="U15" s="4">
        <v>105.089</v>
      </c>
      <c r="V15" s="3">
        <v>0.91549999999999998</v>
      </c>
    </row>
    <row r="16" spans="3:22">
      <c r="C16" s="1" t="s">
        <v>33</v>
      </c>
      <c r="D16" s="2">
        <v>82480.716</v>
      </c>
      <c r="E16" s="2">
        <v>477084.14500000002</v>
      </c>
      <c r="F16" s="2">
        <v>4143.1555000000008</v>
      </c>
      <c r="G16" s="2">
        <v>74827.928499999995</v>
      </c>
      <c r="H16" s="2">
        <v>5855.2034999999996</v>
      </c>
      <c r="I16" s="2">
        <v>5577.4285</v>
      </c>
      <c r="J16" s="2">
        <v>1363.451</v>
      </c>
      <c r="K16" s="2">
        <v>5393.4205000000002</v>
      </c>
      <c r="L16" s="2">
        <v>2737.1440000000002</v>
      </c>
      <c r="M16" s="3">
        <v>15.433</v>
      </c>
      <c r="N16" s="2">
        <v>1088.2935</v>
      </c>
      <c r="O16" s="3">
        <v>0.99899999999999989</v>
      </c>
      <c r="P16" s="3">
        <v>4.8870000000000005</v>
      </c>
      <c r="Q16" s="2">
        <v>644.03700000000003</v>
      </c>
      <c r="R16" s="2">
        <v>8020.9144999999999</v>
      </c>
      <c r="S16" s="3">
        <v>20.775500000000001</v>
      </c>
      <c r="T16" s="2">
        <v>2765.5119999999997</v>
      </c>
      <c r="U16" s="4">
        <v>109.96600000000001</v>
      </c>
      <c r="V16" s="3">
        <v>1.01</v>
      </c>
    </row>
    <row r="17" spans="3:22">
      <c r="C17" s="1" t="s">
        <v>34</v>
      </c>
      <c r="D17" s="2">
        <v>69825.716</v>
      </c>
      <c r="E17" s="2">
        <v>482472.24950000003</v>
      </c>
      <c r="F17" s="2">
        <v>4556.8539999999994</v>
      </c>
      <c r="G17" s="2">
        <v>82529.411500000002</v>
      </c>
      <c r="H17" s="2">
        <v>4700.1234999999997</v>
      </c>
      <c r="I17" s="2">
        <v>5408.8159999999998</v>
      </c>
      <c r="J17" s="2">
        <v>1384.7739999999999</v>
      </c>
      <c r="K17" s="2">
        <v>5472.4940000000006</v>
      </c>
      <c r="L17" s="2">
        <v>2428.3879999999999</v>
      </c>
      <c r="M17" s="3">
        <v>14.567499999999999</v>
      </c>
      <c r="N17" s="2">
        <v>852.35400000000004</v>
      </c>
      <c r="O17" s="3">
        <v>0.88600000000000001</v>
      </c>
      <c r="P17" s="3">
        <v>4.3550000000000004</v>
      </c>
      <c r="Q17" s="2">
        <v>613.41200000000003</v>
      </c>
      <c r="R17" s="2">
        <v>8377.5584999999992</v>
      </c>
      <c r="S17" s="3">
        <v>25.0075</v>
      </c>
      <c r="T17" s="2">
        <v>2924.3209999999999</v>
      </c>
      <c r="U17" s="4">
        <v>100.84049999999999</v>
      </c>
      <c r="V17" s="3">
        <v>0.87250000000000005</v>
      </c>
    </row>
    <row r="18" spans="3:22">
      <c r="C18" s="1" t="s">
        <v>35</v>
      </c>
      <c r="D18" s="2">
        <v>84609.808499999999</v>
      </c>
      <c r="E18" s="2">
        <v>456330.31949999998</v>
      </c>
      <c r="F18" s="2">
        <v>4649.0720000000001</v>
      </c>
      <c r="G18" s="2">
        <v>84591.532000000007</v>
      </c>
      <c r="H18" s="2">
        <v>5040.0735000000004</v>
      </c>
      <c r="I18" s="2">
        <v>5625.2754999999997</v>
      </c>
      <c r="J18" s="2">
        <v>1552.527</v>
      </c>
      <c r="K18" s="2">
        <v>5598.3435000000009</v>
      </c>
      <c r="L18" s="2">
        <v>2649.4769999999999</v>
      </c>
      <c r="M18" s="3">
        <v>17.1205</v>
      </c>
      <c r="N18" s="2">
        <v>1058.4825000000001</v>
      </c>
      <c r="O18" s="3">
        <v>1.3180000000000001</v>
      </c>
      <c r="P18" s="3">
        <v>6.7995000000000001</v>
      </c>
      <c r="Q18" s="2">
        <v>649.64249999999993</v>
      </c>
      <c r="R18" s="2">
        <v>7953.4660000000003</v>
      </c>
      <c r="S18" s="3">
        <v>125.61799999999999</v>
      </c>
      <c r="T18" s="2">
        <v>2807.0834999999997</v>
      </c>
      <c r="U18" s="4">
        <v>110.35550000000001</v>
      </c>
      <c r="V18" s="3">
        <v>0.87749999999999995</v>
      </c>
    </row>
    <row r="19" spans="3:22">
      <c r="C19" s="1" t="s">
        <v>36</v>
      </c>
      <c r="D19" s="2">
        <v>81825.040500000003</v>
      </c>
      <c r="E19" s="2">
        <v>592738.35649999999</v>
      </c>
      <c r="F19" s="2">
        <v>3421.7425000000003</v>
      </c>
      <c r="G19" s="2">
        <v>75851.934999999998</v>
      </c>
      <c r="H19" s="2">
        <v>4651.5569999999998</v>
      </c>
      <c r="I19" s="2">
        <v>5214.9220000000005</v>
      </c>
      <c r="J19" s="2">
        <v>1535.3065000000001</v>
      </c>
      <c r="K19" s="2">
        <v>5233.2240000000002</v>
      </c>
      <c r="L19" s="2">
        <v>2652.8909999999996</v>
      </c>
      <c r="M19" s="3">
        <v>13.741499999999998</v>
      </c>
      <c r="N19" s="2">
        <v>1123.4704999999999</v>
      </c>
      <c r="O19" s="3">
        <v>0.83350000000000002</v>
      </c>
      <c r="P19" s="3">
        <v>4.9064999999999994</v>
      </c>
      <c r="Q19" s="2">
        <v>704.88400000000001</v>
      </c>
      <c r="R19" s="2">
        <v>8054.4994999999999</v>
      </c>
      <c r="S19" s="3">
        <v>22.902000000000001</v>
      </c>
      <c r="T19" s="2">
        <v>4474.6149999999998</v>
      </c>
      <c r="U19" s="4">
        <v>106.83199999999999</v>
      </c>
      <c r="V19" s="3">
        <v>1.3734999999999999</v>
      </c>
    </row>
    <row r="20" spans="3:22">
      <c r="C20" s="1" t="s">
        <v>37</v>
      </c>
      <c r="D20" s="2">
        <v>107247.00900000001</v>
      </c>
      <c r="E20" s="2">
        <v>426000.413</v>
      </c>
      <c r="F20" s="2">
        <v>4457.28</v>
      </c>
      <c r="G20" s="2">
        <v>86738.251999999993</v>
      </c>
      <c r="H20" s="2">
        <v>3674.92</v>
      </c>
      <c r="I20" s="2">
        <v>4750.22</v>
      </c>
      <c r="J20" s="2">
        <v>1802.8520000000001</v>
      </c>
      <c r="K20" s="2">
        <v>6283.4560000000001</v>
      </c>
      <c r="L20" s="2">
        <v>2311.212</v>
      </c>
      <c r="M20" s="3">
        <v>16.782</v>
      </c>
      <c r="N20" s="2">
        <v>1538.0129999999999</v>
      </c>
      <c r="O20" s="3">
        <v>0.879</v>
      </c>
      <c r="P20" s="3">
        <v>7.0590000000000002</v>
      </c>
      <c r="Q20" s="2">
        <v>861.59799999999996</v>
      </c>
      <c r="R20" s="2">
        <v>6825.9920000000002</v>
      </c>
      <c r="S20" s="3">
        <v>21.443000000000001</v>
      </c>
      <c r="T20" s="2">
        <v>2901.5509999999999</v>
      </c>
      <c r="U20" s="4">
        <v>120.18300000000001</v>
      </c>
      <c r="V20" s="3">
        <v>0.86199999999999999</v>
      </c>
    </row>
    <row r="21" spans="3:22">
      <c r="C21" s="1" t="s">
        <v>38</v>
      </c>
      <c r="D21" s="2">
        <v>85998.594000000012</v>
      </c>
      <c r="E21" s="2">
        <v>450915.31599999999</v>
      </c>
      <c r="F21" s="2">
        <v>3627.0465000000004</v>
      </c>
      <c r="G21" s="2">
        <v>68896.703000000009</v>
      </c>
      <c r="H21" s="2">
        <v>5578.0405000000001</v>
      </c>
      <c r="I21" s="2">
        <v>5315.3250000000007</v>
      </c>
      <c r="J21" s="2">
        <v>1420.8205</v>
      </c>
      <c r="K21" s="2">
        <v>5556.7939999999999</v>
      </c>
      <c r="L21" s="2">
        <v>2707.9634999999998</v>
      </c>
      <c r="M21" s="3">
        <v>16.6675</v>
      </c>
      <c r="N21" s="2">
        <v>1519.556</v>
      </c>
      <c r="O21" s="3">
        <v>1.1695</v>
      </c>
      <c r="P21" s="3">
        <v>5.5285000000000002</v>
      </c>
      <c r="Q21" s="2">
        <v>680.67150000000004</v>
      </c>
      <c r="R21" s="2">
        <v>8430.5645000000004</v>
      </c>
      <c r="S21" s="3">
        <v>18.563000000000002</v>
      </c>
      <c r="T21" s="2">
        <v>1520.7474999999999</v>
      </c>
      <c r="U21" s="4">
        <v>121.452</v>
      </c>
      <c r="V21" s="3">
        <v>0.51049999999999995</v>
      </c>
    </row>
    <row r="22" spans="3:22">
      <c r="C22" s="1" t="s">
        <v>39</v>
      </c>
      <c r="D22" s="2">
        <v>75310.551000000007</v>
      </c>
      <c r="E22" s="2">
        <v>550129.30200000003</v>
      </c>
      <c r="F22" s="2">
        <v>3813.9624999999996</v>
      </c>
      <c r="G22" s="2">
        <v>73363.965500000006</v>
      </c>
      <c r="H22" s="2">
        <v>5012.3050000000003</v>
      </c>
      <c r="I22" s="2">
        <v>5684.7389999999996</v>
      </c>
      <c r="J22" s="2">
        <v>1563.0985000000001</v>
      </c>
      <c r="K22" s="2">
        <v>5470.9645</v>
      </c>
      <c r="L22" s="2">
        <v>2587.7745</v>
      </c>
      <c r="M22" s="3">
        <v>16.422000000000001</v>
      </c>
      <c r="N22" s="2">
        <v>1632.0830000000001</v>
      </c>
      <c r="O22" s="3">
        <v>1.4155</v>
      </c>
      <c r="P22" s="3">
        <v>6.1229999999999993</v>
      </c>
      <c r="Q22" s="2">
        <v>732.39699999999993</v>
      </c>
      <c r="R22" s="2">
        <v>10629.663499999999</v>
      </c>
      <c r="S22" s="3">
        <v>17.908000000000001</v>
      </c>
      <c r="T22" s="2">
        <v>2740.2719999999999</v>
      </c>
      <c r="U22" s="4">
        <v>118.35650000000001</v>
      </c>
      <c r="V22" s="3">
        <v>0.95199999999999996</v>
      </c>
    </row>
    <row r="23" spans="3:22">
      <c r="C23" s="1" t="s">
        <v>40</v>
      </c>
      <c r="D23" s="2">
        <v>60976.807000000001</v>
      </c>
      <c r="E23" s="2">
        <v>678309.17249999999</v>
      </c>
      <c r="F23" s="2">
        <v>3265.768</v>
      </c>
      <c r="G23" s="2">
        <v>58170.809500000003</v>
      </c>
      <c r="H23" s="2">
        <v>8039.5414999999994</v>
      </c>
      <c r="I23" s="2">
        <v>8753.5349999999999</v>
      </c>
      <c r="J23" s="2">
        <v>1065.732</v>
      </c>
      <c r="K23" s="2">
        <v>4357.7764999999999</v>
      </c>
      <c r="L23" s="2">
        <v>2669.9850000000001</v>
      </c>
      <c r="M23" s="3">
        <v>26.736000000000001</v>
      </c>
      <c r="N23" s="2">
        <v>951.96</v>
      </c>
      <c r="O23" s="3">
        <v>1.177</v>
      </c>
      <c r="P23" s="3">
        <v>5.01</v>
      </c>
      <c r="Q23" s="2">
        <v>690.2595</v>
      </c>
      <c r="R23" s="2">
        <v>14744.800999999999</v>
      </c>
      <c r="S23" s="3">
        <v>16.660499999999999</v>
      </c>
      <c r="T23" s="2">
        <v>1748.932</v>
      </c>
      <c r="U23" s="4">
        <v>140.7585</v>
      </c>
      <c r="V23" s="3">
        <v>0.56699999999999995</v>
      </c>
    </row>
    <row r="24" spans="3:22">
      <c r="C24" s="1" t="s">
        <v>41</v>
      </c>
      <c r="D24" s="2">
        <v>82277.072500000009</v>
      </c>
      <c r="E24" s="2">
        <v>371686.86550000001</v>
      </c>
      <c r="F24" s="2">
        <v>4072.6655000000001</v>
      </c>
      <c r="G24" s="2">
        <v>85762.023000000001</v>
      </c>
      <c r="H24" s="2">
        <v>3441.5909999999999</v>
      </c>
      <c r="I24" s="2">
        <v>4732.549</v>
      </c>
      <c r="J24" s="2">
        <v>1496.5715</v>
      </c>
      <c r="K24" s="2">
        <v>6552.576</v>
      </c>
      <c r="L24" s="2">
        <v>2655.5410000000002</v>
      </c>
      <c r="M24" s="3">
        <v>14.257000000000001</v>
      </c>
      <c r="N24" s="2">
        <v>1566.6990000000001</v>
      </c>
      <c r="O24" s="3">
        <v>1.1124999999999998</v>
      </c>
      <c r="P24" s="3">
        <v>6.4885000000000002</v>
      </c>
      <c r="Q24" s="2">
        <v>963.52</v>
      </c>
      <c r="R24" s="2">
        <v>7265.7190000000001</v>
      </c>
      <c r="S24" s="3">
        <v>20.009</v>
      </c>
      <c r="T24" s="2">
        <v>2331.7309999999998</v>
      </c>
      <c r="U24" s="4">
        <v>110.7985</v>
      </c>
      <c r="V24" s="3">
        <v>0.85050000000000003</v>
      </c>
    </row>
    <row r="25" spans="3:22">
      <c r="C25" s="1" t="s">
        <v>42</v>
      </c>
      <c r="D25" s="2">
        <v>79746.894499999995</v>
      </c>
      <c r="E25" s="2">
        <v>478010.23849999998</v>
      </c>
      <c r="F25" s="2">
        <v>3737.2515000000003</v>
      </c>
      <c r="G25" s="2">
        <v>64408.943500000001</v>
      </c>
      <c r="H25" s="2">
        <v>5861.8289999999997</v>
      </c>
      <c r="I25" s="2">
        <v>6227.5604999999996</v>
      </c>
      <c r="J25" s="2">
        <v>1182.5880000000002</v>
      </c>
      <c r="K25" s="2">
        <v>4995.3384999999998</v>
      </c>
      <c r="L25" s="2">
        <v>2425.7024999999999</v>
      </c>
      <c r="M25" s="3">
        <v>17.896999999999998</v>
      </c>
      <c r="N25" s="2">
        <v>1236.5135</v>
      </c>
      <c r="O25" s="3">
        <v>1.216</v>
      </c>
      <c r="P25" s="3">
        <v>5.3230000000000004</v>
      </c>
      <c r="Q25" s="2">
        <v>754.245</v>
      </c>
      <c r="R25" s="2">
        <v>10853.382</v>
      </c>
      <c r="S25" s="3">
        <v>24.398499999999999</v>
      </c>
      <c r="T25" s="2">
        <v>2989.3760000000002</v>
      </c>
      <c r="U25" s="4">
        <v>121.77250000000001</v>
      </c>
      <c r="V25" s="3">
        <v>0.82800000000000007</v>
      </c>
    </row>
    <row r="26" spans="3:22">
      <c r="C26" s="1" t="s">
        <v>43</v>
      </c>
      <c r="D26" s="2">
        <v>94243.652000000002</v>
      </c>
      <c r="E26" s="2">
        <v>462548.24199999997</v>
      </c>
      <c r="F26" s="2">
        <v>4095.4565000000002</v>
      </c>
      <c r="G26" s="2">
        <v>74833.895499999999</v>
      </c>
      <c r="H26" s="2">
        <v>4712.18</v>
      </c>
      <c r="I26" s="2">
        <v>5874.4619999999995</v>
      </c>
      <c r="J26" s="2">
        <v>1513.528</v>
      </c>
      <c r="K26" s="2">
        <v>5685.3935000000001</v>
      </c>
      <c r="L26" s="2">
        <v>2375.9499999999998</v>
      </c>
      <c r="M26" s="3">
        <v>23.4815</v>
      </c>
      <c r="N26" s="2">
        <v>1388.9175</v>
      </c>
      <c r="O26" s="3">
        <v>2.6615000000000002</v>
      </c>
      <c r="P26" s="3">
        <v>12.695</v>
      </c>
      <c r="Q26" s="2">
        <v>611.77600000000007</v>
      </c>
      <c r="R26" s="2">
        <v>18258.827000000001</v>
      </c>
      <c r="S26" s="3">
        <v>21.119</v>
      </c>
      <c r="T26" s="2">
        <v>2727.748</v>
      </c>
      <c r="U26" s="4">
        <v>116.551</v>
      </c>
      <c r="V26" s="3">
        <v>0.90800000000000003</v>
      </c>
    </row>
    <row r="27" spans="3:22">
      <c r="C27" s="1" t="s">
        <v>44</v>
      </c>
      <c r="D27" s="2">
        <v>98068.673999999999</v>
      </c>
      <c r="E27" s="2">
        <v>469066.04749999999</v>
      </c>
      <c r="F27" s="2">
        <v>3807.9684999999999</v>
      </c>
      <c r="G27" s="2">
        <v>71705.584499999997</v>
      </c>
      <c r="H27" s="2">
        <v>4458.1729999999998</v>
      </c>
      <c r="I27" s="2">
        <v>5881.3279999999995</v>
      </c>
      <c r="J27" s="2">
        <v>1296.5840000000001</v>
      </c>
      <c r="K27" s="2">
        <v>5505.0535</v>
      </c>
      <c r="L27" s="2">
        <v>2075.77</v>
      </c>
      <c r="M27" s="3">
        <v>22.725999999999999</v>
      </c>
      <c r="N27" s="2">
        <v>1433.3114999999998</v>
      </c>
      <c r="O27" s="3">
        <v>3.8369999999999997</v>
      </c>
      <c r="P27" s="3">
        <v>11.801</v>
      </c>
      <c r="Q27" s="2">
        <v>618.36300000000006</v>
      </c>
      <c r="R27" s="2">
        <v>21377.300499999998</v>
      </c>
      <c r="S27" s="3">
        <v>20.725999999999999</v>
      </c>
      <c r="T27" s="2">
        <v>2815.0585000000001</v>
      </c>
      <c r="U27" s="4">
        <v>111.65600000000001</v>
      </c>
      <c r="V27" s="3">
        <v>0.97650000000000003</v>
      </c>
    </row>
    <row r="28" spans="3:22">
      <c r="C28" s="1" t="s">
        <v>45</v>
      </c>
      <c r="D28" s="2">
        <v>93856.347000000009</v>
      </c>
      <c r="E28" s="2">
        <v>564645.98450000002</v>
      </c>
      <c r="F28" s="2">
        <v>4640.0445</v>
      </c>
      <c r="G28" s="2">
        <v>76240.138500000001</v>
      </c>
      <c r="H28" s="2">
        <v>4993.3364999999994</v>
      </c>
      <c r="I28" s="2">
        <v>5397.1664999999994</v>
      </c>
      <c r="J28" s="2">
        <v>1694.3384999999998</v>
      </c>
      <c r="K28" s="2">
        <v>5593.6270000000004</v>
      </c>
      <c r="L28" s="2">
        <v>2599.7690000000002</v>
      </c>
      <c r="M28" s="3">
        <v>23.310499999999998</v>
      </c>
      <c r="N28" s="2">
        <v>1683.3109999999999</v>
      </c>
      <c r="O28" s="3">
        <v>3.5169999999999999</v>
      </c>
      <c r="P28" s="3">
        <v>10.8355</v>
      </c>
      <c r="Q28" s="2">
        <v>625.95749999999998</v>
      </c>
      <c r="R28" s="2">
        <v>18281.159</v>
      </c>
      <c r="S28" s="3">
        <v>23.743500000000001</v>
      </c>
      <c r="T28" s="2">
        <v>3204.5415000000003</v>
      </c>
      <c r="U28" s="4">
        <v>120.504</v>
      </c>
      <c r="V28" s="3">
        <v>1.0649999999999999</v>
      </c>
    </row>
    <row r="29" spans="3:22">
      <c r="C29" s="1" t="s">
        <v>46</v>
      </c>
      <c r="D29" s="2">
        <v>96809.072</v>
      </c>
      <c r="E29" s="2">
        <v>598849.93900000001</v>
      </c>
      <c r="F29" s="2">
        <v>3823.1075000000001</v>
      </c>
      <c r="G29" s="2">
        <v>71839.950500000006</v>
      </c>
      <c r="H29" s="2">
        <v>5043.7535000000007</v>
      </c>
      <c r="I29" s="2">
        <v>6346.5564999999997</v>
      </c>
      <c r="J29" s="2">
        <v>1350.9945</v>
      </c>
      <c r="K29" s="2">
        <v>5320.6689999999999</v>
      </c>
      <c r="L29" s="2">
        <v>2312.761</v>
      </c>
      <c r="M29" s="3">
        <v>28.136499999999998</v>
      </c>
      <c r="N29" s="2">
        <v>1308.3510000000001</v>
      </c>
      <c r="O29" s="3">
        <v>4.5664999999999996</v>
      </c>
      <c r="P29" s="3">
        <v>10.843500000000001</v>
      </c>
      <c r="Q29" s="2">
        <v>520.827</v>
      </c>
      <c r="R29" s="2">
        <v>21750.639500000001</v>
      </c>
      <c r="S29" s="3">
        <v>19.999000000000002</v>
      </c>
      <c r="T29" s="2">
        <v>3598.7619999999997</v>
      </c>
      <c r="U29" s="4">
        <v>134.81900000000002</v>
      </c>
      <c r="V29" s="3">
        <v>0.91300000000000003</v>
      </c>
    </row>
    <row r="30" spans="3:22">
      <c r="C30" s="1" t="s">
        <v>47</v>
      </c>
      <c r="D30" s="2">
        <v>72061.854500000001</v>
      </c>
      <c r="E30" s="2">
        <v>537371.08299999998</v>
      </c>
      <c r="F30" s="2">
        <v>3744.8545000000004</v>
      </c>
      <c r="G30" s="2">
        <v>69792.479500000001</v>
      </c>
      <c r="H30" s="2">
        <v>5169.7494999999999</v>
      </c>
      <c r="I30" s="2">
        <v>5837.5135</v>
      </c>
      <c r="J30" s="2">
        <v>1676.2135000000001</v>
      </c>
      <c r="K30" s="2">
        <v>5222.7325000000001</v>
      </c>
      <c r="L30" s="2">
        <v>2301.7129999999997</v>
      </c>
      <c r="M30" s="3">
        <v>25.819000000000003</v>
      </c>
      <c r="N30" s="2">
        <v>1108.0259999999998</v>
      </c>
      <c r="O30" s="3">
        <v>3.202</v>
      </c>
      <c r="P30" s="3">
        <v>8.3689999999999998</v>
      </c>
      <c r="Q30" s="2">
        <v>561.59299999999996</v>
      </c>
      <c r="R30" s="2">
        <v>22946.569</v>
      </c>
      <c r="S30" s="3">
        <v>27.637499999999999</v>
      </c>
      <c r="T30" s="2">
        <v>2754.0784999999996</v>
      </c>
      <c r="U30" s="4">
        <v>123.45750000000001</v>
      </c>
      <c r="V30" s="3">
        <v>0.62749999999999995</v>
      </c>
    </row>
    <row r="31" spans="3:22">
      <c r="C31" s="1" t="s">
        <v>48</v>
      </c>
      <c r="D31" s="2">
        <v>73853.801999999996</v>
      </c>
      <c r="E31" s="2">
        <v>423838.72600000002</v>
      </c>
      <c r="F31" s="2">
        <v>3815.7730000000001</v>
      </c>
      <c r="G31" s="2">
        <v>72103.577499999999</v>
      </c>
      <c r="H31" s="2">
        <v>4842.7865000000002</v>
      </c>
      <c r="I31" s="2">
        <v>6060.5050000000001</v>
      </c>
      <c r="J31" s="2">
        <v>1133.2825</v>
      </c>
      <c r="K31" s="2">
        <v>5306.8890000000001</v>
      </c>
      <c r="L31" s="2">
        <v>2348.2285000000002</v>
      </c>
      <c r="M31" s="3">
        <v>27.764499999999998</v>
      </c>
      <c r="N31" s="2">
        <v>1492.1190000000001</v>
      </c>
      <c r="O31" s="3">
        <v>3.3525</v>
      </c>
      <c r="P31" s="3">
        <v>13.057500000000001</v>
      </c>
      <c r="Q31" s="2">
        <v>664.73800000000006</v>
      </c>
      <c r="R31" s="2">
        <v>19210.897499999999</v>
      </c>
      <c r="S31" s="3">
        <v>17.516999999999999</v>
      </c>
      <c r="T31" s="2">
        <v>2752.5955000000004</v>
      </c>
      <c r="U31" s="4">
        <v>122.5625</v>
      </c>
      <c r="V31" s="3">
        <v>0.92799999999999994</v>
      </c>
    </row>
    <row r="32" spans="3:22">
      <c r="C32" s="1" t="s">
        <v>49</v>
      </c>
      <c r="D32" s="2">
        <v>93528.575500000006</v>
      </c>
      <c r="E32" s="2">
        <v>528805.18350000004</v>
      </c>
      <c r="F32" s="2">
        <v>3713.1255000000001</v>
      </c>
      <c r="G32" s="2">
        <v>75159.527999999991</v>
      </c>
      <c r="H32" s="2">
        <v>5594.4014999999999</v>
      </c>
      <c r="I32" s="2">
        <v>5032.5570000000007</v>
      </c>
      <c r="J32" s="2">
        <v>1418.6909999999998</v>
      </c>
      <c r="K32" s="2">
        <v>5083.3850000000002</v>
      </c>
      <c r="L32" s="2">
        <v>2369.6729999999998</v>
      </c>
      <c r="M32" s="3">
        <v>25.603000000000002</v>
      </c>
      <c r="N32" s="2">
        <v>1777.605</v>
      </c>
      <c r="O32" s="3">
        <v>5.4604999999999997</v>
      </c>
      <c r="P32" s="3">
        <v>8.5599999999999987</v>
      </c>
      <c r="Q32" s="2">
        <v>845.30600000000004</v>
      </c>
      <c r="R32" s="2">
        <v>10756.966</v>
      </c>
      <c r="S32" s="3">
        <v>27.029999999999998</v>
      </c>
      <c r="T32" s="2">
        <v>2511.6729999999998</v>
      </c>
      <c r="U32" s="4">
        <v>133.15100000000001</v>
      </c>
      <c r="V32" s="3">
        <v>1.0725</v>
      </c>
    </row>
    <row r="33" spans="3:22">
      <c r="C33" s="1" t="s">
        <v>50</v>
      </c>
      <c r="D33" s="2">
        <v>97279.228000000003</v>
      </c>
      <c r="E33" s="2">
        <v>482164.77399999998</v>
      </c>
      <c r="F33" s="2">
        <v>3734.7910000000002</v>
      </c>
      <c r="G33" s="2">
        <v>68928.758999999991</v>
      </c>
      <c r="H33" s="2">
        <v>3928.2404999999999</v>
      </c>
      <c r="I33" s="2">
        <v>3847.9234999999999</v>
      </c>
      <c r="J33" s="2">
        <v>1461.625</v>
      </c>
      <c r="K33" s="2">
        <v>4431.9840000000004</v>
      </c>
      <c r="L33" s="2">
        <v>1752.94</v>
      </c>
      <c r="M33" s="3">
        <v>29.376999999999999</v>
      </c>
      <c r="N33" s="2">
        <v>832.34750000000008</v>
      </c>
      <c r="O33" s="3">
        <v>2.9024999999999999</v>
      </c>
      <c r="P33" s="3">
        <v>7.9784999999999995</v>
      </c>
      <c r="Q33" s="2">
        <v>665.45900000000006</v>
      </c>
      <c r="R33" s="2">
        <v>7361.2965000000004</v>
      </c>
      <c r="S33" s="3">
        <v>24.151499999999999</v>
      </c>
      <c r="T33" s="2">
        <v>2335.2750000000001</v>
      </c>
      <c r="U33" s="4">
        <v>130.82599999999999</v>
      </c>
      <c r="V33" s="3">
        <v>0.78299999999999992</v>
      </c>
    </row>
    <row r="34" spans="3:22">
      <c r="C34" s="1" t="s">
        <v>51</v>
      </c>
      <c r="D34" s="2">
        <v>93543.679999999993</v>
      </c>
      <c r="E34" s="2">
        <v>585286.51600000006</v>
      </c>
      <c r="F34" s="2">
        <v>3323.6354999999999</v>
      </c>
      <c r="G34" s="2">
        <v>66853.483000000007</v>
      </c>
      <c r="H34" s="2">
        <v>5219.1625000000004</v>
      </c>
      <c r="I34" s="2">
        <v>3953.0695000000001</v>
      </c>
      <c r="J34" s="2">
        <v>1396.3119999999999</v>
      </c>
      <c r="K34" s="2">
        <v>4545.9269999999997</v>
      </c>
      <c r="L34" s="2">
        <v>1335.097</v>
      </c>
      <c r="M34" s="3">
        <v>36.290499999999994</v>
      </c>
      <c r="N34" s="2">
        <v>1111.7204999999999</v>
      </c>
      <c r="O34" s="3">
        <v>4.1204999999999998</v>
      </c>
      <c r="P34" s="3">
        <v>7.59</v>
      </c>
      <c r="Q34" s="2">
        <v>793.99700000000007</v>
      </c>
      <c r="R34" s="2">
        <v>8269.3965000000007</v>
      </c>
      <c r="S34" s="3">
        <v>15.298999999999999</v>
      </c>
      <c r="T34" s="2">
        <v>2419.8940000000002</v>
      </c>
      <c r="U34" s="4">
        <v>118.417</v>
      </c>
      <c r="V34" s="3">
        <v>0.67399999999999993</v>
      </c>
    </row>
    <row r="35" spans="3:22">
      <c r="C35" s="1" t="s">
        <v>52</v>
      </c>
      <c r="D35" s="2">
        <v>82449.771500000003</v>
      </c>
      <c r="E35" s="2">
        <v>439767.88049999997</v>
      </c>
      <c r="F35" s="2">
        <v>3524.8744999999999</v>
      </c>
      <c r="G35" s="2">
        <v>67714.93299999999</v>
      </c>
      <c r="H35" s="2">
        <v>4907.7834999999995</v>
      </c>
      <c r="I35" s="2">
        <v>4385.4675000000007</v>
      </c>
      <c r="J35" s="2">
        <v>1407.6949999999999</v>
      </c>
      <c r="K35" s="2">
        <v>4838.7450000000008</v>
      </c>
      <c r="L35" s="2">
        <v>1955.9759999999999</v>
      </c>
      <c r="M35" s="3">
        <v>22.026</v>
      </c>
      <c r="N35" s="2">
        <v>1336.884</v>
      </c>
      <c r="O35" s="3">
        <v>3.4044999999999996</v>
      </c>
      <c r="P35" s="3">
        <v>7.1645000000000003</v>
      </c>
      <c r="Q35" s="2">
        <v>772.70550000000003</v>
      </c>
      <c r="R35" s="2">
        <v>8242.1490000000013</v>
      </c>
      <c r="S35" s="3">
        <v>14.367000000000001</v>
      </c>
      <c r="T35" s="2">
        <v>1595.107</v>
      </c>
      <c r="U35" s="4">
        <v>128.44900000000001</v>
      </c>
      <c r="V35" s="3">
        <v>0.79349999999999998</v>
      </c>
    </row>
    <row r="36" spans="3:22">
      <c r="C36" s="1" t="s">
        <v>53</v>
      </c>
      <c r="D36" s="2">
        <v>101488.374</v>
      </c>
      <c r="E36" s="2">
        <v>472575.81849999999</v>
      </c>
      <c r="F36" s="2">
        <v>3819.4610000000002</v>
      </c>
      <c r="G36" s="2">
        <v>69639.760999999999</v>
      </c>
      <c r="H36" s="2">
        <v>4828.9135000000006</v>
      </c>
      <c r="I36" s="2">
        <v>4362.9079999999994</v>
      </c>
      <c r="J36" s="2">
        <v>1479.2835</v>
      </c>
      <c r="K36" s="2">
        <v>4936.9979999999996</v>
      </c>
      <c r="L36" s="2">
        <v>1985.2484999999999</v>
      </c>
      <c r="M36" s="3">
        <v>25.055999999999997</v>
      </c>
      <c r="N36" s="2">
        <v>1150.9895000000001</v>
      </c>
      <c r="O36" s="3">
        <v>5.4435000000000002</v>
      </c>
      <c r="P36" s="3">
        <v>6.8870000000000005</v>
      </c>
      <c r="Q36" s="2">
        <v>678.84500000000003</v>
      </c>
      <c r="R36" s="2">
        <v>9494.4364999999998</v>
      </c>
      <c r="S36" s="3">
        <v>21.721</v>
      </c>
      <c r="T36" s="2">
        <v>2799.5524999999998</v>
      </c>
      <c r="U36" s="4">
        <v>121.66</v>
      </c>
      <c r="V36" s="3">
        <v>0.92249999999999999</v>
      </c>
    </row>
    <row r="37" spans="3:22">
      <c r="C37" s="1" t="s">
        <v>54</v>
      </c>
      <c r="D37" s="2">
        <v>100261.36900000001</v>
      </c>
      <c r="E37" s="2">
        <v>363898.011</v>
      </c>
      <c r="F37" s="2">
        <v>4123.2359999999999</v>
      </c>
      <c r="G37" s="2">
        <v>89845.88</v>
      </c>
      <c r="H37" s="2">
        <v>3223.6669999999999</v>
      </c>
      <c r="I37" s="2">
        <v>3506.7739999999999</v>
      </c>
      <c r="J37" s="2">
        <v>1981.79</v>
      </c>
      <c r="K37" s="2">
        <v>5816.799</v>
      </c>
      <c r="L37" s="2">
        <v>1949.9269999999999</v>
      </c>
      <c r="M37" s="3">
        <v>18.207000000000001</v>
      </c>
      <c r="N37" s="2">
        <v>1318.8</v>
      </c>
      <c r="O37" s="3">
        <v>3.7290000000000001</v>
      </c>
      <c r="P37" s="3">
        <v>8.1509999999999998</v>
      </c>
      <c r="Q37" s="2">
        <v>752.76199999999994</v>
      </c>
      <c r="R37" s="2">
        <v>7110.326</v>
      </c>
      <c r="S37" s="3">
        <v>21.747</v>
      </c>
      <c r="T37" s="2">
        <v>2581.2220000000002</v>
      </c>
      <c r="U37" s="4">
        <v>126.19</v>
      </c>
      <c r="V37" s="3">
        <v>0.88900000000000001</v>
      </c>
    </row>
    <row r="38" spans="3:22">
      <c r="C38" s="1" t="s">
        <v>55</v>
      </c>
      <c r="D38" s="2">
        <v>97791.368000000002</v>
      </c>
      <c r="E38" s="2">
        <v>512572.12199999997</v>
      </c>
      <c r="F38" s="2">
        <v>3988.8389999999999</v>
      </c>
      <c r="G38" s="2">
        <v>75055.022499999992</v>
      </c>
      <c r="H38" s="2">
        <v>4753.1844999999994</v>
      </c>
      <c r="I38" s="2">
        <v>4096.4894999999997</v>
      </c>
      <c r="J38" s="2">
        <v>1644.0414999999998</v>
      </c>
      <c r="K38" s="2">
        <v>5305.0825000000004</v>
      </c>
      <c r="L38" s="2">
        <v>2315.654</v>
      </c>
      <c r="M38" s="3">
        <v>25.708500000000001</v>
      </c>
      <c r="N38" s="2">
        <v>1809.6095</v>
      </c>
      <c r="O38" s="3">
        <v>3.2025000000000001</v>
      </c>
      <c r="P38" s="3">
        <v>7.2170000000000005</v>
      </c>
      <c r="Q38" s="2">
        <v>760.25900000000001</v>
      </c>
      <c r="R38" s="2">
        <v>8352.0275000000001</v>
      </c>
      <c r="S38" s="3">
        <v>19.423500000000001</v>
      </c>
      <c r="T38" s="2">
        <v>2523.1965</v>
      </c>
      <c r="U38" s="4">
        <v>126.9265</v>
      </c>
      <c r="V38" s="3">
        <v>1.0024999999999999</v>
      </c>
    </row>
    <row r="39" spans="3:22">
      <c r="C39" s="1" t="s">
        <v>56</v>
      </c>
      <c r="D39" s="2">
        <v>72258.984499999991</v>
      </c>
      <c r="E39" s="2">
        <v>540415.06999999995</v>
      </c>
      <c r="F39" s="2">
        <v>3846.6575000000003</v>
      </c>
      <c r="G39" s="2">
        <v>69895.472500000003</v>
      </c>
      <c r="H39" s="2">
        <v>6474.96</v>
      </c>
      <c r="I39" s="2">
        <v>5204.6319999999996</v>
      </c>
      <c r="J39" s="2">
        <v>1278.1410000000001</v>
      </c>
      <c r="K39" s="2">
        <v>4679.9444999999996</v>
      </c>
      <c r="L39" s="2">
        <v>2120.288</v>
      </c>
      <c r="M39" s="3">
        <v>26.581</v>
      </c>
      <c r="N39" s="2">
        <v>1788.578</v>
      </c>
      <c r="O39" s="3">
        <v>4.2460000000000004</v>
      </c>
      <c r="P39" s="3">
        <v>6.6784999999999997</v>
      </c>
      <c r="Q39" s="2">
        <v>780.09</v>
      </c>
      <c r="R39" s="2">
        <v>11326.29</v>
      </c>
      <c r="S39" s="3">
        <v>16.183</v>
      </c>
      <c r="T39" s="2">
        <v>1900.9904999999999</v>
      </c>
      <c r="U39" s="4">
        <v>144.8115</v>
      </c>
      <c r="V39" s="3">
        <v>0.87349999999999994</v>
      </c>
    </row>
    <row r="40" spans="3:22">
      <c r="C40" s="1" t="s">
        <v>57</v>
      </c>
      <c r="D40" s="2">
        <v>99573.778999999995</v>
      </c>
      <c r="E40" s="2">
        <v>566924.87650000001</v>
      </c>
      <c r="F40" s="2">
        <v>3563.0819999999999</v>
      </c>
      <c r="G40" s="2">
        <v>65871.051000000007</v>
      </c>
      <c r="H40" s="2">
        <v>5502.3580000000002</v>
      </c>
      <c r="I40" s="2">
        <v>4953.7304999999997</v>
      </c>
      <c r="J40" s="2">
        <v>1178.1985</v>
      </c>
      <c r="K40" s="2">
        <v>4676.2834999999995</v>
      </c>
      <c r="L40" s="2">
        <v>2018.3269999999998</v>
      </c>
      <c r="M40" s="3">
        <v>23.015999999999998</v>
      </c>
      <c r="N40" s="2">
        <v>1160.0999999999999</v>
      </c>
      <c r="O40" s="3">
        <v>4.0339999999999998</v>
      </c>
      <c r="P40" s="3">
        <v>6.4254999999999995</v>
      </c>
      <c r="Q40" s="2">
        <v>718.0335</v>
      </c>
      <c r="R40" s="2">
        <v>9335.3670000000002</v>
      </c>
      <c r="S40" s="3">
        <v>14.4735</v>
      </c>
      <c r="T40" s="2">
        <v>2428.0920000000001</v>
      </c>
      <c r="U40" s="4">
        <v>144.1395</v>
      </c>
      <c r="V40" s="3">
        <v>0.87349999999999994</v>
      </c>
    </row>
    <row r="41" spans="3:22">
      <c r="C41" s="1" t="s">
        <v>58</v>
      </c>
      <c r="D41" s="2">
        <v>82295.123500000002</v>
      </c>
      <c r="E41" s="2">
        <v>521554.51300000004</v>
      </c>
      <c r="F41" s="2">
        <v>3981.1490000000003</v>
      </c>
      <c r="G41" s="2">
        <v>70088.690499999997</v>
      </c>
      <c r="H41" s="2">
        <v>5173.28</v>
      </c>
      <c r="I41" s="2">
        <v>4664.4375</v>
      </c>
      <c r="J41" s="2">
        <v>1325.098</v>
      </c>
      <c r="K41" s="2">
        <v>4926.4869999999992</v>
      </c>
      <c r="L41" s="2">
        <v>2196.6224999999999</v>
      </c>
      <c r="M41" s="3">
        <v>25.540500000000002</v>
      </c>
      <c r="N41" s="2">
        <v>886.77800000000002</v>
      </c>
      <c r="O41" s="3">
        <v>2.6364999999999998</v>
      </c>
      <c r="P41" s="3">
        <v>5.6535000000000002</v>
      </c>
      <c r="Q41" s="2">
        <v>772.28949999999998</v>
      </c>
      <c r="R41" s="2">
        <v>9410.5589999999993</v>
      </c>
      <c r="S41" s="3">
        <v>15.5695</v>
      </c>
      <c r="T41" s="2">
        <v>1785.9625000000001</v>
      </c>
      <c r="U41" s="4">
        <v>139.85500000000002</v>
      </c>
      <c r="V41" s="3">
        <v>0.8125</v>
      </c>
    </row>
    <row r="42" spans="3:22">
      <c r="C42" s="1" t="s">
        <v>59</v>
      </c>
      <c r="D42" s="2">
        <v>85047.411999999997</v>
      </c>
      <c r="E42" s="2">
        <v>501708.43849999999</v>
      </c>
      <c r="F42" s="2">
        <v>3831.864</v>
      </c>
      <c r="G42" s="2">
        <v>60166.255499999999</v>
      </c>
      <c r="H42" s="2">
        <v>6301.3685000000005</v>
      </c>
      <c r="I42" s="2">
        <v>5716.0225</v>
      </c>
      <c r="J42" s="2">
        <v>1261.943</v>
      </c>
      <c r="K42" s="2">
        <v>4540.5410000000002</v>
      </c>
      <c r="L42" s="2">
        <v>1916.4835</v>
      </c>
      <c r="M42" s="3">
        <v>24.604500000000002</v>
      </c>
      <c r="N42" s="2">
        <v>1533.501</v>
      </c>
      <c r="O42" s="3">
        <v>3.2344999999999997</v>
      </c>
      <c r="P42" s="3">
        <v>9.0680000000000014</v>
      </c>
      <c r="Q42" s="2">
        <v>645.00350000000003</v>
      </c>
      <c r="R42" s="2">
        <v>10350.331</v>
      </c>
      <c r="S42" s="3">
        <v>18.669499999999999</v>
      </c>
      <c r="T42" s="2">
        <v>2895.3805000000002</v>
      </c>
      <c r="U42" s="4">
        <v>148.14949999999999</v>
      </c>
      <c r="V42" s="3">
        <v>1.052</v>
      </c>
    </row>
    <row r="43" spans="3:22">
      <c r="C43" s="1" t="s">
        <v>60</v>
      </c>
      <c r="D43" s="2">
        <v>93959.792000000001</v>
      </c>
      <c r="E43" s="2">
        <v>550768.67599999998</v>
      </c>
      <c r="F43" s="2">
        <v>3049.6605</v>
      </c>
      <c r="G43" s="2">
        <v>59240.430500000002</v>
      </c>
      <c r="H43" s="2">
        <v>5700.5329999999994</v>
      </c>
      <c r="I43" s="2">
        <v>5826.4755000000005</v>
      </c>
      <c r="J43" s="2">
        <v>1460.8285000000001</v>
      </c>
      <c r="K43" s="2">
        <v>4501.71</v>
      </c>
      <c r="L43" s="2">
        <v>2059.5484999999999</v>
      </c>
      <c r="M43" s="3">
        <v>24.436500000000002</v>
      </c>
      <c r="N43" s="2">
        <v>1214.271</v>
      </c>
      <c r="O43" s="3">
        <v>5.2974999999999994</v>
      </c>
      <c r="P43" s="3">
        <v>8.6765000000000008</v>
      </c>
      <c r="Q43" s="2">
        <v>710.47800000000007</v>
      </c>
      <c r="R43" s="2">
        <v>11471.959000000001</v>
      </c>
      <c r="S43" s="3">
        <v>16.695999999999998</v>
      </c>
      <c r="T43" s="2">
        <v>3157.7615000000001</v>
      </c>
      <c r="U43" s="4">
        <v>150.98500000000001</v>
      </c>
      <c r="V43" s="3">
        <v>1.0485</v>
      </c>
    </row>
    <row r="44" spans="3:22">
      <c r="C44" s="1" t="s">
        <v>61</v>
      </c>
      <c r="D44" s="2">
        <v>114514.94899999999</v>
      </c>
      <c r="E44" s="2">
        <v>386234.72750000004</v>
      </c>
      <c r="F44" s="2">
        <v>3740.1575000000003</v>
      </c>
      <c r="G44" s="2">
        <v>81663.404999999999</v>
      </c>
      <c r="H44" s="2">
        <v>3338.6674999999996</v>
      </c>
      <c r="I44" s="2">
        <v>3975.538</v>
      </c>
      <c r="J44" s="2">
        <v>1780.7950000000001</v>
      </c>
      <c r="K44" s="2">
        <v>5909.5884999999998</v>
      </c>
      <c r="L44" s="2">
        <v>2364.8405000000002</v>
      </c>
      <c r="M44" s="3">
        <v>20.834</v>
      </c>
      <c r="N44" s="2">
        <v>2400.6030000000001</v>
      </c>
      <c r="O44" s="3">
        <v>4.8945000000000007</v>
      </c>
      <c r="P44" s="3">
        <v>8.5625</v>
      </c>
      <c r="Q44" s="2">
        <v>729.18900000000008</v>
      </c>
      <c r="R44" s="2">
        <v>7224.4040000000005</v>
      </c>
      <c r="S44" s="3">
        <v>23.54</v>
      </c>
      <c r="T44" s="2">
        <v>4715.8935000000001</v>
      </c>
      <c r="U44" s="4">
        <v>120.32849999999999</v>
      </c>
      <c r="V44" s="3">
        <v>1.6404999999999998</v>
      </c>
    </row>
    <row r="45" spans="3:22">
      <c r="C45" s="1" t="s">
        <v>62</v>
      </c>
      <c r="D45" s="2">
        <v>91625.363000000012</v>
      </c>
      <c r="E45" s="2">
        <v>443681.136</v>
      </c>
      <c r="F45" s="2">
        <v>3565.3739999999998</v>
      </c>
      <c r="G45" s="2">
        <v>69053.17</v>
      </c>
      <c r="H45" s="2">
        <v>4904.1504999999997</v>
      </c>
      <c r="I45" s="2">
        <v>5305.6949999999997</v>
      </c>
      <c r="J45" s="2">
        <v>1351.318</v>
      </c>
      <c r="K45" s="2">
        <v>5073.9679999999998</v>
      </c>
      <c r="L45" s="2">
        <v>2239.6419999999998</v>
      </c>
      <c r="M45" s="3">
        <v>19.980499999999999</v>
      </c>
      <c r="N45" s="2">
        <v>822.91949999999997</v>
      </c>
      <c r="O45" s="3">
        <v>3.0975000000000001</v>
      </c>
      <c r="P45" s="3">
        <v>5.8719999999999999</v>
      </c>
      <c r="Q45" s="2">
        <v>722.11950000000002</v>
      </c>
      <c r="R45" s="2">
        <v>9581.4750000000004</v>
      </c>
      <c r="S45" s="3">
        <v>17.962</v>
      </c>
      <c r="T45" s="2">
        <v>3319.1970000000001</v>
      </c>
      <c r="U45" s="4">
        <v>143.232</v>
      </c>
      <c r="V45" s="3">
        <v>1.1955</v>
      </c>
    </row>
    <row r="46" spans="3:22">
      <c r="C46" s="1" t="s">
        <v>63</v>
      </c>
      <c r="D46" s="2">
        <v>99590.03</v>
      </c>
      <c r="E46" s="2">
        <v>403731.12699999998</v>
      </c>
      <c r="F46" s="2">
        <v>3884.6210000000001</v>
      </c>
      <c r="G46" s="2">
        <v>71105.598499999993</v>
      </c>
      <c r="H46" s="2">
        <v>3850.6129999999998</v>
      </c>
      <c r="I46" s="2">
        <v>4180.6244999999999</v>
      </c>
      <c r="J46" s="2">
        <v>1631.8980000000001</v>
      </c>
      <c r="K46" s="2">
        <v>5501.5874999999996</v>
      </c>
      <c r="L46" s="2">
        <v>2202.8760000000002</v>
      </c>
      <c r="M46" s="3">
        <v>20.134</v>
      </c>
      <c r="N46" s="2">
        <v>1297.8995</v>
      </c>
      <c r="O46" s="3">
        <v>4.1195000000000004</v>
      </c>
      <c r="P46" s="3">
        <v>8.3964999999999996</v>
      </c>
      <c r="Q46" s="2">
        <v>763.8175</v>
      </c>
      <c r="R46" s="2">
        <v>7373.4234999999999</v>
      </c>
      <c r="S46" s="3">
        <v>18.637499999999999</v>
      </c>
      <c r="T46" s="2">
        <v>4015.1535000000003</v>
      </c>
      <c r="U46" s="4">
        <v>121.6455</v>
      </c>
      <c r="V46" s="3">
        <v>1.0355000000000001</v>
      </c>
    </row>
    <row r="47" spans="3:22">
      <c r="C47" s="1" t="s">
        <v>64</v>
      </c>
      <c r="D47" s="2">
        <v>114779.22899999999</v>
      </c>
      <c r="E47" s="2">
        <v>419377.05799999996</v>
      </c>
      <c r="F47" s="2">
        <v>3537.56</v>
      </c>
      <c r="G47" s="2">
        <v>70019.921499999997</v>
      </c>
      <c r="H47" s="2">
        <v>4495.4714999999997</v>
      </c>
      <c r="I47" s="2">
        <v>4863.7955000000002</v>
      </c>
      <c r="J47" s="2">
        <v>1540.152</v>
      </c>
      <c r="K47" s="2">
        <v>5137.1284999999998</v>
      </c>
      <c r="L47" s="2">
        <v>2066.8364999999999</v>
      </c>
      <c r="M47" s="3">
        <v>20.134</v>
      </c>
      <c r="N47" s="2">
        <v>1025.03</v>
      </c>
      <c r="O47" s="3">
        <v>4.3055000000000003</v>
      </c>
      <c r="P47" s="3">
        <v>9.3874999999999993</v>
      </c>
      <c r="Q47" s="2">
        <v>656.34449999999993</v>
      </c>
      <c r="R47" s="2">
        <v>9751.3119999999999</v>
      </c>
      <c r="S47" s="3">
        <v>17.374499999999998</v>
      </c>
      <c r="T47" s="2">
        <v>3764.4189999999999</v>
      </c>
      <c r="U47" s="4">
        <v>122.36750000000001</v>
      </c>
      <c r="V47" s="3">
        <v>0.94700000000000006</v>
      </c>
    </row>
    <row r="48" spans="3:22">
      <c r="C48" s="1" t="s">
        <v>65</v>
      </c>
      <c r="D48" s="2">
        <v>75042.003499999992</v>
      </c>
      <c r="E48" s="2">
        <v>441219.96100000001</v>
      </c>
      <c r="F48" s="2">
        <v>3675.4445000000001</v>
      </c>
      <c r="G48" s="2">
        <v>61900.006999999998</v>
      </c>
      <c r="H48" s="2">
        <v>5172.2250000000004</v>
      </c>
      <c r="I48" s="2">
        <v>4995.0410000000002</v>
      </c>
      <c r="J48" s="2">
        <v>1264.1660000000002</v>
      </c>
      <c r="K48" s="2">
        <v>4582.68</v>
      </c>
      <c r="L48" s="2">
        <v>2101.0924999999997</v>
      </c>
      <c r="M48" s="3">
        <v>27.267000000000003</v>
      </c>
      <c r="N48" s="2">
        <v>1422.7804999999998</v>
      </c>
      <c r="O48" s="3">
        <v>0.99550000000000005</v>
      </c>
      <c r="P48" s="3">
        <v>9.0075000000000003</v>
      </c>
      <c r="Q48" s="2">
        <v>731.48399999999992</v>
      </c>
      <c r="R48" s="2">
        <v>13990.5615</v>
      </c>
      <c r="S48" s="3">
        <v>16.250499999999999</v>
      </c>
      <c r="T48" s="2">
        <v>2908.2510000000002</v>
      </c>
      <c r="U48" s="4">
        <v>108.095</v>
      </c>
      <c r="V48" s="3">
        <v>0.8135</v>
      </c>
    </row>
    <row r="49" spans="1:23">
      <c r="C49" s="1" t="s">
        <v>66</v>
      </c>
      <c r="D49" s="2">
        <v>80283.962499999994</v>
      </c>
      <c r="E49" s="2">
        <v>487439.80050000001</v>
      </c>
      <c r="F49" s="2">
        <v>3685.5785000000001</v>
      </c>
      <c r="G49" s="2">
        <v>69507.804000000004</v>
      </c>
      <c r="H49" s="2">
        <v>5082.3549999999996</v>
      </c>
      <c r="I49" s="2">
        <v>5521.6</v>
      </c>
      <c r="J49" s="2">
        <v>1544.3434999999999</v>
      </c>
      <c r="K49" s="2">
        <v>4758.1745000000001</v>
      </c>
      <c r="L49" s="2">
        <v>2199.7840000000001</v>
      </c>
      <c r="M49" s="3">
        <v>26.613</v>
      </c>
      <c r="N49" s="2">
        <v>1567.5835</v>
      </c>
      <c r="O49" s="3">
        <v>1.3115000000000001</v>
      </c>
      <c r="P49" s="3">
        <v>10.480499999999999</v>
      </c>
      <c r="Q49" s="2">
        <v>764.46600000000001</v>
      </c>
      <c r="R49" s="2">
        <v>15612.264500000001</v>
      </c>
      <c r="S49" s="3">
        <v>18.745000000000001</v>
      </c>
      <c r="T49" s="2">
        <v>3924.299</v>
      </c>
      <c r="U49" s="4">
        <v>112.21850000000001</v>
      </c>
      <c r="V49" s="3">
        <v>1.0349999999999999</v>
      </c>
    </row>
    <row r="50" spans="1:23">
      <c r="C50" s="1" t="s">
        <v>67</v>
      </c>
      <c r="D50" s="2">
        <v>92180.695999999996</v>
      </c>
      <c r="E50" s="2">
        <v>421793.66600000003</v>
      </c>
      <c r="F50" s="2">
        <v>3783.721</v>
      </c>
      <c r="G50" s="2">
        <v>72046.437000000005</v>
      </c>
      <c r="H50" s="2">
        <v>5208.7169999999996</v>
      </c>
      <c r="I50" s="2">
        <v>5230.8440000000001</v>
      </c>
      <c r="J50" s="2">
        <v>1391.009</v>
      </c>
      <c r="K50" s="2">
        <v>4976.1589999999997</v>
      </c>
      <c r="L50" s="2">
        <v>2016.21</v>
      </c>
      <c r="M50" s="3">
        <v>22.696999999999999</v>
      </c>
      <c r="N50" s="2">
        <v>1039.7360000000001</v>
      </c>
      <c r="O50" s="3">
        <v>1.2150000000000001</v>
      </c>
      <c r="P50" s="3">
        <v>8.56</v>
      </c>
      <c r="Q50" s="2">
        <v>814.58699999999999</v>
      </c>
      <c r="R50" s="2">
        <v>14766.638999999999</v>
      </c>
      <c r="S50" s="3">
        <v>14.095000000000001</v>
      </c>
      <c r="T50" s="2">
        <v>3570.712</v>
      </c>
      <c r="U50" s="4">
        <v>114.238</v>
      </c>
      <c r="V50" s="3">
        <v>0.878</v>
      </c>
    </row>
    <row r="51" spans="1:23">
      <c r="C51" s="1" t="s">
        <v>68</v>
      </c>
      <c r="D51" s="2">
        <v>78699.437999999995</v>
      </c>
      <c r="E51" s="2">
        <v>526050.48149999999</v>
      </c>
      <c r="F51" s="2">
        <v>3800.998</v>
      </c>
      <c r="G51" s="2">
        <v>64768.426500000001</v>
      </c>
      <c r="H51" s="2">
        <v>5774.3909999999996</v>
      </c>
      <c r="I51" s="2">
        <v>5839.0905000000002</v>
      </c>
      <c r="J51" s="2">
        <v>1343.6599999999999</v>
      </c>
      <c r="K51" s="2">
        <v>4590.7919999999995</v>
      </c>
      <c r="L51" s="2">
        <v>2133.4445000000001</v>
      </c>
      <c r="M51" s="3">
        <v>22.869500000000002</v>
      </c>
      <c r="N51" s="2">
        <v>1372.1455000000001</v>
      </c>
      <c r="O51" s="3">
        <v>0.65349999999999997</v>
      </c>
      <c r="P51" s="3">
        <v>7.8710000000000004</v>
      </c>
      <c r="Q51" s="2">
        <v>748.46600000000001</v>
      </c>
      <c r="R51" s="2">
        <v>16884.174500000001</v>
      </c>
      <c r="S51" s="3">
        <v>18.5655</v>
      </c>
      <c r="T51" s="2">
        <v>3012.6975000000002</v>
      </c>
      <c r="U51" s="4">
        <v>110.28299999999999</v>
      </c>
      <c r="V51" s="3">
        <v>0.91400000000000003</v>
      </c>
    </row>
    <row r="52" spans="1:23">
      <c r="C52" s="1" t="s">
        <v>69</v>
      </c>
      <c r="D52" s="2">
        <v>78562.899000000005</v>
      </c>
      <c r="E52" s="2">
        <v>416117.06999999995</v>
      </c>
      <c r="F52" s="2">
        <v>3972.942</v>
      </c>
      <c r="G52" s="2">
        <v>72315.081000000006</v>
      </c>
      <c r="H52" s="2">
        <v>4992.8265000000001</v>
      </c>
      <c r="I52" s="2">
        <v>4957.1910000000007</v>
      </c>
      <c r="J52" s="2">
        <v>1702.806</v>
      </c>
      <c r="K52" s="2">
        <v>5123.2420000000002</v>
      </c>
      <c r="L52" s="2">
        <v>2204.8775000000001</v>
      </c>
      <c r="M52" s="3">
        <v>20.262</v>
      </c>
      <c r="N52" s="2">
        <v>1489.8525</v>
      </c>
      <c r="O52" s="3">
        <v>1.395</v>
      </c>
      <c r="P52" s="3">
        <v>10.656499999999999</v>
      </c>
      <c r="Q52" s="2">
        <v>936.44749999999999</v>
      </c>
      <c r="R52" s="2">
        <v>14029.728500000001</v>
      </c>
      <c r="S52" s="3">
        <v>19.3765</v>
      </c>
      <c r="T52" s="2">
        <v>3754.1655000000001</v>
      </c>
      <c r="U52" s="4">
        <v>107.56950000000001</v>
      </c>
      <c r="V52" s="3">
        <v>1.0985</v>
      </c>
    </row>
    <row r="53" spans="1:23">
      <c r="C53" s="1" t="s">
        <v>70</v>
      </c>
      <c r="D53" s="2">
        <v>76140.562999999995</v>
      </c>
      <c r="E53" s="2">
        <v>488510.734</v>
      </c>
      <c r="F53" s="2">
        <v>3516.431</v>
      </c>
      <c r="G53" s="2">
        <v>61306.945999999996</v>
      </c>
      <c r="H53" s="2">
        <v>5096.4074999999993</v>
      </c>
      <c r="I53" s="2">
        <v>5312.1030000000001</v>
      </c>
      <c r="J53" s="2">
        <v>1264.4769999999999</v>
      </c>
      <c r="K53" s="2">
        <v>4566.3024999999998</v>
      </c>
      <c r="L53" s="2">
        <v>2226.2060000000001</v>
      </c>
      <c r="M53" s="3">
        <v>18.478999999999999</v>
      </c>
      <c r="N53" s="2">
        <v>921.36599999999999</v>
      </c>
      <c r="O53" s="3">
        <v>0.94450000000000001</v>
      </c>
      <c r="P53" s="3">
        <v>7.0389999999999997</v>
      </c>
      <c r="Q53" s="2">
        <v>847.22400000000005</v>
      </c>
      <c r="R53" s="2">
        <v>14774.018499999998</v>
      </c>
      <c r="S53" s="3">
        <v>13.650500000000001</v>
      </c>
      <c r="T53" s="2">
        <v>4677.1630000000005</v>
      </c>
      <c r="U53" s="4">
        <v>96.637</v>
      </c>
      <c r="V53" s="3">
        <v>0.84050000000000002</v>
      </c>
    </row>
    <row r="54" spans="1:23">
      <c r="C54" s="1" t="s">
        <v>71</v>
      </c>
      <c r="D54" s="2">
        <v>88165.703999999998</v>
      </c>
      <c r="E54" s="2">
        <v>462735.88150000002</v>
      </c>
      <c r="F54" s="2">
        <v>3743.8415</v>
      </c>
      <c r="G54" s="2">
        <v>69058.610499999995</v>
      </c>
      <c r="H54" s="2">
        <v>5166.2049999999999</v>
      </c>
      <c r="I54" s="2">
        <v>5373.2335000000003</v>
      </c>
      <c r="J54" s="2">
        <v>1365.2620000000002</v>
      </c>
      <c r="K54" s="2">
        <v>4852.3775000000005</v>
      </c>
      <c r="L54" s="2">
        <v>2166.3615</v>
      </c>
      <c r="M54" s="3">
        <v>20.615499999999997</v>
      </c>
      <c r="N54" s="2">
        <v>1446.6610000000001</v>
      </c>
      <c r="O54" s="3">
        <v>0.82050000000000001</v>
      </c>
      <c r="P54" s="3">
        <v>7.8945000000000007</v>
      </c>
      <c r="Q54" s="2">
        <v>865.27549999999997</v>
      </c>
      <c r="R54" s="2">
        <v>16107.82</v>
      </c>
      <c r="S54" s="3">
        <v>15.9735</v>
      </c>
      <c r="T54" s="2">
        <v>3233.1864999999998</v>
      </c>
      <c r="U54" s="4">
        <v>95.62299999999999</v>
      </c>
      <c r="V54" s="3">
        <v>0.90500000000000003</v>
      </c>
    </row>
    <row r="55" spans="1:23">
      <c r="C55" s="1" t="s">
        <v>72</v>
      </c>
      <c r="D55" s="2">
        <v>87099.370500000005</v>
      </c>
      <c r="E55" s="2">
        <v>488451.35699999996</v>
      </c>
      <c r="F55" s="2">
        <v>3654.1469999999999</v>
      </c>
      <c r="G55" s="2">
        <v>62883.540999999997</v>
      </c>
      <c r="H55" s="2">
        <v>4938.5905000000002</v>
      </c>
      <c r="I55" s="2">
        <v>5338.1154999999999</v>
      </c>
      <c r="J55" s="2">
        <v>1118.8400000000001</v>
      </c>
      <c r="K55" s="2">
        <v>4452.0409999999993</v>
      </c>
      <c r="L55" s="2">
        <v>1912.5785000000001</v>
      </c>
      <c r="M55" s="3">
        <v>18.305</v>
      </c>
      <c r="N55" s="2">
        <v>1193.2930000000001</v>
      </c>
      <c r="O55" s="3">
        <v>0.97699999999999998</v>
      </c>
      <c r="P55" s="3">
        <v>7.5830000000000002</v>
      </c>
      <c r="Q55" s="2">
        <v>729.71550000000002</v>
      </c>
      <c r="R55" s="2">
        <v>15244.636500000001</v>
      </c>
      <c r="S55" s="3">
        <v>10.811499999999999</v>
      </c>
      <c r="T55" s="2">
        <v>3534.2645000000002</v>
      </c>
      <c r="U55" s="4">
        <v>122.203</v>
      </c>
      <c r="V55" s="3">
        <v>0.91800000000000004</v>
      </c>
    </row>
    <row r="56" spans="1:23">
      <c r="C56" s="1" t="s">
        <v>73</v>
      </c>
      <c r="D56" s="2">
        <v>83609.212499999994</v>
      </c>
      <c r="E56" s="2">
        <v>470940.7585</v>
      </c>
      <c r="F56" s="2">
        <v>3733.567</v>
      </c>
      <c r="G56" s="2">
        <v>67788.464000000007</v>
      </c>
      <c r="H56" s="2">
        <v>4961.1075000000001</v>
      </c>
      <c r="I56" s="2">
        <v>5703.7455</v>
      </c>
      <c r="J56" s="2">
        <v>1483.5504999999998</v>
      </c>
      <c r="K56" s="2">
        <v>4617.6379999999999</v>
      </c>
      <c r="L56" s="2">
        <v>1953.79</v>
      </c>
      <c r="M56" s="3">
        <v>18.191499999999998</v>
      </c>
      <c r="N56" s="2">
        <v>1239.547</v>
      </c>
      <c r="O56" s="3">
        <v>1.089</v>
      </c>
      <c r="P56" s="3">
        <v>8.6675000000000004</v>
      </c>
      <c r="Q56" s="2">
        <v>773.11450000000002</v>
      </c>
      <c r="R56" s="2">
        <v>16442.357</v>
      </c>
      <c r="S56" s="3">
        <v>18.766500000000001</v>
      </c>
      <c r="T56" s="2">
        <v>3711.002</v>
      </c>
      <c r="U56" s="4">
        <v>102.10050000000001</v>
      </c>
      <c r="V56" s="3">
        <v>0.99249999999999994</v>
      </c>
    </row>
    <row r="57" spans="1:23">
      <c r="C57" s="1" t="s">
        <v>74</v>
      </c>
      <c r="D57" s="2">
        <v>78339.288499999995</v>
      </c>
      <c r="E57" s="2">
        <v>457162.34899999999</v>
      </c>
      <c r="F57" s="2">
        <v>3592.4639999999999</v>
      </c>
      <c r="G57" s="2">
        <v>65268.077000000005</v>
      </c>
      <c r="H57" s="2">
        <v>5287.3325000000004</v>
      </c>
      <c r="I57" s="2">
        <v>5598.9695000000002</v>
      </c>
      <c r="J57" s="2">
        <v>1151.8265000000001</v>
      </c>
      <c r="K57" s="2">
        <v>4657.2024999999994</v>
      </c>
      <c r="L57" s="2">
        <v>2051.1329999999998</v>
      </c>
      <c r="M57" s="3">
        <v>18.64</v>
      </c>
      <c r="N57" s="2">
        <v>1044.3325</v>
      </c>
      <c r="O57" s="3">
        <v>0.95950000000000002</v>
      </c>
      <c r="P57" s="3">
        <v>9.0739999999999998</v>
      </c>
      <c r="Q57" s="2">
        <v>769.63099999999997</v>
      </c>
      <c r="R57" s="2">
        <v>14986.514999999999</v>
      </c>
      <c r="S57" s="3">
        <v>13.5215</v>
      </c>
      <c r="T57" s="2">
        <v>3957.2905000000001</v>
      </c>
      <c r="U57" s="4">
        <v>102.566</v>
      </c>
      <c r="V57" s="3">
        <v>1.0325</v>
      </c>
    </row>
    <row r="58" spans="1:23">
      <c r="C58" s="1" t="s">
        <v>75</v>
      </c>
      <c r="D58" s="2">
        <v>81823.085500000001</v>
      </c>
      <c r="E58" s="2">
        <v>481332.71549999999</v>
      </c>
      <c r="F58" s="2">
        <v>3765.0195000000003</v>
      </c>
      <c r="G58" s="2">
        <v>66994.707500000004</v>
      </c>
      <c r="H58" s="2">
        <v>4914.4629999999997</v>
      </c>
      <c r="I58" s="2">
        <v>5343.4375</v>
      </c>
      <c r="J58" s="2">
        <v>1269.3719999999998</v>
      </c>
      <c r="K58" s="2">
        <v>5037.9760000000006</v>
      </c>
      <c r="L58" s="2">
        <v>2222.6750000000002</v>
      </c>
      <c r="M58" s="3">
        <v>18.956499999999998</v>
      </c>
      <c r="N58" s="2">
        <v>1427.7280000000001</v>
      </c>
      <c r="O58" s="3">
        <v>0.79400000000000004</v>
      </c>
      <c r="P58" s="3">
        <v>8.2764999999999986</v>
      </c>
      <c r="Q58" s="2">
        <v>759.49450000000002</v>
      </c>
      <c r="R58" s="2">
        <v>13936.530999999999</v>
      </c>
      <c r="S58" s="3">
        <v>14.116</v>
      </c>
      <c r="T58" s="2">
        <v>3937.172</v>
      </c>
      <c r="U58" s="4">
        <v>87.633499999999998</v>
      </c>
      <c r="V58" s="3">
        <v>1.0724999999999998</v>
      </c>
    </row>
    <row r="59" spans="1:23">
      <c r="C59" s="1" t="s">
        <v>76</v>
      </c>
      <c r="D59" s="2">
        <v>92341.482499999998</v>
      </c>
      <c r="E59" s="2">
        <v>430788.24800000002</v>
      </c>
      <c r="F59" s="2">
        <v>3939.9480000000003</v>
      </c>
      <c r="G59" s="2">
        <v>69869.108000000007</v>
      </c>
      <c r="H59" s="2">
        <v>4537.0505000000003</v>
      </c>
      <c r="I59" s="2">
        <v>5802.0264999999999</v>
      </c>
      <c r="J59" s="2">
        <v>1298.307</v>
      </c>
      <c r="K59" s="2">
        <v>4803.5504999999994</v>
      </c>
      <c r="L59" s="2">
        <v>1949.4879999999998</v>
      </c>
      <c r="M59" s="3">
        <v>17.142499999999998</v>
      </c>
      <c r="N59" s="2">
        <v>1465.1855</v>
      </c>
      <c r="O59" s="3">
        <v>0.8095</v>
      </c>
      <c r="P59" s="3">
        <v>8.1724999999999994</v>
      </c>
      <c r="Q59" s="2">
        <v>722.74450000000002</v>
      </c>
      <c r="R59" s="2">
        <v>16329.2765</v>
      </c>
      <c r="S59" s="3">
        <v>14.037500000000001</v>
      </c>
      <c r="T59" s="2">
        <v>4545.0344999999998</v>
      </c>
      <c r="U59" s="4">
        <v>93.271500000000003</v>
      </c>
      <c r="V59" s="3">
        <v>1.0495000000000001</v>
      </c>
    </row>
    <row r="60" spans="1:23">
      <c r="C60" s="1" t="s">
        <v>77</v>
      </c>
      <c r="D60" s="2">
        <v>84032.771999999997</v>
      </c>
      <c r="E60" s="2">
        <v>459115.8995</v>
      </c>
      <c r="F60" s="2">
        <v>4138.9879999999994</v>
      </c>
      <c r="G60" s="2">
        <v>69468.315000000002</v>
      </c>
      <c r="H60" s="2">
        <v>5067.2700000000004</v>
      </c>
      <c r="I60" s="2">
        <v>5389.3485000000001</v>
      </c>
      <c r="J60" s="2">
        <v>1293.1005</v>
      </c>
      <c r="K60" s="2">
        <v>4940.13</v>
      </c>
      <c r="L60" s="2">
        <v>2207.1149999999998</v>
      </c>
      <c r="M60" s="3">
        <v>21.758499999999998</v>
      </c>
      <c r="N60" s="2">
        <v>1319.3150000000001</v>
      </c>
      <c r="O60" s="3">
        <v>0.73150000000000004</v>
      </c>
      <c r="P60" s="3">
        <v>8.0644999999999989</v>
      </c>
      <c r="Q60" s="2">
        <v>754.05199999999991</v>
      </c>
      <c r="R60" s="2">
        <v>16639.451000000001</v>
      </c>
      <c r="S60" s="3">
        <v>15.1465</v>
      </c>
      <c r="T60" s="2">
        <v>3722.1585</v>
      </c>
      <c r="U60" s="4">
        <v>98.236999999999995</v>
      </c>
      <c r="V60" s="3">
        <v>1.1045</v>
      </c>
    </row>
    <row r="61" spans="1:23">
      <c r="C61" s="1" t="s">
        <v>78</v>
      </c>
      <c r="D61" s="2">
        <v>86627.099499999997</v>
      </c>
      <c r="E61" s="2">
        <v>441542.29599999997</v>
      </c>
      <c r="F61" s="2">
        <v>3626.1044999999999</v>
      </c>
      <c r="G61" s="2">
        <v>66215.372000000003</v>
      </c>
      <c r="H61" s="2">
        <v>4852.3029999999999</v>
      </c>
      <c r="I61" s="2">
        <v>5159.0924999999997</v>
      </c>
      <c r="J61" s="2">
        <v>1258.3319999999999</v>
      </c>
      <c r="K61" s="2">
        <v>4662.68</v>
      </c>
      <c r="L61" s="2">
        <v>2059.4229999999998</v>
      </c>
      <c r="M61" s="3">
        <v>26.816749999999999</v>
      </c>
      <c r="N61" s="2">
        <v>1387.6824999999999</v>
      </c>
      <c r="O61" s="3">
        <v>1.0175000000000001</v>
      </c>
      <c r="P61" s="3">
        <v>9.5760000000000005</v>
      </c>
      <c r="Q61" s="2">
        <v>846.29650000000004</v>
      </c>
      <c r="R61" s="2">
        <v>16202.897000000001</v>
      </c>
      <c r="S61" s="3">
        <v>17.080500000000001</v>
      </c>
      <c r="T61" s="2">
        <v>3886.6</v>
      </c>
      <c r="U61" s="4">
        <v>100.23399999999999</v>
      </c>
      <c r="V61" s="3">
        <v>1.0640000000000001</v>
      </c>
    </row>
    <row r="62" spans="1:23">
      <c r="C62" s="1" t="s">
        <v>79</v>
      </c>
      <c r="D62" s="2">
        <v>80454.250499999995</v>
      </c>
      <c r="E62" s="2">
        <v>459952.32</v>
      </c>
      <c r="F62" s="2">
        <v>3461.7465000000002</v>
      </c>
      <c r="G62" s="2">
        <v>65866.608999999997</v>
      </c>
      <c r="H62" s="2">
        <v>5310.7669999999998</v>
      </c>
      <c r="I62" s="2">
        <v>5603.5429999999997</v>
      </c>
      <c r="J62" s="2">
        <v>1119.5835000000002</v>
      </c>
      <c r="K62" s="2">
        <v>4797.3474999999999</v>
      </c>
      <c r="L62" s="2">
        <v>2113.6779999999999</v>
      </c>
      <c r="M62" s="3">
        <v>18.211500000000001</v>
      </c>
      <c r="N62" s="2">
        <v>1458.0374999999999</v>
      </c>
      <c r="O62" s="3">
        <v>0.85450000000000004</v>
      </c>
      <c r="P62" s="3">
        <v>7.0065000000000008</v>
      </c>
      <c r="Q62" s="2">
        <v>733.57799999999997</v>
      </c>
      <c r="R62" s="2">
        <v>15171.08</v>
      </c>
      <c r="S62" s="3">
        <v>13.204499999999999</v>
      </c>
      <c r="T62" s="2">
        <v>3978.6424999999999</v>
      </c>
      <c r="U62" s="4">
        <v>96.395499999999998</v>
      </c>
      <c r="V62" s="3">
        <v>1.0695000000000001</v>
      </c>
    </row>
    <row r="63" spans="1:23">
      <c r="D63" s="5"/>
      <c r="E63" s="5"/>
      <c r="F63" s="5"/>
      <c r="G63" s="5"/>
      <c r="H63" s="5"/>
      <c r="I63" s="5"/>
      <c r="J63" s="5"/>
      <c r="K63" s="5"/>
      <c r="L63" s="5"/>
      <c r="S63" s="6"/>
    </row>
    <row r="64" spans="1:23" s="8" customFormat="1" ht="15.75">
      <c r="A64" s="7"/>
      <c r="C64" s="8" t="s">
        <v>80</v>
      </c>
      <c r="D64" s="9">
        <f>STDEV(D2:D25)</f>
        <v>11022.756138205548</v>
      </c>
      <c r="E64" s="9">
        <f t="shared" ref="E64:V64" si="0">STDEV(E2:E25)</f>
        <v>68256.654921434078</v>
      </c>
      <c r="F64" s="9">
        <f t="shared" si="0"/>
        <v>399.35314437972806</v>
      </c>
      <c r="G64" s="9">
        <f t="shared" si="0"/>
        <v>10009.349597213515</v>
      </c>
      <c r="H64" s="9">
        <f t="shared" si="0"/>
        <v>866.60067610422186</v>
      </c>
      <c r="I64" s="9">
        <f t="shared" si="0"/>
        <v>866.83579976553744</v>
      </c>
      <c r="J64" s="9">
        <f t="shared" si="0"/>
        <v>224.900828147954</v>
      </c>
      <c r="K64" s="9">
        <f t="shared" si="0"/>
        <v>528.66030594331573</v>
      </c>
      <c r="L64" s="9">
        <f t="shared" si="0"/>
        <v>298.44818337653334</v>
      </c>
      <c r="M64" s="9">
        <f>STDEV(M2:M25)</f>
        <v>3.3431913937433109</v>
      </c>
      <c r="N64" s="9">
        <f t="shared" si="0"/>
        <v>258.50343115372044</v>
      </c>
      <c r="O64" s="10">
        <f t="shared" si="0"/>
        <v>1.0252975354656244</v>
      </c>
      <c r="P64" s="10">
        <f t="shared" si="0"/>
        <v>0.86296641663038898</v>
      </c>
      <c r="Q64" s="9">
        <f t="shared" si="0"/>
        <v>93.665407262617549</v>
      </c>
      <c r="R64" s="9">
        <f t="shared" si="0"/>
        <v>2379.5004019296821</v>
      </c>
      <c r="S64" s="10">
        <f t="shared" si="0"/>
        <v>21.604167212877158</v>
      </c>
      <c r="T64" s="9">
        <f t="shared" si="0"/>
        <v>752.02777992533743</v>
      </c>
      <c r="U64" s="9">
        <f t="shared" si="0"/>
        <v>19.956825601990044</v>
      </c>
      <c r="V64" s="10">
        <f t="shared" si="0"/>
        <v>0.24121921595289023</v>
      </c>
      <c r="W64" s="9"/>
    </row>
    <row r="65" spans="1:23" s="8" customFormat="1" ht="15.75">
      <c r="A65" s="7"/>
      <c r="C65" s="8" t="s">
        <v>81</v>
      </c>
      <c r="D65" s="9">
        <f>(D64)^2</f>
        <v>121501152.88234809</v>
      </c>
      <c r="E65" s="9">
        <f t="shared" ref="E65:V65" si="1">(E64)^2</f>
        <v>4658970941.0637312</v>
      </c>
      <c r="F65" s="9">
        <f t="shared" si="1"/>
        <v>159482.93392597593</v>
      </c>
      <c r="G65" s="9">
        <f t="shared" si="1"/>
        <v>100187079.35923836</v>
      </c>
      <c r="H65" s="9">
        <f t="shared" si="1"/>
        <v>750996.73182429443</v>
      </c>
      <c r="I65" s="9">
        <f t="shared" si="1"/>
        <v>751404.30375515891</v>
      </c>
      <c r="J65" s="9">
        <f t="shared" si="1"/>
        <v>50580.38250163554</v>
      </c>
      <c r="K65" s="9">
        <f t="shared" si="1"/>
        <v>279481.71908008022</v>
      </c>
      <c r="L65" s="9">
        <f t="shared" si="1"/>
        <v>89071.318160752868</v>
      </c>
      <c r="M65" s="9">
        <f t="shared" si="1"/>
        <v>11.176928695199342</v>
      </c>
      <c r="N65" s="9">
        <f t="shared" si="1"/>
        <v>66824.023918246283</v>
      </c>
      <c r="O65" s="10">
        <f t="shared" si="1"/>
        <v>1.0512350362318834</v>
      </c>
      <c r="P65" s="10">
        <f t="shared" si="1"/>
        <v>0.74471103623189405</v>
      </c>
      <c r="Q65" s="9">
        <f t="shared" si="1"/>
        <v>8773.2085176720084</v>
      </c>
      <c r="R65" s="9">
        <f t="shared" si="1"/>
        <v>5662022.1627835184</v>
      </c>
      <c r="S65" s="10">
        <f t="shared" si="1"/>
        <v>466.74004096195637</v>
      </c>
      <c r="T65" s="9">
        <f t="shared" si="1"/>
        <v>565545.78177943174</v>
      </c>
      <c r="U65" s="9">
        <f t="shared" si="1"/>
        <v>398.27488810824525</v>
      </c>
      <c r="V65" s="10">
        <f t="shared" si="1"/>
        <v>5.8186710144927094E-2</v>
      </c>
      <c r="W65" s="9"/>
    </row>
    <row r="66" spans="1:23" s="8" customFormat="1" ht="15.75">
      <c r="A66" s="7"/>
      <c r="C66" s="8" t="s">
        <v>82</v>
      </c>
      <c r="D66" s="9">
        <f>STDEV(D35:D62)</f>
        <v>11027.198913001657</v>
      </c>
      <c r="E66" s="9">
        <f t="shared" ref="E66:V66" si="2">STDEV(E35:E62)</f>
        <v>49406.96421755803</v>
      </c>
      <c r="F66" s="9">
        <f t="shared" si="2"/>
        <v>225.66300926895727</v>
      </c>
      <c r="G66" s="9">
        <f t="shared" si="2"/>
        <v>6223.1154023458557</v>
      </c>
      <c r="H66" s="9">
        <f t="shared" si="2"/>
        <v>704.19290042185821</v>
      </c>
      <c r="I66" s="9">
        <f t="shared" si="2"/>
        <v>620.01000311319706</v>
      </c>
      <c r="J66" s="9">
        <f t="shared" si="2"/>
        <v>206.96664489450865</v>
      </c>
      <c r="K66" s="9">
        <f t="shared" si="2"/>
        <v>369.48977704395122</v>
      </c>
      <c r="L66" s="9">
        <f t="shared" si="2"/>
        <v>123.96136521894404</v>
      </c>
      <c r="M66" s="9">
        <f t="shared" si="2"/>
        <v>3.1877433787544822</v>
      </c>
      <c r="N66" s="9">
        <f t="shared" si="2"/>
        <v>319.73008816430297</v>
      </c>
      <c r="O66" s="10">
        <f t="shared" si="2"/>
        <v>1.6377057829419417</v>
      </c>
      <c r="P66" s="10">
        <f t="shared" si="2"/>
        <v>1.2400806429390223</v>
      </c>
      <c r="Q66" s="9">
        <f t="shared" si="2"/>
        <v>61.596217181279982</v>
      </c>
      <c r="R66" s="9">
        <f t="shared" si="2"/>
        <v>3393.7765542818847</v>
      </c>
      <c r="S66" s="10">
        <f t="shared" si="2"/>
        <v>2.9538728226036222</v>
      </c>
      <c r="T66" s="9">
        <f t="shared" si="2"/>
        <v>828.4477613999918</v>
      </c>
      <c r="U66" s="9">
        <f t="shared" si="2"/>
        <v>18.554654250140729</v>
      </c>
      <c r="V66" s="10">
        <f t="shared" si="2"/>
        <v>0.16363863089491909</v>
      </c>
      <c r="W66" s="9"/>
    </row>
    <row r="67" spans="1:23" s="8" customFormat="1" ht="15.75">
      <c r="A67" s="7"/>
      <c r="C67" s="8" t="s">
        <v>83</v>
      </c>
      <c r="D67" s="9">
        <f>(D66)^2</f>
        <v>121599115.86690493</v>
      </c>
      <c r="E67" s="9">
        <f t="shared" ref="E67:V67" si="3">(E66)^2</f>
        <v>2441048113.1950598</v>
      </c>
      <c r="F67" s="9">
        <f t="shared" si="3"/>
        <v>50923.793752321493</v>
      </c>
      <c r="G67" s="9">
        <f t="shared" si="3"/>
        <v>38727165.310914218</v>
      </c>
      <c r="H67" s="9">
        <f t="shared" si="3"/>
        <v>495887.64100454911</v>
      </c>
      <c r="I67" s="9">
        <f t="shared" si="3"/>
        <v>384412.40396042663</v>
      </c>
      <c r="J67" s="9">
        <f t="shared" si="3"/>
        <v>42835.192098889645</v>
      </c>
      <c r="K67" s="9">
        <f t="shared" si="3"/>
        <v>136522.69533998877</v>
      </c>
      <c r="L67" s="9">
        <f t="shared" si="3"/>
        <v>15366.420066944429</v>
      </c>
      <c r="M67" s="9">
        <f>(M66)^2</f>
        <v>10.161707848793043</v>
      </c>
      <c r="N67" s="9">
        <f t="shared" si="3"/>
        <v>102227.32927755296</v>
      </c>
      <c r="O67" s="10">
        <f t="shared" si="3"/>
        <v>2.6820802314814784</v>
      </c>
      <c r="P67" s="10">
        <f t="shared" si="3"/>
        <v>1.5378000009920589</v>
      </c>
      <c r="Q67" s="9">
        <f t="shared" si="3"/>
        <v>3794.0939710434113</v>
      </c>
      <c r="R67" s="9">
        <f t="shared" si="3"/>
        <v>11517719.300393423</v>
      </c>
      <c r="S67" s="10">
        <f t="shared" si="3"/>
        <v>8.7253646521162906</v>
      </c>
      <c r="T67" s="9">
        <f t="shared" si="3"/>
        <v>686325.69336865772</v>
      </c>
      <c r="U67" s="9">
        <f t="shared" si="3"/>
        <v>344.27519434226542</v>
      </c>
      <c r="V67" s="10">
        <f t="shared" si="3"/>
        <v>2.6777601521163569E-2</v>
      </c>
      <c r="W67" s="9"/>
    </row>
    <row r="68" spans="1:23" s="8" customFormat="1" ht="15.75">
      <c r="A68" s="7"/>
      <c r="C68" s="8" t="s">
        <v>84</v>
      </c>
      <c r="D68" s="9">
        <f>((21*D65)+(36*D67))/(57)</f>
        <v>121563024.24101555</v>
      </c>
      <c r="E68" s="9">
        <f t="shared" ref="E68:V68" si="4">((21*E65)+(36*E67))/(57)</f>
        <v>3258177576.0940437</v>
      </c>
      <c r="F68" s="9">
        <f t="shared" si="4"/>
        <v>90919.266447878399</v>
      </c>
      <c r="G68" s="9">
        <f t="shared" si="4"/>
        <v>61370291.539244168</v>
      </c>
      <c r="H68" s="9">
        <f t="shared" si="4"/>
        <v>589875.20078024478</v>
      </c>
      <c r="I68" s="9">
        <f t="shared" si="4"/>
        <v>519619.94599006482</v>
      </c>
      <c r="J68" s="9">
        <f t="shared" si="4"/>
        <v>45688.683299901291</v>
      </c>
      <c r="K68" s="9">
        <f t="shared" si="4"/>
        <v>189191.80934949615</v>
      </c>
      <c r="L68" s="9">
        <f t="shared" si="4"/>
        <v>42520.856206768593</v>
      </c>
      <c r="M68" s="9">
        <f t="shared" si="4"/>
        <v>10.535736581679574</v>
      </c>
      <c r="N68" s="9">
        <f t="shared" si="4"/>
        <v>89184.006250439968</v>
      </c>
      <c r="O68" s="10">
        <f t="shared" si="4"/>
        <v>2.0812425279684699</v>
      </c>
      <c r="P68" s="10">
        <f t="shared" si="4"/>
        <v>1.2456093297646298</v>
      </c>
      <c r="Q68" s="9">
        <f t="shared" si="4"/>
        <v>5628.5045934855261</v>
      </c>
      <c r="R68" s="9">
        <f t="shared" si="4"/>
        <v>9360357.1970634572</v>
      </c>
      <c r="S68" s="10">
        <f t="shared" si="4"/>
        <v>177.46761381889945</v>
      </c>
      <c r="T68" s="9">
        <f t="shared" si="4"/>
        <v>641827.83120420598</v>
      </c>
      <c r="U68" s="9">
        <f t="shared" si="4"/>
        <v>364.1698183613106</v>
      </c>
      <c r="V68" s="10">
        <f t="shared" si="4"/>
        <v>3.8349378382550127E-2</v>
      </c>
      <c r="W68" s="9"/>
    </row>
    <row r="69" spans="1:23" s="8" customFormat="1" ht="15.75">
      <c r="A69" s="7" t="s">
        <v>85</v>
      </c>
      <c r="B69" s="8">
        <v>22</v>
      </c>
      <c r="C69" s="8" t="s">
        <v>86</v>
      </c>
      <c r="D69" s="9">
        <f>SQRT(D68)</f>
        <v>11025.562309515808</v>
      </c>
      <c r="E69" s="9">
        <f t="shared" ref="E69:V69" si="5">SQRT(E68)</f>
        <v>57080.448282174904</v>
      </c>
      <c r="F69" s="9">
        <f t="shared" si="5"/>
        <v>301.52821832770212</v>
      </c>
      <c r="G69" s="9">
        <f t="shared" si="5"/>
        <v>7833.9192961916688</v>
      </c>
      <c r="H69" s="9">
        <f t="shared" si="5"/>
        <v>768.03333311793494</v>
      </c>
      <c r="I69" s="9">
        <f t="shared" si="5"/>
        <v>720.84668688290776</v>
      </c>
      <c r="J69" s="9">
        <f t="shared" si="5"/>
        <v>213.74911298038478</v>
      </c>
      <c r="K69" s="9">
        <f t="shared" si="5"/>
        <v>434.96184815394577</v>
      </c>
      <c r="L69" s="9">
        <f t="shared" si="5"/>
        <v>206.20585880805763</v>
      </c>
      <c r="M69" s="9">
        <f t="shared" si="5"/>
        <v>3.2458799395047828</v>
      </c>
      <c r="N69" s="9">
        <f t="shared" si="5"/>
        <v>298.63691374383035</v>
      </c>
      <c r="O69" s="10">
        <f t="shared" si="5"/>
        <v>1.442651214940212</v>
      </c>
      <c r="P69" s="10">
        <f t="shared" si="5"/>
        <v>1.1160686940169184</v>
      </c>
      <c r="Q69" s="9">
        <f t="shared" si="5"/>
        <v>75.023360318540298</v>
      </c>
      <c r="R69" s="9">
        <f t="shared" si="5"/>
        <v>3059.4700843550436</v>
      </c>
      <c r="S69" s="10">
        <f t="shared" si="5"/>
        <v>13.321697107309543</v>
      </c>
      <c r="T69" s="9">
        <f t="shared" si="5"/>
        <v>801.1415799995691</v>
      </c>
      <c r="U69" s="9">
        <f t="shared" si="5"/>
        <v>19.083233959717379</v>
      </c>
      <c r="V69" s="10">
        <f t="shared" si="5"/>
        <v>0.19582997314647757</v>
      </c>
      <c r="W69" s="9"/>
    </row>
    <row r="70" spans="1:23" s="11" customFormat="1" ht="15.75">
      <c r="A70" s="11" t="s">
        <v>87</v>
      </c>
      <c r="B70" s="11">
        <v>37</v>
      </c>
      <c r="C70" s="11" t="s">
        <v>88</v>
      </c>
      <c r="D70" s="10">
        <f>D76/D78</f>
        <v>-2.2240634373405652</v>
      </c>
      <c r="E70" s="10">
        <f t="shared" ref="E70:V70" si="6">E76/E78</f>
        <v>0.7855762152940744</v>
      </c>
      <c r="F70" s="10">
        <f t="shared" si="6"/>
        <v>1.3078588405883864</v>
      </c>
      <c r="G70" s="10">
        <f t="shared" si="6"/>
        <v>1.4459477555940321</v>
      </c>
      <c r="H70" s="10">
        <f t="shared" si="6"/>
        <v>0.4943804435513956</v>
      </c>
      <c r="I70" s="10">
        <f t="shared" si="6"/>
        <v>1.3027626451619971</v>
      </c>
      <c r="J70" s="10">
        <f t="shared" si="6"/>
        <v>-1.5961775961548903</v>
      </c>
      <c r="K70" s="10">
        <f t="shared" si="6"/>
        <v>2.6379084646720892</v>
      </c>
      <c r="L70" s="10">
        <f t="shared" si="6"/>
        <v>5.8619290261197996</v>
      </c>
      <c r="M70" s="10">
        <f>M76/M78</f>
        <v>-8.5686607990931059</v>
      </c>
      <c r="N70" s="10">
        <f t="shared" si="6"/>
        <v>-2.773889358300873</v>
      </c>
      <c r="O70" s="10">
        <f t="shared" si="6"/>
        <v>-2.3683431530512142</v>
      </c>
      <c r="P70" s="10">
        <f t="shared" si="6"/>
        <v>-10.728133240241952</v>
      </c>
      <c r="Q70" s="10">
        <f t="shared" si="6"/>
        <v>-3.2822195931926119</v>
      </c>
      <c r="R70" s="10">
        <f t="shared" si="6"/>
        <v>-6.2198023838157805</v>
      </c>
      <c r="S70" s="10">
        <f t="shared" si="6"/>
        <v>2.4015774127404579</v>
      </c>
      <c r="T70" s="10">
        <f t="shared" si="6"/>
        <v>-1.00084588314331</v>
      </c>
      <c r="U70" s="10">
        <f t="shared" si="6"/>
        <v>-3.6160704172580713</v>
      </c>
      <c r="V70" s="10">
        <f t="shared" si="6"/>
        <v>0.20765848594949546</v>
      </c>
      <c r="W70" s="10"/>
    </row>
    <row r="71" spans="1:23" s="11" customFormat="1" ht="15.75">
      <c r="C71" s="11" t="s">
        <v>89</v>
      </c>
      <c r="D71" s="10">
        <f>D76/D72</f>
        <v>-2.2242953038281557</v>
      </c>
      <c r="E71" s="10">
        <f t="shared" ref="E71:V71" si="7">E76/E72</f>
        <v>0.72437899478711099</v>
      </c>
      <c r="F71" s="10">
        <f t="shared" si="7"/>
        <v>1.1431663036001474</v>
      </c>
      <c r="G71" s="10">
        <f t="shared" si="7"/>
        <v>1.2886255417408841</v>
      </c>
      <c r="H71" s="10">
        <f t="shared" si="7"/>
        <v>0.46884796531309159</v>
      </c>
      <c r="I71" s="10">
        <f t="shared" si="7"/>
        <v>1.1979152846192116</v>
      </c>
      <c r="J71" s="10">
        <f t="shared" si="7"/>
        <v>-1.5622883407077994</v>
      </c>
      <c r="K71" s="10">
        <f t="shared" si="7"/>
        <v>2.4126183207329928</v>
      </c>
      <c r="L71" s="10">
        <f t="shared" si="7"/>
        <v>4.8707184595621866</v>
      </c>
      <c r="M71" s="10">
        <f>M76/M72</f>
        <v>-8.4638170102191879</v>
      </c>
      <c r="N71" s="10">
        <f t="shared" si="7"/>
        <v>-2.9283237239680147</v>
      </c>
      <c r="O71" s="10">
        <f t="shared" si="7"/>
        <v>-2.6523900647549667</v>
      </c>
      <c r="P71" s="10">
        <f t="shared" si="7"/>
        <v>-11.738341695378814</v>
      </c>
      <c r="Q71" s="10">
        <f t="shared" si="7"/>
        <v>-2.9608618518090184</v>
      </c>
      <c r="R71" s="10">
        <f t="shared" si="7"/>
        <v>-6.7937946585332343</v>
      </c>
      <c r="S71" s="10">
        <f t="shared" si="7"/>
        <v>1.8597020612188042</v>
      </c>
      <c r="T71" s="10">
        <f t="shared" si="7"/>
        <v>-1.0261346513817098</v>
      </c>
      <c r="U71" s="10">
        <f t="shared" si="7"/>
        <v>-3.5486476781727014</v>
      </c>
      <c r="V71" s="10">
        <f t="shared" si="7"/>
        <v>0.18863396781360567</v>
      </c>
      <c r="W71" s="10"/>
    </row>
    <row r="72" spans="1:23" s="11" customFormat="1" ht="15.75">
      <c r="C72" s="11" t="s">
        <v>90</v>
      </c>
      <c r="D72" s="10">
        <f>SQRT(D73)</f>
        <v>2968.03676989821</v>
      </c>
      <c r="E72" s="10">
        <f t="shared" ref="E72:V72" si="8">SQRT(E73)</f>
        <v>16665.703697761579</v>
      </c>
      <c r="F72" s="10">
        <f t="shared" si="8"/>
        <v>92.873801577330113</v>
      </c>
      <c r="G72" s="10">
        <f t="shared" si="8"/>
        <v>2366.5667740908716</v>
      </c>
      <c r="H72" s="10">
        <f t="shared" si="8"/>
        <v>218.03344642215126</v>
      </c>
      <c r="I72" s="10">
        <f t="shared" si="8"/>
        <v>211.05512434229792</v>
      </c>
      <c r="J72" s="10">
        <f t="shared" si="8"/>
        <v>58.794695254703662</v>
      </c>
      <c r="K72" s="10">
        <f t="shared" si="8"/>
        <v>128.03717069818617</v>
      </c>
      <c r="L72" s="10">
        <f t="shared" si="8"/>
        <v>66.813209251555776</v>
      </c>
      <c r="M72" s="10">
        <f t="shared" si="8"/>
        <v>0.88469371315062151</v>
      </c>
      <c r="N72" s="10">
        <f t="shared" si="8"/>
        <v>76.160071060449866</v>
      </c>
      <c r="O72" s="10">
        <f t="shared" si="8"/>
        <v>0.34680263211619039</v>
      </c>
      <c r="P72" s="10">
        <f t="shared" si="8"/>
        <v>0.27461366287182226</v>
      </c>
      <c r="Q72" s="10">
        <f t="shared" si="8"/>
        <v>22.390294451998574</v>
      </c>
      <c r="R72" s="10">
        <f t="shared" si="8"/>
        <v>754.09174149060345</v>
      </c>
      <c r="S72" s="10">
        <f t="shared" si="8"/>
        <v>4.6315523395115665</v>
      </c>
      <c r="T72" s="10">
        <f t="shared" si="8"/>
        <v>210.37102820620856</v>
      </c>
      <c r="U72" s="10">
        <f t="shared" si="8"/>
        <v>5.2352783103807985</v>
      </c>
      <c r="V72" s="10">
        <f t="shared" si="8"/>
        <v>5.8039378194157949E-2</v>
      </c>
      <c r="W72" s="10"/>
    </row>
    <row r="73" spans="1:23" s="11" customFormat="1" ht="15.75">
      <c r="C73" s="11" t="s">
        <v>91</v>
      </c>
      <c r="D73" s="12">
        <f>((D65/22)+(D67/37))</f>
        <v>8809242.2674677987</v>
      </c>
      <c r="E73" s="12">
        <f t="shared" ref="E73:V73" si="9">((E65/22)+(E67/37))</f>
        <v>277745679.741584</v>
      </c>
      <c r="F73" s="12">
        <f t="shared" si="9"/>
        <v>8625.5430194252858</v>
      </c>
      <c r="G73" s="10">
        <f t="shared" si="9"/>
        <v>5600638.296230874</v>
      </c>
      <c r="H73" s="10">
        <f t="shared" si="9"/>
        <v>47538.583758721099</v>
      </c>
      <c r="I73" s="10">
        <f t="shared" si="9"/>
        <v>44544.265511142832</v>
      </c>
      <c r="J73" s="10">
        <f t="shared" si="9"/>
        <v>3456.8161900934729</v>
      </c>
      <c r="K73" s="10">
        <f t="shared" si="9"/>
        <v>16393.517080396465</v>
      </c>
      <c r="L73" s="10">
        <f t="shared" si="9"/>
        <v>4464.0049304921786</v>
      </c>
      <c r="M73" s="10">
        <f t="shared" si="9"/>
        <v>0.78268296608823418</v>
      </c>
      <c r="N73" s="10">
        <f>((N65/22)+(N67/37))</f>
        <v>5800.3564239327734</v>
      </c>
      <c r="O73" s="10">
        <f t="shared" si="9"/>
        <v>0.1202720656427177</v>
      </c>
      <c r="P73" s="10">
        <f t="shared" si="9"/>
        <v>7.5412663835878843E-2</v>
      </c>
      <c r="Q73" s="10">
        <f t="shared" si="9"/>
        <v>501.3252856471982</v>
      </c>
      <c r="R73" s="10">
        <f t="shared" si="9"/>
        <v>568654.35458433104</v>
      </c>
      <c r="S73" s="10">
        <f t="shared" si="9"/>
        <v>21.451277073635065</v>
      </c>
      <c r="T73" s="10">
        <f t="shared" si="9"/>
        <v>44255.969508537397</v>
      </c>
      <c r="U73" s="10">
        <f t="shared" si="9"/>
        <v>27.40813898714363</v>
      </c>
      <c r="V73" s="10">
        <f t="shared" si="9"/>
        <v>3.3685694211644975E-3</v>
      </c>
      <c r="W73" s="10"/>
    </row>
    <row r="74" spans="1:23" s="15" customFormat="1" ht="15.75">
      <c r="A74" s="13"/>
      <c r="B74" s="14"/>
      <c r="C74" s="15" t="s">
        <v>92</v>
      </c>
      <c r="D74" s="16">
        <f>AVERAGE(D2:D25)</f>
        <v>82378.811291666672</v>
      </c>
      <c r="E74" s="16">
        <f t="shared" ref="E74:V74" si="10">AVERAGE(E2:E25)</f>
        <v>490692.27185416658</v>
      </c>
      <c r="F74" s="16">
        <f t="shared" si="10"/>
        <v>3869.5819166666661</v>
      </c>
      <c r="G74" s="16">
        <f t="shared" si="10"/>
        <v>72565.145229166665</v>
      </c>
      <c r="H74" s="16">
        <f t="shared" si="10"/>
        <v>5069.2176458333333</v>
      </c>
      <c r="I74" s="16">
        <f t="shared" si="10"/>
        <v>5399.881645833334</v>
      </c>
      <c r="J74" s="16">
        <f t="shared" si="10"/>
        <v>1317.1021250000001</v>
      </c>
      <c r="K74" s="16">
        <f t="shared" si="10"/>
        <v>5280.7647291666672</v>
      </c>
      <c r="L74" s="16">
        <f t="shared" si="10"/>
        <v>2443.8615208333326</v>
      </c>
      <c r="M74" s="17">
        <f t="shared" si="10"/>
        <v>15.636229166666666</v>
      </c>
      <c r="N74" s="16">
        <f t="shared" si="10"/>
        <v>1119.5980625</v>
      </c>
      <c r="O74" s="18">
        <f t="shared" si="10"/>
        <v>1.7783333333333333</v>
      </c>
      <c r="P74" s="18">
        <f t="shared" si="10"/>
        <v>5.3656666666666659</v>
      </c>
      <c r="Q74" s="16">
        <f t="shared" si="10"/>
        <v>667.93595833333336</v>
      </c>
      <c r="R74" s="16">
        <f t="shared" si="10"/>
        <v>8345.9112708333359</v>
      </c>
      <c r="S74" s="18">
        <f t="shared" si="10"/>
        <v>26.638375</v>
      </c>
      <c r="T74" s="16">
        <f t="shared" si="10"/>
        <v>2999.1091874999997</v>
      </c>
      <c r="U74" s="16">
        <f t="shared" si="10"/>
        <v>100.28639583333332</v>
      </c>
      <c r="V74" s="18">
        <f t="shared" si="10"/>
        <v>0.97908333333333353</v>
      </c>
      <c r="W74" s="16"/>
    </row>
    <row r="75" spans="1:23" s="15" customFormat="1" ht="15.75">
      <c r="A75" s="13"/>
      <c r="C75" s="15" t="s">
        <v>93</v>
      </c>
      <c r="D75" s="16">
        <f>AVERAGE(D26:D62)</f>
        <v>88980.601540540549</v>
      </c>
      <c r="E75" s="16">
        <f t="shared" ref="E75:V75" si="11">AVERAGE(E26:E62)</f>
        <v>478619.98616216221</v>
      </c>
      <c r="F75" s="16">
        <f t="shared" si="11"/>
        <v>3763.4117162162161</v>
      </c>
      <c r="G75" s="16">
        <f t="shared" si="11"/>
        <v>69515.526837837839</v>
      </c>
      <c r="H75" s="16">
        <f t="shared" si="11"/>
        <v>4966.9931081081068</v>
      </c>
      <c r="I75" s="16">
        <f t="shared" si="11"/>
        <v>5147.0554864864871</v>
      </c>
      <c r="J75" s="16">
        <f t="shared" si="11"/>
        <v>1408.9563918918918</v>
      </c>
      <c r="K75" s="16">
        <f t="shared" si="11"/>
        <v>4971.8599054054057</v>
      </c>
      <c r="L75" s="16">
        <f t="shared" si="11"/>
        <v>2118.4331891891889</v>
      </c>
      <c r="M75" s="17">
        <f>AVERAGE(M26:M62)</f>
        <v>23.124114864864872</v>
      </c>
      <c r="N75" s="16">
        <f t="shared" si="11"/>
        <v>1342.6194054054051</v>
      </c>
      <c r="O75" s="18">
        <f t="shared" si="11"/>
        <v>2.6981891891891885</v>
      </c>
      <c r="P75" s="18">
        <f t="shared" si="11"/>
        <v>8.5891756756756781</v>
      </c>
      <c r="Q75" s="16">
        <f t="shared" si="11"/>
        <v>734.23052702702705</v>
      </c>
      <c r="R75" s="16">
        <f t="shared" si="11"/>
        <v>13469.055716216222</v>
      </c>
      <c r="S75" s="18">
        <f t="shared" si="11"/>
        <v>18.025067567567564</v>
      </c>
      <c r="T75" s="16">
        <f t="shared" si="11"/>
        <v>3214.9781891891894</v>
      </c>
      <c r="U75" s="16">
        <f t="shared" si="11"/>
        <v>118.86455405405404</v>
      </c>
      <c r="V75" s="18">
        <f t="shared" si="11"/>
        <v>0.96813513513513505</v>
      </c>
      <c r="W75" s="16"/>
    </row>
    <row r="76" spans="1:23" s="8" customFormat="1" ht="15.75">
      <c r="A76" s="7"/>
      <c r="C76" s="8" t="s">
        <v>94</v>
      </c>
      <c r="D76" s="9">
        <f>(D74-D75)</f>
        <v>-6601.7902488738764</v>
      </c>
      <c r="E76" s="9">
        <f t="shared" ref="E76:V76" si="12">(E74-E75)</f>
        <v>12072.285692004371</v>
      </c>
      <c r="F76" s="9">
        <f t="shared" si="12"/>
        <v>106.17020045045001</v>
      </c>
      <c r="G76" s="9">
        <f t="shared" si="12"/>
        <v>3049.618391328826</v>
      </c>
      <c r="H76" s="9">
        <f t="shared" si="12"/>
        <v>102.22453772522658</v>
      </c>
      <c r="I76" s="9">
        <f t="shared" si="12"/>
        <v>252.82615934684691</v>
      </c>
      <c r="J76" s="9">
        <f t="shared" si="12"/>
        <v>-91.854266891891712</v>
      </c>
      <c r="K76" s="9">
        <f t="shared" si="12"/>
        <v>308.90482376126147</v>
      </c>
      <c r="L76" s="9">
        <f t="shared" si="12"/>
        <v>325.42833164414378</v>
      </c>
      <c r="M76" s="9">
        <f>(M74-M75)</f>
        <v>-7.4878856981982054</v>
      </c>
      <c r="N76" s="9">
        <f t="shared" si="12"/>
        <v>-223.02134290540516</v>
      </c>
      <c r="O76" s="10">
        <f t="shared" si="12"/>
        <v>-0.91985585585585516</v>
      </c>
      <c r="P76" s="10">
        <f t="shared" si="12"/>
        <v>-3.2235090090090122</v>
      </c>
      <c r="Q76" s="9">
        <f t="shared" si="12"/>
        <v>-66.294568693693691</v>
      </c>
      <c r="R76" s="9">
        <f t="shared" si="12"/>
        <v>-5123.1444453828863</v>
      </c>
      <c r="S76" s="10">
        <f t="shared" si="12"/>
        <v>8.6133074324324355</v>
      </c>
      <c r="T76" s="9">
        <f t="shared" si="12"/>
        <v>-215.86900168918964</v>
      </c>
      <c r="U76" s="9">
        <f t="shared" si="12"/>
        <v>-18.578158220720724</v>
      </c>
      <c r="V76" s="10">
        <f t="shared" si="12"/>
        <v>1.0948198198198478E-2</v>
      </c>
      <c r="W76" s="9"/>
    </row>
    <row r="77" spans="1:23" s="8" customFormat="1" ht="15.75">
      <c r="A77" s="7"/>
      <c r="C77" s="8" t="s">
        <v>95</v>
      </c>
      <c r="D77" s="19">
        <f t="shared" ref="D77:V77" si="13">SQRT(1/$B$69 +1/$B$70)</f>
        <v>0.26922401913940086</v>
      </c>
      <c r="E77" s="19">
        <f t="shared" si="13"/>
        <v>0.26922401913940086</v>
      </c>
      <c r="F77" s="19">
        <f t="shared" si="13"/>
        <v>0.26922401913940086</v>
      </c>
      <c r="G77" s="19">
        <f t="shared" si="13"/>
        <v>0.26922401913940086</v>
      </c>
      <c r="H77" s="19">
        <f t="shared" si="13"/>
        <v>0.26922401913940086</v>
      </c>
      <c r="I77" s="19">
        <f t="shared" si="13"/>
        <v>0.26922401913940086</v>
      </c>
      <c r="J77" s="19">
        <f t="shared" si="13"/>
        <v>0.26922401913940086</v>
      </c>
      <c r="K77" s="19">
        <f t="shared" si="13"/>
        <v>0.26922401913940086</v>
      </c>
      <c r="L77" s="19">
        <f t="shared" si="13"/>
        <v>0.26922401913940086</v>
      </c>
      <c r="M77" s="19">
        <f>SQRT(1/$B$69 +1/$B$70)</f>
        <v>0.26922401913940086</v>
      </c>
      <c r="N77" s="19">
        <f t="shared" si="13"/>
        <v>0.26922401913940086</v>
      </c>
      <c r="O77" s="19">
        <f t="shared" si="13"/>
        <v>0.26922401913940086</v>
      </c>
      <c r="P77" s="19">
        <f t="shared" si="13"/>
        <v>0.26922401913940086</v>
      </c>
      <c r="Q77" s="19">
        <f t="shared" si="13"/>
        <v>0.26922401913940086</v>
      </c>
      <c r="R77" s="19">
        <f t="shared" si="13"/>
        <v>0.26922401913940086</v>
      </c>
      <c r="S77" s="19">
        <f t="shared" si="13"/>
        <v>0.26922401913940086</v>
      </c>
      <c r="T77" s="19">
        <f t="shared" si="13"/>
        <v>0.26922401913940086</v>
      </c>
      <c r="U77" s="19">
        <f t="shared" si="13"/>
        <v>0.26922401913940086</v>
      </c>
      <c r="V77" s="19">
        <f t="shared" si="13"/>
        <v>0.26922401913940086</v>
      </c>
      <c r="W77" s="19"/>
    </row>
    <row r="78" spans="1:23" s="8" customFormat="1" ht="15.75">
      <c r="A78" s="7"/>
      <c r="C78" s="8" t="s">
        <v>96</v>
      </c>
      <c r="D78" s="9">
        <f t="shared" ref="D78:V78" si="14">D69*D77</f>
        <v>2968.3461982397407</v>
      </c>
      <c r="E78" s="9">
        <f t="shared" si="14"/>
        <v>15367.427700805838</v>
      </c>
      <c r="F78" s="9">
        <f t="shared" si="14"/>
        <v>81.178638822126715</v>
      </c>
      <c r="G78" s="9">
        <f t="shared" si="14"/>
        <v>2109.0792385344275</v>
      </c>
      <c r="H78" s="9">
        <f t="shared" si="14"/>
        <v>206.77302077504075</v>
      </c>
      <c r="I78" s="9">
        <f t="shared" si="14"/>
        <v>194.06924222593767</v>
      </c>
      <c r="J78" s="9">
        <f t="shared" si="14"/>
        <v>57.54639528406107</v>
      </c>
      <c r="K78" s="9">
        <f t="shared" si="14"/>
        <v>117.10217693230706</v>
      </c>
      <c r="L78" s="9">
        <f t="shared" si="14"/>
        <v>55.515570078397097</v>
      </c>
      <c r="M78" s="9">
        <f t="shared" si="14"/>
        <v>0.87386884295743295</v>
      </c>
      <c r="N78" s="9">
        <f t="shared" si="14"/>
        <v>80.400230181500589</v>
      </c>
      <c r="O78" s="9">
        <f t="shared" si="14"/>
        <v>0.38839635830254354</v>
      </c>
      <c r="P78" s="9">
        <f t="shared" si="14"/>
        <v>0.30047249943889698</v>
      </c>
      <c r="Q78" s="9">
        <f t="shared" si="14"/>
        <v>20.198090594300862</v>
      </c>
      <c r="R78" s="9">
        <f t="shared" si="14"/>
        <v>823.6828325468266</v>
      </c>
      <c r="S78" s="9">
        <f t="shared" si="14"/>
        <v>3.5865208369876056</v>
      </c>
      <c r="T78" s="9">
        <f t="shared" si="14"/>
        <v>215.68655606717383</v>
      </c>
      <c r="U78" s="9">
        <f t="shared" si="14"/>
        <v>5.1376649448126166</v>
      </c>
      <c r="V78" s="9">
        <f t="shared" si="14"/>
        <v>5.2722132438455631E-2</v>
      </c>
      <c r="W78" s="9"/>
    </row>
    <row r="79" spans="1:23" s="8" customFormat="1" ht="15.75">
      <c r="A79" s="7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</row>
    <row r="80" spans="1:23" s="8" customFormat="1" ht="15.75">
      <c r="A80" s="7"/>
      <c r="D80" s="1" t="s">
        <v>0</v>
      </c>
      <c r="E80" s="1" t="s">
        <v>1</v>
      </c>
      <c r="F80" s="1" t="s">
        <v>2</v>
      </c>
      <c r="G80" s="1" t="s">
        <v>3</v>
      </c>
      <c r="H80" s="1" t="s">
        <v>4</v>
      </c>
      <c r="I80" s="1" t="s">
        <v>5</v>
      </c>
      <c r="J80" s="1" t="s">
        <v>6</v>
      </c>
      <c r="K80" s="1" t="s">
        <v>7</v>
      </c>
      <c r="L80" s="1" t="s">
        <v>8</v>
      </c>
      <c r="M80" s="1" t="s">
        <v>9</v>
      </c>
      <c r="N80" s="1" t="s">
        <v>10</v>
      </c>
      <c r="O80" s="1" t="s">
        <v>11</v>
      </c>
      <c r="P80" s="1" t="s">
        <v>12</v>
      </c>
      <c r="Q80" s="1" t="s">
        <v>13</v>
      </c>
      <c r="R80" s="1" t="s">
        <v>14</v>
      </c>
      <c r="S80" s="1" t="s">
        <v>15</v>
      </c>
      <c r="T80" s="1" t="s">
        <v>16</v>
      </c>
      <c r="U80" s="1" t="s">
        <v>17</v>
      </c>
      <c r="V80" s="1" t="s">
        <v>18</v>
      </c>
      <c r="W80" s="9"/>
    </row>
    <row r="81" spans="1:23" s="11" customFormat="1" ht="15.75">
      <c r="C81" s="11" t="s">
        <v>97</v>
      </c>
      <c r="D81" s="10">
        <f>(D65/D67)</f>
        <v>0.99919437749313844</v>
      </c>
      <c r="E81" s="10">
        <f t="shared" ref="E81:V81" si="15">(E65/E67)</f>
        <v>1.9085944745946273</v>
      </c>
      <c r="F81" s="10">
        <f t="shared" si="15"/>
        <v>3.1317960068264843</v>
      </c>
      <c r="G81" s="10">
        <f t="shared" si="15"/>
        <v>2.586997487549219</v>
      </c>
      <c r="H81" s="10">
        <f t="shared" si="15"/>
        <v>1.5144493827330636</v>
      </c>
      <c r="I81" s="10">
        <f t="shared" si="15"/>
        <v>1.954682773016118</v>
      </c>
      <c r="J81" s="10">
        <f t="shared" si="15"/>
        <v>1.1808137193563948</v>
      </c>
      <c r="K81" s="10">
        <f t="shared" si="15"/>
        <v>2.0471447504319631</v>
      </c>
      <c r="L81" s="10">
        <f>(L65/L67)</f>
        <v>5.7964911653273878</v>
      </c>
      <c r="M81" s="10">
        <f>(M65/M67)</f>
        <v>1.0999065178327168</v>
      </c>
      <c r="N81" s="10">
        <f t="shared" si="15"/>
        <v>0.65368061936564237</v>
      </c>
      <c r="O81" s="10">
        <f t="shared" si="15"/>
        <v>0.39194764716312064</v>
      </c>
      <c r="P81" s="10">
        <f t="shared" si="15"/>
        <v>0.48427040951454625</v>
      </c>
      <c r="Q81" s="10">
        <f t="shared" si="15"/>
        <v>2.3123329534348076</v>
      </c>
      <c r="R81" s="10">
        <f t="shared" si="15"/>
        <v>0.49159230357264522</v>
      </c>
      <c r="S81" s="10">
        <f t="shared" si="15"/>
        <v>53.492324913750288</v>
      </c>
      <c r="T81" s="10">
        <f t="shared" si="15"/>
        <v>0.82401953947489848</v>
      </c>
      <c r="U81" s="10">
        <f t="shared" si="15"/>
        <v>1.1568503762495748</v>
      </c>
      <c r="V81" s="10">
        <f t="shared" si="15"/>
        <v>2.1729619846250778</v>
      </c>
      <c r="W81" s="10"/>
    </row>
    <row r="82" spans="1:23" s="8" customFormat="1" ht="15.75">
      <c r="A82" s="7"/>
      <c r="C82" s="8">
        <v>1.83</v>
      </c>
      <c r="D82" s="20">
        <f>(D67/D65)</f>
        <v>1.0008062720577779</v>
      </c>
      <c r="E82" s="20">
        <f t="shared" ref="E82:V82" si="16">(E67/E65)</f>
        <v>0.52394576915685209</v>
      </c>
      <c r="F82" s="20">
        <f t="shared" si="16"/>
        <v>0.31930559903016204</v>
      </c>
      <c r="G82" s="20">
        <f t="shared" si="16"/>
        <v>0.38654850065097884</v>
      </c>
      <c r="H82" s="20">
        <f t="shared" si="16"/>
        <v>0.66030599067982165</v>
      </c>
      <c r="I82" s="20">
        <f t="shared" si="16"/>
        <v>0.511591964591256</v>
      </c>
      <c r="J82" s="20">
        <f t="shared" si="16"/>
        <v>0.84687362926732612</v>
      </c>
      <c r="K82" s="20">
        <f t="shared" si="16"/>
        <v>0.48848524257456266</v>
      </c>
      <c r="L82" s="20">
        <f t="shared" si="16"/>
        <v>0.17251816167367862</v>
      </c>
      <c r="M82" s="20">
        <f t="shared" si="16"/>
        <v>0.90916817364663416</v>
      </c>
      <c r="N82" s="20">
        <f t="shared" si="16"/>
        <v>1.5297990645193669</v>
      </c>
      <c r="O82" s="20">
        <f t="shared" si="16"/>
        <v>2.5513611504952354</v>
      </c>
      <c r="P82" s="20">
        <f t="shared" si="16"/>
        <v>2.0649620136866167</v>
      </c>
      <c r="Q82" s="20">
        <f t="shared" si="16"/>
        <v>0.43246367203069547</v>
      </c>
      <c r="R82" s="20">
        <f t="shared" si="16"/>
        <v>2.0342059725762667</v>
      </c>
      <c r="S82" s="20">
        <f t="shared" si="16"/>
        <v>1.8694270656816198E-2</v>
      </c>
      <c r="T82" s="20">
        <f t="shared" si="16"/>
        <v>1.2135634558341226</v>
      </c>
      <c r="U82" s="20">
        <f t="shared" si="16"/>
        <v>0.86441602175203291</v>
      </c>
      <c r="V82" s="20">
        <f t="shared" si="16"/>
        <v>0.4602013321335392</v>
      </c>
      <c r="W82" s="21"/>
    </row>
    <row r="83" spans="1:23" s="8" customFormat="1" ht="15.75">
      <c r="A83" s="7"/>
      <c r="C83"/>
      <c r="D83" s="9"/>
      <c r="E83" s="7" t="s">
        <v>98</v>
      </c>
      <c r="F83" s="7" t="s">
        <v>98</v>
      </c>
      <c r="G83" s="7" t="s">
        <v>98</v>
      </c>
      <c r="H83" s="7"/>
      <c r="I83" s="7" t="s">
        <v>98</v>
      </c>
      <c r="J83" s="7"/>
      <c r="K83" s="7" t="s">
        <v>98</v>
      </c>
      <c r="L83" s="7" t="s">
        <v>98</v>
      </c>
      <c r="M83" s="8" t="s">
        <v>98</v>
      </c>
      <c r="O83" s="8" t="s">
        <v>98</v>
      </c>
      <c r="P83" s="8" t="s">
        <v>98</v>
      </c>
      <c r="Q83" s="8" t="s">
        <v>98</v>
      </c>
      <c r="R83" s="8" t="s">
        <v>98</v>
      </c>
      <c r="S83" s="8" t="s">
        <v>98</v>
      </c>
      <c r="V83" s="8" t="s">
        <v>98</v>
      </c>
    </row>
    <row r="84" spans="1:23" s="8" customFormat="1" ht="16.5" thickBot="1">
      <c r="A84" s="7"/>
      <c r="C84" s="22">
        <v>1.834265253105638</v>
      </c>
      <c r="D84" s="23">
        <v>-2.2240634373405701</v>
      </c>
      <c r="E84" s="10">
        <v>0.78557621529407395</v>
      </c>
      <c r="F84" s="10">
        <v>1.30785884058839</v>
      </c>
      <c r="G84" s="10">
        <v>1.4459477555940321</v>
      </c>
      <c r="H84" s="23">
        <v>0.4943804435513956</v>
      </c>
      <c r="I84" s="10">
        <v>1.3027626451619971</v>
      </c>
      <c r="J84" s="23">
        <v>-1.5961775961548903</v>
      </c>
      <c r="K84" s="10">
        <v>2.6379084646720892</v>
      </c>
      <c r="L84" s="10">
        <v>5.8619290261197996</v>
      </c>
      <c r="M84" s="10">
        <v>-1.4009092694055401</v>
      </c>
      <c r="N84" s="23">
        <v>-2.773889358300873</v>
      </c>
      <c r="O84" s="10">
        <v>-2.3683431530512142</v>
      </c>
      <c r="P84" s="10">
        <v>-10.728133240241952</v>
      </c>
      <c r="Q84" s="10">
        <v>-3.2822195931926119</v>
      </c>
      <c r="R84" s="10">
        <v>-6.2198023838157805</v>
      </c>
      <c r="S84" s="10">
        <v>2.4015774127404579</v>
      </c>
      <c r="T84" s="23">
        <v>-1.00084588314331</v>
      </c>
      <c r="U84" s="23">
        <v>-3.6160704172580713</v>
      </c>
      <c r="V84" s="10">
        <v>0.20765848594949546</v>
      </c>
    </row>
    <row r="85" spans="1:23" s="8" customFormat="1" ht="15.75">
      <c r="A85" s="7"/>
      <c r="C85" s="8">
        <v>2.0243941467155699</v>
      </c>
      <c r="D85" s="10">
        <v>-2.2242953038281557</v>
      </c>
      <c r="E85" s="23">
        <v>0.72437899478711099</v>
      </c>
      <c r="F85" s="23">
        <v>1.14316630360015</v>
      </c>
      <c r="G85" s="23">
        <v>1.2886255417408841</v>
      </c>
      <c r="H85" s="10">
        <v>0.46884796531309159</v>
      </c>
      <c r="I85" s="23">
        <v>1.1979152846192116</v>
      </c>
      <c r="J85" s="10">
        <v>-1.5622883407077994</v>
      </c>
      <c r="K85" s="23">
        <v>2.4126183207329928</v>
      </c>
      <c r="L85" s="23">
        <v>4.8707184595621866</v>
      </c>
      <c r="M85" s="23">
        <v>-1.8181167004022079</v>
      </c>
      <c r="N85" s="10">
        <v>-2.9283237239680147</v>
      </c>
      <c r="O85" s="23">
        <v>-2.6523900647549667</v>
      </c>
      <c r="P85" s="23">
        <v>-11.738341695378814</v>
      </c>
      <c r="Q85" s="23">
        <v>-2.9608618518090184</v>
      </c>
      <c r="R85" s="23">
        <v>-6.7937946585332343</v>
      </c>
      <c r="S85" s="23">
        <v>1.8597020612188042</v>
      </c>
      <c r="T85" s="10">
        <v>-1.0261346513817098</v>
      </c>
      <c r="U85" s="10">
        <v>-3.5486476781727014</v>
      </c>
      <c r="V85" s="23">
        <v>0.18863396781360567</v>
      </c>
    </row>
    <row r="86" spans="1:23">
      <c r="D86" t="s">
        <v>98</v>
      </c>
      <c r="K86" t="s">
        <v>98</v>
      </c>
      <c r="L86" t="s">
        <v>98</v>
      </c>
      <c r="O86" t="s">
        <v>98</v>
      </c>
      <c r="P86" t="s">
        <v>98</v>
      </c>
      <c r="Q86" t="s">
        <v>98</v>
      </c>
      <c r="R86" t="s">
        <v>98</v>
      </c>
      <c r="S86" t="s">
        <v>98</v>
      </c>
      <c r="U86" t="s">
        <v>98</v>
      </c>
    </row>
    <row r="87" spans="1:23" ht="15.75">
      <c r="A87" s="24" t="s">
        <v>99</v>
      </c>
      <c r="B87" s="24"/>
      <c r="C87" s="24"/>
      <c r="D87" s="24"/>
      <c r="E87" s="24"/>
    </row>
    <row r="88" spans="1:23">
      <c r="D88" s="1" t="s">
        <v>0</v>
      </c>
      <c r="E88" s="1" t="s">
        <v>1</v>
      </c>
      <c r="F88" s="1" t="s">
        <v>2</v>
      </c>
      <c r="G88" s="1" t="s">
        <v>3</v>
      </c>
      <c r="H88" s="1" t="s">
        <v>4</v>
      </c>
      <c r="I88" s="1" t="s">
        <v>5</v>
      </c>
      <c r="J88" s="1" t="s">
        <v>6</v>
      </c>
      <c r="K88" s="1" t="s">
        <v>7</v>
      </c>
      <c r="L88" s="1" t="s">
        <v>8</v>
      </c>
      <c r="M88" s="1" t="s">
        <v>9</v>
      </c>
      <c r="N88" s="1" t="s">
        <v>10</v>
      </c>
      <c r="O88" s="1" t="s">
        <v>11</v>
      </c>
      <c r="P88" s="1" t="s">
        <v>12</v>
      </c>
      <c r="Q88" s="1" t="s">
        <v>13</v>
      </c>
      <c r="R88" s="1" t="s">
        <v>14</v>
      </c>
      <c r="S88" s="1" t="s">
        <v>15</v>
      </c>
      <c r="T88" s="1" t="s">
        <v>16</v>
      </c>
      <c r="U88" s="1" t="s">
        <v>17</v>
      </c>
      <c r="V88" s="1" t="s">
        <v>18</v>
      </c>
    </row>
    <row r="89" spans="1:23">
      <c r="D89" s="25">
        <f>D64/D74*100</f>
        <v>13.380571976425928</v>
      </c>
      <c r="E89" s="25">
        <f t="shared" ref="E89:W89" si="17">E64/E74*100</f>
        <v>13.910277140398883</v>
      </c>
      <c r="F89" s="25">
        <f t="shared" si="17"/>
        <v>10.320317620352606</v>
      </c>
      <c r="G89" s="25">
        <f t="shared" si="17"/>
        <v>13.793605133157483</v>
      </c>
      <c r="H89" s="25">
        <f t="shared" si="17"/>
        <v>17.095353497329675</v>
      </c>
      <c r="I89" s="25">
        <f t="shared" si="17"/>
        <v>16.052866648186757</v>
      </c>
      <c r="J89" s="25">
        <f t="shared" si="17"/>
        <v>17.075428235904941</v>
      </c>
      <c r="K89" s="25">
        <f t="shared" si="17"/>
        <v>10.01105584241283</v>
      </c>
      <c r="L89" s="25">
        <f t="shared" si="17"/>
        <v>12.212156082999558</v>
      </c>
      <c r="M89" s="25">
        <f>M64/M74</f>
        <v>0.21381059065508778</v>
      </c>
      <c r="N89" s="25">
        <f t="shared" si="17"/>
        <v>23.088949491078676</v>
      </c>
      <c r="O89" s="25">
        <f t="shared" si="17"/>
        <v>57.654969192068847</v>
      </c>
      <c r="P89" s="25">
        <f t="shared" si="17"/>
        <v>16.083116418532441</v>
      </c>
      <c r="Q89" s="25">
        <f t="shared" si="17"/>
        <v>14.023111960664025</v>
      </c>
      <c r="R89" s="25">
        <f t="shared" si="17"/>
        <v>28.510971716718121</v>
      </c>
      <c r="S89" s="25">
        <f t="shared" si="17"/>
        <v>81.101670852209111</v>
      </c>
      <c r="T89" s="25">
        <f t="shared" si="17"/>
        <v>25.075038383387881</v>
      </c>
      <c r="U89" s="25">
        <f t="shared" si="17"/>
        <v>19.899833308554069</v>
      </c>
      <c r="V89" s="25">
        <f t="shared" si="17"/>
        <v>24.637250756955336</v>
      </c>
      <c r="W89" t="e">
        <f t="shared" si="17"/>
        <v>#DIV/0!</v>
      </c>
    </row>
    <row r="90" spans="1:23">
      <c r="D90" s="25">
        <f>D66/D75*100</f>
        <v>12.392812278277916</v>
      </c>
      <c r="E90" s="25">
        <f t="shared" ref="E90:W90" si="18">E66/E75*100</f>
        <v>10.3227958810768</v>
      </c>
      <c r="F90" s="25">
        <f t="shared" si="18"/>
        <v>5.9962349667083945</v>
      </c>
      <c r="G90" s="25">
        <f t="shared" si="18"/>
        <v>8.9521229075380688</v>
      </c>
      <c r="H90" s="25">
        <f t="shared" si="18"/>
        <v>14.17744871182397</v>
      </c>
      <c r="I90" s="25">
        <f t="shared" si="18"/>
        <v>12.045916441760216</v>
      </c>
      <c r="J90" s="25">
        <f t="shared" si="18"/>
        <v>14.689357746310508</v>
      </c>
      <c r="K90" s="25">
        <f t="shared" si="18"/>
        <v>7.4316208435849518</v>
      </c>
      <c r="L90" s="25">
        <f t="shared" si="18"/>
        <v>5.8515588715067821</v>
      </c>
      <c r="M90" s="25">
        <f>M66/M75</f>
        <v>0.13785363882610649</v>
      </c>
      <c r="N90" s="25">
        <f t="shared" si="18"/>
        <v>23.813903394890986</v>
      </c>
      <c r="O90" s="25">
        <f t="shared" si="18"/>
        <v>60.696477085584789</v>
      </c>
      <c r="P90" s="25">
        <f t="shared" si="18"/>
        <v>14.437714278576214</v>
      </c>
      <c r="Q90" s="25">
        <f t="shared" si="18"/>
        <v>8.389220403391457</v>
      </c>
      <c r="R90" s="25">
        <f t="shared" si="18"/>
        <v>25.196841009395403</v>
      </c>
      <c r="S90" s="25">
        <f t="shared" si="18"/>
        <v>16.387582523787675</v>
      </c>
      <c r="T90" s="25">
        <f t="shared" si="18"/>
        <v>25.768378901784235</v>
      </c>
      <c r="U90" s="25">
        <f t="shared" si="18"/>
        <v>15.609913651552453</v>
      </c>
      <c r="V90" s="25">
        <f t="shared" si="18"/>
        <v>16.902457617352969</v>
      </c>
      <c r="W90" t="e">
        <f t="shared" si="18"/>
        <v>#DIV/0!</v>
      </c>
    </row>
    <row r="91" spans="1:23">
      <c r="D91" s="1" t="s">
        <v>0</v>
      </c>
      <c r="E91" s="1" t="s">
        <v>1</v>
      </c>
      <c r="F91" s="1" t="s">
        <v>2</v>
      </c>
      <c r="G91" s="1" t="s">
        <v>3</v>
      </c>
      <c r="H91" s="1" t="s">
        <v>4</v>
      </c>
      <c r="I91" s="1" t="s">
        <v>5</v>
      </c>
      <c r="J91" s="1" t="s">
        <v>6</v>
      </c>
      <c r="K91" s="1" t="s">
        <v>7</v>
      </c>
      <c r="L91" s="1" t="s">
        <v>8</v>
      </c>
      <c r="M91" s="1" t="s">
        <v>9</v>
      </c>
      <c r="N91" s="1" t="s">
        <v>10</v>
      </c>
      <c r="O91" s="1" t="s">
        <v>11</v>
      </c>
      <c r="P91" s="1" t="s">
        <v>12</v>
      </c>
      <c r="Q91" s="1" t="s">
        <v>13</v>
      </c>
      <c r="R91" s="1" t="s">
        <v>14</v>
      </c>
      <c r="S91" s="1" t="s">
        <v>15</v>
      </c>
      <c r="T91" s="1" t="s">
        <v>16</v>
      </c>
      <c r="U91" s="1" t="s">
        <v>17</v>
      </c>
      <c r="V91" s="1" t="s">
        <v>18</v>
      </c>
    </row>
    <row r="92" spans="1:23">
      <c r="C92" t="s">
        <v>100</v>
      </c>
      <c r="D92" s="5">
        <f>AVERAGE(D2:D25)</f>
        <v>82378.811291666672</v>
      </c>
      <c r="E92" s="5">
        <f t="shared" ref="E92:V92" si="19">AVERAGE(E2:E25)</f>
        <v>490692.27185416658</v>
      </c>
      <c r="F92" s="5">
        <f t="shared" si="19"/>
        <v>3869.5819166666661</v>
      </c>
      <c r="G92" s="5">
        <f t="shared" si="19"/>
        <v>72565.145229166665</v>
      </c>
      <c r="H92" s="5">
        <f t="shared" si="19"/>
        <v>5069.2176458333333</v>
      </c>
      <c r="I92" s="5">
        <f t="shared" si="19"/>
        <v>5399.881645833334</v>
      </c>
      <c r="J92" s="5">
        <f t="shared" si="19"/>
        <v>1317.1021250000001</v>
      </c>
      <c r="K92" s="5">
        <f t="shared" si="19"/>
        <v>5280.7647291666672</v>
      </c>
      <c r="L92" s="5">
        <f t="shared" si="19"/>
        <v>2443.8615208333326</v>
      </c>
      <c r="M92" s="6">
        <f t="shared" si="19"/>
        <v>15.636229166666666</v>
      </c>
      <c r="N92" s="5">
        <f t="shared" si="19"/>
        <v>1119.5980625</v>
      </c>
      <c r="O92" s="6">
        <f t="shared" si="19"/>
        <v>1.7783333333333333</v>
      </c>
      <c r="P92" s="6">
        <f t="shared" si="19"/>
        <v>5.3656666666666659</v>
      </c>
      <c r="Q92" s="5">
        <f t="shared" si="19"/>
        <v>667.93595833333336</v>
      </c>
      <c r="R92" s="5">
        <f t="shared" si="19"/>
        <v>8345.9112708333359</v>
      </c>
      <c r="S92" s="25">
        <f t="shared" si="19"/>
        <v>26.638375</v>
      </c>
      <c r="T92" s="5">
        <f t="shared" si="19"/>
        <v>2999.1091874999997</v>
      </c>
      <c r="U92" s="5">
        <f t="shared" si="19"/>
        <v>100.28639583333332</v>
      </c>
      <c r="V92" s="6">
        <f t="shared" si="19"/>
        <v>0.97908333333333353</v>
      </c>
    </row>
    <row r="93" spans="1:23">
      <c r="C93" t="s">
        <v>101</v>
      </c>
      <c r="D93" s="5">
        <f>MEDIAN(D2:D25)</f>
        <v>82814.016249999986</v>
      </c>
      <c r="E93" s="5">
        <f t="shared" ref="E93:V93" si="20">MEDIAN(E2:E25)</f>
        <v>480241.24400000001</v>
      </c>
      <c r="F93" s="5">
        <f t="shared" si="20"/>
        <v>3898.06925</v>
      </c>
      <c r="G93" s="5">
        <f t="shared" si="20"/>
        <v>73374.692750000017</v>
      </c>
      <c r="H93" s="5">
        <f t="shared" si="20"/>
        <v>5026.1892500000004</v>
      </c>
      <c r="I93" s="5">
        <f t="shared" si="20"/>
        <v>5183.5227500000001</v>
      </c>
      <c r="J93" s="5">
        <f t="shared" si="20"/>
        <v>1367.6015</v>
      </c>
      <c r="K93" s="5">
        <f t="shared" si="20"/>
        <v>5382.8862500000005</v>
      </c>
      <c r="L93" s="5">
        <f t="shared" si="20"/>
        <v>2467.1357500000004</v>
      </c>
      <c r="M93" s="6">
        <f t="shared" si="20"/>
        <v>15.291</v>
      </c>
      <c r="N93" s="5">
        <f t="shared" si="20"/>
        <v>1081.038</v>
      </c>
      <c r="O93" s="6">
        <f t="shared" si="20"/>
        <v>1.3667500000000001</v>
      </c>
      <c r="P93" s="6">
        <f t="shared" si="20"/>
        <v>5.3395000000000001</v>
      </c>
      <c r="Q93" s="5">
        <f t="shared" si="20"/>
        <v>642.20500000000004</v>
      </c>
      <c r="R93" s="5">
        <f t="shared" si="20"/>
        <v>8188.3760000000002</v>
      </c>
      <c r="S93" s="25">
        <f t="shared" si="20"/>
        <v>21.733249999999998</v>
      </c>
      <c r="T93" s="5">
        <f t="shared" si="20"/>
        <v>2912.9359999999997</v>
      </c>
      <c r="U93" s="5">
        <f t="shared" si="20"/>
        <v>102.0145</v>
      </c>
      <c r="V93" s="6">
        <f t="shared" si="20"/>
        <v>0.93374999999999997</v>
      </c>
    </row>
    <row r="94" spans="1:23">
      <c r="C94" t="s">
        <v>102</v>
      </c>
      <c r="D94" s="5">
        <f>STDEV(D2:D25)</f>
        <v>11022.756138205548</v>
      </c>
      <c r="E94" s="5">
        <f t="shared" ref="E94:V94" si="21">STDEV(E2:E25)</f>
        <v>68256.654921434078</v>
      </c>
      <c r="F94" s="5">
        <f t="shared" si="21"/>
        <v>399.35314437972806</v>
      </c>
      <c r="G94" s="5">
        <f t="shared" si="21"/>
        <v>10009.349597213515</v>
      </c>
      <c r="H94" s="5">
        <f t="shared" si="21"/>
        <v>866.60067610422186</v>
      </c>
      <c r="I94" s="5">
        <f t="shared" si="21"/>
        <v>866.83579976553744</v>
      </c>
      <c r="J94" s="5">
        <f t="shared" si="21"/>
        <v>224.900828147954</v>
      </c>
      <c r="K94" s="5">
        <f t="shared" si="21"/>
        <v>528.66030594331573</v>
      </c>
      <c r="L94" s="5">
        <f t="shared" si="21"/>
        <v>298.44818337653334</v>
      </c>
      <c r="M94" s="6">
        <f t="shared" si="21"/>
        <v>3.3431913937433109</v>
      </c>
      <c r="N94" s="5">
        <f t="shared" si="21"/>
        <v>258.50343115372044</v>
      </c>
      <c r="O94" s="6">
        <f t="shared" si="21"/>
        <v>1.0252975354656244</v>
      </c>
      <c r="P94" s="6">
        <f t="shared" si="21"/>
        <v>0.86296641663038898</v>
      </c>
      <c r="Q94" s="5">
        <f t="shared" si="21"/>
        <v>93.665407262617549</v>
      </c>
      <c r="R94" s="5">
        <f t="shared" si="21"/>
        <v>2379.5004019296821</v>
      </c>
      <c r="S94" s="25">
        <f t="shared" si="21"/>
        <v>21.604167212877158</v>
      </c>
      <c r="T94" s="5">
        <f t="shared" si="21"/>
        <v>752.02777992533743</v>
      </c>
      <c r="U94" s="5">
        <f t="shared" si="21"/>
        <v>19.956825601990044</v>
      </c>
      <c r="V94" s="6">
        <f t="shared" si="21"/>
        <v>0.24121921595289023</v>
      </c>
    </row>
    <row r="95" spans="1:23">
      <c r="C95" t="s">
        <v>100</v>
      </c>
      <c r="D95" s="5">
        <f>AVERAGE(D26:D62)</f>
        <v>88980.601540540549</v>
      </c>
      <c r="E95" s="5">
        <f t="shared" ref="E95:V95" si="22">AVERAGE(E26:E62)</f>
        <v>478619.98616216221</v>
      </c>
      <c r="F95" s="5">
        <f t="shared" si="22"/>
        <v>3763.4117162162161</v>
      </c>
      <c r="G95" s="5">
        <f t="shared" si="22"/>
        <v>69515.526837837839</v>
      </c>
      <c r="H95" s="5">
        <f t="shared" si="22"/>
        <v>4966.9931081081068</v>
      </c>
      <c r="I95" s="5">
        <f t="shared" si="22"/>
        <v>5147.0554864864871</v>
      </c>
      <c r="J95" s="5">
        <f t="shared" si="22"/>
        <v>1408.9563918918918</v>
      </c>
      <c r="K95" s="5">
        <f t="shared" si="22"/>
        <v>4971.8599054054057</v>
      </c>
      <c r="L95" s="5">
        <f t="shared" si="22"/>
        <v>2118.4331891891889</v>
      </c>
      <c r="M95" s="6">
        <f t="shared" si="22"/>
        <v>23.124114864864872</v>
      </c>
      <c r="N95" s="5">
        <f t="shared" si="22"/>
        <v>1342.6194054054051</v>
      </c>
      <c r="O95" s="6">
        <f t="shared" si="22"/>
        <v>2.6981891891891885</v>
      </c>
      <c r="P95" s="6">
        <f t="shared" si="22"/>
        <v>8.5891756756756781</v>
      </c>
      <c r="Q95" s="5">
        <f t="shared" si="22"/>
        <v>734.23052702702705</v>
      </c>
      <c r="R95" s="5">
        <f t="shared" si="22"/>
        <v>13469.055716216222</v>
      </c>
      <c r="S95" s="25">
        <f t="shared" si="22"/>
        <v>18.025067567567564</v>
      </c>
      <c r="T95" s="5">
        <f t="shared" si="22"/>
        <v>3214.9781891891894</v>
      </c>
      <c r="U95" s="5">
        <f t="shared" si="22"/>
        <v>118.86455405405404</v>
      </c>
      <c r="V95" s="6">
        <f t="shared" si="22"/>
        <v>0.96813513513513505</v>
      </c>
    </row>
    <row r="96" spans="1:23">
      <c r="C96" t="s">
        <v>103</v>
      </c>
      <c r="D96" s="5">
        <f>MEDIAN(D26:D62)</f>
        <v>88165.703999999998</v>
      </c>
      <c r="E96" s="5">
        <f t="shared" ref="E96:V96" si="23">MEDIAN(E26:E62)</f>
        <v>470940.7585</v>
      </c>
      <c r="F96" s="5">
        <f t="shared" si="23"/>
        <v>3744.8545000000004</v>
      </c>
      <c r="G96" s="5">
        <f t="shared" si="23"/>
        <v>69507.804000000004</v>
      </c>
      <c r="H96" s="5">
        <f t="shared" si="23"/>
        <v>4993.3364999999994</v>
      </c>
      <c r="I96" s="5">
        <f t="shared" si="23"/>
        <v>5312.1030000000001</v>
      </c>
      <c r="J96" s="5">
        <f t="shared" si="23"/>
        <v>1365.2620000000002</v>
      </c>
      <c r="K96" s="5">
        <f t="shared" si="23"/>
        <v>4926.4869999999992</v>
      </c>
      <c r="L96" s="5">
        <f t="shared" si="23"/>
        <v>2120.288</v>
      </c>
      <c r="M96" s="6">
        <f t="shared" si="23"/>
        <v>22.869500000000002</v>
      </c>
      <c r="N96" s="5">
        <f t="shared" si="23"/>
        <v>1336.884</v>
      </c>
      <c r="O96" s="6">
        <f t="shared" si="23"/>
        <v>3.0975000000000001</v>
      </c>
      <c r="P96" s="6">
        <f t="shared" si="23"/>
        <v>8.3689999999999998</v>
      </c>
      <c r="Q96" s="5">
        <f t="shared" si="23"/>
        <v>748.46600000000001</v>
      </c>
      <c r="R96" s="5">
        <f t="shared" si="23"/>
        <v>14029.728500000001</v>
      </c>
      <c r="S96" s="25">
        <f t="shared" si="23"/>
        <v>17.516999999999999</v>
      </c>
      <c r="T96" s="5">
        <f t="shared" si="23"/>
        <v>3204.5415000000003</v>
      </c>
      <c r="U96" s="5">
        <f t="shared" si="23"/>
        <v>120.504</v>
      </c>
      <c r="V96" s="6">
        <f t="shared" si="23"/>
        <v>0.94700000000000006</v>
      </c>
    </row>
    <row r="97" spans="3:22">
      <c r="C97" t="s">
        <v>104</v>
      </c>
      <c r="D97" s="5">
        <f>STDEV(D26:D62)</f>
        <v>10684.194505210196</v>
      </c>
      <c r="E97" s="5">
        <f t="shared" ref="E97:V97" si="24">STDEV(E26:E62)</f>
        <v>55957.808327308201</v>
      </c>
      <c r="F97" s="5">
        <f t="shared" si="24"/>
        <v>262.65499693679243</v>
      </c>
      <c r="G97" s="5">
        <f t="shared" si="24"/>
        <v>5755.1879961531904</v>
      </c>
      <c r="H97" s="5">
        <f t="shared" si="24"/>
        <v>652.59680813331136</v>
      </c>
      <c r="I97" s="5">
        <f t="shared" si="24"/>
        <v>697.54147097057307</v>
      </c>
      <c r="J97" s="5">
        <f t="shared" si="24"/>
        <v>198.45225759294956</v>
      </c>
      <c r="K97" s="5">
        <f t="shared" si="24"/>
        <v>400.83101468318574</v>
      </c>
      <c r="L97" s="5">
        <f t="shared" si="24"/>
        <v>214.41669014183773</v>
      </c>
      <c r="M97" s="6">
        <f t="shared" si="24"/>
        <v>4.0464170994031345</v>
      </c>
      <c r="N97" s="5">
        <f t="shared" si="24"/>
        <v>310.38224648183291</v>
      </c>
      <c r="O97" s="6">
        <f t="shared" si="24"/>
        <v>1.5930887728601999</v>
      </c>
      <c r="P97" s="6">
        <f t="shared" si="24"/>
        <v>1.7291827799097179</v>
      </c>
      <c r="Q97" s="5">
        <f t="shared" si="24"/>
        <v>85.130651257587516</v>
      </c>
      <c r="R97" s="5">
        <f t="shared" si="24"/>
        <v>4436.9335897230785</v>
      </c>
      <c r="S97" s="25">
        <f t="shared" si="24"/>
        <v>3.9140126649183422</v>
      </c>
      <c r="T97" s="5">
        <f t="shared" si="24"/>
        <v>780.35363924017031</v>
      </c>
      <c r="U97" s="5">
        <f t="shared" si="24"/>
        <v>16.712950016705367</v>
      </c>
      <c r="V97" s="6">
        <f t="shared" si="24"/>
        <v>0.1674456648458707</v>
      </c>
    </row>
  </sheetData>
  <mergeCells count="1">
    <mergeCell ref="A87:E8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marcelborgesb borges</dc:creator>
  <cp:lastModifiedBy>marcelborgesb borges</cp:lastModifiedBy>
  <dcterms:created xsi:type="dcterms:W3CDTF">2015-01-07T19:01:14Z</dcterms:created>
  <dcterms:modified xsi:type="dcterms:W3CDTF">2015-01-07T19:01:46Z</dcterms:modified>
</cp:coreProperties>
</file>