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795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5" i="1" l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</calcChain>
</file>

<file path=xl/sharedStrings.xml><?xml version="1.0" encoding="utf-8"?>
<sst xmlns="http://schemas.openxmlformats.org/spreadsheetml/2006/main" count="15" uniqueCount="11">
  <si>
    <t>Low-risk group defined by RPCR</t>
    <phoneticPr fontId="2" type="noConversion"/>
  </si>
  <si>
    <t>Low-risk group defined by PCR</t>
    <phoneticPr fontId="2" type="noConversion"/>
  </si>
  <si>
    <t>Ordered failure times
t(f)</t>
    <phoneticPr fontId="2" type="noConversion"/>
  </si>
  <si>
    <t># of subjects in the risk set
n</t>
    <phoneticPr fontId="2" type="noConversion"/>
  </si>
  <si>
    <t># of failures
m</t>
    <phoneticPr fontId="2" type="noConversion"/>
  </si>
  <si>
    <t># censored in
[t(f), t(f+1))
q</t>
    <phoneticPr fontId="2" type="noConversion"/>
  </si>
  <si>
    <t>survival percentage
S</t>
    <phoneticPr fontId="2" type="noConversion"/>
  </si>
  <si>
    <r>
      <t>1</t>
    </r>
    <r>
      <rPr>
        <vertAlign val="superscript"/>
        <sz val="11"/>
        <color rgb="FF0000FF"/>
        <rFont val="Arial"/>
        <family val="2"/>
      </rPr>
      <t>a</t>
    </r>
    <phoneticPr fontId="2" type="noConversion"/>
  </si>
  <si>
    <t>&gt;3220</t>
    <phoneticPr fontId="2" type="noConversion"/>
  </si>
  <si>
    <t xml:space="preserve">Table S5. Comparison of survival percentage of patients in low risk group defined by RPCR and PCR at each time point. </t>
    <phoneticPr fontId="2" type="noConversion"/>
  </si>
  <si>
    <r>
      <rPr>
        <vertAlign val="super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At each time point, the survival percentage of patients in the low risk group defined by RPCR is </t>
    </r>
    <r>
      <rPr>
        <b/>
        <sz val="11"/>
        <color theme="1"/>
        <rFont val="Arial"/>
        <family val="2"/>
      </rPr>
      <t>higher</t>
    </r>
    <r>
      <rPr>
        <sz val="11"/>
        <color theme="1"/>
        <rFont val="Arial"/>
        <family val="2"/>
      </rPr>
      <t xml:space="preserve"> than that defined by PCR (Shown in </t>
    </r>
    <r>
      <rPr>
        <sz val="11"/>
        <color rgb="FF0000FF"/>
        <rFont val="Arial"/>
        <family val="2"/>
      </rPr>
      <t>blue</t>
    </r>
    <r>
      <rPr>
        <sz val="11"/>
        <color theme="1"/>
        <rFont val="Arial"/>
        <family val="2"/>
      </rPr>
      <t>), indicating that the RPCR method give a better stratification of patients into the low risk group.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</si>
</sst>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00_);[Red]\(0.0000\)"/>
  </numFmts>
  <fonts count="8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sz val="11"/>
      <color rgb="FF0000FF"/>
      <name val="Arial"/>
      <family val="2"/>
    </font>
    <font>
      <vertAlign val="superscript"/>
      <sz val="11"/>
      <color rgb="FF0000FF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34" workbookViewId="0">
      <selection activeCell="A57" sqref="A57:I57"/>
    </sheetView>
  </sheetViews>
  <sheetFormatPr defaultRowHeight="14.25" x14ac:dyDescent="0.15"/>
  <cols>
    <col min="1" max="1" width="13.125" style="2" customWidth="1"/>
    <col min="2" max="2" width="11.625" style="2" customWidth="1"/>
    <col min="3" max="3" width="8" style="2" customWidth="1"/>
    <col min="4" max="4" width="12.375" style="2" customWidth="1"/>
    <col min="5" max="5" width="10.75" style="3" customWidth="1"/>
    <col min="6" max="6" width="11.5" style="2" customWidth="1"/>
    <col min="7" max="7" width="7.875" style="2" customWidth="1"/>
    <col min="8" max="8" width="11.875" style="2" customWidth="1"/>
    <col min="9" max="9" width="10.375" style="4" customWidth="1"/>
    <col min="10" max="16384" width="9" style="2"/>
  </cols>
  <sheetData>
    <row r="1" spans="1:9" ht="15" x14ac:dyDescent="0.15">
      <c r="A1" s="1" t="s">
        <v>9</v>
      </c>
    </row>
    <row r="3" spans="1:9" x14ac:dyDescent="0.15">
      <c r="B3" s="10" t="s">
        <v>0</v>
      </c>
      <c r="C3" s="10"/>
      <c r="D3" s="10"/>
      <c r="E3" s="10"/>
      <c r="F3" s="11" t="s">
        <v>1</v>
      </c>
      <c r="G3" s="11"/>
      <c r="H3" s="11"/>
      <c r="I3" s="11"/>
    </row>
    <row r="4" spans="1:9" ht="42.75" x14ac:dyDescent="0.1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3</v>
      </c>
      <c r="G4" s="5" t="s">
        <v>4</v>
      </c>
      <c r="H4" s="5" t="s">
        <v>5</v>
      </c>
      <c r="I4" s="7" t="s">
        <v>6</v>
      </c>
    </row>
    <row r="5" spans="1:9" x14ac:dyDescent="0.15">
      <c r="A5" s="2">
        <v>0</v>
      </c>
      <c r="B5" s="2">
        <v>39</v>
      </c>
      <c r="C5" s="2">
        <v>0</v>
      </c>
      <c r="D5" s="2">
        <v>0</v>
      </c>
      <c r="E5" s="3">
        <v>1</v>
      </c>
      <c r="F5" s="2">
        <v>40</v>
      </c>
      <c r="G5" s="2">
        <v>0</v>
      </c>
      <c r="H5" s="2">
        <v>0</v>
      </c>
      <c r="I5" s="4">
        <v>1</v>
      </c>
    </row>
    <row r="6" spans="1:9" ht="16.5" x14ac:dyDescent="0.15">
      <c r="A6" s="2">
        <v>21</v>
      </c>
      <c r="B6" s="2">
        <v>39</v>
      </c>
      <c r="C6" s="2">
        <v>0</v>
      </c>
      <c r="D6" s="2">
        <v>0</v>
      </c>
      <c r="E6" s="8" t="s">
        <v>7</v>
      </c>
      <c r="F6" s="2">
        <v>40</v>
      </c>
      <c r="G6" s="2">
        <v>1</v>
      </c>
      <c r="H6" s="2">
        <v>0</v>
      </c>
      <c r="I6" s="4">
        <f>39/40</f>
        <v>0.97499999999999998</v>
      </c>
    </row>
    <row r="7" spans="1:9" x14ac:dyDescent="0.15">
      <c r="A7" s="2">
        <v>84</v>
      </c>
      <c r="B7" s="2">
        <v>39</v>
      </c>
      <c r="C7" s="2">
        <v>1</v>
      </c>
      <c r="D7" s="2">
        <v>0</v>
      </c>
      <c r="E7" s="8">
        <f>38/39</f>
        <v>0.97435897435897434</v>
      </c>
      <c r="F7" s="2">
        <v>39</v>
      </c>
      <c r="G7" s="2">
        <v>1</v>
      </c>
      <c r="H7" s="2">
        <v>0</v>
      </c>
      <c r="I7" s="4">
        <f>38/40</f>
        <v>0.95</v>
      </c>
    </row>
    <row r="8" spans="1:9" x14ac:dyDescent="0.15">
      <c r="A8" s="2">
        <v>112</v>
      </c>
      <c r="B8" s="2">
        <v>38</v>
      </c>
      <c r="C8" s="2">
        <v>1</v>
      </c>
      <c r="D8" s="2">
        <v>0</v>
      </c>
      <c r="E8" s="8">
        <f>37/39</f>
        <v>0.94871794871794868</v>
      </c>
      <c r="F8" s="2">
        <v>38</v>
      </c>
      <c r="G8" s="2">
        <v>1</v>
      </c>
      <c r="H8" s="2">
        <v>0</v>
      </c>
      <c r="I8" s="4">
        <f>37/40</f>
        <v>0.92500000000000004</v>
      </c>
    </row>
    <row r="9" spans="1:9" x14ac:dyDescent="0.15">
      <c r="A9" s="2">
        <v>119</v>
      </c>
      <c r="B9" s="2">
        <v>37</v>
      </c>
      <c r="C9" s="2">
        <v>1</v>
      </c>
      <c r="D9" s="2">
        <v>0</v>
      </c>
      <c r="E9" s="8">
        <f>36/39</f>
        <v>0.92307692307692313</v>
      </c>
      <c r="F9" s="2">
        <v>37</v>
      </c>
      <c r="G9" s="2">
        <v>1</v>
      </c>
      <c r="H9" s="2">
        <v>0</v>
      </c>
      <c r="I9" s="4">
        <f>36/40</f>
        <v>0.9</v>
      </c>
    </row>
    <row r="10" spans="1:9" x14ac:dyDescent="0.15">
      <c r="A10" s="2">
        <v>224</v>
      </c>
      <c r="B10" s="2">
        <v>36</v>
      </c>
      <c r="C10" s="2">
        <v>0</v>
      </c>
      <c r="D10" s="2">
        <v>0</v>
      </c>
      <c r="E10" s="8">
        <f>36/39</f>
        <v>0.92307692307692313</v>
      </c>
      <c r="F10" s="2">
        <v>36</v>
      </c>
      <c r="G10" s="2">
        <v>0</v>
      </c>
      <c r="H10" s="2">
        <v>0</v>
      </c>
      <c r="I10" s="4">
        <f>36/40</f>
        <v>0.9</v>
      </c>
    </row>
    <row r="11" spans="1:9" x14ac:dyDescent="0.15">
      <c r="A11" s="2">
        <v>231</v>
      </c>
      <c r="B11" s="2">
        <v>36</v>
      </c>
      <c r="C11" s="2">
        <v>2</v>
      </c>
      <c r="D11" s="2">
        <v>0</v>
      </c>
      <c r="E11" s="8">
        <f>34/39</f>
        <v>0.87179487179487181</v>
      </c>
      <c r="F11" s="2">
        <v>36</v>
      </c>
      <c r="G11" s="2">
        <v>2</v>
      </c>
      <c r="H11" s="2">
        <v>0</v>
      </c>
      <c r="I11" s="4">
        <f>34/40</f>
        <v>0.85</v>
      </c>
    </row>
    <row r="12" spans="1:9" x14ac:dyDescent="0.15">
      <c r="A12" s="2">
        <v>238</v>
      </c>
      <c r="B12" s="2">
        <v>34</v>
      </c>
      <c r="C12" s="2">
        <v>0</v>
      </c>
      <c r="D12" s="2">
        <v>0</v>
      </c>
      <c r="E12" s="8">
        <f>34/39</f>
        <v>0.87179487179487181</v>
      </c>
      <c r="F12" s="2">
        <v>34</v>
      </c>
      <c r="G12" s="2">
        <v>0</v>
      </c>
      <c r="H12" s="2">
        <v>0</v>
      </c>
      <c r="I12" s="4">
        <f>34/40</f>
        <v>0.85</v>
      </c>
    </row>
    <row r="13" spans="1:9" x14ac:dyDescent="0.15">
      <c r="A13" s="2">
        <v>273</v>
      </c>
      <c r="B13" s="2">
        <v>34</v>
      </c>
      <c r="C13" s="2">
        <v>1</v>
      </c>
      <c r="D13" s="2">
        <v>0</v>
      </c>
      <c r="E13" s="8">
        <f>33/39</f>
        <v>0.84615384615384615</v>
      </c>
      <c r="F13" s="2">
        <v>34</v>
      </c>
      <c r="G13" s="2">
        <v>1</v>
      </c>
      <c r="H13" s="2">
        <v>0</v>
      </c>
      <c r="I13" s="4">
        <f>33/40</f>
        <v>0.82499999999999996</v>
      </c>
    </row>
    <row r="14" spans="1:9" x14ac:dyDescent="0.15">
      <c r="A14" s="2">
        <v>287</v>
      </c>
      <c r="B14" s="2">
        <v>33</v>
      </c>
      <c r="C14" s="2">
        <v>2</v>
      </c>
      <c r="D14" s="2">
        <v>0</v>
      </c>
      <c r="E14" s="8">
        <f>31/39</f>
        <v>0.79487179487179482</v>
      </c>
      <c r="F14" s="2">
        <v>33</v>
      </c>
      <c r="G14" s="2">
        <v>2</v>
      </c>
      <c r="H14" s="2">
        <v>0</v>
      </c>
      <c r="I14" s="4">
        <f>31/40</f>
        <v>0.77500000000000002</v>
      </c>
    </row>
    <row r="15" spans="1:9" x14ac:dyDescent="0.15">
      <c r="A15" s="2">
        <v>322</v>
      </c>
      <c r="B15" s="2">
        <v>31</v>
      </c>
      <c r="C15" s="2">
        <v>0</v>
      </c>
      <c r="D15" s="2">
        <v>0</v>
      </c>
      <c r="E15" s="8">
        <f>31/39</f>
        <v>0.79487179487179482</v>
      </c>
      <c r="F15" s="2">
        <v>31</v>
      </c>
      <c r="G15" s="2">
        <v>1</v>
      </c>
      <c r="H15" s="2">
        <v>0</v>
      </c>
      <c r="I15" s="4">
        <f>30/40</f>
        <v>0.75</v>
      </c>
    </row>
    <row r="16" spans="1:9" x14ac:dyDescent="0.15">
      <c r="A16" s="2">
        <v>329</v>
      </c>
      <c r="B16" s="2">
        <v>31</v>
      </c>
      <c r="C16" s="2">
        <v>0</v>
      </c>
      <c r="D16" s="2">
        <v>0</v>
      </c>
      <c r="E16" s="8">
        <f>31/39</f>
        <v>0.79487179487179482</v>
      </c>
      <c r="F16" s="2">
        <v>30</v>
      </c>
      <c r="G16" s="2">
        <v>0</v>
      </c>
      <c r="H16" s="2">
        <v>0</v>
      </c>
      <c r="I16" s="4">
        <f>30/40</f>
        <v>0.75</v>
      </c>
    </row>
    <row r="17" spans="1:9" x14ac:dyDescent="0.15">
      <c r="A17" s="2">
        <v>357</v>
      </c>
      <c r="B17" s="2">
        <v>31</v>
      </c>
      <c r="C17" s="2">
        <v>1</v>
      </c>
      <c r="D17" s="2">
        <v>0</v>
      </c>
      <c r="E17" s="8">
        <f>30/39</f>
        <v>0.76923076923076927</v>
      </c>
      <c r="F17" s="2">
        <v>30</v>
      </c>
      <c r="G17" s="2">
        <v>1</v>
      </c>
      <c r="H17" s="2">
        <v>0</v>
      </c>
      <c r="I17" s="4">
        <f>29/40</f>
        <v>0.72499999999999998</v>
      </c>
    </row>
    <row r="18" spans="1:9" x14ac:dyDescent="0.15">
      <c r="A18" s="2">
        <v>364</v>
      </c>
      <c r="B18" s="2">
        <v>30</v>
      </c>
      <c r="C18" s="2">
        <v>0</v>
      </c>
      <c r="D18" s="2">
        <v>0</v>
      </c>
      <c r="E18" s="8">
        <f>30/39</f>
        <v>0.76923076923076927</v>
      </c>
      <c r="F18" s="2">
        <v>29</v>
      </c>
      <c r="G18" s="2">
        <v>0</v>
      </c>
      <c r="H18" s="2">
        <v>0</v>
      </c>
      <c r="I18" s="4">
        <f>29/41</f>
        <v>0.70731707317073167</v>
      </c>
    </row>
    <row r="19" spans="1:9" x14ac:dyDescent="0.15">
      <c r="A19" s="2">
        <v>371</v>
      </c>
      <c r="B19" s="2">
        <v>30</v>
      </c>
      <c r="C19" s="2">
        <v>2</v>
      </c>
      <c r="D19" s="2">
        <v>0</v>
      </c>
      <c r="E19" s="8">
        <f>28/39</f>
        <v>0.71794871794871795</v>
      </c>
      <c r="F19" s="2">
        <v>29</v>
      </c>
      <c r="G19" s="2">
        <v>2</v>
      </c>
      <c r="H19" s="2">
        <v>0</v>
      </c>
      <c r="I19" s="4">
        <f>27/40</f>
        <v>0.67500000000000004</v>
      </c>
    </row>
    <row r="20" spans="1:9" x14ac:dyDescent="0.15">
      <c r="A20" s="2">
        <v>385</v>
      </c>
      <c r="B20" s="2">
        <v>28</v>
      </c>
      <c r="C20" s="2">
        <v>0</v>
      </c>
      <c r="D20" s="2">
        <v>0</v>
      </c>
      <c r="E20" s="8">
        <f>28/39</f>
        <v>0.71794871794871795</v>
      </c>
      <c r="F20" s="2">
        <v>27</v>
      </c>
      <c r="G20" s="2">
        <v>0</v>
      </c>
      <c r="H20" s="2">
        <v>0</v>
      </c>
      <c r="I20" s="4">
        <f>27/40</f>
        <v>0.67500000000000004</v>
      </c>
    </row>
    <row r="21" spans="1:9" x14ac:dyDescent="0.15">
      <c r="A21" s="2">
        <v>392</v>
      </c>
      <c r="B21" s="2">
        <v>28</v>
      </c>
      <c r="C21" s="2">
        <v>0</v>
      </c>
      <c r="D21" s="2">
        <v>0</v>
      </c>
      <c r="E21" s="8">
        <f>28/39</f>
        <v>0.71794871794871795</v>
      </c>
      <c r="F21" s="2">
        <v>27</v>
      </c>
      <c r="G21" s="2">
        <v>0</v>
      </c>
      <c r="H21" s="2">
        <v>0</v>
      </c>
      <c r="I21" s="4">
        <f>27/40</f>
        <v>0.67500000000000004</v>
      </c>
    </row>
    <row r="22" spans="1:9" x14ac:dyDescent="0.15">
      <c r="A22" s="2">
        <v>399</v>
      </c>
      <c r="B22" s="2">
        <v>28</v>
      </c>
      <c r="C22" s="2">
        <v>2</v>
      </c>
      <c r="D22" s="2">
        <v>0</v>
      </c>
      <c r="E22" s="8">
        <f>26/39</f>
        <v>0.66666666666666663</v>
      </c>
      <c r="F22" s="2">
        <v>27</v>
      </c>
      <c r="G22" s="2">
        <v>2</v>
      </c>
      <c r="H22" s="2">
        <v>0</v>
      </c>
      <c r="I22" s="4">
        <f>25/40</f>
        <v>0.625</v>
      </c>
    </row>
    <row r="23" spans="1:9" x14ac:dyDescent="0.15">
      <c r="A23" s="2">
        <v>413</v>
      </c>
      <c r="B23" s="2">
        <v>26</v>
      </c>
      <c r="C23" s="2">
        <v>0</v>
      </c>
      <c r="D23" s="2">
        <v>0</v>
      </c>
      <c r="E23" s="8">
        <f>26/39</f>
        <v>0.66666666666666663</v>
      </c>
      <c r="F23" s="2">
        <v>25</v>
      </c>
      <c r="G23" s="2">
        <v>0</v>
      </c>
      <c r="H23" s="2">
        <v>0</v>
      </c>
      <c r="I23" s="4">
        <f>25/40</f>
        <v>0.625</v>
      </c>
    </row>
    <row r="24" spans="1:9" x14ac:dyDescent="0.15">
      <c r="A24" s="2">
        <v>434</v>
      </c>
      <c r="B24" s="2">
        <v>26</v>
      </c>
      <c r="C24" s="2">
        <v>0</v>
      </c>
      <c r="D24" s="2">
        <v>0</v>
      </c>
      <c r="E24" s="8">
        <f>26/39</f>
        <v>0.66666666666666663</v>
      </c>
      <c r="F24" s="2">
        <v>25</v>
      </c>
      <c r="G24" s="2">
        <v>0</v>
      </c>
      <c r="H24" s="2">
        <v>0</v>
      </c>
      <c r="I24" s="4">
        <f>25/40</f>
        <v>0.625</v>
      </c>
    </row>
    <row r="25" spans="1:9" x14ac:dyDescent="0.15">
      <c r="A25" s="2">
        <v>455</v>
      </c>
      <c r="B25" s="2">
        <v>26</v>
      </c>
      <c r="C25" s="2">
        <v>1</v>
      </c>
      <c r="D25" s="2">
        <v>0</v>
      </c>
      <c r="E25" s="8">
        <f>25/39</f>
        <v>0.64102564102564108</v>
      </c>
      <c r="F25" s="2">
        <v>25</v>
      </c>
      <c r="G25" s="2">
        <v>1</v>
      </c>
      <c r="H25" s="2">
        <v>0</v>
      </c>
      <c r="I25" s="4">
        <f>24/40</f>
        <v>0.6</v>
      </c>
    </row>
    <row r="26" spans="1:9" x14ac:dyDescent="0.15">
      <c r="A26" s="2">
        <v>490</v>
      </c>
      <c r="B26" s="2">
        <v>25</v>
      </c>
      <c r="C26" s="2">
        <v>1</v>
      </c>
      <c r="D26" s="2">
        <v>0</v>
      </c>
      <c r="E26" s="8">
        <f>24/39</f>
        <v>0.61538461538461542</v>
      </c>
      <c r="F26" s="2">
        <v>24</v>
      </c>
      <c r="G26" s="2">
        <v>1</v>
      </c>
      <c r="H26" s="2">
        <v>0</v>
      </c>
      <c r="I26" s="4">
        <f>23/40</f>
        <v>0.57499999999999996</v>
      </c>
    </row>
    <row r="27" spans="1:9" x14ac:dyDescent="0.15">
      <c r="A27" s="2">
        <v>511</v>
      </c>
      <c r="B27" s="2">
        <v>24</v>
      </c>
      <c r="C27" s="2">
        <v>0</v>
      </c>
      <c r="D27" s="2">
        <v>0</v>
      </c>
      <c r="E27" s="8">
        <f>24/39</f>
        <v>0.61538461538461542</v>
      </c>
      <c r="F27" s="2">
        <v>23</v>
      </c>
      <c r="G27" s="2">
        <v>0</v>
      </c>
      <c r="H27" s="2">
        <v>0</v>
      </c>
      <c r="I27" s="4">
        <f>23/40</f>
        <v>0.57499999999999996</v>
      </c>
    </row>
    <row r="28" spans="1:9" x14ac:dyDescent="0.15">
      <c r="A28" s="2">
        <v>539</v>
      </c>
      <c r="B28" s="2">
        <v>24</v>
      </c>
      <c r="C28" s="2">
        <v>0</v>
      </c>
      <c r="D28" s="2">
        <v>0</v>
      </c>
      <c r="E28" s="8">
        <f>24/39</f>
        <v>0.61538461538461542</v>
      </c>
      <c r="F28" s="2">
        <v>23</v>
      </c>
      <c r="G28" s="2">
        <v>0</v>
      </c>
      <c r="H28" s="2">
        <v>0</v>
      </c>
      <c r="I28" s="4">
        <f>23/40</f>
        <v>0.57499999999999996</v>
      </c>
    </row>
    <row r="29" spans="1:9" x14ac:dyDescent="0.15">
      <c r="A29" s="2">
        <v>553</v>
      </c>
      <c r="B29" s="2">
        <v>24</v>
      </c>
      <c r="C29" s="2">
        <v>0</v>
      </c>
      <c r="D29" s="2">
        <v>0</v>
      </c>
      <c r="E29" s="8">
        <f>24/39</f>
        <v>0.61538461538461542</v>
      </c>
      <c r="F29" s="2">
        <v>23</v>
      </c>
      <c r="G29" s="2">
        <v>0</v>
      </c>
      <c r="H29" s="2">
        <v>0</v>
      </c>
      <c r="I29" s="4">
        <f>23/40</f>
        <v>0.57499999999999996</v>
      </c>
    </row>
    <row r="30" spans="1:9" x14ac:dyDescent="0.15">
      <c r="A30" s="2">
        <v>567</v>
      </c>
      <c r="B30" s="2">
        <v>24</v>
      </c>
      <c r="C30" s="2">
        <v>1</v>
      </c>
      <c r="D30" s="2">
        <v>0</v>
      </c>
      <c r="E30" s="8">
        <f>23/39</f>
        <v>0.58974358974358976</v>
      </c>
      <c r="F30" s="2">
        <v>23</v>
      </c>
      <c r="G30" s="2">
        <v>1</v>
      </c>
      <c r="H30" s="2">
        <v>0</v>
      </c>
      <c r="I30" s="4">
        <f>22/40</f>
        <v>0.55000000000000004</v>
      </c>
    </row>
    <row r="31" spans="1:9" x14ac:dyDescent="0.15">
      <c r="A31" s="2">
        <v>602</v>
      </c>
      <c r="B31" s="2">
        <v>23</v>
      </c>
      <c r="C31" s="2">
        <v>1</v>
      </c>
      <c r="D31" s="2">
        <v>0</v>
      </c>
      <c r="E31" s="8">
        <f>22/39</f>
        <v>0.5641025641025641</v>
      </c>
      <c r="F31" s="2">
        <v>22</v>
      </c>
      <c r="G31" s="2">
        <v>1</v>
      </c>
      <c r="H31" s="2">
        <v>0</v>
      </c>
      <c r="I31" s="4">
        <f>21/40</f>
        <v>0.52500000000000002</v>
      </c>
    </row>
    <row r="32" spans="1:9" x14ac:dyDescent="0.15">
      <c r="A32" s="2">
        <v>637</v>
      </c>
      <c r="B32" s="2">
        <v>22</v>
      </c>
      <c r="C32" s="2">
        <v>0</v>
      </c>
      <c r="D32" s="2">
        <v>0</v>
      </c>
      <c r="E32" s="8">
        <f>22/39</f>
        <v>0.5641025641025641</v>
      </c>
      <c r="F32" s="2">
        <v>21</v>
      </c>
      <c r="G32" s="2">
        <v>0</v>
      </c>
      <c r="H32" s="2">
        <v>0</v>
      </c>
      <c r="I32" s="4">
        <f>21/40</f>
        <v>0.52500000000000002</v>
      </c>
    </row>
    <row r="33" spans="1:9" x14ac:dyDescent="0.15">
      <c r="A33" s="2">
        <v>665</v>
      </c>
      <c r="B33" s="2">
        <v>22</v>
      </c>
      <c r="C33" s="2">
        <v>0</v>
      </c>
      <c r="D33" s="2">
        <v>0</v>
      </c>
      <c r="E33" s="8">
        <f>22/39</f>
        <v>0.5641025641025641</v>
      </c>
      <c r="F33" s="2">
        <v>21</v>
      </c>
      <c r="G33" s="2">
        <v>0</v>
      </c>
      <c r="H33" s="2">
        <v>0</v>
      </c>
      <c r="I33" s="4">
        <f>21/40</f>
        <v>0.52500000000000002</v>
      </c>
    </row>
    <row r="34" spans="1:9" x14ac:dyDescent="0.15">
      <c r="A34" s="2">
        <v>679</v>
      </c>
      <c r="B34" s="2">
        <v>22</v>
      </c>
      <c r="C34" s="2">
        <v>0</v>
      </c>
      <c r="D34" s="2">
        <v>0</v>
      </c>
      <c r="E34" s="8">
        <f>22/39</f>
        <v>0.5641025641025641</v>
      </c>
      <c r="F34" s="2">
        <v>21</v>
      </c>
      <c r="G34" s="2">
        <v>0</v>
      </c>
      <c r="H34" s="2">
        <v>0</v>
      </c>
      <c r="I34" s="4">
        <f>21/40</f>
        <v>0.52500000000000002</v>
      </c>
    </row>
    <row r="35" spans="1:9" x14ac:dyDescent="0.15">
      <c r="A35" s="2">
        <v>714</v>
      </c>
      <c r="B35" s="2">
        <v>22</v>
      </c>
      <c r="C35" s="2">
        <v>1</v>
      </c>
      <c r="D35" s="2">
        <v>0</v>
      </c>
      <c r="E35" s="8">
        <f>21/39</f>
        <v>0.53846153846153844</v>
      </c>
      <c r="F35" s="2">
        <v>21</v>
      </c>
      <c r="G35" s="2">
        <v>1</v>
      </c>
      <c r="H35" s="2">
        <v>0</v>
      </c>
      <c r="I35" s="4">
        <f>20/40</f>
        <v>0.5</v>
      </c>
    </row>
    <row r="36" spans="1:9" x14ac:dyDescent="0.15">
      <c r="A36" s="2">
        <v>742</v>
      </c>
      <c r="B36" s="2">
        <v>21</v>
      </c>
      <c r="C36" s="2">
        <v>0</v>
      </c>
      <c r="D36" s="2">
        <v>0</v>
      </c>
      <c r="E36" s="8">
        <f>21/39</f>
        <v>0.53846153846153844</v>
      </c>
      <c r="F36" s="2">
        <v>20</v>
      </c>
      <c r="G36" s="2">
        <v>0</v>
      </c>
      <c r="H36" s="2">
        <v>0</v>
      </c>
      <c r="I36" s="4">
        <f>20/40</f>
        <v>0.5</v>
      </c>
    </row>
    <row r="37" spans="1:9" x14ac:dyDescent="0.15">
      <c r="A37" s="2">
        <v>756</v>
      </c>
      <c r="B37" s="2">
        <v>21</v>
      </c>
      <c r="C37" s="2">
        <v>1</v>
      </c>
      <c r="D37" s="2">
        <v>0</v>
      </c>
      <c r="E37" s="8">
        <f>20/39</f>
        <v>0.51282051282051277</v>
      </c>
      <c r="F37" s="2">
        <v>20</v>
      </c>
      <c r="G37" s="2">
        <v>1</v>
      </c>
      <c r="H37" s="2">
        <v>0</v>
      </c>
      <c r="I37" s="4">
        <f>19/40</f>
        <v>0.47499999999999998</v>
      </c>
    </row>
    <row r="38" spans="1:9" x14ac:dyDescent="0.15">
      <c r="A38" s="2">
        <v>777</v>
      </c>
      <c r="B38" s="2">
        <v>20</v>
      </c>
      <c r="C38" s="2">
        <v>0</v>
      </c>
      <c r="D38" s="2">
        <v>0</v>
      </c>
      <c r="E38" s="8">
        <f>20/39</f>
        <v>0.51282051282051277</v>
      </c>
      <c r="F38" s="2">
        <v>19</v>
      </c>
      <c r="G38" s="2">
        <v>0</v>
      </c>
      <c r="H38" s="2">
        <v>0</v>
      </c>
      <c r="I38" s="4">
        <f>19/40</f>
        <v>0.47499999999999998</v>
      </c>
    </row>
    <row r="39" spans="1:9" x14ac:dyDescent="0.15">
      <c r="A39" s="2">
        <v>805</v>
      </c>
      <c r="B39" s="2">
        <v>20</v>
      </c>
      <c r="C39" s="2">
        <v>1</v>
      </c>
      <c r="D39" s="2">
        <v>0</v>
      </c>
      <c r="E39" s="8">
        <f>19/39</f>
        <v>0.48717948717948717</v>
      </c>
      <c r="F39" s="2">
        <v>19</v>
      </c>
      <c r="G39" s="2">
        <v>1</v>
      </c>
      <c r="H39" s="2">
        <v>0</v>
      </c>
      <c r="I39" s="4">
        <f>18/40</f>
        <v>0.45</v>
      </c>
    </row>
    <row r="40" spans="1:9" x14ac:dyDescent="0.15">
      <c r="A40" s="2">
        <v>861</v>
      </c>
      <c r="B40" s="2">
        <v>19</v>
      </c>
      <c r="C40" s="2">
        <v>1</v>
      </c>
      <c r="D40" s="2">
        <v>0</v>
      </c>
      <c r="E40" s="8">
        <f>18/39</f>
        <v>0.46153846153846156</v>
      </c>
      <c r="F40" s="2">
        <v>18</v>
      </c>
      <c r="G40" s="2">
        <v>1</v>
      </c>
      <c r="H40" s="2">
        <v>0</v>
      </c>
      <c r="I40" s="4">
        <f>17/40</f>
        <v>0.42499999999999999</v>
      </c>
    </row>
    <row r="41" spans="1:9" x14ac:dyDescent="0.15">
      <c r="A41" s="2">
        <v>875</v>
      </c>
      <c r="B41" s="2">
        <v>18</v>
      </c>
      <c r="C41" s="2">
        <v>0</v>
      </c>
      <c r="D41" s="2">
        <v>0</v>
      </c>
      <c r="E41" s="8">
        <f>18/39</f>
        <v>0.46153846153846156</v>
      </c>
      <c r="F41" s="2">
        <v>17</v>
      </c>
      <c r="G41" s="2">
        <v>0</v>
      </c>
      <c r="H41" s="2">
        <v>0</v>
      </c>
      <c r="I41" s="4">
        <f>17/40</f>
        <v>0.42499999999999999</v>
      </c>
    </row>
    <row r="42" spans="1:9" x14ac:dyDescent="0.15">
      <c r="A42" s="2">
        <v>917</v>
      </c>
      <c r="B42" s="2">
        <v>18</v>
      </c>
      <c r="C42" s="2">
        <v>0</v>
      </c>
      <c r="D42" s="2">
        <v>2</v>
      </c>
      <c r="E42" s="8">
        <f>18/39</f>
        <v>0.46153846153846156</v>
      </c>
      <c r="F42" s="2">
        <v>17</v>
      </c>
      <c r="G42" s="2">
        <v>0</v>
      </c>
      <c r="H42" s="2">
        <v>2</v>
      </c>
      <c r="I42" s="4">
        <f>17/40</f>
        <v>0.42499999999999999</v>
      </c>
    </row>
    <row r="43" spans="1:9" x14ac:dyDescent="0.15">
      <c r="A43" s="2">
        <v>1050</v>
      </c>
      <c r="B43" s="2">
        <v>16</v>
      </c>
      <c r="C43" s="2">
        <v>0</v>
      </c>
      <c r="D43" s="2">
        <v>0</v>
      </c>
      <c r="E43" s="8">
        <f>16/39</f>
        <v>0.41025641025641024</v>
      </c>
      <c r="F43" s="2">
        <v>15</v>
      </c>
      <c r="G43" s="2">
        <v>0</v>
      </c>
      <c r="H43" s="2">
        <v>0</v>
      </c>
      <c r="I43" s="4">
        <f>15/40</f>
        <v>0.375</v>
      </c>
    </row>
    <row r="44" spans="1:9" x14ac:dyDescent="0.15">
      <c r="A44" s="2">
        <v>1218</v>
      </c>
      <c r="B44" s="2">
        <v>16</v>
      </c>
      <c r="C44" s="2">
        <v>1</v>
      </c>
      <c r="D44" s="2">
        <v>1</v>
      </c>
      <c r="E44" s="8">
        <f>15/39</f>
        <v>0.38461538461538464</v>
      </c>
      <c r="F44" s="2">
        <v>15</v>
      </c>
      <c r="G44" s="2">
        <v>1</v>
      </c>
      <c r="H44" s="2">
        <v>1</v>
      </c>
      <c r="I44" s="4">
        <f>14/40</f>
        <v>0.35</v>
      </c>
    </row>
    <row r="45" spans="1:9" x14ac:dyDescent="0.15">
      <c r="A45" s="2">
        <v>1267</v>
      </c>
      <c r="B45" s="2">
        <v>14</v>
      </c>
      <c r="C45" s="2">
        <v>0</v>
      </c>
      <c r="D45" s="2">
        <v>0</v>
      </c>
      <c r="E45" s="8">
        <f>14/39</f>
        <v>0.35897435897435898</v>
      </c>
      <c r="F45" s="2">
        <v>13</v>
      </c>
      <c r="G45" s="2">
        <v>0</v>
      </c>
      <c r="H45" s="2">
        <v>0</v>
      </c>
      <c r="I45" s="9">
        <f>13/40</f>
        <v>0.32500000000000001</v>
      </c>
    </row>
    <row r="46" spans="1:9" x14ac:dyDescent="0.15">
      <c r="A46" s="2">
        <v>1421</v>
      </c>
      <c r="B46" s="2">
        <v>14</v>
      </c>
      <c r="C46" s="2">
        <v>0</v>
      </c>
      <c r="D46" s="2">
        <v>0</v>
      </c>
      <c r="E46" s="8">
        <f>14/39</f>
        <v>0.35897435897435898</v>
      </c>
      <c r="F46" s="2">
        <v>13</v>
      </c>
      <c r="G46" s="2">
        <v>0</v>
      </c>
      <c r="H46" s="2">
        <v>0</v>
      </c>
      <c r="I46" s="9">
        <f>13/40</f>
        <v>0.32500000000000001</v>
      </c>
    </row>
    <row r="47" spans="1:9" x14ac:dyDescent="0.15">
      <c r="A47" s="2">
        <v>1470</v>
      </c>
      <c r="B47" s="2">
        <v>14</v>
      </c>
      <c r="C47" s="2">
        <v>1</v>
      </c>
      <c r="D47" s="2">
        <v>1</v>
      </c>
      <c r="E47" s="8">
        <f>13/39</f>
        <v>0.33333333333333331</v>
      </c>
      <c r="F47" s="2">
        <v>13</v>
      </c>
      <c r="G47" s="2">
        <v>1</v>
      </c>
      <c r="H47" s="2">
        <v>0</v>
      </c>
      <c r="I47" s="9">
        <f>12/40</f>
        <v>0.3</v>
      </c>
    </row>
    <row r="48" spans="1:9" x14ac:dyDescent="0.15">
      <c r="A48" s="2">
        <v>1652</v>
      </c>
      <c r="B48" s="2">
        <v>12</v>
      </c>
      <c r="C48" s="2">
        <v>1</v>
      </c>
      <c r="D48" s="2">
        <v>0</v>
      </c>
      <c r="E48" s="8">
        <f>11/39</f>
        <v>0.28205128205128205</v>
      </c>
      <c r="F48" s="2">
        <v>12</v>
      </c>
      <c r="G48" s="2">
        <v>1</v>
      </c>
      <c r="H48" s="2">
        <v>0</v>
      </c>
      <c r="I48" s="9">
        <f>11/40</f>
        <v>0.27500000000000002</v>
      </c>
    </row>
    <row r="49" spans="1:9" x14ac:dyDescent="0.15">
      <c r="A49" s="2">
        <v>1666</v>
      </c>
      <c r="B49" s="2">
        <v>11</v>
      </c>
      <c r="C49" s="2">
        <v>1</v>
      </c>
      <c r="D49" s="2">
        <v>0</v>
      </c>
      <c r="E49" s="8">
        <f>10/39</f>
        <v>0.25641025641025639</v>
      </c>
      <c r="F49" s="2">
        <v>11</v>
      </c>
      <c r="G49" s="2">
        <v>1</v>
      </c>
      <c r="H49" s="2">
        <v>0</v>
      </c>
      <c r="I49" s="9">
        <f>10/40</f>
        <v>0.25</v>
      </c>
    </row>
    <row r="50" spans="1:9" x14ac:dyDescent="0.15">
      <c r="A50" s="2">
        <v>1708</v>
      </c>
      <c r="B50" s="2">
        <v>10</v>
      </c>
      <c r="C50" s="2">
        <v>1</v>
      </c>
      <c r="D50" s="2">
        <v>2</v>
      </c>
      <c r="E50" s="8">
        <f>9/39</f>
        <v>0.23076923076923078</v>
      </c>
      <c r="F50" s="2">
        <v>10</v>
      </c>
      <c r="G50" s="2">
        <v>1</v>
      </c>
      <c r="H50" s="2">
        <v>2</v>
      </c>
      <c r="I50" s="4">
        <f>9/40</f>
        <v>0.22500000000000001</v>
      </c>
    </row>
    <row r="51" spans="1:9" x14ac:dyDescent="0.15">
      <c r="A51" s="2">
        <v>2177</v>
      </c>
      <c r="B51" s="2">
        <v>7</v>
      </c>
      <c r="C51" s="2">
        <v>0</v>
      </c>
      <c r="D51" s="2">
        <v>0</v>
      </c>
      <c r="E51" s="8">
        <f>7/39</f>
        <v>0.17948717948717949</v>
      </c>
      <c r="F51" s="2">
        <v>7</v>
      </c>
      <c r="G51" s="2">
        <v>0</v>
      </c>
      <c r="H51" s="2">
        <v>0</v>
      </c>
      <c r="I51" s="4">
        <f>7/40</f>
        <v>0.17499999999999999</v>
      </c>
    </row>
    <row r="52" spans="1:9" x14ac:dyDescent="0.15">
      <c r="A52" s="2">
        <v>2191</v>
      </c>
      <c r="B52" s="2">
        <v>7</v>
      </c>
      <c r="C52" s="2">
        <v>0</v>
      </c>
      <c r="D52" s="2">
        <v>1</v>
      </c>
      <c r="E52" s="8">
        <f>7/39</f>
        <v>0.17948717948717949</v>
      </c>
      <c r="F52" s="2">
        <v>7</v>
      </c>
      <c r="G52" s="2">
        <v>0</v>
      </c>
      <c r="H52" s="2">
        <v>1</v>
      </c>
      <c r="I52" s="4">
        <f>7/40</f>
        <v>0.17499999999999999</v>
      </c>
    </row>
    <row r="53" spans="1:9" x14ac:dyDescent="0.15">
      <c r="A53" s="2">
        <v>2254</v>
      </c>
      <c r="B53" s="2">
        <v>6</v>
      </c>
      <c r="C53" s="2">
        <v>1</v>
      </c>
      <c r="D53" s="2">
        <v>4</v>
      </c>
      <c r="E53" s="8">
        <f>5/39</f>
        <v>0.12820512820512819</v>
      </c>
      <c r="F53" s="2">
        <v>6</v>
      </c>
      <c r="G53" s="2">
        <v>1</v>
      </c>
      <c r="H53" s="2">
        <v>4</v>
      </c>
      <c r="I53" s="4">
        <f>5/40</f>
        <v>0.125</v>
      </c>
    </row>
    <row r="54" spans="1:9" x14ac:dyDescent="0.15">
      <c r="A54" s="2">
        <v>3220</v>
      </c>
      <c r="B54" s="2">
        <v>1</v>
      </c>
      <c r="C54" s="2">
        <v>0</v>
      </c>
      <c r="D54" s="2">
        <v>0</v>
      </c>
      <c r="E54" s="8">
        <f>1/39</f>
        <v>2.564102564102564E-2</v>
      </c>
      <c r="F54" s="2">
        <v>1</v>
      </c>
      <c r="G54" s="2">
        <v>0</v>
      </c>
      <c r="H54" s="2">
        <v>0</v>
      </c>
      <c r="I54" s="4">
        <f>1/40</f>
        <v>2.5000000000000001E-2</v>
      </c>
    </row>
    <row r="55" spans="1:9" x14ac:dyDescent="0.15">
      <c r="A55" s="2" t="s">
        <v>8</v>
      </c>
      <c r="B55" s="2">
        <v>1</v>
      </c>
      <c r="C55" s="2">
        <v>0</v>
      </c>
      <c r="D55" s="2">
        <v>1</v>
      </c>
      <c r="E55" s="8">
        <f>1/39</f>
        <v>2.564102564102564E-2</v>
      </c>
      <c r="F55" s="2">
        <v>1</v>
      </c>
      <c r="G55" s="2">
        <v>0</v>
      </c>
      <c r="H55" s="2">
        <v>1</v>
      </c>
      <c r="I55" s="4">
        <f>1/40</f>
        <v>2.5000000000000001E-2</v>
      </c>
    </row>
    <row r="57" spans="1:9" ht="49.5" customHeight="1" x14ac:dyDescent="0.15">
      <c r="A57" s="12" t="s">
        <v>10</v>
      </c>
      <c r="B57" s="12"/>
      <c r="C57" s="12"/>
      <c r="D57" s="12"/>
      <c r="E57" s="12"/>
      <c r="F57" s="12"/>
      <c r="G57" s="12"/>
      <c r="H57" s="12"/>
      <c r="I57" s="12"/>
    </row>
  </sheetData>
  <mergeCells count="3">
    <mergeCell ref="B3:E3"/>
    <mergeCell ref="F3:I3"/>
    <mergeCell ref="A57:I5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2015-03-07T08:07:45Z</dcterms:created>
  <dcterms:modified xsi:type="dcterms:W3CDTF">2015-03-17T01:55:45Z</dcterms:modified>
</cp:coreProperties>
</file>