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9995" windowHeight="819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J32" i="1" l="1"/>
  <c r="J31" i="1"/>
  <c r="I36" i="1"/>
  <c r="I35" i="1"/>
  <c r="I32" i="1"/>
  <c r="I33" i="1"/>
  <c r="I31" i="1"/>
  <c r="I29" i="1"/>
  <c r="I28" i="1"/>
  <c r="I25" i="1"/>
  <c r="I26" i="1"/>
  <c r="I24" i="1"/>
  <c r="I17" i="1"/>
  <c r="I18" i="1"/>
  <c r="I19" i="1"/>
  <c r="I20" i="1"/>
  <c r="I21" i="1"/>
  <c r="I22" i="1"/>
  <c r="I16" i="1"/>
  <c r="I11" i="1"/>
  <c r="I12" i="1"/>
  <c r="I13" i="1"/>
  <c r="I14" i="1"/>
  <c r="I10" i="1"/>
  <c r="I7" i="1"/>
  <c r="I8" i="1"/>
  <c r="I6" i="1"/>
</calcChain>
</file>

<file path=xl/sharedStrings.xml><?xml version="1.0" encoding="utf-8"?>
<sst xmlns="http://schemas.openxmlformats.org/spreadsheetml/2006/main" count="93" uniqueCount="78">
  <si>
    <t>protein</t>
  </si>
  <si>
    <t xml:space="preserve">Alpha-2-macroglobulin </t>
  </si>
  <si>
    <t>prot_score</t>
  </si>
  <si>
    <t>prot_mass</t>
  </si>
  <si>
    <t>prot_matches</t>
  </si>
  <si>
    <t>prot_sequences</t>
  </si>
  <si>
    <t xml:space="preserve">Alpha-1-antiproteinase </t>
  </si>
  <si>
    <t xml:space="preserve">Complement C3 </t>
  </si>
  <si>
    <t xml:space="preserve">Complement factor H </t>
  </si>
  <si>
    <t>Alpha-1-antiproteinase</t>
  </si>
  <si>
    <t>Inter-alpha-trypsin inhibitor heavy chain H4</t>
  </si>
  <si>
    <t>Serum albumin</t>
  </si>
  <si>
    <t>Hemoglobin fetal subunit beta</t>
  </si>
  <si>
    <t>Plasminogen</t>
  </si>
  <si>
    <t>Histidine-rich glycoprotein (Fragments)</t>
  </si>
  <si>
    <t>Clusterin</t>
  </si>
  <si>
    <t>Apolipoprotein A-I</t>
  </si>
  <si>
    <t>Alpha-2-HS-glycoprotein</t>
  </si>
  <si>
    <t xml:space="preserve">Hyaluronan-binding protein 2 </t>
  </si>
  <si>
    <t xml:space="preserve">Hemoglobin fetal subunit beta </t>
  </si>
  <si>
    <t>Hemoglobin subunit alpha</t>
  </si>
  <si>
    <t xml:space="preserve">Apolipoprotein A-II </t>
  </si>
  <si>
    <t>Apolipoprotein A-II</t>
  </si>
  <si>
    <t xml:space="preserve">Glial fibrillary acidic protein </t>
  </si>
  <si>
    <t>emPAI</t>
  </si>
  <si>
    <t>p220</t>
  </si>
  <si>
    <t>p20</t>
  </si>
  <si>
    <t>p12</t>
  </si>
  <si>
    <t>p8</t>
  </si>
  <si>
    <t>p120</t>
  </si>
  <si>
    <t>p75</t>
  </si>
  <si>
    <t>p50</t>
  </si>
  <si>
    <t>193 (13)</t>
  </si>
  <si>
    <t>5 (1)</t>
  </si>
  <si>
    <t>32 (0)</t>
  </si>
  <si>
    <t>169 (11)</t>
  </si>
  <si>
    <t>19 (1)</t>
  </si>
  <si>
    <t>44 (1)</t>
  </si>
  <si>
    <t>22 (1)</t>
  </si>
  <si>
    <t>11 (0)</t>
  </si>
  <si>
    <t>61 (1)</t>
  </si>
  <si>
    <t>26 (1)</t>
  </si>
  <si>
    <t>14 (1)</t>
  </si>
  <si>
    <t>5 (0)</t>
  </si>
  <si>
    <t>8 (0)</t>
  </si>
  <si>
    <t>17 (0)</t>
  </si>
  <si>
    <t>69 (5)</t>
  </si>
  <si>
    <t>19 (0)</t>
  </si>
  <si>
    <t>2 (0)</t>
  </si>
  <si>
    <t>81 (24)</t>
  </si>
  <si>
    <t>11 (1)</t>
  </si>
  <si>
    <t>68 (16)</t>
  </si>
  <si>
    <t>46 (5)</t>
  </si>
  <si>
    <t>6 (1)</t>
  </si>
  <si>
    <t>13 (2)</t>
  </si>
  <si>
    <t>2 (1)</t>
  </si>
  <si>
    <t>60 (7)</t>
  </si>
  <si>
    <t>3 (1)</t>
  </si>
  <si>
    <t>23 (0)</t>
  </si>
  <si>
    <t>55 (8)</t>
  </si>
  <si>
    <t>9 (1)</t>
  </si>
  <si>
    <t>20 (1)</t>
  </si>
  <si>
    <t>12 (1)</t>
  </si>
  <si>
    <t>6 (0)</t>
  </si>
  <si>
    <t>29 (1)</t>
  </si>
  <si>
    <t>16 (1)</t>
  </si>
  <si>
    <t>4 (0)</t>
  </si>
  <si>
    <t>27 (3)</t>
  </si>
  <si>
    <t>7 (0)</t>
  </si>
  <si>
    <t>16 (9)</t>
  </si>
  <si>
    <t>7 (1)</t>
  </si>
  <si>
    <t>13 (7)</t>
  </si>
  <si>
    <t>9 (3)</t>
  </si>
  <si>
    <t>spot</t>
  </si>
  <si>
    <t>% of total</t>
  </si>
  <si>
    <t>% of significant hits</t>
  </si>
  <si>
    <t>% sequence coverage</t>
  </si>
  <si>
    <r>
      <t>Table S1: LC MS/MS analysis of the polypeptides found in SDS-PAGE bands from the corona of SiO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-NPs (160 µg/ml) formed in 10% FCS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</si>
</sst>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9" fillId="0" borderId="16" xfId="0" applyFont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22" fillId="0" borderId="13" xfId="0" applyFont="1" applyBorder="1" applyAlignment="1">
      <alignment horizontal="center"/>
    </xf>
    <xf numFmtId="164" fontId="19" fillId="0" borderId="14" xfId="0" applyNumberFormat="1" applyFont="1" applyBorder="1" applyAlignment="1">
      <alignment horizontal="center"/>
    </xf>
    <xf numFmtId="164" fontId="19" fillId="0" borderId="17" xfId="0" applyNumberFormat="1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164" fontId="19" fillId="0" borderId="12" xfId="0" applyNumberFormat="1" applyFont="1" applyBorder="1" applyAlignment="1">
      <alignment horizontal="center"/>
    </xf>
    <xf numFmtId="164" fontId="22" fillId="0" borderId="20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164" fontId="22" fillId="0" borderId="19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abSelected="1" topLeftCell="A4" workbookViewId="0">
      <selection activeCell="M18" sqref="M18"/>
    </sheetView>
  </sheetViews>
  <sheetFormatPr defaultRowHeight="15" x14ac:dyDescent="0.25"/>
  <cols>
    <col min="1" max="1" width="13.5703125" style="1" customWidth="1"/>
    <col min="2" max="2" width="39.28515625" style="1" customWidth="1"/>
    <col min="3" max="3" width="10.140625" style="1" customWidth="1"/>
    <col min="4" max="4" width="10.85546875" style="1" customWidth="1"/>
    <col min="5" max="5" width="14.42578125" style="1" customWidth="1"/>
    <col min="6" max="6" width="16.7109375" style="1" customWidth="1"/>
    <col min="7" max="7" width="23.5703125" style="6" customWidth="1"/>
    <col min="8" max="8" width="9.140625" style="1"/>
    <col min="9" max="9" width="12.7109375" style="6" customWidth="1"/>
    <col min="10" max="10" width="22.7109375" style="6" customWidth="1"/>
    <col min="11" max="16384" width="9.140625" style="1"/>
  </cols>
  <sheetData>
    <row r="2" spans="1:10" ht="20.25" x14ac:dyDescent="0.35">
      <c r="A2" s="11" t="s">
        <v>77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/>
    <row r="4" spans="1:10" ht="15.75" thickBot="1" x14ac:dyDescent="0.3">
      <c r="A4" s="18" t="s">
        <v>73</v>
      </c>
      <c r="B4" s="19" t="s">
        <v>0</v>
      </c>
      <c r="C4" s="19" t="s">
        <v>2</v>
      </c>
      <c r="D4" s="19" t="s">
        <v>3</v>
      </c>
      <c r="E4" s="19" t="s">
        <v>4</v>
      </c>
      <c r="F4" s="19" t="s">
        <v>5</v>
      </c>
      <c r="G4" s="20" t="s">
        <v>76</v>
      </c>
      <c r="H4" s="19" t="s">
        <v>24</v>
      </c>
      <c r="I4" s="20" t="s">
        <v>74</v>
      </c>
      <c r="J4" s="17" t="s">
        <v>75</v>
      </c>
    </row>
    <row r="5" spans="1:10" x14ac:dyDescent="0.25">
      <c r="A5" s="12" t="s">
        <v>25</v>
      </c>
      <c r="B5" s="21"/>
      <c r="C5" s="21"/>
      <c r="D5" s="21"/>
      <c r="E5" s="21"/>
      <c r="F5" s="21"/>
      <c r="G5" s="22"/>
      <c r="H5" s="4"/>
      <c r="I5" s="8"/>
      <c r="J5" s="13"/>
    </row>
    <row r="6" spans="1:10" x14ac:dyDescent="0.25">
      <c r="A6" s="12"/>
      <c r="B6" s="4" t="s">
        <v>1</v>
      </c>
      <c r="C6" s="4">
        <v>340</v>
      </c>
      <c r="D6" s="4">
        <v>168953</v>
      </c>
      <c r="E6" s="4" t="s">
        <v>32</v>
      </c>
      <c r="F6" s="4" t="s">
        <v>56</v>
      </c>
      <c r="G6" s="8">
        <v>53.08</v>
      </c>
      <c r="H6" s="4">
        <v>0.44</v>
      </c>
      <c r="I6" s="8">
        <f>(H6*100)/0.53</f>
        <v>83.018867924528294</v>
      </c>
      <c r="J6" s="13">
        <v>100</v>
      </c>
    </row>
    <row r="7" spans="1:10" x14ac:dyDescent="0.25">
      <c r="A7" s="23"/>
      <c r="B7" s="4" t="s">
        <v>6</v>
      </c>
      <c r="C7" s="4">
        <v>41</v>
      </c>
      <c r="D7" s="4">
        <v>46417</v>
      </c>
      <c r="E7" s="4" t="s">
        <v>33</v>
      </c>
      <c r="F7" s="4" t="s">
        <v>57</v>
      </c>
      <c r="G7" s="8">
        <v>9.01</v>
      </c>
      <c r="H7" s="4">
        <v>7.0000000000000007E-2</v>
      </c>
      <c r="I7" s="8">
        <f t="shared" ref="I7:I8" si="0">(H7*100)/0.53</f>
        <v>13.207547169811322</v>
      </c>
      <c r="J7" s="13"/>
    </row>
    <row r="8" spans="1:10" x14ac:dyDescent="0.25">
      <c r="A8" s="24"/>
      <c r="B8" s="7" t="s">
        <v>7</v>
      </c>
      <c r="C8" s="7">
        <v>21</v>
      </c>
      <c r="D8" s="7">
        <v>188675</v>
      </c>
      <c r="E8" s="7" t="s">
        <v>34</v>
      </c>
      <c r="F8" s="7" t="s">
        <v>58</v>
      </c>
      <c r="G8" s="9">
        <v>17.059999999999999</v>
      </c>
      <c r="H8" s="7">
        <v>0.02</v>
      </c>
      <c r="I8" s="9">
        <f t="shared" si="0"/>
        <v>3.773584905660377</v>
      </c>
      <c r="J8" s="14"/>
    </row>
    <row r="9" spans="1:10" x14ac:dyDescent="0.25">
      <c r="A9" s="25" t="s">
        <v>29</v>
      </c>
      <c r="B9" s="15"/>
      <c r="C9" s="15"/>
      <c r="D9" s="15"/>
      <c r="E9" s="15"/>
      <c r="F9" s="15"/>
      <c r="G9" s="10"/>
      <c r="H9" s="15"/>
      <c r="I9" s="10"/>
      <c r="J9" s="16"/>
    </row>
    <row r="10" spans="1:10" x14ac:dyDescent="0.25">
      <c r="A10" s="23"/>
      <c r="B10" s="4" t="s">
        <v>8</v>
      </c>
      <c r="C10" s="4">
        <v>294</v>
      </c>
      <c r="D10" s="4">
        <v>144958</v>
      </c>
      <c r="E10" s="4" t="s">
        <v>35</v>
      </c>
      <c r="F10" s="4" t="s">
        <v>59</v>
      </c>
      <c r="G10" s="8">
        <v>57.08</v>
      </c>
      <c r="H10" s="4">
        <v>0.35</v>
      </c>
      <c r="I10" s="8">
        <f>(H10*100)/0.8</f>
        <v>43.75</v>
      </c>
      <c r="J10" s="13">
        <v>100</v>
      </c>
    </row>
    <row r="11" spans="1:10" x14ac:dyDescent="0.25">
      <c r="A11" s="23"/>
      <c r="B11" s="4" t="s">
        <v>9</v>
      </c>
      <c r="C11" s="4">
        <v>67</v>
      </c>
      <c r="D11" s="4">
        <v>46417</v>
      </c>
      <c r="E11" s="4" t="s">
        <v>36</v>
      </c>
      <c r="F11" s="4" t="s">
        <v>60</v>
      </c>
      <c r="G11" s="8">
        <v>20.09</v>
      </c>
      <c r="H11" s="4">
        <v>7.0000000000000007E-2</v>
      </c>
      <c r="I11" s="8">
        <f t="shared" ref="I11:I14" si="1">(H11*100)/0.8</f>
        <v>8.75</v>
      </c>
      <c r="J11" s="13"/>
    </row>
    <row r="12" spans="1:10" x14ac:dyDescent="0.25">
      <c r="A12" s="23"/>
      <c r="B12" s="4" t="s">
        <v>10</v>
      </c>
      <c r="C12" s="4">
        <v>51</v>
      </c>
      <c r="D12" s="4">
        <v>101620</v>
      </c>
      <c r="E12" s="4" t="s">
        <v>37</v>
      </c>
      <c r="F12" s="4" t="s">
        <v>61</v>
      </c>
      <c r="G12" s="8">
        <v>26.05</v>
      </c>
      <c r="H12" s="4">
        <v>0.09</v>
      </c>
      <c r="I12" s="8">
        <f t="shared" si="1"/>
        <v>11.25</v>
      </c>
      <c r="J12" s="13"/>
    </row>
    <row r="13" spans="1:10" x14ac:dyDescent="0.25">
      <c r="A13" s="23"/>
      <c r="B13" s="4" t="s">
        <v>11</v>
      </c>
      <c r="C13" s="4">
        <v>46</v>
      </c>
      <c r="D13" s="4">
        <v>71244</v>
      </c>
      <c r="E13" s="4" t="s">
        <v>38</v>
      </c>
      <c r="F13" s="4" t="s">
        <v>62</v>
      </c>
      <c r="G13" s="8">
        <v>22.02</v>
      </c>
      <c r="H13" s="4">
        <v>0.09</v>
      </c>
      <c r="I13" s="8">
        <f t="shared" si="1"/>
        <v>11.25</v>
      </c>
      <c r="J13" s="13"/>
    </row>
    <row r="14" spans="1:10" x14ac:dyDescent="0.25">
      <c r="A14" s="24"/>
      <c r="B14" s="7" t="s">
        <v>12</v>
      </c>
      <c r="C14" s="7">
        <v>17</v>
      </c>
      <c r="D14" s="7">
        <v>15963</v>
      </c>
      <c r="E14" s="7" t="s">
        <v>39</v>
      </c>
      <c r="F14" s="7" t="s">
        <v>63</v>
      </c>
      <c r="G14" s="9">
        <v>43.04</v>
      </c>
      <c r="H14" s="7">
        <v>0.2</v>
      </c>
      <c r="I14" s="9">
        <f t="shared" si="1"/>
        <v>25</v>
      </c>
      <c r="J14" s="14"/>
    </row>
    <row r="15" spans="1:10" x14ac:dyDescent="0.25">
      <c r="A15" s="25" t="s">
        <v>30</v>
      </c>
      <c r="B15" s="15"/>
      <c r="C15" s="15"/>
      <c r="D15" s="15"/>
      <c r="E15" s="15"/>
      <c r="F15" s="15"/>
      <c r="G15" s="10"/>
      <c r="H15" s="15"/>
      <c r="I15" s="10"/>
      <c r="J15" s="16"/>
    </row>
    <row r="16" spans="1:10" s="3" customFormat="1" x14ac:dyDescent="0.25">
      <c r="A16" s="23"/>
      <c r="B16" s="4" t="s">
        <v>13</v>
      </c>
      <c r="C16" s="4">
        <v>46</v>
      </c>
      <c r="D16" s="4">
        <v>93894</v>
      </c>
      <c r="E16" s="4" t="s">
        <v>40</v>
      </c>
      <c r="F16" s="4" t="s">
        <v>64</v>
      </c>
      <c r="G16" s="8">
        <v>47.02</v>
      </c>
      <c r="H16" s="4">
        <v>0.22</v>
      </c>
      <c r="I16" s="8">
        <f>(H16*100)/0.76</f>
        <v>28.94736842105263</v>
      </c>
      <c r="J16" s="13">
        <v>100</v>
      </c>
    </row>
    <row r="17" spans="1:10" x14ac:dyDescent="0.25">
      <c r="A17" s="23"/>
      <c r="B17" s="4" t="s">
        <v>11</v>
      </c>
      <c r="C17" s="4">
        <v>30</v>
      </c>
      <c r="D17" s="4">
        <v>71244</v>
      </c>
      <c r="E17" s="4" t="s">
        <v>41</v>
      </c>
      <c r="F17" s="4" t="s">
        <v>65</v>
      </c>
      <c r="G17" s="8">
        <v>30.08</v>
      </c>
      <c r="H17" s="4">
        <v>0.04</v>
      </c>
      <c r="I17" s="8">
        <f t="shared" ref="I17:I22" si="2">(H17*100)/0.76</f>
        <v>5.2631578947368425</v>
      </c>
      <c r="J17" s="13"/>
    </row>
    <row r="18" spans="1:10" x14ac:dyDescent="0.25">
      <c r="A18" s="23"/>
      <c r="B18" s="4" t="s">
        <v>12</v>
      </c>
      <c r="C18" s="4">
        <v>22</v>
      </c>
      <c r="D18" s="4">
        <v>15963</v>
      </c>
      <c r="E18" s="4" t="s">
        <v>42</v>
      </c>
      <c r="F18" s="4" t="s">
        <v>33</v>
      </c>
      <c r="G18" s="8">
        <v>43.04</v>
      </c>
      <c r="H18" s="4">
        <v>0.2</v>
      </c>
      <c r="I18" s="8">
        <f t="shared" si="2"/>
        <v>26.315789473684209</v>
      </c>
      <c r="J18" s="13"/>
    </row>
    <row r="19" spans="1:10" x14ac:dyDescent="0.25">
      <c r="A19" s="23"/>
      <c r="B19" s="4" t="s">
        <v>14</v>
      </c>
      <c r="C19" s="4">
        <v>18</v>
      </c>
      <c r="D19" s="4">
        <v>45127</v>
      </c>
      <c r="E19" s="4" t="s">
        <v>43</v>
      </c>
      <c r="F19" s="4" t="s">
        <v>66</v>
      </c>
      <c r="G19" s="8">
        <v>12.06</v>
      </c>
      <c r="H19" s="4">
        <v>7.0000000000000007E-2</v>
      </c>
      <c r="I19" s="8">
        <f t="shared" si="2"/>
        <v>9.2105263157894743</v>
      </c>
      <c r="J19" s="13"/>
    </row>
    <row r="20" spans="1:10" x14ac:dyDescent="0.25">
      <c r="A20" s="23"/>
      <c r="B20" s="4" t="s">
        <v>9</v>
      </c>
      <c r="C20" s="4">
        <v>18</v>
      </c>
      <c r="D20" s="4">
        <v>46417</v>
      </c>
      <c r="E20" s="4" t="s">
        <v>44</v>
      </c>
      <c r="F20" s="4" t="s">
        <v>43</v>
      </c>
      <c r="G20" s="8">
        <v>14.02</v>
      </c>
      <c r="H20" s="4">
        <v>7.0000000000000007E-2</v>
      </c>
      <c r="I20" s="8">
        <f t="shared" si="2"/>
        <v>9.2105263157894743</v>
      </c>
      <c r="J20" s="13"/>
    </row>
    <row r="21" spans="1:10" x14ac:dyDescent="0.25">
      <c r="A21" s="23"/>
      <c r="B21" s="4" t="s">
        <v>15</v>
      </c>
      <c r="C21" s="4">
        <v>17</v>
      </c>
      <c r="D21" s="4">
        <v>51651</v>
      </c>
      <c r="E21" s="4" t="s">
        <v>45</v>
      </c>
      <c r="F21" s="4" t="s">
        <v>44</v>
      </c>
      <c r="G21" s="8">
        <v>26.07</v>
      </c>
      <c r="H21" s="4">
        <v>0.06</v>
      </c>
      <c r="I21" s="8">
        <f t="shared" si="2"/>
        <v>7.8947368421052628</v>
      </c>
      <c r="J21" s="13"/>
    </row>
    <row r="22" spans="1:10" x14ac:dyDescent="0.25">
      <c r="A22" s="24"/>
      <c r="B22" s="7" t="s">
        <v>16</v>
      </c>
      <c r="C22" s="7">
        <v>16</v>
      </c>
      <c r="D22" s="7">
        <v>30258</v>
      </c>
      <c r="E22" s="7" t="s">
        <v>39</v>
      </c>
      <c r="F22" s="7" t="s">
        <v>63</v>
      </c>
      <c r="G22" s="9">
        <v>25.03</v>
      </c>
      <c r="H22" s="7">
        <v>0.1</v>
      </c>
      <c r="I22" s="9">
        <f t="shared" si="2"/>
        <v>13.157894736842104</v>
      </c>
      <c r="J22" s="14"/>
    </row>
    <row r="23" spans="1:10" x14ac:dyDescent="0.25">
      <c r="A23" s="25" t="s">
        <v>31</v>
      </c>
      <c r="B23" s="15"/>
      <c r="C23" s="15"/>
      <c r="D23" s="15"/>
      <c r="E23" s="15"/>
      <c r="F23" s="15"/>
      <c r="G23" s="10"/>
      <c r="H23" s="15"/>
      <c r="I23" s="10"/>
      <c r="J23" s="16"/>
    </row>
    <row r="24" spans="1:10" s="3" customFormat="1" x14ac:dyDescent="0.25">
      <c r="A24" s="23"/>
      <c r="B24" s="4" t="s">
        <v>11</v>
      </c>
      <c r="C24" s="4">
        <v>75</v>
      </c>
      <c r="D24" s="4">
        <v>71244</v>
      </c>
      <c r="E24" s="4" t="s">
        <v>46</v>
      </c>
      <c r="F24" s="4" t="s">
        <v>67</v>
      </c>
      <c r="G24" s="8">
        <v>46.08</v>
      </c>
      <c r="H24" s="4">
        <v>0.41</v>
      </c>
      <c r="I24" s="8">
        <f>(H24*100)/0.63</f>
        <v>65.079365079365076</v>
      </c>
      <c r="J24" s="13">
        <v>100</v>
      </c>
    </row>
    <row r="25" spans="1:10" x14ac:dyDescent="0.25">
      <c r="A25" s="23"/>
      <c r="B25" s="4" t="s">
        <v>17</v>
      </c>
      <c r="C25" s="4">
        <v>26</v>
      </c>
      <c r="D25" s="4">
        <v>39193</v>
      </c>
      <c r="E25" s="4" t="s">
        <v>47</v>
      </c>
      <c r="F25" s="4" t="s">
        <v>68</v>
      </c>
      <c r="G25" s="8">
        <v>27</v>
      </c>
      <c r="H25" s="4">
        <v>0.17</v>
      </c>
      <c r="I25" s="8">
        <f t="shared" ref="I25:I26" si="3">(H25*100)/0.63</f>
        <v>26.984126984126984</v>
      </c>
      <c r="J25" s="13"/>
    </row>
    <row r="26" spans="1:10" x14ac:dyDescent="0.25">
      <c r="A26" s="24"/>
      <c r="B26" s="7" t="s">
        <v>18</v>
      </c>
      <c r="C26" s="7">
        <v>17</v>
      </c>
      <c r="D26" s="7">
        <v>64452</v>
      </c>
      <c r="E26" s="7" t="s">
        <v>48</v>
      </c>
      <c r="F26" s="7" t="s">
        <v>48</v>
      </c>
      <c r="G26" s="9">
        <v>3.04</v>
      </c>
      <c r="H26" s="7">
        <v>0.05</v>
      </c>
      <c r="I26" s="9">
        <f t="shared" si="3"/>
        <v>7.9365079365079367</v>
      </c>
      <c r="J26" s="14"/>
    </row>
    <row r="27" spans="1:10" x14ac:dyDescent="0.25">
      <c r="A27" s="25" t="s">
        <v>26</v>
      </c>
      <c r="B27" s="15"/>
      <c r="C27" s="15"/>
      <c r="D27" s="15"/>
      <c r="E27" s="15"/>
      <c r="F27" s="15"/>
      <c r="G27" s="10"/>
      <c r="H27" s="15"/>
      <c r="I27" s="10"/>
      <c r="J27" s="16"/>
    </row>
    <row r="28" spans="1:10" s="3" customFormat="1" x14ac:dyDescent="0.25">
      <c r="A28" s="23"/>
      <c r="B28" s="4" t="s">
        <v>16</v>
      </c>
      <c r="C28" s="4">
        <v>511</v>
      </c>
      <c r="D28" s="4">
        <v>30258</v>
      </c>
      <c r="E28" s="4" t="s">
        <v>49</v>
      </c>
      <c r="F28" s="4" t="s">
        <v>69</v>
      </c>
      <c r="G28" s="8">
        <v>57</v>
      </c>
      <c r="H28" s="4">
        <v>1.99</v>
      </c>
      <c r="I28" s="8">
        <f>(H28*100)/2.19</f>
        <v>90.867579908675808</v>
      </c>
      <c r="J28" s="13">
        <v>100</v>
      </c>
    </row>
    <row r="29" spans="1:10" x14ac:dyDescent="0.25">
      <c r="A29" s="24"/>
      <c r="B29" s="7" t="s">
        <v>19</v>
      </c>
      <c r="C29" s="7">
        <v>21</v>
      </c>
      <c r="D29" s="7">
        <v>15963</v>
      </c>
      <c r="E29" s="7" t="s">
        <v>50</v>
      </c>
      <c r="F29" s="7" t="s">
        <v>70</v>
      </c>
      <c r="G29" s="9">
        <v>54.5</v>
      </c>
      <c r="H29" s="7">
        <v>0.2</v>
      </c>
      <c r="I29" s="9">
        <f>(H29*100)/2.19</f>
        <v>9.1324200913242013</v>
      </c>
      <c r="J29" s="14"/>
    </row>
    <row r="30" spans="1:10" x14ac:dyDescent="0.25">
      <c r="A30" s="25" t="s">
        <v>27</v>
      </c>
      <c r="B30" s="15"/>
      <c r="C30" s="15"/>
      <c r="D30" s="15"/>
      <c r="E30" s="15"/>
      <c r="F30" s="15"/>
      <c r="G30" s="10"/>
      <c r="H30" s="15"/>
      <c r="I30" s="10"/>
      <c r="J30" s="16"/>
    </row>
    <row r="31" spans="1:10" s="3" customFormat="1" x14ac:dyDescent="0.25">
      <c r="A31" s="23"/>
      <c r="B31" s="4" t="s">
        <v>12</v>
      </c>
      <c r="C31" s="4">
        <v>320</v>
      </c>
      <c r="D31" s="4">
        <v>15963</v>
      </c>
      <c r="E31" s="4" t="s">
        <v>51</v>
      </c>
      <c r="F31" s="4" t="s">
        <v>71</v>
      </c>
      <c r="G31" s="8">
        <v>89</v>
      </c>
      <c r="H31" s="4">
        <v>6.58</v>
      </c>
      <c r="I31" s="8">
        <f>(H31*100)/7.65</f>
        <v>86.013071895424829</v>
      </c>
      <c r="J31" s="13">
        <f>(H31*100)/7.36</f>
        <v>89.40217391304347</v>
      </c>
    </row>
    <row r="32" spans="1:10" x14ac:dyDescent="0.25">
      <c r="A32" s="23"/>
      <c r="B32" s="4" t="s">
        <v>20</v>
      </c>
      <c r="C32" s="4">
        <v>119</v>
      </c>
      <c r="D32" s="4">
        <v>15175</v>
      </c>
      <c r="E32" s="4" t="s">
        <v>52</v>
      </c>
      <c r="F32" s="4" t="s">
        <v>72</v>
      </c>
      <c r="G32" s="8">
        <v>68.3</v>
      </c>
      <c r="H32" s="4">
        <v>0.78</v>
      </c>
      <c r="I32" s="8">
        <f t="shared" ref="I32:I33" si="4">(H32*100)/7.65</f>
        <v>10.196078431372548</v>
      </c>
      <c r="J32" s="13">
        <f>(H32*100)/7.36</f>
        <v>10.597826086956522</v>
      </c>
    </row>
    <row r="33" spans="1:10" x14ac:dyDescent="0.25">
      <c r="A33" s="24"/>
      <c r="B33" s="7" t="s">
        <v>21</v>
      </c>
      <c r="C33" s="7">
        <v>33</v>
      </c>
      <c r="D33" s="7">
        <v>11252</v>
      </c>
      <c r="E33" s="7" t="s">
        <v>53</v>
      </c>
      <c r="F33" s="7" t="s">
        <v>55</v>
      </c>
      <c r="G33" s="9">
        <v>26</v>
      </c>
      <c r="H33" s="7">
        <v>0.28999999999999998</v>
      </c>
      <c r="I33" s="9">
        <f t="shared" si="4"/>
        <v>3.7908496732026138</v>
      </c>
      <c r="J33" s="14"/>
    </row>
    <row r="34" spans="1:10" x14ac:dyDescent="0.25">
      <c r="A34" s="25" t="s">
        <v>28</v>
      </c>
      <c r="B34" s="15"/>
      <c r="C34" s="15"/>
      <c r="D34" s="15"/>
      <c r="E34" s="15"/>
      <c r="F34" s="15"/>
      <c r="G34" s="10"/>
      <c r="H34" s="15"/>
      <c r="I34" s="10"/>
      <c r="J34" s="16"/>
    </row>
    <row r="35" spans="1:10" s="3" customFormat="1" x14ac:dyDescent="0.25">
      <c r="A35" s="5"/>
      <c r="B35" s="4" t="s">
        <v>22</v>
      </c>
      <c r="C35" s="4">
        <v>53</v>
      </c>
      <c r="D35" s="4">
        <v>11252</v>
      </c>
      <c r="E35" s="4" t="s">
        <v>54</v>
      </c>
      <c r="F35" s="4" t="s">
        <v>33</v>
      </c>
      <c r="G35" s="8">
        <v>55</v>
      </c>
      <c r="H35" s="4">
        <v>0.28999999999999998</v>
      </c>
      <c r="I35" s="8">
        <f>(H35*100)/0.35</f>
        <v>82.857142857142847</v>
      </c>
      <c r="J35" s="13">
        <v>100</v>
      </c>
    </row>
    <row r="36" spans="1:10" x14ac:dyDescent="0.25">
      <c r="A36" s="2"/>
      <c r="B36" s="7" t="s">
        <v>23</v>
      </c>
      <c r="C36" s="7">
        <v>31</v>
      </c>
      <c r="D36" s="7">
        <v>49538</v>
      </c>
      <c r="E36" s="7" t="s">
        <v>55</v>
      </c>
      <c r="F36" s="7" t="s">
        <v>55</v>
      </c>
      <c r="G36" s="9">
        <v>5.8</v>
      </c>
      <c r="H36" s="7">
        <v>0.06</v>
      </c>
      <c r="I36" s="9">
        <f>(H36*100)/0.35</f>
        <v>17.142857142857142</v>
      </c>
      <c r="J36" s="14"/>
    </row>
  </sheetData>
  <mergeCells count="1">
    <mergeCell ref="A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papinilab</dc:creator>
  <cp:lastModifiedBy>Emanuele Papini</cp:lastModifiedBy>
  <dcterms:created xsi:type="dcterms:W3CDTF">2015-03-04T11:03:45Z</dcterms:created>
  <dcterms:modified xsi:type="dcterms:W3CDTF">2015-09-22T09:06:30Z</dcterms:modified>
</cp:coreProperties>
</file>