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8475" windowHeight="53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6" i="1"/>
  <c r="C8" i="1"/>
  <c r="C7" i="1"/>
  <c r="C6" i="1"/>
  <c r="J80" i="1"/>
  <c r="J81" i="1"/>
  <c r="J82" i="1"/>
  <c r="J83" i="1"/>
  <c r="J84" i="1"/>
  <c r="J79" i="1"/>
  <c r="I80" i="1"/>
  <c r="I81" i="1"/>
  <c r="I82" i="1"/>
  <c r="I83" i="1"/>
  <c r="I84" i="1"/>
  <c r="I85" i="1"/>
  <c r="I86" i="1"/>
  <c r="I79" i="1"/>
  <c r="I77" i="1"/>
  <c r="I76" i="1"/>
  <c r="I70" i="1"/>
  <c r="I71" i="1"/>
  <c r="I72" i="1"/>
  <c r="I69" i="1"/>
  <c r="J61" i="1"/>
  <c r="J62" i="1"/>
  <c r="J63" i="1"/>
  <c r="J64" i="1"/>
  <c r="J60" i="1"/>
  <c r="I61" i="1"/>
  <c r="I62" i="1"/>
  <c r="I63" i="1"/>
  <c r="I64" i="1"/>
  <c r="I65" i="1"/>
  <c r="I66" i="1"/>
  <c r="I67" i="1"/>
  <c r="I60" i="1"/>
  <c r="J35" i="1"/>
  <c r="J36" i="1"/>
  <c r="J37" i="1"/>
  <c r="J38" i="1"/>
  <c r="J39" i="1"/>
  <c r="J40" i="1"/>
  <c r="J41" i="1"/>
  <c r="J42" i="1"/>
  <c r="J43" i="1"/>
  <c r="J44" i="1"/>
  <c r="J45" i="1"/>
  <c r="J46" i="1"/>
  <c r="J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34" i="1"/>
</calcChain>
</file>

<file path=xl/sharedStrings.xml><?xml version="1.0" encoding="utf-8"?>
<sst xmlns="http://schemas.openxmlformats.org/spreadsheetml/2006/main" count="251" uniqueCount="166">
  <si>
    <t>protein</t>
  </si>
  <si>
    <t>prot_score</t>
  </si>
  <si>
    <t>prot_mass</t>
  </si>
  <si>
    <t>prot_matches</t>
  </si>
  <si>
    <t>prot_sequences</t>
  </si>
  <si>
    <t xml:space="preserve">Fibrinogen beta chain </t>
  </si>
  <si>
    <t>Fibrinogen gamma chain</t>
  </si>
  <si>
    <t>Ig mu chain C region</t>
  </si>
  <si>
    <t xml:space="preserve">Myomegalin </t>
  </si>
  <si>
    <t>A-kinase anchor protein 9</t>
  </si>
  <si>
    <t>Exocyst complex component 3</t>
  </si>
  <si>
    <t>Complement C3</t>
  </si>
  <si>
    <t>Alpha-2-macroglobulin</t>
  </si>
  <si>
    <t xml:space="preserve">Fibronectin </t>
  </si>
  <si>
    <t>Histidine-rich glycoprotein</t>
  </si>
  <si>
    <t>Adenosylhomocysteinase</t>
  </si>
  <si>
    <t>Probable E3 ubiquitin-protein ligase MID2</t>
  </si>
  <si>
    <t>Chromodomain-helicase-DNA-binding protein 6</t>
  </si>
  <si>
    <t>Chromodomain-helicase-DNA-binding protein 9</t>
  </si>
  <si>
    <t>Rho guanine nucleotide exchange factor 18</t>
  </si>
  <si>
    <t>Helix-loop-helix protein 1</t>
  </si>
  <si>
    <t xml:space="preserve">Helix-loop-helix protein 2 </t>
  </si>
  <si>
    <t>NUT family member Gm806</t>
  </si>
  <si>
    <t xml:space="preserve">Cytoplasmic dynein 2 heavy chain 1 </t>
  </si>
  <si>
    <t>E3 ubiquitin-protein ligase DTX3L</t>
  </si>
  <si>
    <t xml:space="preserve">Murinoglobulin-1 </t>
  </si>
  <si>
    <t>Murinoglobulin-2</t>
  </si>
  <si>
    <t>Vacuolar protein sorting-associated protein 13C</t>
  </si>
  <si>
    <t xml:space="preserve">ATP-binding cassette sub-family G member 2 </t>
  </si>
  <si>
    <t>Transcription initiation factor TFIID subunit 7-like</t>
  </si>
  <si>
    <t xml:space="preserve">Serine/threonine-protein kinase D2 </t>
  </si>
  <si>
    <t>Pre T-cell antigen receptor alpha</t>
  </si>
  <si>
    <t>Fibronectin</t>
  </si>
  <si>
    <t>Plasma protease C1 inhibitor</t>
  </si>
  <si>
    <t xml:space="preserve">Plasma kallikrein </t>
  </si>
  <si>
    <t>Apolipoprotein B-100</t>
  </si>
  <si>
    <t xml:space="preserve">Histidine-rich glycoprotein </t>
  </si>
  <si>
    <t xml:space="preserve">Coagulation factor XI </t>
  </si>
  <si>
    <t>Ig gamma-2A chain C region  A allele</t>
  </si>
  <si>
    <t>Ig gamma-2A chain C region  membrane-bound form</t>
  </si>
  <si>
    <t>Murinoglobulin-1</t>
  </si>
  <si>
    <t xml:space="preserve">ATP-binding cassette sub-family B member 9 </t>
  </si>
  <si>
    <t xml:space="preserve">Spectrin alpha chain  erythrocytic 1 </t>
  </si>
  <si>
    <t>E3 ubiquitin-protein ligase TRIM33</t>
  </si>
  <si>
    <t xml:space="preserve">Ubiquitin carboxyl-terminal hydrolase 19 </t>
  </si>
  <si>
    <t xml:space="preserve">Ig gamma-1 chain C region  membrane-bound form </t>
  </si>
  <si>
    <t>Ig gamma-1 chain C region secreted form</t>
  </si>
  <si>
    <t>Complement C5</t>
  </si>
  <si>
    <t xml:space="preserve">Rap1 GTPase-activating protein 1 </t>
  </si>
  <si>
    <t xml:space="preserve">Transferrin receptor protein 1 </t>
  </si>
  <si>
    <t xml:space="preserve">Ig heavy chain Mem5 (Fragment) </t>
  </si>
  <si>
    <t>Zinc finger BED domain-containing protein 4</t>
  </si>
  <si>
    <t xml:space="preserve">Vacuolar protein sorting-associated protein 13C </t>
  </si>
  <si>
    <t xml:space="preserve">Kininogen-1 </t>
  </si>
  <si>
    <t xml:space="preserve">Band 3 anion transport protein </t>
  </si>
  <si>
    <t xml:space="preserve">Hemoglobin subunit beta-1 </t>
  </si>
  <si>
    <t xml:space="preserve">Inter alpha-trypsin inhibitor  heavy chain 4 </t>
  </si>
  <si>
    <t>Serine/threonine-protein kinase mTOR</t>
  </si>
  <si>
    <t>Protein MB21D2</t>
  </si>
  <si>
    <t xml:space="preserve">Integrator complex subunit 3 </t>
  </si>
  <si>
    <t>Clusterin</t>
  </si>
  <si>
    <t>Serine protease inhibitor A3K</t>
  </si>
  <si>
    <t>Cytosolic phospholipase A2 delta</t>
  </si>
  <si>
    <t xml:space="preserve">Apolipoprotein E </t>
  </si>
  <si>
    <t>Apolipoprotein A-I</t>
  </si>
  <si>
    <t xml:space="preserve">Actin-related protein 5 </t>
  </si>
  <si>
    <t>Hemoglobin subunit beta-1</t>
  </si>
  <si>
    <t>Hemoglobin subunit beta-2</t>
  </si>
  <si>
    <t xml:space="preserve">Apolipoprotein C-III </t>
  </si>
  <si>
    <t>Hemoglobin subunit alpha</t>
  </si>
  <si>
    <t xml:space="preserve">Serum amyloid A-4 protein </t>
  </si>
  <si>
    <t xml:space="preserve">Apolipoprotein A-I </t>
  </si>
  <si>
    <t>Platelet factor 4</t>
  </si>
  <si>
    <t>Fibrinogen beta chain</t>
  </si>
  <si>
    <t>emPAI</t>
  </si>
  <si>
    <t>N D</t>
  </si>
  <si>
    <t>ND</t>
  </si>
  <si>
    <t>p220'</t>
  </si>
  <si>
    <t>p220''</t>
  </si>
  <si>
    <t>p100</t>
  </si>
  <si>
    <t>p60</t>
  </si>
  <si>
    <t>p30</t>
  </si>
  <si>
    <t>p20</t>
  </si>
  <si>
    <t>p12</t>
  </si>
  <si>
    <t>30 (8)</t>
  </si>
  <si>
    <t>3 (1)</t>
  </si>
  <si>
    <t>6 (1)</t>
  </si>
  <si>
    <t>8 (0)</t>
  </si>
  <si>
    <t>37 (3)</t>
  </si>
  <si>
    <t>7 (2)</t>
  </si>
  <si>
    <t>2 (1)</t>
  </si>
  <si>
    <t>4 (1)</t>
  </si>
  <si>
    <t>5 (1)</t>
  </si>
  <si>
    <t>12 (1)</t>
  </si>
  <si>
    <t>115 (33)</t>
  </si>
  <si>
    <t>28 (12)</t>
  </si>
  <si>
    <t>79 (18)</t>
  </si>
  <si>
    <t>47 (21)</t>
  </si>
  <si>
    <t>41 (10)</t>
  </si>
  <si>
    <t>41 (13)</t>
  </si>
  <si>
    <t>49 (13)</t>
  </si>
  <si>
    <t>40 (8)</t>
  </si>
  <si>
    <t>43 (8)</t>
  </si>
  <si>
    <t>32 (5)</t>
  </si>
  <si>
    <t>17 (3)</t>
  </si>
  <si>
    <t>26 (4)</t>
  </si>
  <si>
    <t>8 (1)</t>
  </si>
  <si>
    <t>8 (2)</t>
  </si>
  <si>
    <t>6 (2)</t>
  </si>
  <si>
    <t>1 (0)</t>
  </si>
  <si>
    <t>4 (0)</t>
  </si>
  <si>
    <t>7 (0)</t>
  </si>
  <si>
    <t>57 (12)</t>
  </si>
  <si>
    <t>62 (16)</t>
  </si>
  <si>
    <t>45 (12)</t>
  </si>
  <si>
    <t>12 (3)</t>
  </si>
  <si>
    <t>15 (2)</t>
  </si>
  <si>
    <t>7 (1)</t>
  </si>
  <si>
    <t>90 (35)</t>
  </si>
  <si>
    <t>2 (0)</t>
  </si>
  <si>
    <t>57 (15)</t>
  </si>
  <si>
    <t>120 (25)</t>
  </si>
  <si>
    <t>16 (1)</t>
  </si>
  <si>
    <t>53 (24)</t>
  </si>
  <si>
    <t>52 (20)</t>
  </si>
  <si>
    <t>14 (7)</t>
  </si>
  <si>
    <t>34 (11)</t>
  </si>
  <si>
    <t>18 (7)</t>
  </si>
  <si>
    <t>15 (3)</t>
  </si>
  <si>
    <t>24 (3)</t>
  </si>
  <si>
    <t>5 (2)</t>
  </si>
  <si>
    <t>13 (5)</t>
  </si>
  <si>
    <t>1 (1)</t>
  </si>
  <si>
    <t>5 (0)</t>
  </si>
  <si>
    <t>23 (10)</t>
  </si>
  <si>
    <t>20 (3)</t>
  </si>
  <si>
    <t>45 (17)</t>
  </si>
  <si>
    <t>12 (5)</t>
  </si>
  <si>
    <t>39 (12)</t>
  </si>
  <si>
    <t>19 (12)</t>
  </si>
  <si>
    <t>19 (6)</t>
  </si>
  <si>
    <t>22 (9)</t>
  </si>
  <si>
    <t>30 (9)</t>
  </si>
  <si>
    <t>13 (3)</t>
  </si>
  <si>
    <t>12 (7)</t>
  </si>
  <si>
    <t>4 (3)</t>
  </si>
  <si>
    <t>14 (6)</t>
  </si>
  <si>
    <t>17 (8)</t>
  </si>
  <si>
    <t>20 (12)</t>
  </si>
  <si>
    <t>11 (5)</t>
  </si>
  <si>
    <t>19 (9)</t>
  </si>
  <si>
    <t>11 (8)</t>
  </si>
  <si>
    <t>11 (7)</t>
  </si>
  <si>
    <t>4 (2)</t>
  </si>
  <si>
    <t>7 (3)</t>
  </si>
  <si>
    <t>6 (3)</t>
  </si>
  <si>
    <t>196 (96)</t>
  </si>
  <si>
    <t>49 (34)</t>
  </si>
  <si>
    <t>205 (73)</t>
  </si>
  <si>
    <t>73 (42)</t>
  </si>
  <si>
    <t>156 (55)</t>
  </si>
  <si>
    <t>spot</t>
  </si>
  <si>
    <t>% of total</t>
  </si>
  <si>
    <t>% of significant hits</t>
  </si>
  <si>
    <t>% sequence coverage</t>
  </si>
  <si>
    <r>
      <t>Table S4: LC MS/MS analysis of the polypeptides found in SDS-PAGE bands from the corona of SiO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-NPs (160 µg/ml) formed in 10% 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</si>
</sst>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3" fillId="0" borderId="0" xfId="0" applyFo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abSelected="1" zoomScaleNormal="100" workbookViewId="0">
      <selection activeCell="B93" sqref="B93"/>
    </sheetView>
  </sheetViews>
  <sheetFormatPr defaultRowHeight="15" x14ac:dyDescent="0.25"/>
  <cols>
    <col min="1" max="1" width="9.5703125" style="1" customWidth="1"/>
    <col min="2" max="2" width="50.140625" style="1" customWidth="1"/>
    <col min="3" max="3" width="11.140625" style="1" customWidth="1"/>
    <col min="4" max="4" width="13.42578125" style="1" customWidth="1"/>
    <col min="5" max="5" width="13.85546875" style="1" customWidth="1"/>
    <col min="6" max="6" width="17.140625" style="1" customWidth="1"/>
    <col min="7" max="7" width="21.28515625" style="1" customWidth="1"/>
    <col min="8" max="8" width="9.28515625" style="1" customWidth="1"/>
    <col min="9" max="9" width="11.85546875" style="6" customWidth="1"/>
    <col min="10" max="10" width="20.7109375" style="6" customWidth="1"/>
    <col min="11" max="16384" width="9.140625" style="1"/>
  </cols>
  <sheetData>
    <row r="2" spans="1:10" ht="20.25" x14ac:dyDescent="0.35">
      <c r="A2" s="15" t="s">
        <v>165</v>
      </c>
    </row>
    <row r="3" spans="1:10" ht="15.75" thickBot="1" x14ac:dyDescent="0.3"/>
    <row r="4" spans="1:10" ht="15.75" thickBot="1" x14ac:dyDescent="0.3">
      <c r="A4" s="12" t="s">
        <v>161</v>
      </c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4" t="s">
        <v>164</v>
      </c>
      <c r="H4" s="13" t="s">
        <v>74</v>
      </c>
      <c r="I4" s="14" t="s">
        <v>162</v>
      </c>
      <c r="J4" s="23" t="s">
        <v>163</v>
      </c>
    </row>
    <row r="5" spans="1:10" x14ac:dyDescent="0.25">
      <c r="A5" s="16" t="s">
        <v>77</v>
      </c>
      <c r="B5" s="17"/>
      <c r="C5" s="17"/>
      <c r="D5" s="17"/>
      <c r="E5" s="17"/>
      <c r="F5" s="17"/>
      <c r="G5" s="17"/>
      <c r="H5" s="17"/>
      <c r="I5" s="18"/>
      <c r="J5" s="19"/>
    </row>
    <row r="6" spans="1:10" x14ac:dyDescent="0.25">
      <c r="A6" s="20"/>
      <c r="B6" s="17" t="s">
        <v>5</v>
      </c>
      <c r="C6" s="17">
        <f xml:space="preserve"> 1152 + 866</f>
        <v>2018</v>
      </c>
      <c r="D6" s="17">
        <v>55402</v>
      </c>
      <c r="E6" s="17" t="s">
        <v>156</v>
      </c>
      <c r="F6" s="17" t="s">
        <v>157</v>
      </c>
      <c r="G6" s="17">
        <v>55.9</v>
      </c>
      <c r="H6" s="17">
        <v>4.54</v>
      </c>
      <c r="I6" s="21">
        <f>(H6*100)/9.07</f>
        <v>50.055126791620729</v>
      </c>
      <c r="J6" s="22">
        <f>(H6*100)/8.24</f>
        <v>55.097087378640772</v>
      </c>
    </row>
    <row r="7" spans="1:10" x14ac:dyDescent="0.25">
      <c r="A7" s="20"/>
      <c r="B7" s="17" t="s">
        <v>12</v>
      </c>
      <c r="C7" s="17">
        <f xml:space="preserve"> 943 + 361</f>
        <v>1304</v>
      </c>
      <c r="D7" s="17">
        <v>167116</v>
      </c>
      <c r="E7" s="17" t="s">
        <v>158</v>
      </c>
      <c r="F7" s="17" t="s">
        <v>159</v>
      </c>
      <c r="G7" s="17">
        <v>30.7</v>
      </c>
      <c r="H7" s="17">
        <v>1</v>
      </c>
      <c r="I7" s="21">
        <f t="shared" ref="I7:I28" si="0">(H7*100)/9.07</f>
        <v>11.025358324145534</v>
      </c>
      <c r="J7" s="22">
        <f t="shared" ref="J7:J10" si="1">(H7*100)/8.24</f>
        <v>12.135922330097086</v>
      </c>
    </row>
    <row r="8" spans="1:10" x14ac:dyDescent="0.25">
      <c r="A8" s="20"/>
      <c r="B8" s="17" t="s">
        <v>6</v>
      </c>
      <c r="C8" s="17">
        <f xml:space="preserve"> 662 + 437</f>
        <v>1099</v>
      </c>
      <c r="D8" s="17">
        <v>50044</v>
      </c>
      <c r="E8" s="17" t="s">
        <v>160</v>
      </c>
      <c r="F8" s="17" t="s">
        <v>134</v>
      </c>
      <c r="G8" s="17">
        <v>50.7</v>
      </c>
      <c r="H8" s="17">
        <v>2.25</v>
      </c>
      <c r="I8" s="21">
        <f t="shared" si="0"/>
        <v>24.807056229327454</v>
      </c>
      <c r="J8" s="22">
        <f t="shared" si="1"/>
        <v>27.305825242718445</v>
      </c>
    </row>
    <row r="9" spans="1:10" x14ac:dyDescent="0.25">
      <c r="A9" s="20"/>
      <c r="B9" s="17" t="s">
        <v>7</v>
      </c>
      <c r="C9" s="17">
        <v>181</v>
      </c>
      <c r="D9" s="17">
        <v>50625</v>
      </c>
      <c r="E9" s="17" t="s">
        <v>84</v>
      </c>
      <c r="F9" s="17" t="s">
        <v>131</v>
      </c>
      <c r="G9" s="17">
        <v>28.2</v>
      </c>
      <c r="H9" s="17">
        <v>0.38</v>
      </c>
      <c r="I9" s="21">
        <f t="shared" si="0"/>
        <v>4.1896361631753027</v>
      </c>
      <c r="J9" s="22">
        <f t="shared" si="1"/>
        <v>4.6116504854368934</v>
      </c>
    </row>
    <row r="10" spans="1:10" x14ac:dyDescent="0.25">
      <c r="A10" s="20"/>
      <c r="B10" s="17" t="s">
        <v>13</v>
      </c>
      <c r="C10" s="17">
        <v>85</v>
      </c>
      <c r="D10" s="17">
        <v>276017</v>
      </c>
      <c r="E10" s="17" t="s">
        <v>88</v>
      </c>
      <c r="F10" s="17" t="s">
        <v>135</v>
      </c>
      <c r="G10" s="17">
        <v>9.6999999999999993</v>
      </c>
      <c r="H10" s="17">
        <v>7.0000000000000007E-2</v>
      </c>
      <c r="I10" s="21">
        <f t="shared" si="0"/>
        <v>0.77177508269018746</v>
      </c>
      <c r="J10" s="22">
        <f t="shared" si="1"/>
        <v>0.84951456310679618</v>
      </c>
    </row>
    <row r="11" spans="1:10" x14ac:dyDescent="0.25">
      <c r="A11" s="3"/>
      <c r="B11" s="2" t="s">
        <v>14</v>
      </c>
      <c r="C11" s="2">
        <v>44</v>
      </c>
      <c r="D11" s="2">
        <v>60095</v>
      </c>
      <c r="E11" s="2" t="s">
        <v>89</v>
      </c>
      <c r="F11" s="2" t="s">
        <v>91</v>
      </c>
      <c r="G11" s="2">
        <v>6.5</v>
      </c>
      <c r="H11" s="2">
        <v>0.05</v>
      </c>
      <c r="I11" s="7">
        <f t="shared" si="0"/>
        <v>0.55126791620727666</v>
      </c>
      <c r="J11" s="8"/>
    </row>
    <row r="12" spans="1:10" x14ac:dyDescent="0.25">
      <c r="A12" s="3"/>
      <c r="B12" s="2" t="s">
        <v>15</v>
      </c>
      <c r="C12" s="2">
        <v>36</v>
      </c>
      <c r="D12" s="2">
        <v>48170</v>
      </c>
      <c r="E12" s="2" t="s">
        <v>90</v>
      </c>
      <c r="F12" s="2" t="s">
        <v>132</v>
      </c>
      <c r="G12" s="2">
        <v>1.9</v>
      </c>
      <c r="H12" s="2">
        <v>0.06</v>
      </c>
      <c r="I12" s="7">
        <f t="shared" si="0"/>
        <v>0.66152149944873206</v>
      </c>
      <c r="J12" s="9"/>
    </row>
    <row r="13" spans="1:10" x14ac:dyDescent="0.25">
      <c r="A13" s="3"/>
      <c r="B13" s="2" t="s">
        <v>16</v>
      </c>
      <c r="C13" s="2">
        <v>36</v>
      </c>
      <c r="D13" s="2">
        <v>81433</v>
      </c>
      <c r="E13" s="2" t="s">
        <v>91</v>
      </c>
      <c r="F13" s="2" t="s">
        <v>132</v>
      </c>
      <c r="G13" s="2">
        <v>0.7</v>
      </c>
      <c r="H13" s="2">
        <v>0.03</v>
      </c>
      <c r="I13" s="7">
        <f t="shared" si="0"/>
        <v>0.33076074972436603</v>
      </c>
      <c r="J13" s="9"/>
    </row>
    <row r="14" spans="1:10" x14ac:dyDescent="0.25">
      <c r="A14" s="3"/>
      <c r="B14" s="2" t="s">
        <v>17</v>
      </c>
      <c r="C14" s="2">
        <v>36</v>
      </c>
      <c r="D14" s="2">
        <v>308000</v>
      </c>
      <c r="E14" s="2" t="s">
        <v>86</v>
      </c>
      <c r="F14" s="2" t="s">
        <v>85</v>
      </c>
      <c r="G14" s="2">
        <v>0.7</v>
      </c>
      <c r="H14" s="2">
        <v>0.01</v>
      </c>
      <c r="I14" s="7">
        <f t="shared" si="0"/>
        <v>0.11025358324145534</v>
      </c>
      <c r="J14" s="9"/>
    </row>
    <row r="15" spans="1:10" x14ac:dyDescent="0.25">
      <c r="A15" s="3"/>
      <c r="B15" s="2" t="s">
        <v>18</v>
      </c>
      <c r="C15" s="2">
        <v>36</v>
      </c>
      <c r="D15" s="2">
        <v>325826</v>
      </c>
      <c r="E15" s="2" t="s">
        <v>92</v>
      </c>
      <c r="F15" s="2" t="s">
        <v>90</v>
      </c>
      <c r="G15" s="2">
        <v>0.6</v>
      </c>
      <c r="H15" s="2">
        <v>0.09</v>
      </c>
      <c r="I15" s="7">
        <f t="shared" si="0"/>
        <v>0.99228224917309804</v>
      </c>
      <c r="J15" s="9"/>
    </row>
    <row r="16" spans="1:10" x14ac:dyDescent="0.25">
      <c r="A16" s="3"/>
      <c r="B16" s="2" t="s">
        <v>19</v>
      </c>
      <c r="C16" s="2">
        <v>36</v>
      </c>
      <c r="D16" s="2">
        <v>114893</v>
      </c>
      <c r="E16" s="2" t="s">
        <v>92</v>
      </c>
      <c r="F16" s="2" t="s">
        <v>90</v>
      </c>
      <c r="G16" s="2">
        <v>1.6</v>
      </c>
      <c r="H16" s="2">
        <v>0.02</v>
      </c>
      <c r="I16" s="7">
        <f t="shared" si="0"/>
        <v>0.22050716648291069</v>
      </c>
      <c r="J16" s="9"/>
    </row>
    <row r="17" spans="1:10" x14ac:dyDescent="0.25">
      <c r="A17" s="3"/>
      <c r="B17" s="2" t="s">
        <v>20</v>
      </c>
      <c r="C17" s="2">
        <v>36</v>
      </c>
      <c r="D17" s="2">
        <v>14935</v>
      </c>
      <c r="E17" s="2" t="s">
        <v>91</v>
      </c>
      <c r="F17" s="2" t="s">
        <v>132</v>
      </c>
      <c r="G17" s="2">
        <v>3.8</v>
      </c>
      <c r="H17" s="2">
        <v>0.19</v>
      </c>
      <c r="I17" s="7">
        <f t="shared" si="0"/>
        <v>2.0948180815876514</v>
      </c>
      <c r="J17" s="9"/>
    </row>
    <row r="18" spans="1:10" x14ac:dyDescent="0.25">
      <c r="A18" s="3"/>
      <c r="B18" s="2" t="s">
        <v>21</v>
      </c>
      <c r="C18" s="2">
        <v>36</v>
      </c>
      <c r="D18" s="2">
        <v>15052</v>
      </c>
      <c r="E18" s="2" t="s">
        <v>91</v>
      </c>
      <c r="F18" s="2" t="s">
        <v>132</v>
      </c>
      <c r="G18" s="2">
        <v>3.7</v>
      </c>
      <c r="H18" s="2">
        <v>0.19</v>
      </c>
      <c r="I18" s="7">
        <f t="shared" si="0"/>
        <v>2.0948180815876514</v>
      </c>
      <c r="J18" s="9"/>
    </row>
    <row r="19" spans="1:10" x14ac:dyDescent="0.25">
      <c r="A19" s="3"/>
      <c r="B19" s="2" t="s">
        <v>22</v>
      </c>
      <c r="C19" s="2">
        <v>36</v>
      </c>
      <c r="D19" s="2">
        <v>81222</v>
      </c>
      <c r="E19" s="2" t="s">
        <v>91</v>
      </c>
      <c r="F19" s="2" t="s">
        <v>132</v>
      </c>
      <c r="G19" s="2">
        <v>0.7</v>
      </c>
      <c r="H19" s="2">
        <v>0.03</v>
      </c>
      <c r="I19" s="7">
        <f t="shared" si="0"/>
        <v>0.33076074972436603</v>
      </c>
      <c r="J19" s="9"/>
    </row>
    <row r="20" spans="1:10" x14ac:dyDescent="0.25">
      <c r="A20" s="3"/>
      <c r="B20" s="2" t="s">
        <v>8</v>
      </c>
      <c r="C20" s="2">
        <v>34</v>
      </c>
      <c r="D20" s="2">
        <v>251902</v>
      </c>
      <c r="E20" s="2" t="s">
        <v>85</v>
      </c>
      <c r="F20" s="2" t="s">
        <v>132</v>
      </c>
      <c r="G20" s="2">
        <v>0.3</v>
      </c>
      <c r="H20" s="2">
        <v>0.01</v>
      </c>
      <c r="I20" s="7">
        <f t="shared" si="0"/>
        <v>0.11025358324145534</v>
      </c>
      <c r="J20" s="9"/>
    </row>
    <row r="21" spans="1:10" x14ac:dyDescent="0.25">
      <c r="A21" s="3"/>
      <c r="B21" s="2" t="s">
        <v>9</v>
      </c>
      <c r="C21" s="2">
        <v>34</v>
      </c>
      <c r="D21" s="2">
        <v>439138</v>
      </c>
      <c r="E21" s="2" t="s">
        <v>85</v>
      </c>
      <c r="F21" s="2" t="s">
        <v>132</v>
      </c>
      <c r="G21" s="2">
        <v>0.2</v>
      </c>
      <c r="H21" s="2">
        <v>0.01</v>
      </c>
      <c r="I21" s="7">
        <f t="shared" si="0"/>
        <v>0.11025358324145534</v>
      </c>
      <c r="J21" s="9"/>
    </row>
    <row r="22" spans="1:10" x14ac:dyDescent="0.25">
      <c r="A22" s="3"/>
      <c r="B22" s="2" t="s">
        <v>23</v>
      </c>
      <c r="C22" s="2">
        <v>33</v>
      </c>
      <c r="D22" s="2">
        <v>495451</v>
      </c>
      <c r="E22" s="2" t="s">
        <v>91</v>
      </c>
      <c r="F22" s="2" t="s">
        <v>132</v>
      </c>
      <c r="G22" s="2">
        <v>0.2</v>
      </c>
      <c r="H22" s="2">
        <v>0.01</v>
      </c>
      <c r="I22" s="7">
        <f t="shared" si="0"/>
        <v>0.11025358324145534</v>
      </c>
      <c r="J22" s="9"/>
    </row>
    <row r="23" spans="1:10" x14ac:dyDescent="0.25">
      <c r="A23" s="3"/>
      <c r="B23" s="2" t="s">
        <v>10</v>
      </c>
      <c r="C23" s="2">
        <v>31</v>
      </c>
      <c r="D23" s="2">
        <v>87084</v>
      </c>
      <c r="E23" s="2" t="s">
        <v>86</v>
      </c>
      <c r="F23" s="2" t="s">
        <v>132</v>
      </c>
      <c r="G23" s="2">
        <v>1.3</v>
      </c>
      <c r="H23" s="2">
        <v>0.03</v>
      </c>
      <c r="I23" s="7">
        <f t="shared" si="0"/>
        <v>0.33076074972436603</v>
      </c>
      <c r="J23" s="9"/>
    </row>
    <row r="24" spans="1:10" x14ac:dyDescent="0.25">
      <c r="A24" s="3"/>
      <c r="B24" s="2" t="s">
        <v>24</v>
      </c>
      <c r="C24" s="2">
        <v>27</v>
      </c>
      <c r="D24" s="2">
        <v>84018</v>
      </c>
      <c r="E24" s="2" t="s">
        <v>90</v>
      </c>
      <c r="F24" s="2" t="s">
        <v>132</v>
      </c>
      <c r="G24" s="2">
        <v>1.1000000000000001</v>
      </c>
      <c r="H24" s="2">
        <v>0.03</v>
      </c>
      <c r="I24" s="7">
        <f t="shared" si="0"/>
        <v>0.33076074972436603</v>
      </c>
      <c r="J24" s="9"/>
    </row>
    <row r="25" spans="1:10" x14ac:dyDescent="0.25">
      <c r="A25" s="3"/>
      <c r="B25" s="2" t="s">
        <v>25</v>
      </c>
      <c r="C25" s="2">
        <v>22</v>
      </c>
      <c r="D25" s="2">
        <v>166618</v>
      </c>
      <c r="E25" s="2" t="s">
        <v>93</v>
      </c>
      <c r="F25" s="2" t="s">
        <v>117</v>
      </c>
      <c r="G25" s="2">
        <v>4.5999999999999996</v>
      </c>
      <c r="H25" s="2">
        <v>0.03</v>
      </c>
      <c r="I25" s="7">
        <f t="shared" si="0"/>
        <v>0.33076074972436603</v>
      </c>
      <c r="J25" s="9"/>
    </row>
    <row r="26" spans="1:10" x14ac:dyDescent="0.25">
      <c r="A26" s="3"/>
      <c r="B26" s="2" t="s">
        <v>26</v>
      </c>
      <c r="C26" s="2">
        <v>22</v>
      </c>
      <c r="D26" s="2">
        <v>163705</v>
      </c>
      <c r="E26" s="2" t="s">
        <v>93</v>
      </c>
      <c r="F26" s="2" t="s">
        <v>117</v>
      </c>
      <c r="G26" s="2">
        <v>4.7</v>
      </c>
      <c r="H26" s="2">
        <v>0.03</v>
      </c>
      <c r="I26" s="7">
        <f t="shared" si="0"/>
        <v>0.33076074972436603</v>
      </c>
      <c r="J26" s="9"/>
    </row>
    <row r="27" spans="1:10" x14ac:dyDescent="0.25">
      <c r="A27" s="3"/>
      <c r="B27" s="2" t="s">
        <v>27</v>
      </c>
      <c r="C27" s="2">
        <v>19</v>
      </c>
      <c r="D27" s="2">
        <v>422162</v>
      </c>
      <c r="E27" s="2" t="s">
        <v>86</v>
      </c>
      <c r="F27" s="2" t="s">
        <v>90</v>
      </c>
      <c r="G27" s="2">
        <v>0.4</v>
      </c>
      <c r="H27" s="2">
        <v>0.01</v>
      </c>
      <c r="I27" s="7">
        <f t="shared" si="0"/>
        <v>0.11025358324145534</v>
      </c>
      <c r="J27" s="9"/>
    </row>
    <row r="28" spans="1:10" x14ac:dyDescent="0.25">
      <c r="A28" s="3"/>
      <c r="B28" s="2" t="s">
        <v>11</v>
      </c>
      <c r="C28" s="2">
        <v>19</v>
      </c>
      <c r="D28" s="2">
        <v>187905</v>
      </c>
      <c r="E28" s="2" t="s">
        <v>87</v>
      </c>
      <c r="F28" s="2" t="s">
        <v>133</v>
      </c>
      <c r="G28" s="2">
        <v>2.7</v>
      </c>
      <c r="H28" s="2">
        <v>0.01</v>
      </c>
      <c r="I28" s="7">
        <f t="shared" si="0"/>
        <v>0.11025358324145534</v>
      </c>
      <c r="J28" s="9"/>
    </row>
    <row r="29" spans="1:10" x14ac:dyDescent="0.25">
      <c r="A29" s="3"/>
      <c r="B29" s="2" t="s">
        <v>28</v>
      </c>
      <c r="C29" s="2">
        <v>19</v>
      </c>
      <c r="D29" s="2">
        <v>73501</v>
      </c>
      <c r="E29" s="2" t="s">
        <v>90</v>
      </c>
      <c r="F29" s="2" t="s">
        <v>132</v>
      </c>
      <c r="G29" s="2">
        <v>0.8</v>
      </c>
      <c r="H29" s="2" t="s">
        <v>75</v>
      </c>
      <c r="I29" s="2" t="s">
        <v>75</v>
      </c>
      <c r="J29" s="9"/>
    </row>
    <row r="30" spans="1:10" x14ac:dyDescent="0.25">
      <c r="A30" s="3"/>
      <c r="B30" s="2" t="s">
        <v>29</v>
      </c>
      <c r="C30" s="2">
        <v>19</v>
      </c>
      <c r="D30" s="2">
        <v>53271</v>
      </c>
      <c r="E30" s="2" t="s">
        <v>90</v>
      </c>
      <c r="F30" s="2" t="s">
        <v>132</v>
      </c>
      <c r="G30" s="2">
        <v>1.1000000000000001</v>
      </c>
      <c r="H30" s="2" t="s">
        <v>76</v>
      </c>
      <c r="I30" s="2" t="s">
        <v>76</v>
      </c>
      <c r="J30" s="9"/>
    </row>
    <row r="31" spans="1:10" x14ac:dyDescent="0.25">
      <c r="A31" s="3"/>
      <c r="B31" s="2" t="s">
        <v>30</v>
      </c>
      <c r="C31" s="2">
        <v>17</v>
      </c>
      <c r="D31" s="2">
        <v>97792</v>
      </c>
      <c r="E31" s="2" t="s">
        <v>85</v>
      </c>
      <c r="F31" s="2" t="s">
        <v>90</v>
      </c>
      <c r="G31" s="2">
        <v>2.2000000000000002</v>
      </c>
      <c r="H31" s="2" t="s">
        <v>76</v>
      </c>
      <c r="I31" s="2" t="s">
        <v>76</v>
      </c>
      <c r="J31" s="9"/>
    </row>
    <row r="32" spans="1:10" x14ac:dyDescent="0.25">
      <c r="A32" s="3"/>
      <c r="B32" s="2" t="s">
        <v>31</v>
      </c>
      <c r="C32" s="2">
        <v>17</v>
      </c>
      <c r="D32" s="2">
        <v>21762</v>
      </c>
      <c r="E32" s="2" t="s">
        <v>90</v>
      </c>
      <c r="F32" s="2" t="s">
        <v>132</v>
      </c>
      <c r="G32" s="2">
        <v>2.5</v>
      </c>
      <c r="H32" s="2" t="s">
        <v>76</v>
      </c>
      <c r="I32" s="2" t="s">
        <v>76</v>
      </c>
      <c r="J32" s="9"/>
    </row>
    <row r="33" spans="1:10" x14ac:dyDescent="0.25">
      <c r="A33" s="24" t="s">
        <v>78</v>
      </c>
      <c r="B33" s="25"/>
      <c r="C33" s="25"/>
      <c r="D33" s="25"/>
      <c r="E33" s="25"/>
      <c r="F33" s="25"/>
      <c r="G33" s="25"/>
      <c r="H33" s="25"/>
      <c r="I33" s="26"/>
      <c r="J33" s="27"/>
    </row>
    <row r="34" spans="1:10" x14ac:dyDescent="0.25">
      <c r="A34" s="20"/>
      <c r="B34" s="17" t="s">
        <v>32</v>
      </c>
      <c r="C34" s="17">
        <v>532</v>
      </c>
      <c r="D34" s="17">
        <v>276017</v>
      </c>
      <c r="E34" s="17" t="s">
        <v>94</v>
      </c>
      <c r="F34" s="17" t="s">
        <v>136</v>
      </c>
      <c r="G34" s="17">
        <v>23.3</v>
      </c>
      <c r="H34" s="17">
        <v>0.32</v>
      </c>
      <c r="I34" s="21">
        <f>(H34*100)/5.64</f>
        <v>5.6737588652482271</v>
      </c>
      <c r="J34" s="22">
        <f>(H34*100)/5.04</f>
        <v>6.3492063492063489</v>
      </c>
    </row>
    <row r="35" spans="1:10" x14ac:dyDescent="0.25">
      <c r="A35" s="20"/>
      <c r="B35" s="17" t="s">
        <v>33</v>
      </c>
      <c r="C35" s="17">
        <v>402</v>
      </c>
      <c r="D35" s="17">
        <v>55834</v>
      </c>
      <c r="E35" s="17" t="s">
        <v>95</v>
      </c>
      <c r="F35" s="17" t="s">
        <v>137</v>
      </c>
      <c r="G35" s="17">
        <v>27.6</v>
      </c>
      <c r="H35" s="17">
        <v>0.47</v>
      </c>
      <c r="I35" s="21">
        <f t="shared" ref="I35:I58" si="2">(H35*100)/5.64</f>
        <v>8.3333333333333339</v>
      </c>
      <c r="J35" s="22">
        <f t="shared" ref="J35:J46" si="3">(H35*100)/5.04</f>
        <v>9.325396825396826</v>
      </c>
    </row>
    <row r="36" spans="1:10" x14ac:dyDescent="0.25">
      <c r="A36" s="20"/>
      <c r="B36" s="17" t="s">
        <v>11</v>
      </c>
      <c r="C36" s="17">
        <v>398</v>
      </c>
      <c r="D36" s="17">
        <v>187905</v>
      </c>
      <c r="E36" s="17" t="s">
        <v>96</v>
      </c>
      <c r="F36" s="17" t="s">
        <v>138</v>
      </c>
      <c r="G36" s="17">
        <v>24.1</v>
      </c>
      <c r="H36" s="17">
        <v>0.32</v>
      </c>
      <c r="I36" s="21">
        <f t="shared" si="2"/>
        <v>5.6737588652482271</v>
      </c>
      <c r="J36" s="22">
        <f t="shared" si="3"/>
        <v>6.3492063492063489</v>
      </c>
    </row>
    <row r="37" spans="1:10" x14ac:dyDescent="0.25">
      <c r="A37" s="20"/>
      <c r="B37" s="17" t="s">
        <v>5</v>
      </c>
      <c r="C37" s="17">
        <v>374</v>
      </c>
      <c r="D37" s="17">
        <v>55402</v>
      </c>
      <c r="E37" s="17" t="s">
        <v>97</v>
      </c>
      <c r="F37" s="17" t="s">
        <v>139</v>
      </c>
      <c r="G37" s="17">
        <v>45.3</v>
      </c>
      <c r="H37" s="17">
        <v>1.07</v>
      </c>
      <c r="I37" s="21">
        <f t="shared" si="2"/>
        <v>18.971631205673759</v>
      </c>
      <c r="J37" s="22">
        <f t="shared" si="3"/>
        <v>21.230158730158731</v>
      </c>
    </row>
    <row r="38" spans="1:10" x14ac:dyDescent="0.25">
      <c r="A38" s="20"/>
      <c r="B38" s="17" t="s">
        <v>34</v>
      </c>
      <c r="C38" s="17">
        <v>245</v>
      </c>
      <c r="D38" s="17">
        <v>73446</v>
      </c>
      <c r="E38" s="17" t="s">
        <v>98</v>
      </c>
      <c r="F38" s="17" t="s">
        <v>140</v>
      </c>
      <c r="G38" s="17">
        <v>32.4</v>
      </c>
      <c r="H38" s="17">
        <v>0.39</v>
      </c>
      <c r="I38" s="21">
        <f t="shared" si="2"/>
        <v>6.9148936170212769</v>
      </c>
      <c r="J38" s="22">
        <f t="shared" si="3"/>
        <v>7.7380952380952381</v>
      </c>
    </row>
    <row r="39" spans="1:10" x14ac:dyDescent="0.25">
      <c r="A39" s="20"/>
      <c r="B39" s="17" t="s">
        <v>12</v>
      </c>
      <c r="C39" s="17">
        <v>205</v>
      </c>
      <c r="D39" s="17">
        <v>167116</v>
      </c>
      <c r="E39" s="17" t="s">
        <v>99</v>
      </c>
      <c r="F39" s="17" t="s">
        <v>141</v>
      </c>
      <c r="G39" s="17">
        <v>17.7</v>
      </c>
      <c r="H39" s="17">
        <v>0.26</v>
      </c>
      <c r="I39" s="21">
        <f t="shared" si="2"/>
        <v>4.6099290780141846</v>
      </c>
      <c r="J39" s="22">
        <f t="shared" si="3"/>
        <v>5.1587301587301591</v>
      </c>
    </row>
    <row r="40" spans="1:10" x14ac:dyDescent="0.25">
      <c r="A40" s="20"/>
      <c r="B40" s="17" t="s">
        <v>35</v>
      </c>
      <c r="C40" s="17">
        <v>177</v>
      </c>
      <c r="D40" s="17">
        <v>510481</v>
      </c>
      <c r="E40" s="17" t="s">
        <v>100</v>
      </c>
      <c r="F40" s="17" t="s">
        <v>142</v>
      </c>
      <c r="G40" s="17">
        <v>6.8</v>
      </c>
      <c r="H40" s="17">
        <v>0.06</v>
      </c>
      <c r="I40" s="21">
        <f t="shared" si="2"/>
        <v>1.0638297872340425</v>
      </c>
      <c r="J40" s="22">
        <f t="shared" si="3"/>
        <v>1.1904761904761905</v>
      </c>
    </row>
    <row r="41" spans="1:10" x14ac:dyDescent="0.25">
      <c r="A41" s="20"/>
      <c r="B41" s="17" t="s">
        <v>6</v>
      </c>
      <c r="C41" s="17">
        <v>170</v>
      </c>
      <c r="D41" s="17">
        <v>50044</v>
      </c>
      <c r="E41" s="17" t="s">
        <v>101</v>
      </c>
      <c r="F41" s="17" t="s">
        <v>143</v>
      </c>
      <c r="G41" s="17">
        <v>33.5</v>
      </c>
      <c r="H41" s="17">
        <v>0.31</v>
      </c>
      <c r="I41" s="21">
        <f t="shared" si="2"/>
        <v>5.4964539007092199</v>
      </c>
      <c r="J41" s="22">
        <f t="shared" si="3"/>
        <v>6.1507936507936511</v>
      </c>
    </row>
    <row r="42" spans="1:10" x14ac:dyDescent="0.25">
      <c r="A42" s="20"/>
      <c r="B42" s="17" t="s">
        <v>36</v>
      </c>
      <c r="C42" s="17">
        <v>162</v>
      </c>
      <c r="D42" s="17">
        <v>60095</v>
      </c>
      <c r="E42" s="17" t="s">
        <v>102</v>
      </c>
      <c r="F42" s="17" t="s">
        <v>144</v>
      </c>
      <c r="G42" s="17">
        <v>22.7</v>
      </c>
      <c r="H42" s="17">
        <v>0.5</v>
      </c>
      <c r="I42" s="21">
        <f t="shared" si="2"/>
        <v>8.8652482269503547</v>
      </c>
      <c r="J42" s="22">
        <f t="shared" si="3"/>
        <v>9.9206349206349209</v>
      </c>
    </row>
    <row r="43" spans="1:10" x14ac:dyDescent="0.25">
      <c r="A43" s="20"/>
      <c r="B43" s="17" t="s">
        <v>37</v>
      </c>
      <c r="C43" s="17">
        <v>120</v>
      </c>
      <c r="D43" s="17">
        <v>71739</v>
      </c>
      <c r="E43" s="17" t="s">
        <v>103</v>
      </c>
      <c r="F43" s="17" t="s">
        <v>143</v>
      </c>
      <c r="G43" s="17">
        <v>18.600000000000001</v>
      </c>
      <c r="H43" s="17">
        <v>0.16</v>
      </c>
      <c r="I43" s="21">
        <f t="shared" si="2"/>
        <v>2.8368794326241136</v>
      </c>
      <c r="J43" s="22">
        <f t="shared" si="3"/>
        <v>3.1746031746031744</v>
      </c>
    </row>
    <row r="44" spans="1:10" x14ac:dyDescent="0.25">
      <c r="A44" s="20"/>
      <c r="B44" s="17" t="s">
        <v>38</v>
      </c>
      <c r="C44" s="17">
        <v>107</v>
      </c>
      <c r="D44" s="17">
        <v>36936</v>
      </c>
      <c r="E44" s="17" t="s">
        <v>104</v>
      </c>
      <c r="F44" s="17" t="s">
        <v>145</v>
      </c>
      <c r="G44" s="17">
        <v>16.100000000000001</v>
      </c>
      <c r="H44" s="17">
        <v>0.54</v>
      </c>
      <c r="I44" s="21">
        <f t="shared" si="2"/>
        <v>9.5744680851063837</v>
      </c>
      <c r="J44" s="22">
        <f t="shared" si="3"/>
        <v>10.714285714285714</v>
      </c>
    </row>
    <row r="45" spans="1:10" x14ac:dyDescent="0.25">
      <c r="A45" s="20"/>
      <c r="B45" s="17" t="s">
        <v>39</v>
      </c>
      <c r="C45" s="17">
        <v>107</v>
      </c>
      <c r="D45" s="17">
        <v>44605</v>
      </c>
      <c r="E45" s="17" t="s">
        <v>104</v>
      </c>
      <c r="F45" s="17" t="s">
        <v>145</v>
      </c>
      <c r="G45" s="17">
        <v>13.3</v>
      </c>
      <c r="H45" s="17">
        <v>0.54</v>
      </c>
      <c r="I45" s="21">
        <f t="shared" si="2"/>
        <v>9.5744680851063837</v>
      </c>
      <c r="J45" s="22">
        <f t="shared" si="3"/>
        <v>10.714285714285714</v>
      </c>
    </row>
    <row r="46" spans="1:10" x14ac:dyDescent="0.25">
      <c r="A46" s="20"/>
      <c r="B46" s="17" t="s">
        <v>40</v>
      </c>
      <c r="C46" s="17">
        <v>78</v>
      </c>
      <c r="D46" s="17">
        <v>166618</v>
      </c>
      <c r="E46" s="17" t="s">
        <v>105</v>
      </c>
      <c r="F46" s="17" t="s">
        <v>115</v>
      </c>
      <c r="G46" s="17">
        <v>7.9</v>
      </c>
      <c r="H46" s="17">
        <v>0.1</v>
      </c>
      <c r="I46" s="21">
        <f t="shared" si="2"/>
        <v>1.773049645390071</v>
      </c>
      <c r="J46" s="22">
        <f t="shared" si="3"/>
        <v>1.9841269841269842</v>
      </c>
    </row>
    <row r="47" spans="1:10" x14ac:dyDescent="0.25">
      <c r="A47" s="3"/>
      <c r="B47" s="2" t="s">
        <v>41</v>
      </c>
      <c r="C47" s="2">
        <v>42</v>
      </c>
      <c r="D47" s="2">
        <v>84309</v>
      </c>
      <c r="E47" s="2" t="s">
        <v>85</v>
      </c>
      <c r="F47" s="2" t="s">
        <v>132</v>
      </c>
      <c r="G47" s="2">
        <v>0.9</v>
      </c>
      <c r="H47" s="2">
        <v>0.02</v>
      </c>
      <c r="I47" s="7">
        <f t="shared" si="2"/>
        <v>0.3546099290780142</v>
      </c>
      <c r="J47" s="9"/>
    </row>
    <row r="48" spans="1:10" x14ac:dyDescent="0.25">
      <c r="A48" s="3"/>
      <c r="B48" s="2" t="s">
        <v>42</v>
      </c>
      <c r="C48" s="2">
        <v>38</v>
      </c>
      <c r="D48" s="2">
        <v>280833</v>
      </c>
      <c r="E48" s="2" t="s">
        <v>106</v>
      </c>
      <c r="F48" s="2" t="s">
        <v>106</v>
      </c>
      <c r="G48" s="2">
        <v>3.9</v>
      </c>
      <c r="H48" s="2">
        <v>0.02</v>
      </c>
      <c r="I48" s="7">
        <f t="shared" si="2"/>
        <v>0.3546099290780142</v>
      </c>
      <c r="J48" s="9"/>
    </row>
    <row r="49" spans="1:10" x14ac:dyDescent="0.25">
      <c r="A49" s="3"/>
      <c r="B49" s="2" t="s">
        <v>43</v>
      </c>
      <c r="C49" s="2">
        <v>36</v>
      </c>
      <c r="D49" s="2">
        <v>125931</v>
      </c>
      <c r="E49" s="2" t="s">
        <v>85</v>
      </c>
      <c r="F49" s="2" t="s">
        <v>132</v>
      </c>
      <c r="G49" s="2">
        <v>0.8</v>
      </c>
      <c r="H49" s="2">
        <v>0.02</v>
      </c>
      <c r="I49" s="7">
        <f t="shared" si="2"/>
        <v>0.3546099290780142</v>
      </c>
      <c r="J49" s="9"/>
    </row>
    <row r="50" spans="1:10" x14ac:dyDescent="0.25">
      <c r="A50" s="3"/>
      <c r="B50" s="2" t="s">
        <v>44</v>
      </c>
      <c r="C50" s="2">
        <v>35</v>
      </c>
      <c r="D50" s="2">
        <v>152222</v>
      </c>
      <c r="E50" s="2" t="s">
        <v>85</v>
      </c>
      <c r="F50" s="2" t="s">
        <v>90</v>
      </c>
      <c r="G50" s="2">
        <v>2.2999999999999998</v>
      </c>
      <c r="H50" s="2">
        <v>0.02</v>
      </c>
      <c r="I50" s="7">
        <f t="shared" si="2"/>
        <v>0.3546099290780142</v>
      </c>
      <c r="J50" s="9"/>
    </row>
    <row r="51" spans="1:10" x14ac:dyDescent="0.25">
      <c r="A51" s="3"/>
      <c r="B51" s="2" t="s">
        <v>45</v>
      </c>
      <c r="C51" s="2">
        <v>35</v>
      </c>
      <c r="D51" s="2">
        <v>44043</v>
      </c>
      <c r="E51" s="2" t="s">
        <v>107</v>
      </c>
      <c r="F51" s="2" t="s">
        <v>85</v>
      </c>
      <c r="G51" s="2">
        <v>16</v>
      </c>
      <c r="H51" s="2">
        <v>0.13</v>
      </c>
      <c r="I51" s="7">
        <f t="shared" si="2"/>
        <v>2.3049645390070923</v>
      </c>
      <c r="J51" s="9"/>
    </row>
    <row r="52" spans="1:10" x14ac:dyDescent="0.25">
      <c r="A52" s="3"/>
      <c r="B52" s="2" t="s">
        <v>46</v>
      </c>
      <c r="C52" s="2">
        <v>35</v>
      </c>
      <c r="D52" s="2">
        <v>36252</v>
      </c>
      <c r="E52" s="2" t="s">
        <v>107</v>
      </c>
      <c r="F52" s="2" t="s">
        <v>85</v>
      </c>
      <c r="G52" s="2">
        <v>19.399999999999999</v>
      </c>
      <c r="H52" s="2">
        <v>0.13</v>
      </c>
      <c r="I52" s="7">
        <f t="shared" si="2"/>
        <v>2.3049645390070923</v>
      </c>
      <c r="J52" s="9"/>
    </row>
    <row r="53" spans="1:10" x14ac:dyDescent="0.25">
      <c r="A53" s="3"/>
      <c r="B53" s="2" t="s">
        <v>47</v>
      </c>
      <c r="C53" s="2">
        <v>27</v>
      </c>
      <c r="D53" s="2">
        <v>190469</v>
      </c>
      <c r="E53" s="2" t="s">
        <v>108</v>
      </c>
      <c r="F53" s="2" t="s">
        <v>91</v>
      </c>
      <c r="G53" s="2">
        <v>2.5</v>
      </c>
      <c r="H53" s="2">
        <v>0.1</v>
      </c>
      <c r="I53" s="7">
        <f t="shared" si="2"/>
        <v>1.773049645390071</v>
      </c>
      <c r="J53" s="9"/>
    </row>
    <row r="54" spans="1:10" x14ac:dyDescent="0.25">
      <c r="A54" s="3"/>
      <c r="B54" s="2" t="s">
        <v>48</v>
      </c>
      <c r="C54" s="2">
        <v>27</v>
      </c>
      <c r="D54" s="2">
        <v>73901</v>
      </c>
      <c r="E54" s="2" t="s">
        <v>109</v>
      </c>
      <c r="F54" s="2" t="s">
        <v>109</v>
      </c>
      <c r="G54" s="2">
        <v>1.2</v>
      </c>
      <c r="H54" s="2">
        <v>0.01</v>
      </c>
      <c r="I54" s="7">
        <f t="shared" si="2"/>
        <v>0.1773049645390071</v>
      </c>
      <c r="J54" s="9"/>
    </row>
    <row r="55" spans="1:10" x14ac:dyDescent="0.25">
      <c r="A55" s="3"/>
      <c r="B55" s="2" t="s">
        <v>49</v>
      </c>
      <c r="C55" s="2">
        <v>22</v>
      </c>
      <c r="D55" s="2">
        <v>86076</v>
      </c>
      <c r="E55" s="2" t="s">
        <v>110</v>
      </c>
      <c r="F55" s="2" t="s">
        <v>119</v>
      </c>
      <c r="G55" s="2">
        <v>2.9</v>
      </c>
      <c r="H55" s="2">
        <v>0.03</v>
      </c>
      <c r="I55" s="7">
        <f t="shared" si="2"/>
        <v>0.53191489361702127</v>
      </c>
      <c r="J55" s="9"/>
    </row>
    <row r="56" spans="1:10" x14ac:dyDescent="0.25">
      <c r="A56" s="3"/>
      <c r="B56" s="2" t="s">
        <v>50</v>
      </c>
      <c r="C56" s="2">
        <v>21</v>
      </c>
      <c r="D56" s="2">
        <v>25790</v>
      </c>
      <c r="E56" s="2" t="s">
        <v>111</v>
      </c>
      <c r="F56" s="2" t="s">
        <v>119</v>
      </c>
      <c r="G56" s="2">
        <v>6.8</v>
      </c>
      <c r="H56" s="2">
        <v>0.11</v>
      </c>
      <c r="I56" s="7">
        <f t="shared" si="2"/>
        <v>1.9503546099290781</v>
      </c>
      <c r="J56" s="9"/>
    </row>
    <row r="57" spans="1:10" x14ac:dyDescent="0.25">
      <c r="A57" s="3"/>
      <c r="B57" s="2" t="s">
        <v>51</v>
      </c>
      <c r="C57" s="2">
        <v>18</v>
      </c>
      <c r="D57" s="2">
        <v>132086</v>
      </c>
      <c r="E57" s="2" t="s">
        <v>85</v>
      </c>
      <c r="F57" s="2" t="s">
        <v>90</v>
      </c>
      <c r="G57" s="2">
        <v>1.5</v>
      </c>
      <c r="H57" s="2">
        <v>0.02</v>
      </c>
      <c r="I57" s="7">
        <f t="shared" si="2"/>
        <v>0.3546099290780142</v>
      </c>
      <c r="J57" s="9"/>
    </row>
    <row r="58" spans="1:10" x14ac:dyDescent="0.25">
      <c r="A58" s="3"/>
      <c r="B58" s="2" t="s">
        <v>52</v>
      </c>
      <c r="C58" s="2">
        <v>18</v>
      </c>
      <c r="D58" s="2">
        <v>422162</v>
      </c>
      <c r="E58" s="2" t="s">
        <v>86</v>
      </c>
      <c r="F58" s="2" t="s">
        <v>92</v>
      </c>
      <c r="G58" s="2">
        <v>1.3</v>
      </c>
      <c r="H58" s="2">
        <v>0.01</v>
      </c>
      <c r="I58" s="7">
        <f t="shared" si="2"/>
        <v>0.1773049645390071</v>
      </c>
      <c r="J58" s="9"/>
    </row>
    <row r="59" spans="1:10" x14ac:dyDescent="0.25">
      <c r="A59" s="24" t="s">
        <v>79</v>
      </c>
      <c r="B59" s="25"/>
      <c r="C59" s="25"/>
      <c r="D59" s="25"/>
      <c r="E59" s="25"/>
      <c r="F59" s="25"/>
      <c r="G59" s="25"/>
      <c r="H59" s="25"/>
      <c r="I59" s="26"/>
      <c r="J59" s="27"/>
    </row>
    <row r="60" spans="1:10" x14ac:dyDescent="0.25">
      <c r="A60" s="20"/>
      <c r="B60" s="17" t="s">
        <v>53</v>
      </c>
      <c r="C60" s="17">
        <v>304</v>
      </c>
      <c r="D60" s="17">
        <v>74140</v>
      </c>
      <c r="E60" s="17" t="s">
        <v>112</v>
      </c>
      <c r="F60" s="17" t="s">
        <v>146</v>
      </c>
      <c r="G60" s="17">
        <v>25.1</v>
      </c>
      <c r="H60" s="17">
        <v>0.39</v>
      </c>
      <c r="I60" s="21">
        <f>(H60*100)/2.44</f>
        <v>15.983606557377049</v>
      </c>
      <c r="J60" s="22">
        <f>(H60*100)/2.36</f>
        <v>16.525423728813561</v>
      </c>
    </row>
    <row r="61" spans="1:10" x14ac:dyDescent="0.25">
      <c r="A61" s="20"/>
      <c r="B61" s="17" t="s">
        <v>14</v>
      </c>
      <c r="C61" s="17">
        <v>261</v>
      </c>
      <c r="D61" s="17">
        <v>60095</v>
      </c>
      <c r="E61" s="17" t="s">
        <v>113</v>
      </c>
      <c r="F61" s="17" t="s">
        <v>144</v>
      </c>
      <c r="G61" s="17">
        <v>21.5</v>
      </c>
      <c r="H61" s="17">
        <v>0.71</v>
      </c>
      <c r="I61" s="21">
        <f t="shared" ref="I61:I67" si="4">(H61*100)/2.44</f>
        <v>29.098360655737707</v>
      </c>
      <c r="J61" s="22">
        <f t="shared" ref="J61:J64" si="5">(H61*100)/2.36</f>
        <v>30.084745762711865</v>
      </c>
    </row>
    <row r="62" spans="1:10" x14ac:dyDescent="0.25">
      <c r="A62" s="20"/>
      <c r="B62" s="17" t="s">
        <v>54</v>
      </c>
      <c r="C62" s="17">
        <v>185</v>
      </c>
      <c r="D62" s="17">
        <v>103412</v>
      </c>
      <c r="E62" s="17" t="s">
        <v>114</v>
      </c>
      <c r="F62" s="17" t="s">
        <v>147</v>
      </c>
      <c r="G62" s="17">
        <v>18.100000000000001</v>
      </c>
      <c r="H62" s="17">
        <v>0.3</v>
      </c>
      <c r="I62" s="21">
        <f t="shared" si="4"/>
        <v>12.295081967213115</v>
      </c>
      <c r="J62" s="22">
        <f t="shared" si="5"/>
        <v>12.711864406779661</v>
      </c>
    </row>
    <row r="63" spans="1:10" x14ac:dyDescent="0.25">
      <c r="A63" s="20"/>
      <c r="B63" s="17" t="s">
        <v>55</v>
      </c>
      <c r="C63" s="17">
        <v>82</v>
      </c>
      <c r="D63" s="17">
        <v>15944</v>
      </c>
      <c r="E63" s="17" t="s">
        <v>115</v>
      </c>
      <c r="F63" s="17" t="s">
        <v>108</v>
      </c>
      <c r="G63" s="17">
        <v>46.9</v>
      </c>
      <c r="H63" s="17">
        <v>0.91</v>
      </c>
      <c r="I63" s="21">
        <f t="shared" si="4"/>
        <v>37.295081967213115</v>
      </c>
      <c r="J63" s="22">
        <f t="shared" si="5"/>
        <v>38.559322033898304</v>
      </c>
    </row>
    <row r="64" spans="1:10" x14ac:dyDescent="0.25">
      <c r="A64" s="20"/>
      <c r="B64" s="17" t="s">
        <v>56</v>
      </c>
      <c r="C64" s="17">
        <v>43</v>
      </c>
      <c r="D64" s="17">
        <v>104765</v>
      </c>
      <c r="E64" s="17" t="s">
        <v>116</v>
      </c>
      <c r="F64" s="17" t="s">
        <v>89</v>
      </c>
      <c r="G64" s="17">
        <v>6.8</v>
      </c>
      <c r="H64" s="17">
        <v>0.05</v>
      </c>
      <c r="I64" s="21">
        <f t="shared" si="4"/>
        <v>2.0491803278688523</v>
      </c>
      <c r="J64" s="22">
        <f t="shared" si="5"/>
        <v>2.1186440677966103</v>
      </c>
    </row>
    <row r="65" spans="1:10" x14ac:dyDescent="0.25">
      <c r="A65" s="3"/>
      <c r="B65" s="2" t="s">
        <v>57</v>
      </c>
      <c r="C65" s="2">
        <v>23</v>
      </c>
      <c r="D65" s="2">
        <v>290657</v>
      </c>
      <c r="E65" s="2" t="s">
        <v>117</v>
      </c>
      <c r="F65" s="2" t="s">
        <v>90</v>
      </c>
      <c r="G65" s="2">
        <v>0.5</v>
      </c>
      <c r="H65" s="2">
        <v>0.01</v>
      </c>
      <c r="I65" s="7">
        <f t="shared" si="4"/>
        <v>0.4098360655737705</v>
      </c>
      <c r="J65" s="9"/>
    </row>
    <row r="66" spans="1:10" x14ac:dyDescent="0.25">
      <c r="A66" s="3"/>
      <c r="B66" s="2" t="s">
        <v>58</v>
      </c>
      <c r="C66" s="2">
        <v>23</v>
      </c>
      <c r="D66" s="2">
        <v>49016</v>
      </c>
      <c r="E66" s="2" t="s">
        <v>92</v>
      </c>
      <c r="F66" s="2" t="s">
        <v>90</v>
      </c>
      <c r="G66" s="2">
        <v>3.5</v>
      </c>
      <c r="H66" s="2">
        <v>0.05</v>
      </c>
      <c r="I66" s="7">
        <f t="shared" si="4"/>
        <v>2.0491803278688523</v>
      </c>
      <c r="J66" s="9"/>
    </row>
    <row r="67" spans="1:10" x14ac:dyDescent="0.25">
      <c r="A67" s="3"/>
      <c r="B67" s="2" t="s">
        <v>59</v>
      </c>
      <c r="C67" s="2">
        <v>23</v>
      </c>
      <c r="D67" s="2">
        <v>119401</v>
      </c>
      <c r="E67" s="2" t="s">
        <v>91</v>
      </c>
      <c r="F67" s="2" t="s">
        <v>132</v>
      </c>
      <c r="G67" s="2">
        <v>0.5</v>
      </c>
      <c r="H67" s="2">
        <v>0.02</v>
      </c>
      <c r="I67" s="7">
        <f t="shared" si="4"/>
        <v>0.81967213114754101</v>
      </c>
      <c r="J67" s="9"/>
    </row>
    <row r="68" spans="1:10" x14ac:dyDescent="0.25">
      <c r="A68" s="24" t="s">
        <v>80</v>
      </c>
      <c r="B68" s="25"/>
      <c r="C68" s="25"/>
      <c r="D68" s="25"/>
      <c r="E68" s="25"/>
      <c r="F68" s="25"/>
      <c r="G68" s="25"/>
      <c r="H68" s="25"/>
      <c r="I68" s="26"/>
      <c r="J68" s="27"/>
    </row>
    <row r="69" spans="1:10" x14ac:dyDescent="0.25">
      <c r="A69" s="20"/>
      <c r="B69" s="17" t="s">
        <v>36</v>
      </c>
      <c r="C69" s="17">
        <v>628</v>
      </c>
      <c r="D69" s="17">
        <v>60095</v>
      </c>
      <c r="E69" s="17" t="s">
        <v>118</v>
      </c>
      <c r="F69" s="17" t="s">
        <v>148</v>
      </c>
      <c r="G69" s="17">
        <v>38.5</v>
      </c>
      <c r="H69" s="17">
        <v>1.05</v>
      </c>
      <c r="I69" s="21">
        <f>(H69*100)/1.19</f>
        <v>88.235294117647058</v>
      </c>
      <c r="J69" s="22">
        <v>100</v>
      </c>
    </row>
    <row r="70" spans="1:10" x14ac:dyDescent="0.25">
      <c r="A70" s="3"/>
      <c r="B70" s="2" t="s">
        <v>60</v>
      </c>
      <c r="C70" s="2">
        <v>30</v>
      </c>
      <c r="D70" s="2">
        <v>52250</v>
      </c>
      <c r="E70" s="2" t="s">
        <v>91</v>
      </c>
      <c r="F70" s="2" t="s">
        <v>91</v>
      </c>
      <c r="G70" s="2">
        <v>9.8000000000000007</v>
      </c>
      <c r="H70" s="2">
        <v>0.05</v>
      </c>
      <c r="I70" s="7">
        <f t="shared" ref="I70:I72" si="6">(H70*100)/1.19</f>
        <v>4.2016806722689077</v>
      </c>
      <c r="J70" s="9"/>
    </row>
    <row r="71" spans="1:10" x14ac:dyDescent="0.25">
      <c r="A71" s="3"/>
      <c r="B71" s="2" t="s">
        <v>61</v>
      </c>
      <c r="C71" s="2">
        <v>26</v>
      </c>
      <c r="D71" s="2">
        <v>47021</v>
      </c>
      <c r="E71" s="2" t="s">
        <v>109</v>
      </c>
      <c r="F71" s="2" t="s">
        <v>109</v>
      </c>
      <c r="G71" s="2">
        <v>5.5</v>
      </c>
      <c r="H71" s="2">
        <v>0.06</v>
      </c>
      <c r="I71" s="7">
        <f t="shared" si="6"/>
        <v>5.0420168067226889</v>
      </c>
      <c r="J71" s="9"/>
    </row>
    <row r="72" spans="1:10" x14ac:dyDescent="0.25">
      <c r="A72" s="3"/>
      <c r="B72" s="2" t="s">
        <v>62</v>
      </c>
      <c r="C72" s="2">
        <v>18</v>
      </c>
      <c r="D72" s="2">
        <v>93782</v>
      </c>
      <c r="E72" s="2" t="s">
        <v>119</v>
      </c>
      <c r="F72" s="2" t="s">
        <v>109</v>
      </c>
      <c r="G72" s="2">
        <v>0.6</v>
      </c>
      <c r="H72" s="2">
        <v>0.03</v>
      </c>
      <c r="I72" s="7">
        <f t="shared" si="6"/>
        <v>2.5210084033613445</v>
      </c>
      <c r="J72" s="9"/>
    </row>
    <row r="73" spans="1:10" x14ac:dyDescent="0.25">
      <c r="A73" s="24" t="s">
        <v>81</v>
      </c>
      <c r="B73" s="25"/>
      <c r="C73" s="25"/>
      <c r="D73" s="25"/>
      <c r="E73" s="25"/>
      <c r="F73" s="25"/>
      <c r="G73" s="25"/>
      <c r="H73" s="25"/>
      <c r="I73" s="26"/>
      <c r="J73" s="27"/>
    </row>
    <row r="74" spans="1:10" x14ac:dyDescent="0.25">
      <c r="A74" s="20"/>
      <c r="B74" s="17" t="s">
        <v>63</v>
      </c>
      <c r="C74" s="17">
        <v>303</v>
      </c>
      <c r="D74" s="17">
        <v>35901</v>
      </c>
      <c r="E74" s="17" t="s">
        <v>120</v>
      </c>
      <c r="F74" s="17" t="s">
        <v>149</v>
      </c>
      <c r="G74" s="17">
        <v>37.9</v>
      </c>
      <c r="H74" s="17">
        <v>1.1399999999999999</v>
      </c>
      <c r="I74" s="21">
        <v>100</v>
      </c>
      <c r="J74" s="22">
        <v>100</v>
      </c>
    </row>
    <row r="75" spans="1:10" x14ac:dyDescent="0.25">
      <c r="A75" s="24" t="s">
        <v>82</v>
      </c>
      <c r="B75" s="25"/>
      <c r="C75" s="25"/>
      <c r="D75" s="25"/>
      <c r="E75" s="25"/>
      <c r="F75" s="25"/>
      <c r="G75" s="25"/>
      <c r="H75" s="25"/>
      <c r="I75" s="26"/>
      <c r="J75" s="27"/>
    </row>
    <row r="76" spans="1:10" x14ac:dyDescent="0.25">
      <c r="A76" s="16"/>
      <c r="B76" s="17" t="s">
        <v>64</v>
      </c>
      <c r="C76" s="17">
        <v>323</v>
      </c>
      <c r="D76" s="17">
        <v>30597</v>
      </c>
      <c r="E76" s="17" t="s">
        <v>121</v>
      </c>
      <c r="F76" s="17" t="s">
        <v>150</v>
      </c>
      <c r="G76" s="17">
        <v>54.9</v>
      </c>
      <c r="H76" s="17">
        <v>1.6</v>
      </c>
      <c r="I76" s="21">
        <f>(H76*100)/1.64</f>
        <v>97.560975609756099</v>
      </c>
      <c r="J76" s="22">
        <v>100</v>
      </c>
    </row>
    <row r="77" spans="1:10" x14ac:dyDescent="0.25">
      <c r="A77" s="3"/>
      <c r="B77" s="2" t="s">
        <v>65</v>
      </c>
      <c r="C77" s="2">
        <v>31</v>
      </c>
      <c r="D77" s="2">
        <v>68315</v>
      </c>
      <c r="E77" s="2" t="s">
        <v>122</v>
      </c>
      <c r="F77" s="2" t="s">
        <v>132</v>
      </c>
      <c r="G77" s="2">
        <v>1.2</v>
      </c>
      <c r="H77" s="2">
        <v>0.04</v>
      </c>
      <c r="I77" s="7">
        <f>(H77*100)/1.64</f>
        <v>2.4390243902439024</v>
      </c>
      <c r="J77" s="9"/>
    </row>
    <row r="78" spans="1:10" x14ac:dyDescent="0.25">
      <c r="A78" s="24" t="s">
        <v>83</v>
      </c>
      <c r="B78" s="25"/>
      <c r="C78" s="25"/>
      <c r="D78" s="25"/>
      <c r="E78" s="25"/>
      <c r="F78" s="25"/>
      <c r="G78" s="25"/>
      <c r="H78" s="25"/>
      <c r="I78" s="26"/>
      <c r="J78" s="27"/>
    </row>
    <row r="79" spans="1:10" x14ac:dyDescent="0.25">
      <c r="A79" s="20"/>
      <c r="B79" s="17" t="s">
        <v>66</v>
      </c>
      <c r="C79" s="17">
        <v>708</v>
      </c>
      <c r="D79" s="17">
        <v>15944</v>
      </c>
      <c r="E79" s="17" t="s">
        <v>123</v>
      </c>
      <c r="F79" s="17" t="s">
        <v>151</v>
      </c>
      <c r="G79" s="17">
        <v>83</v>
      </c>
      <c r="H79" s="17">
        <v>10.34</v>
      </c>
      <c r="I79" s="21">
        <f>(H79*100)/21.4</f>
        <v>48.317757009345797</v>
      </c>
      <c r="J79" s="22">
        <f>(H79*100)/20.79</f>
        <v>49.735449735449734</v>
      </c>
    </row>
    <row r="80" spans="1:10" x14ac:dyDescent="0.25">
      <c r="A80" s="20"/>
      <c r="B80" s="17" t="s">
        <v>67</v>
      </c>
      <c r="C80" s="17">
        <v>486</v>
      </c>
      <c r="D80" s="17">
        <v>15982</v>
      </c>
      <c r="E80" s="17" t="s">
        <v>124</v>
      </c>
      <c r="F80" s="17" t="s">
        <v>152</v>
      </c>
      <c r="G80" s="17">
        <v>78.900000000000006</v>
      </c>
      <c r="H80" s="17">
        <v>5.98</v>
      </c>
      <c r="I80" s="21">
        <f t="shared" ref="I80:I86" si="7">(H80*100)/21.4</f>
        <v>27.943925233644862</v>
      </c>
      <c r="J80" s="22">
        <f t="shared" ref="J80:J84" si="8">(H80*100)/20.79</f>
        <v>28.763828763828766</v>
      </c>
    </row>
    <row r="81" spans="1:10" x14ac:dyDescent="0.25">
      <c r="A81" s="20"/>
      <c r="B81" s="17" t="s">
        <v>68</v>
      </c>
      <c r="C81" s="17">
        <v>286</v>
      </c>
      <c r="D81" s="17">
        <v>10975</v>
      </c>
      <c r="E81" s="17" t="s">
        <v>125</v>
      </c>
      <c r="F81" s="17" t="s">
        <v>153</v>
      </c>
      <c r="G81" s="17">
        <v>52.5</v>
      </c>
      <c r="H81" s="17">
        <v>0.99</v>
      </c>
      <c r="I81" s="21">
        <f t="shared" si="7"/>
        <v>4.6261682242990654</v>
      </c>
      <c r="J81" s="22">
        <f t="shared" si="8"/>
        <v>4.7619047619047619</v>
      </c>
    </row>
    <row r="82" spans="1:10" x14ac:dyDescent="0.25">
      <c r="A82" s="20"/>
      <c r="B82" s="17" t="s">
        <v>69</v>
      </c>
      <c r="C82" s="17">
        <v>229</v>
      </c>
      <c r="D82" s="17">
        <v>15133</v>
      </c>
      <c r="E82" s="17" t="s">
        <v>126</v>
      </c>
      <c r="F82" s="17" t="s">
        <v>154</v>
      </c>
      <c r="G82" s="17">
        <v>50.7</v>
      </c>
      <c r="H82" s="17">
        <v>2.31</v>
      </c>
      <c r="I82" s="21">
        <f t="shared" si="7"/>
        <v>10.794392523364486</v>
      </c>
      <c r="J82" s="22">
        <f t="shared" si="8"/>
        <v>11.111111111111111</v>
      </c>
    </row>
    <row r="83" spans="1:10" x14ac:dyDescent="0.25">
      <c r="A83" s="20"/>
      <c r="B83" s="17" t="s">
        <v>70</v>
      </c>
      <c r="C83" s="17">
        <v>149</v>
      </c>
      <c r="D83" s="17">
        <v>15136</v>
      </c>
      <c r="E83" s="17" t="s">
        <v>127</v>
      </c>
      <c r="F83" s="17" t="s">
        <v>155</v>
      </c>
      <c r="G83" s="17">
        <v>49.2</v>
      </c>
      <c r="H83" s="17">
        <v>0.98</v>
      </c>
      <c r="I83" s="21">
        <f t="shared" si="7"/>
        <v>4.5794392523364493</v>
      </c>
      <c r="J83" s="22">
        <f t="shared" si="8"/>
        <v>4.7138047138047137</v>
      </c>
    </row>
    <row r="84" spans="1:10" x14ac:dyDescent="0.25">
      <c r="A84" s="20"/>
      <c r="B84" s="17" t="s">
        <v>71</v>
      </c>
      <c r="C84" s="17">
        <v>55</v>
      </c>
      <c r="D84" s="17">
        <v>30597</v>
      </c>
      <c r="E84" s="17" t="s">
        <v>128</v>
      </c>
      <c r="F84" s="17" t="s">
        <v>89</v>
      </c>
      <c r="G84" s="17">
        <v>24.6</v>
      </c>
      <c r="H84" s="17">
        <v>0.19</v>
      </c>
      <c r="I84" s="21">
        <f t="shared" si="7"/>
        <v>0.88785046728971972</v>
      </c>
      <c r="J84" s="22">
        <f t="shared" si="8"/>
        <v>0.91390091390091399</v>
      </c>
    </row>
    <row r="85" spans="1:10" x14ac:dyDescent="0.25">
      <c r="A85" s="3"/>
      <c r="B85" s="2" t="s">
        <v>72</v>
      </c>
      <c r="C85" s="2">
        <v>47</v>
      </c>
      <c r="D85" s="2">
        <v>11464</v>
      </c>
      <c r="E85" s="2" t="s">
        <v>129</v>
      </c>
      <c r="F85" s="2" t="s">
        <v>91</v>
      </c>
      <c r="G85" s="2">
        <v>33.299999999999997</v>
      </c>
      <c r="H85" s="2">
        <v>0.56000000000000005</v>
      </c>
      <c r="I85" s="7">
        <f t="shared" si="7"/>
        <v>2.6168224299065423</v>
      </c>
      <c r="J85" s="9"/>
    </row>
    <row r="86" spans="1:10" x14ac:dyDescent="0.25">
      <c r="A86" s="4"/>
      <c r="B86" s="5" t="s">
        <v>73</v>
      </c>
      <c r="C86" s="5">
        <v>25</v>
      </c>
      <c r="D86" s="5">
        <v>55402</v>
      </c>
      <c r="E86" s="5" t="s">
        <v>130</v>
      </c>
      <c r="F86" s="5" t="s">
        <v>90</v>
      </c>
      <c r="G86" s="5">
        <v>3.7</v>
      </c>
      <c r="H86" s="5">
        <v>0.05</v>
      </c>
      <c r="I86" s="10">
        <f t="shared" si="7"/>
        <v>0.23364485981308414</v>
      </c>
      <c r="J86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papinilab</dc:creator>
  <cp:lastModifiedBy>Emanuele Papini</cp:lastModifiedBy>
  <dcterms:created xsi:type="dcterms:W3CDTF">2015-03-04T14:55:11Z</dcterms:created>
  <dcterms:modified xsi:type="dcterms:W3CDTF">2015-09-22T09:14:16Z</dcterms:modified>
</cp:coreProperties>
</file>