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7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K29" i="1" l="1"/>
  <c r="K21" i="1"/>
  <c r="K26" i="1"/>
  <c r="K23" i="1" l="1"/>
  <c r="K19" i="1"/>
  <c r="K13" i="1"/>
  <c r="D24" i="1"/>
  <c r="E24" i="1" s="1"/>
  <c r="F24" i="1" s="1"/>
  <c r="G24" i="1" s="1"/>
  <c r="D25" i="1"/>
  <c r="E25" i="1" s="1"/>
  <c r="F25" i="1" s="1"/>
  <c r="G25" i="1" s="1"/>
  <c r="D26" i="1"/>
  <c r="E26" i="1" s="1"/>
  <c r="F26" i="1" s="1"/>
  <c r="G26" i="1" s="1"/>
  <c r="D23" i="1"/>
  <c r="E23" i="1" s="1"/>
  <c r="F23" i="1" s="1"/>
  <c r="G23" i="1" s="1"/>
  <c r="D27" i="1" l="1"/>
  <c r="D28" i="1"/>
  <c r="D29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6" i="1"/>
  <c r="D7" i="1"/>
  <c r="E15" i="1" l="1"/>
  <c r="F15" i="1" s="1"/>
  <c r="G15" i="1" s="1"/>
  <c r="E6" i="1"/>
  <c r="F6" i="1" s="1"/>
  <c r="G6" i="1" s="1"/>
  <c r="E21" i="1"/>
  <c r="F21" i="1" s="1"/>
  <c r="G21" i="1" s="1"/>
  <c r="E19" i="1"/>
  <c r="F19" i="1" s="1"/>
  <c r="G19" i="1" s="1"/>
  <c r="E17" i="1"/>
  <c r="F17" i="1" s="1"/>
  <c r="G17" i="1" s="1"/>
  <c r="E13" i="1"/>
  <c r="F13" i="1" s="1"/>
  <c r="G13" i="1" s="1"/>
  <c r="E11" i="1"/>
  <c r="F11" i="1" s="1"/>
  <c r="G11" i="1" s="1"/>
  <c r="E9" i="1"/>
  <c r="F9" i="1" s="1"/>
  <c r="G9" i="1" s="1"/>
  <c r="E29" i="1"/>
  <c r="F29" i="1" s="1"/>
  <c r="G29" i="1" s="1"/>
  <c r="E27" i="1"/>
  <c r="F27" i="1" s="1"/>
  <c r="G27" i="1" s="1"/>
  <c r="E7" i="1"/>
  <c r="F7" i="1" s="1"/>
  <c r="G7" i="1" s="1"/>
  <c r="E22" i="1"/>
  <c r="F22" i="1" s="1"/>
  <c r="G22" i="1" s="1"/>
  <c r="E20" i="1"/>
  <c r="F20" i="1" s="1"/>
  <c r="G20" i="1" s="1"/>
  <c r="E18" i="1"/>
  <c r="F18" i="1" s="1"/>
  <c r="G18" i="1" s="1"/>
  <c r="E16" i="1"/>
  <c r="F16" i="1" s="1"/>
  <c r="G16" i="1" s="1"/>
  <c r="E14" i="1"/>
  <c r="F14" i="1" s="1"/>
  <c r="G14" i="1" s="1"/>
  <c r="E12" i="1"/>
  <c r="F12" i="1" s="1"/>
  <c r="G12" i="1" s="1"/>
  <c r="E10" i="1"/>
  <c r="F10" i="1" s="1"/>
  <c r="G10" i="1" s="1"/>
  <c r="E8" i="1"/>
  <c r="F8" i="1" s="1"/>
  <c r="G8" i="1" s="1"/>
  <c r="E28" i="1"/>
  <c r="F28" i="1" s="1"/>
  <c r="G28" i="1" s="1"/>
</calcChain>
</file>

<file path=xl/sharedStrings.xml><?xml version="1.0" encoding="utf-8"?>
<sst xmlns="http://schemas.openxmlformats.org/spreadsheetml/2006/main" count="31" uniqueCount="27">
  <si>
    <t>(mM)</t>
  </si>
  <si>
    <t>(µM/min)</t>
  </si>
  <si>
    <r>
      <t>v</t>
    </r>
    <r>
      <rPr>
        <sz val="11"/>
        <color theme="1"/>
        <rFont val="Calibri"/>
        <family val="2"/>
        <scheme val="minor"/>
      </rPr>
      <t xml:space="preserve"> (calc.)</t>
    </r>
  </si>
  <si>
    <r>
      <t>[HEDS]</t>
    </r>
    <r>
      <rPr>
        <vertAlign val="subscript"/>
        <sz val="11"/>
        <color theme="1"/>
        <rFont val="Calibri"/>
        <family val="2"/>
        <scheme val="minor"/>
      </rPr>
      <t>i</t>
    </r>
  </si>
  <si>
    <r>
      <t>[GSH]</t>
    </r>
    <r>
      <rPr>
        <vertAlign val="subscript"/>
        <sz val="11"/>
        <color theme="1"/>
        <rFont val="Calibri"/>
        <family val="2"/>
        <scheme val="minor"/>
      </rPr>
      <t>i</t>
    </r>
  </si>
  <si>
    <r>
      <t>[GSH]</t>
    </r>
    <r>
      <rPr>
        <vertAlign val="subscript"/>
        <sz val="11"/>
        <color theme="1"/>
        <rFont val="Calibri"/>
        <family val="2"/>
        <scheme val="minor"/>
      </rPr>
      <t>2min</t>
    </r>
  </si>
  <si>
    <r>
      <t>[GSSEtOH]</t>
    </r>
    <r>
      <rPr>
        <vertAlign val="subscript"/>
        <sz val="11"/>
        <color theme="1"/>
        <rFont val="Calibri"/>
        <family val="2"/>
        <scheme val="minor"/>
      </rPr>
      <t>2min</t>
    </r>
  </si>
  <si>
    <r>
      <rPr>
        <i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/[E] HEDS assay</t>
    </r>
  </si>
  <si>
    <t>(sec-1)</t>
  </si>
  <si>
    <t xml:space="preserve"> @ 0,5 mM GSH + 25 µM GSSEtOH</t>
  </si>
  <si>
    <r>
      <t xml:space="preserve">18,8 </t>
    </r>
    <r>
      <rPr>
        <sz val="11"/>
        <rFont val="Calibri"/>
        <family val="2"/>
      </rPr>
      <t>± 2,0</t>
    </r>
  </si>
  <si>
    <r>
      <rPr>
        <i/>
        <sz val="11"/>
        <rFont val="Calibri"/>
        <family val="2"/>
        <scheme val="minor"/>
      </rPr>
      <t>v</t>
    </r>
    <r>
      <rPr>
        <sz val="11"/>
        <rFont val="Calibri"/>
        <family val="2"/>
        <scheme val="minor"/>
      </rPr>
      <t>/[E]</t>
    </r>
    <r>
      <rPr>
        <vertAlign val="subscript"/>
        <sz val="11"/>
        <rFont val="Calibri"/>
        <family val="2"/>
        <scheme val="minor"/>
      </rPr>
      <t>GSSEtOH assay</t>
    </r>
  </si>
  <si>
    <r>
      <t xml:space="preserve"> 4,6 </t>
    </r>
    <r>
      <rPr>
        <sz val="11"/>
        <rFont val="Calibri"/>
        <family val="2"/>
      </rPr>
      <t>± 1,0</t>
    </r>
  </si>
  <si>
    <r>
      <t xml:space="preserve">       </t>
    </r>
    <r>
      <rPr>
        <i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/[E] GSSEtOH assay</t>
    </r>
  </si>
  <si>
    <t xml:space="preserve">                  (sec-1)</t>
  </si>
  <si>
    <r>
      <t xml:space="preserve"> 4,8 </t>
    </r>
    <r>
      <rPr>
        <sz val="11"/>
        <rFont val="Calibri"/>
        <family val="2"/>
      </rPr>
      <t>± 1,0</t>
    </r>
  </si>
  <si>
    <t xml:space="preserve"> @ 1,0 mM GSH + 25 µM GSSEtOH</t>
  </si>
  <si>
    <r>
      <t xml:space="preserve">4,6 </t>
    </r>
    <r>
      <rPr>
        <sz val="11"/>
        <rFont val="Calibri"/>
        <family val="2"/>
      </rPr>
      <t>± 1,0</t>
    </r>
  </si>
  <si>
    <t xml:space="preserve"> @ 1,5 mM GSH + 25 µM GSSEtOH</t>
  </si>
  <si>
    <r>
      <rPr>
        <i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/[E]</t>
    </r>
    <r>
      <rPr>
        <vertAlign val="subscript"/>
        <sz val="11"/>
        <color theme="1"/>
        <rFont val="Calibri"/>
        <family val="2"/>
        <scheme val="minor"/>
      </rPr>
      <t>HEDS assay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</si>
  <si>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9,6 </t>
    </r>
    <r>
      <rPr>
        <sz val="11"/>
        <rFont val="Calibri"/>
        <family val="2"/>
      </rPr>
      <t>± 1,1</t>
    </r>
  </si>
  <si>
    <t xml:space="preserve"> @ 1,0 mM GSH + 50 µM GSSEtOH</t>
  </si>
  <si>
    <r>
      <t xml:space="preserve">9,1 </t>
    </r>
    <r>
      <rPr>
        <sz val="11"/>
        <rFont val="Calibri"/>
        <family val="2"/>
      </rPr>
      <t>± 1,3</t>
    </r>
  </si>
  <si>
    <t xml:space="preserve"> @ 1,5 mM GSH + 50 µM GSSEtOH</t>
  </si>
  <si>
    <t xml:space="preserve"> @ 1,5 mM GSH + 100 µM GSSEtOH</t>
  </si>
  <si>
    <t>(%)</t>
  </si>
  <si>
    <r>
      <rPr>
        <b/>
        <sz val="14"/>
        <color theme="1"/>
        <rFont val="Calibri"/>
        <family val="2"/>
        <scheme val="minor"/>
      </rPr>
      <t>Table S4</t>
    </r>
    <r>
      <rPr>
        <b/>
        <sz val="11"/>
        <color theme="1"/>
        <rFont val="Calibri"/>
        <family val="2"/>
        <scheme val="minor"/>
      </rPr>
      <t xml:space="preserve">  Comparison of the measured reaction velocities in the HEDS and GSSEtOH assay using calculated GSSEtOH concentrations based on a non-enzymatic reaction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</si>
</sst>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vertAlign val="sub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2" fontId="0" fillId="2" borderId="25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2" borderId="3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2" borderId="34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left"/>
    </xf>
    <xf numFmtId="164" fontId="6" fillId="3" borderId="16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2" fontId="0" fillId="3" borderId="20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164" fontId="6" fillId="3" borderId="25" xfId="0" applyNumberFormat="1" applyFont="1" applyFill="1" applyBorder="1" applyAlignment="1">
      <alignment horizontal="right"/>
    </xf>
    <xf numFmtId="2" fontId="6" fillId="3" borderId="30" xfId="0" applyNumberFormat="1" applyFont="1" applyFill="1" applyBorder="1" applyAlignment="1">
      <alignment horizontal="left"/>
    </xf>
    <xf numFmtId="2" fontId="6" fillId="3" borderId="29" xfId="0" applyNumberFormat="1" applyFont="1" applyFill="1" applyBorder="1" applyAlignment="1">
      <alignment horizontal="left"/>
    </xf>
    <xf numFmtId="2" fontId="6" fillId="3" borderId="31" xfId="0" applyNumberFormat="1" applyFont="1" applyFill="1" applyBorder="1" applyAlignment="1">
      <alignment horizontal="left"/>
    </xf>
    <xf numFmtId="1" fontId="0" fillId="2" borderId="21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165" fontId="0" fillId="2" borderId="27" xfId="0" applyNumberFormat="1" applyFill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0" fontId="0" fillId="3" borderId="15" xfId="0" applyFill="1" applyBorder="1" applyAlignment="1">
      <alignment horizontal="left"/>
    </xf>
    <xf numFmtId="0" fontId="6" fillId="3" borderId="32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164" fontId="6" fillId="4" borderId="38" xfId="0" applyNumberFormat="1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164" fontId="6" fillId="4" borderId="39" xfId="0" applyNumberFormat="1" applyFont="1" applyFill="1" applyBorder="1" applyAlignment="1">
      <alignment horizontal="center"/>
    </xf>
    <xf numFmtId="164" fontId="5" fillId="4" borderId="37" xfId="0" applyNumberFormat="1" applyFont="1" applyFill="1" applyBorder="1" applyAlignment="1">
      <alignment horizontal="center"/>
    </xf>
    <xf numFmtId="164" fontId="6" fillId="4" borderId="36" xfId="0" applyNumberFormat="1" applyFont="1" applyFill="1" applyBorder="1" applyAlignment="1">
      <alignment horizontal="center"/>
    </xf>
    <xf numFmtId="11" fontId="6" fillId="0" borderId="0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252132</xdr:colOff>
      <xdr:row>4</xdr:row>
      <xdr:rowOff>22412</xdr:rowOff>
    </xdr:from>
    <xdr:to>
      <xdr:col>10</xdr:col>
      <xdr:colOff>1260661</xdr:colOff>
      <xdr:row>4</xdr:row>
      <xdr:rowOff>22412</xdr:rowOff>
    </xdr:to>
    <xdr:cxnSp macro="">
      <xdr:nvCxnSpPr>
        <xdr:cNvPr id="3" name="Gerade Verbindung 2"/>
        <xdr:cNvCxnSpPr/>
      </xdr:nvCxnSpPr>
      <xdr:spPr>
        <a:xfrm>
          <a:off x="10544735" y="935691"/>
          <a:ext cx="100852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6"/>
  <sheetViews>
    <sheetView tabSelected="1" topLeftCell="H1" zoomScale="110" zoomScaleNormal="110" workbookViewId="0">
      <selection activeCell="Q5" sqref="Q5"/>
    </sheetView>
  </sheetViews>
  <sheetFormatPr baseColWidth="10" defaultRowHeight="15" x14ac:dyDescent="0.25"/>
  <cols>
    <col min="1" max="1" width="11.42578125" style="1"/>
    <col min="2" max="2" width="13.42578125" style="1" customWidth="1"/>
    <col min="3" max="3" width="11.42578125" style="1"/>
    <col min="4" max="4" width="14.42578125" style="1" customWidth="1"/>
    <col min="5" max="6" width="13.28515625" style="1" customWidth="1"/>
    <col min="7" max="7" width="14.7109375" style="1" customWidth="1"/>
    <col min="8" max="8" width="22.28515625" style="1" customWidth="1"/>
    <col min="9" max="9" width="9.85546875" style="1" customWidth="1"/>
    <col min="10" max="10" width="31.85546875" style="16" customWidth="1"/>
    <col min="11" max="11" width="23.140625" style="16" customWidth="1"/>
    <col min="12" max="12" width="13.28515625" style="16" customWidth="1"/>
    <col min="13" max="13" width="14.42578125" style="16" customWidth="1"/>
    <col min="14" max="15" width="15.140625" style="16" customWidth="1"/>
    <col min="16" max="16" width="13.28515625" style="1" customWidth="1"/>
    <col min="17" max="17" width="13" style="1" customWidth="1"/>
    <col min="18" max="18" width="14" style="1" customWidth="1"/>
    <col min="19" max="16384" width="11.42578125" style="1"/>
  </cols>
  <sheetData>
    <row r="1" spans="2:18" ht="18.75" x14ac:dyDescent="0.3">
      <c r="B1" s="15"/>
    </row>
    <row r="2" spans="2:18" ht="18.75" x14ac:dyDescent="0.3">
      <c r="B2" s="3" t="s">
        <v>26</v>
      </c>
    </row>
    <row r="3" spans="2:18" ht="15.75" thickBot="1" x14ac:dyDescent="0.3">
      <c r="B3" s="3"/>
    </row>
    <row r="4" spans="2:18" ht="18" x14ac:dyDescent="0.35">
      <c r="B4" s="9" t="s">
        <v>3</v>
      </c>
      <c r="C4" s="4" t="s">
        <v>4</v>
      </c>
      <c r="D4" s="22" t="s">
        <v>2</v>
      </c>
      <c r="E4" s="9" t="s">
        <v>5</v>
      </c>
      <c r="F4" s="10" t="s">
        <v>5</v>
      </c>
      <c r="G4" s="20" t="s">
        <v>6</v>
      </c>
      <c r="H4" s="28" t="s">
        <v>7</v>
      </c>
      <c r="I4" s="44" t="s">
        <v>13</v>
      </c>
      <c r="J4" s="41"/>
      <c r="K4" s="64" t="s">
        <v>19</v>
      </c>
      <c r="P4" s="18"/>
      <c r="Q4" s="16"/>
      <c r="R4" s="16"/>
    </row>
    <row r="5" spans="2:18" ht="18.75" thickBot="1" x14ac:dyDescent="0.4">
      <c r="B5" s="12" t="s">
        <v>0</v>
      </c>
      <c r="C5" s="6" t="s">
        <v>0</v>
      </c>
      <c r="D5" s="23" t="s">
        <v>1</v>
      </c>
      <c r="E5" s="12" t="s">
        <v>25</v>
      </c>
      <c r="F5" s="14" t="s">
        <v>0</v>
      </c>
      <c r="G5" s="21" t="s">
        <v>0</v>
      </c>
      <c r="H5" s="29" t="s">
        <v>8</v>
      </c>
      <c r="I5" s="61" t="s">
        <v>14</v>
      </c>
      <c r="J5" s="62"/>
      <c r="K5" s="65" t="s">
        <v>11</v>
      </c>
      <c r="P5" s="16"/>
      <c r="Q5" s="16"/>
      <c r="R5" s="16"/>
    </row>
    <row r="6" spans="2:18" x14ac:dyDescent="0.25">
      <c r="B6" s="11">
        <v>0.18</v>
      </c>
      <c r="C6" s="5">
        <v>0.16500000000000001</v>
      </c>
      <c r="D6" s="24">
        <f t="shared" ref="D6:D23" si="0">0.63*B6*C6*60</f>
        <v>1.1226600000000002</v>
      </c>
      <c r="E6" s="26">
        <f t="shared" ref="E6:E23" si="1">100-(100*(D6*2)/(C6*1000))</f>
        <v>98.639200000000002</v>
      </c>
      <c r="F6" s="8">
        <f>C6*E6/100</f>
        <v>0.16275468000000001</v>
      </c>
      <c r="G6" s="56">
        <f>$C6-F6</f>
        <v>2.2453199999999951E-3</v>
      </c>
      <c r="H6" s="38">
        <v>5.6403999999999996</v>
      </c>
      <c r="I6" s="48"/>
      <c r="J6" s="51"/>
      <c r="K6" s="66"/>
      <c r="L6" s="19"/>
      <c r="M6" s="36"/>
      <c r="N6" s="17"/>
      <c r="P6" s="17"/>
      <c r="R6" s="17"/>
    </row>
    <row r="7" spans="2:18" x14ac:dyDescent="0.25">
      <c r="B7" s="11">
        <v>0.18</v>
      </c>
      <c r="C7" s="5">
        <v>0.19</v>
      </c>
      <c r="D7" s="24">
        <f t="shared" si="0"/>
        <v>1.2927599999999999</v>
      </c>
      <c r="E7" s="26">
        <f t="shared" si="1"/>
        <v>98.639200000000002</v>
      </c>
      <c r="F7" s="8">
        <f t="shared" ref="F7:F29" si="2">C7*E7/100</f>
        <v>0.18741448000000002</v>
      </c>
      <c r="G7" s="56">
        <f t="shared" ref="G7:G29" si="3">$C7-F7</f>
        <v>2.5855199999999801E-3</v>
      </c>
      <c r="H7" s="38">
        <v>6.0556999999999999</v>
      </c>
      <c r="I7" s="48"/>
      <c r="J7" s="51"/>
      <c r="K7" s="66"/>
      <c r="L7" s="19"/>
      <c r="M7" s="36"/>
      <c r="N7" s="17"/>
      <c r="P7" s="17"/>
      <c r="R7" s="17"/>
    </row>
    <row r="8" spans="2:18" x14ac:dyDescent="0.25">
      <c r="B8" s="11">
        <v>0.18</v>
      </c>
      <c r="C8" s="5">
        <v>0.28999999999999998</v>
      </c>
      <c r="D8" s="24">
        <f t="shared" si="0"/>
        <v>1.97316</v>
      </c>
      <c r="E8" s="26">
        <f t="shared" si="1"/>
        <v>98.639200000000002</v>
      </c>
      <c r="F8" s="8">
        <f t="shared" si="2"/>
        <v>0.28605367999999998</v>
      </c>
      <c r="G8" s="56">
        <f t="shared" si="3"/>
        <v>3.9463200000000032E-3</v>
      </c>
      <c r="H8" s="38">
        <v>9.8324999999999996</v>
      </c>
      <c r="I8" s="48"/>
      <c r="J8" s="51"/>
      <c r="K8" s="66"/>
      <c r="L8" s="19"/>
      <c r="M8" s="36"/>
      <c r="N8" s="17"/>
      <c r="P8" s="17"/>
      <c r="R8" s="17"/>
    </row>
    <row r="9" spans="2:18" x14ac:dyDescent="0.25">
      <c r="B9" s="11">
        <v>0.18</v>
      </c>
      <c r="C9" s="5">
        <v>0.39</v>
      </c>
      <c r="D9" s="24">
        <f t="shared" si="0"/>
        <v>2.6535600000000001</v>
      </c>
      <c r="E9" s="26">
        <f t="shared" si="1"/>
        <v>98.639200000000002</v>
      </c>
      <c r="F9" s="8">
        <f t="shared" si="2"/>
        <v>0.38469288000000001</v>
      </c>
      <c r="G9" s="56">
        <f t="shared" si="3"/>
        <v>5.3071199999999985E-3</v>
      </c>
      <c r="H9" s="38">
        <v>10.8896</v>
      </c>
      <c r="I9" s="48"/>
      <c r="J9" s="51"/>
      <c r="K9" s="66"/>
      <c r="L9" s="19"/>
      <c r="M9" s="36"/>
      <c r="N9" s="17"/>
      <c r="P9" s="17"/>
      <c r="R9" s="17"/>
    </row>
    <row r="10" spans="2:18" x14ac:dyDescent="0.25">
      <c r="B10" s="11">
        <v>0.18</v>
      </c>
      <c r="C10" s="5">
        <v>0.59</v>
      </c>
      <c r="D10" s="24">
        <f t="shared" si="0"/>
        <v>4.0143599999999999</v>
      </c>
      <c r="E10" s="26">
        <f t="shared" si="1"/>
        <v>98.639200000000002</v>
      </c>
      <c r="F10" s="8">
        <f t="shared" si="2"/>
        <v>0.58197127999999998</v>
      </c>
      <c r="G10" s="56">
        <f t="shared" si="3"/>
        <v>8.0287199999999892E-3</v>
      </c>
      <c r="H10" s="38">
        <v>15.517099999999999</v>
      </c>
      <c r="I10" s="48"/>
      <c r="J10" s="51"/>
      <c r="K10" s="66"/>
      <c r="L10" s="19"/>
      <c r="M10" s="36"/>
      <c r="N10" s="17"/>
      <c r="P10" s="17"/>
      <c r="R10" s="17"/>
    </row>
    <row r="11" spans="2:18" x14ac:dyDescent="0.25">
      <c r="B11" s="11">
        <v>0.18</v>
      </c>
      <c r="C11" s="5">
        <v>0.84</v>
      </c>
      <c r="D11" s="24">
        <f t="shared" si="0"/>
        <v>5.7153599999999996</v>
      </c>
      <c r="E11" s="26">
        <f t="shared" si="1"/>
        <v>98.639200000000002</v>
      </c>
      <c r="F11" s="8">
        <f t="shared" si="2"/>
        <v>0.82856927999999996</v>
      </c>
      <c r="G11" s="56">
        <f t="shared" si="3"/>
        <v>1.1430720000000005E-2</v>
      </c>
      <c r="H11" s="38">
        <v>20.547999999999998</v>
      </c>
      <c r="I11" s="48"/>
      <c r="J11" s="51"/>
      <c r="K11" s="66"/>
      <c r="L11" s="19"/>
      <c r="M11" s="36"/>
      <c r="N11" s="17"/>
      <c r="P11" s="17"/>
      <c r="R11" s="17"/>
    </row>
    <row r="12" spans="2:18" x14ac:dyDescent="0.25">
      <c r="B12" s="11">
        <v>0.18</v>
      </c>
      <c r="C12" s="5">
        <v>1.0900000000000001</v>
      </c>
      <c r="D12" s="24">
        <f t="shared" si="0"/>
        <v>7.4163600000000001</v>
      </c>
      <c r="E12" s="26">
        <f t="shared" si="1"/>
        <v>98.639200000000002</v>
      </c>
      <c r="F12" s="8">
        <f t="shared" si="2"/>
        <v>1.0751672800000001</v>
      </c>
      <c r="G12" s="56">
        <f t="shared" si="3"/>
        <v>1.4832720000000021E-2</v>
      </c>
      <c r="H12" s="38">
        <v>23.3414</v>
      </c>
      <c r="I12" s="48"/>
      <c r="J12" s="51"/>
      <c r="K12" s="66"/>
      <c r="L12" s="19"/>
      <c r="M12" s="36"/>
      <c r="N12" s="17"/>
      <c r="P12" s="17"/>
      <c r="R12" s="17"/>
    </row>
    <row r="13" spans="2:18" x14ac:dyDescent="0.25">
      <c r="B13" s="35">
        <v>0.18</v>
      </c>
      <c r="C13" s="32">
        <v>1.59</v>
      </c>
      <c r="D13" s="33">
        <f t="shared" si="0"/>
        <v>10.818360000000002</v>
      </c>
      <c r="E13" s="57">
        <f t="shared" si="1"/>
        <v>98.639200000000002</v>
      </c>
      <c r="F13" s="58">
        <f t="shared" si="2"/>
        <v>1.56836328</v>
      </c>
      <c r="G13" s="59">
        <f t="shared" si="3"/>
        <v>2.1636720000000054E-2</v>
      </c>
      <c r="H13" s="39">
        <v>28.510200000000001</v>
      </c>
      <c r="I13" s="49" t="s">
        <v>17</v>
      </c>
      <c r="J13" s="52" t="s">
        <v>18</v>
      </c>
      <c r="K13" s="67">
        <f>28.5/4.6</f>
        <v>6.1956521739130439</v>
      </c>
      <c r="L13" s="19"/>
      <c r="M13" s="36"/>
      <c r="N13" s="17"/>
      <c r="O13" s="17"/>
      <c r="P13" s="17"/>
      <c r="Q13" s="19"/>
      <c r="R13" s="19"/>
    </row>
    <row r="14" spans="2:18" x14ac:dyDescent="0.25">
      <c r="B14" s="34">
        <v>0.37</v>
      </c>
      <c r="C14" s="30">
        <v>0.26</v>
      </c>
      <c r="D14" s="31">
        <f t="shared" si="0"/>
        <v>3.6363599999999998</v>
      </c>
      <c r="E14" s="53">
        <f t="shared" si="1"/>
        <v>97.202799999999996</v>
      </c>
      <c r="F14" s="54">
        <f t="shared" si="2"/>
        <v>0.25272728</v>
      </c>
      <c r="G14" s="55">
        <f t="shared" si="3"/>
        <v>7.2727200000000103E-3</v>
      </c>
      <c r="H14" s="37">
        <v>10.552</v>
      </c>
      <c r="I14" s="47"/>
      <c r="J14" s="50"/>
      <c r="K14" s="68"/>
      <c r="L14" s="19"/>
      <c r="M14" s="36"/>
      <c r="N14" s="17"/>
      <c r="O14" s="17"/>
      <c r="P14" s="17"/>
      <c r="Q14" s="19"/>
      <c r="R14" s="19"/>
    </row>
    <row r="15" spans="2:18" x14ac:dyDescent="0.25">
      <c r="B15" s="11">
        <v>0.37</v>
      </c>
      <c r="C15" s="5">
        <v>0.28499999999999998</v>
      </c>
      <c r="D15" s="24">
        <f t="shared" si="0"/>
        <v>3.9860099999999994</v>
      </c>
      <c r="E15" s="26">
        <f t="shared" si="1"/>
        <v>97.202799999999996</v>
      </c>
      <c r="F15" s="8">
        <f t="shared" si="2"/>
        <v>0.27702797999999995</v>
      </c>
      <c r="G15" s="56">
        <f t="shared" si="3"/>
        <v>7.9720200000000241E-3</v>
      </c>
      <c r="H15" s="38">
        <v>12.4732</v>
      </c>
      <c r="I15" s="48"/>
      <c r="J15" s="51"/>
      <c r="K15" s="66"/>
      <c r="L15" s="19"/>
      <c r="M15" s="36"/>
      <c r="N15" s="17"/>
      <c r="O15" s="17"/>
      <c r="P15" s="17"/>
      <c r="Q15" s="19"/>
      <c r="R15" s="19"/>
    </row>
    <row r="16" spans="2:18" x14ac:dyDescent="0.25">
      <c r="B16" s="11">
        <v>0.37</v>
      </c>
      <c r="C16" s="5">
        <v>0.38500000000000001</v>
      </c>
      <c r="D16" s="24">
        <f t="shared" si="0"/>
        <v>5.3846100000000003</v>
      </c>
      <c r="E16" s="26">
        <f t="shared" si="1"/>
        <v>97.202799999999996</v>
      </c>
      <c r="F16" s="8">
        <f t="shared" si="2"/>
        <v>0.37423077999999999</v>
      </c>
      <c r="G16" s="56">
        <f t="shared" si="3"/>
        <v>1.0769220000000024E-2</v>
      </c>
      <c r="H16" s="38">
        <v>15.4689</v>
      </c>
      <c r="I16" s="48"/>
      <c r="J16" s="51"/>
      <c r="K16" s="66"/>
      <c r="L16" s="19"/>
      <c r="M16" s="36"/>
      <c r="N16" s="17"/>
      <c r="O16" s="17"/>
      <c r="P16" s="17"/>
      <c r="Q16" s="19"/>
      <c r="R16" s="19"/>
    </row>
    <row r="17" spans="2:18" x14ac:dyDescent="0.25">
      <c r="B17" s="11">
        <v>0.37</v>
      </c>
      <c r="C17" s="5">
        <v>0.48499999999999999</v>
      </c>
      <c r="D17" s="24">
        <f t="shared" si="0"/>
        <v>6.7832100000000004</v>
      </c>
      <c r="E17" s="26">
        <f t="shared" si="1"/>
        <v>97.202799999999996</v>
      </c>
      <c r="F17" s="8">
        <f t="shared" si="2"/>
        <v>0.47143358000000002</v>
      </c>
      <c r="G17" s="56">
        <f t="shared" si="3"/>
        <v>1.3566419999999968E-2</v>
      </c>
      <c r="H17" s="38">
        <v>18.193999999999999</v>
      </c>
      <c r="I17" s="48"/>
      <c r="J17" s="51"/>
      <c r="K17" s="66"/>
      <c r="L17" s="19"/>
      <c r="M17" s="36"/>
      <c r="N17" s="17"/>
      <c r="O17" s="17"/>
      <c r="P17" s="17"/>
      <c r="Q17" s="19"/>
      <c r="R17" s="19"/>
    </row>
    <row r="18" spans="2:18" x14ac:dyDescent="0.25">
      <c r="B18" s="11">
        <v>0.37</v>
      </c>
      <c r="C18" s="5">
        <v>0.68500000000000005</v>
      </c>
      <c r="D18" s="24">
        <f t="shared" si="0"/>
        <v>9.5804100000000005</v>
      </c>
      <c r="E18" s="26">
        <f t="shared" si="1"/>
        <v>97.202799999999996</v>
      </c>
      <c r="F18" s="8">
        <f t="shared" si="2"/>
        <v>0.66583917999999997</v>
      </c>
      <c r="G18" s="56">
        <f t="shared" si="3"/>
        <v>1.9160820000000078E-2</v>
      </c>
      <c r="H18" s="38">
        <v>22.761299999999999</v>
      </c>
      <c r="I18" s="48"/>
      <c r="J18" s="51"/>
      <c r="K18" s="66"/>
      <c r="L18" s="19"/>
      <c r="M18" s="36"/>
      <c r="N18" s="17"/>
      <c r="O18" s="17"/>
      <c r="P18" s="17"/>
      <c r="Q18" s="19"/>
      <c r="R18" s="19"/>
    </row>
    <row r="19" spans="2:18" x14ac:dyDescent="0.25">
      <c r="B19" s="11">
        <v>0.37</v>
      </c>
      <c r="C19" s="5">
        <v>0.93500000000000005</v>
      </c>
      <c r="D19" s="24">
        <f t="shared" si="0"/>
        <v>13.076910000000002</v>
      </c>
      <c r="E19" s="26">
        <f t="shared" si="1"/>
        <v>97.202799999999996</v>
      </c>
      <c r="F19" s="8">
        <f t="shared" si="2"/>
        <v>0.90884618000000006</v>
      </c>
      <c r="G19" s="56">
        <f t="shared" si="3"/>
        <v>2.6153819999999994E-2</v>
      </c>
      <c r="H19" s="38">
        <v>27.4102</v>
      </c>
      <c r="I19" s="45" t="s">
        <v>15</v>
      </c>
      <c r="J19" s="51" t="s">
        <v>16</v>
      </c>
      <c r="K19" s="69">
        <f>27.4/4.8</f>
        <v>5.708333333333333</v>
      </c>
      <c r="L19" s="19"/>
      <c r="M19" s="36"/>
      <c r="N19" s="17"/>
      <c r="O19" s="17"/>
      <c r="P19" s="17"/>
      <c r="Q19" s="19"/>
      <c r="R19" s="19"/>
    </row>
    <row r="20" spans="2:18" x14ac:dyDescent="0.25">
      <c r="B20" s="11">
        <v>0.37</v>
      </c>
      <c r="C20" s="5">
        <v>1.1850000000000001</v>
      </c>
      <c r="D20" s="24">
        <f t="shared" si="0"/>
        <v>16.573409999999999</v>
      </c>
      <c r="E20" s="26">
        <f t="shared" si="1"/>
        <v>97.202799999999996</v>
      </c>
      <c r="F20" s="8">
        <f t="shared" si="2"/>
        <v>1.15185318</v>
      </c>
      <c r="G20" s="56">
        <f t="shared" si="3"/>
        <v>3.3146820000000021E-2</v>
      </c>
      <c r="H20" s="38">
        <v>31.7926</v>
      </c>
      <c r="I20" s="48"/>
      <c r="J20" s="51"/>
      <c r="K20" s="66"/>
      <c r="L20" s="19"/>
      <c r="M20" s="36"/>
      <c r="N20" s="17"/>
      <c r="O20" s="17"/>
      <c r="P20" s="17"/>
      <c r="Q20" s="19"/>
      <c r="R20" s="19"/>
    </row>
    <row r="21" spans="2:18" x14ac:dyDescent="0.25">
      <c r="B21" s="35">
        <v>0.37</v>
      </c>
      <c r="C21" s="32">
        <v>1.6850000000000001</v>
      </c>
      <c r="D21" s="33">
        <f t="shared" si="0"/>
        <v>23.566410000000001</v>
      </c>
      <c r="E21" s="57">
        <f t="shared" si="1"/>
        <v>97.202799999999996</v>
      </c>
      <c r="F21" s="58">
        <f t="shared" si="2"/>
        <v>1.63786718</v>
      </c>
      <c r="G21" s="59">
        <f t="shared" si="3"/>
        <v>4.7132820000000075E-2</v>
      </c>
      <c r="H21" s="39">
        <v>41.144199999999998</v>
      </c>
      <c r="I21" s="49" t="s">
        <v>22</v>
      </c>
      <c r="J21" s="52" t="s">
        <v>23</v>
      </c>
      <c r="K21" s="67">
        <f>41.1/9.1</f>
        <v>4.5164835164835164</v>
      </c>
      <c r="L21" s="19"/>
      <c r="M21" s="36"/>
      <c r="N21" s="17"/>
      <c r="O21" s="17"/>
      <c r="P21" s="17"/>
      <c r="Q21" s="19"/>
      <c r="R21" s="19"/>
    </row>
    <row r="22" spans="2:18" x14ac:dyDescent="0.25">
      <c r="B22" s="11">
        <v>0.74</v>
      </c>
      <c r="C22" s="5">
        <v>0.44500000000000001</v>
      </c>
      <c r="D22" s="24">
        <f t="shared" si="0"/>
        <v>12.44754</v>
      </c>
      <c r="E22" s="26">
        <f t="shared" si="1"/>
        <v>94.405600000000007</v>
      </c>
      <c r="F22" s="8">
        <f t="shared" si="2"/>
        <v>0.42010492000000005</v>
      </c>
      <c r="G22" s="56">
        <f t="shared" si="3"/>
        <v>2.4895079999999958E-2</v>
      </c>
      <c r="H22" s="38">
        <v>21.675999999999998</v>
      </c>
      <c r="I22" s="47"/>
      <c r="J22" s="50"/>
      <c r="K22" s="70"/>
      <c r="L22" s="19"/>
      <c r="M22" s="36"/>
      <c r="N22" s="17"/>
      <c r="O22" s="17"/>
      <c r="P22" s="17"/>
      <c r="Q22" s="19"/>
      <c r="R22" s="19"/>
    </row>
    <row r="23" spans="2:18" x14ac:dyDescent="0.25">
      <c r="B23" s="11">
        <v>0.74</v>
      </c>
      <c r="C23" s="5">
        <v>0.47</v>
      </c>
      <c r="D23" s="24">
        <f t="shared" si="0"/>
        <v>13.146839999999999</v>
      </c>
      <c r="E23" s="26">
        <f t="shared" si="1"/>
        <v>94.405599999999993</v>
      </c>
      <c r="F23" s="8">
        <f t="shared" si="2"/>
        <v>0.44370631999999993</v>
      </c>
      <c r="G23" s="56">
        <f t="shared" si="3"/>
        <v>2.6293680000000041E-2</v>
      </c>
      <c r="H23" s="38">
        <v>21.765799999999999</v>
      </c>
      <c r="I23" s="45" t="s">
        <v>12</v>
      </c>
      <c r="J23" s="51" t="s">
        <v>9</v>
      </c>
      <c r="K23" s="69">
        <f>21.8/4.6</f>
        <v>4.7391304347826093</v>
      </c>
      <c r="L23" s="19"/>
      <c r="M23" s="36"/>
      <c r="N23" s="17"/>
      <c r="O23" s="17"/>
      <c r="P23" s="17"/>
      <c r="Q23" s="19"/>
      <c r="R23" s="19"/>
    </row>
    <row r="24" spans="2:18" x14ac:dyDescent="0.25">
      <c r="B24" s="11">
        <v>0.74</v>
      </c>
      <c r="C24" s="5">
        <v>0.56999999999999995</v>
      </c>
      <c r="D24" s="24">
        <f t="shared" ref="D24:D26" si="4">0.63*B24*C24*60</f>
        <v>15.944039999999998</v>
      </c>
      <c r="E24" s="26">
        <f t="shared" ref="E24:E26" si="5">100-(100*(D24*2)/(C24*1000))</f>
        <v>94.405600000000007</v>
      </c>
      <c r="F24" s="8">
        <f t="shared" ref="F24:F26" si="6">C24*E24/100</f>
        <v>0.53811191999999997</v>
      </c>
      <c r="G24" s="56">
        <f t="shared" ref="G24:G26" si="7">$C24-F24</f>
        <v>3.1888079999999985E-2</v>
      </c>
      <c r="H24" s="38">
        <v>24.395800000000001</v>
      </c>
      <c r="I24" s="48"/>
      <c r="J24" s="51"/>
      <c r="K24" s="69"/>
      <c r="L24" s="19"/>
      <c r="M24" s="36"/>
      <c r="N24" s="17"/>
      <c r="O24" s="17"/>
      <c r="P24" s="17"/>
      <c r="Q24" s="19"/>
      <c r="R24" s="19"/>
    </row>
    <row r="25" spans="2:18" x14ac:dyDescent="0.25">
      <c r="B25" s="11">
        <v>0.74</v>
      </c>
      <c r="C25" s="5">
        <v>0.67</v>
      </c>
      <c r="D25" s="24">
        <f t="shared" si="4"/>
        <v>18.741240000000001</v>
      </c>
      <c r="E25" s="26">
        <f t="shared" si="5"/>
        <v>94.405599999999993</v>
      </c>
      <c r="F25" s="8">
        <f t="shared" si="6"/>
        <v>0.63251751999999994</v>
      </c>
      <c r="G25" s="56">
        <f t="shared" si="7"/>
        <v>3.7482480000000096E-2</v>
      </c>
      <c r="H25" s="38">
        <v>27.265499999999999</v>
      </c>
      <c r="I25" s="48"/>
      <c r="J25" s="51"/>
      <c r="K25" s="69"/>
      <c r="L25" s="19"/>
      <c r="M25" s="36"/>
      <c r="N25" s="17"/>
      <c r="O25" s="17"/>
      <c r="P25" s="17"/>
      <c r="Q25" s="19"/>
      <c r="R25" s="19"/>
    </row>
    <row r="26" spans="2:18" x14ac:dyDescent="0.25">
      <c r="B26" s="11">
        <v>0.74</v>
      </c>
      <c r="C26" s="5">
        <v>0.87</v>
      </c>
      <c r="D26" s="24">
        <f t="shared" si="4"/>
        <v>24.335640000000001</v>
      </c>
      <c r="E26" s="26">
        <f t="shared" si="5"/>
        <v>94.405599999999993</v>
      </c>
      <c r="F26" s="8">
        <f t="shared" si="6"/>
        <v>0.8213287199999999</v>
      </c>
      <c r="G26" s="56">
        <f t="shared" si="7"/>
        <v>4.8671280000000094E-2</v>
      </c>
      <c r="H26" s="38">
        <v>32.904600000000002</v>
      </c>
      <c r="I26" s="45" t="s">
        <v>20</v>
      </c>
      <c r="J26" s="51" t="s">
        <v>21</v>
      </c>
      <c r="K26" s="69">
        <f>32.9/9.6</f>
        <v>3.4270833333333335</v>
      </c>
      <c r="L26" s="19"/>
      <c r="M26" s="36"/>
      <c r="N26" s="17"/>
      <c r="O26" s="17"/>
      <c r="P26" s="17"/>
      <c r="Q26" s="19"/>
      <c r="R26" s="19"/>
    </row>
    <row r="27" spans="2:18" x14ac:dyDescent="0.25">
      <c r="B27" s="11">
        <v>0.74</v>
      </c>
      <c r="C27" s="5">
        <v>1.1200000000000001</v>
      </c>
      <c r="D27" s="24">
        <f t="shared" ref="D27:D29" si="8">0.63*B27*C27*60</f>
        <v>31.328640000000004</v>
      </c>
      <c r="E27" s="26">
        <f t="shared" ref="E27:E29" si="9">100-(100*(D27*2)/(C27*1000))</f>
        <v>94.405599999999993</v>
      </c>
      <c r="F27" s="8">
        <f t="shared" si="2"/>
        <v>1.0573427200000001</v>
      </c>
      <c r="G27" s="56">
        <f t="shared" si="3"/>
        <v>6.2657280000000037E-2</v>
      </c>
      <c r="H27" s="38">
        <v>42.912599999999998</v>
      </c>
      <c r="I27" s="45"/>
      <c r="J27" s="51"/>
      <c r="K27" s="71"/>
      <c r="L27" s="19"/>
      <c r="M27" s="36"/>
      <c r="N27" s="17"/>
      <c r="O27" s="17"/>
      <c r="P27" s="17"/>
      <c r="Q27" s="19"/>
      <c r="R27" s="19"/>
    </row>
    <row r="28" spans="2:18" x14ac:dyDescent="0.25">
      <c r="B28" s="11">
        <v>0.74</v>
      </c>
      <c r="C28" s="5">
        <v>1.37</v>
      </c>
      <c r="D28" s="24">
        <f t="shared" si="8"/>
        <v>38.321640000000002</v>
      </c>
      <c r="E28" s="26">
        <f t="shared" si="9"/>
        <v>94.405599999999993</v>
      </c>
      <c r="F28" s="8">
        <f t="shared" si="2"/>
        <v>1.2933567199999998</v>
      </c>
      <c r="G28" s="56">
        <f t="shared" si="3"/>
        <v>7.6643280000000313E-2</v>
      </c>
      <c r="H28" s="38">
        <v>44.667700000000004</v>
      </c>
      <c r="I28" s="48"/>
      <c r="J28" s="51"/>
      <c r="K28" s="66"/>
      <c r="L28" s="19"/>
      <c r="M28" s="36"/>
      <c r="N28" s="17"/>
      <c r="O28" s="17"/>
      <c r="P28" s="17"/>
      <c r="Q28" s="19"/>
      <c r="R28" s="19"/>
    </row>
    <row r="29" spans="2:18" ht="15.75" thickBot="1" x14ac:dyDescent="0.3">
      <c r="B29" s="12">
        <v>0.74</v>
      </c>
      <c r="C29" s="7">
        <v>1.87</v>
      </c>
      <c r="D29" s="25">
        <f t="shared" si="8"/>
        <v>52.307640000000006</v>
      </c>
      <c r="E29" s="27">
        <f t="shared" si="9"/>
        <v>94.405599999999993</v>
      </c>
      <c r="F29" s="13">
        <f t="shared" si="2"/>
        <v>1.7653847199999999</v>
      </c>
      <c r="G29" s="60">
        <f t="shared" si="3"/>
        <v>0.1046152800000002</v>
      </c>
      <c r="H29" s="40">
        <v>48.727200000000003</v>
      </c>
      <c r="I29" s="49" t="s">
        <v>10</v>
      </c>
      <c r="J29" s="52" t="s">
        <v>24</v>
      </c>
      <c r="K29" s="72">
        <f>48.7/18.8</f>
        <v>2.5904255319148937</v>
      </c>
      <c r="L29" s="43"/>
      <c r="M29" s="42"/>
      <c r="N29" s="63"/>
      <c r="O29" s="17"/>
      <c r="P29" s="17"/>
      <c r="Q29" s="19"/>
      <c r="R29" s="19"/>
    </row>
    <row r="30" spans="2:18" x14ac:dyDescent="0.25">
      <c r="B30" s="2"/>
      <c r="L30" s="43"/>
      <c r="M30" s="42"/>
      <c r="N30" s="46"/>
    </row>
    <row r="31" spans="2:18" x14ac:dyDescent="0.25">
      <c r="M31" s="36"/>
    </row>
    <row r="33" spans="6:15" x14ac:dyDescent="0.25">
      <c r="G33" s="16"/>
      <c r="J33" s="73"/>
    </row>
    <row r="34" spans="6:15" x14ac:dyDescent="0.25">
      <c r="F34" s="16"/>
      <c r="J34" s="1"/>
      <c r="K34" s="1"/>
      <c r="L34" s="1"/>
      <c r="M34" s="1"/>
      <c r="N34" s="1"/>
    </row>
    <row r="35" spans="6:15" x14ac:dyDescent="0.25">
      <c r="K35" s="1"/>
    </row>
    <row r="37" spans="6:15" x14ac:dyDescent="0.25">
      <c r="K37" s="1"/>
    </row>
    <row r="38" spans="6:15" x14ac:dyDescent="0.25">
      <c r="K38" s="1"/>
    </row>
    <row r="39" spans="6:15" x14ac:dyDescent="0.25">
      <c r="K39" s="1"/>
    </row>
    <row r="40" spans="6:15" x14ac:dyDescent="0.25">
      <c r="K40" s="1"/>
    </row>
    <row r="41" spans="6:15" x14ac:dyDescent="0.25">
      <c r="J41" s="1"/>
      <c r="K41" s="1"/>
      <c r="L41" s="1"/>
      <c r="M41" s="1"/>
      <c r="N41" s="1"/>
      <c r="O41" s="1"/>
    </row>
    <row r="42" spans="6:15" x14ac:dyDescent="0.25">
      <c r="J42" s="1"/>
      <c r="K42" s="1"/>
      <c r="L42" s="1"/>
      <c r="M42" s="1"/>
      <c r="N42" s="1"/>
      <c r="O42" s="1"/>
    </row>
    <row r="43" spans="6:15" x14ac:dyDescent="0.25">
      <c r="J43" s="1"/>
      <c r="K43" s="1"/>
      <c r="L43" s="1"/>
      <c r="M43" s="1"/>
      <c r="N43" s="1"/>
      <c r="O43" s="1"/>
    </row>
    <row r="44" spans="6:15" x14ac:dyDescent="0.25">
      <c r="J44" s="1"/>
      <c r="K44" s="1"/>
      <c r="L44" s="1"/>
      <c r="M44" s="1"/>
      <c r="N44" s="1"/>
      <c r="O44" s="1"/>
    </row>
    <row r="45" spans="6:15" x14ac:dyDescent="0.25">
      <c r="J45" s="1"/>
      <c r="K45" s="1"/>
      <c r="L45" s="1"/>
      <c r="M45" s="1"/>
      <c r="N45" s="1"/>
      <c r="O45" s="1"/>
    </row>
    <row r="46" spans="6:15" x14ac:dyDescent="0.25">
      <c r="J46" s="1"/>
      <c r="K46" s="1"/>
      <c r="L46" s="1"/>
      <c r="M46" s="1"/>
      <c r="N46" s="1"/>
      <c r="O46" s="1"/>
    </row>
    <row r="47" spans="6:15" x14ac:dyDescent="0.25">
      <c r="J47" s="1"/>
      <c r="K47" s="1"/>
      <c r="L47" s="1"/>
      <c r="M47" s="1"/>
      <c r="N47" s="1"/>
      <c r="O47" s="1"/>
    </row>
    <row r="48" spans="6:15" x14ac:dyDescent="0.25">
      <c r="L48" s="1"/>
      <c r="M48" s="1"/>
      <c r="N48" s="1"/>
      <c r="O48" s="1"/>
    </row>
    <row r="49" spans="10:15" x14ac:dyDescent="0.25">
      <c r="L49" s="1"/>
      <c r="M49" s="1"/>
      <c r="N49" s="1"/>
      <c r="O49" s="1"/>
    </row>
    <row r="50" spans="10:15" x14ac:dyDescent="0.25">
      <c r="L50" s="1"/>
      <c r="M50" s="1"/>
      <c r="N50" s="1"/>
      <c r="O50" s="1"/>
    </row>
    <row r="51" spans="10:15" x14ac:dyDescent="0.25">
      <c r="L51" s="1"/>
      <c r="M51" s="1"/>
      <c r="N51" s="1"/>
      <c r="O51" s="1"/>
    </row>
    <row r="52" spans="10:15" x14ac:dyDescent="0.25">
      <c r="L52" s="1"/>
      <c r="M52" s="1"/>
      <c r="N52" s="1"/>
      <c r="O52" s="1"/>
    </row>
    <row r="53" spans="10:15" x14ac:dyDescent="0.25">
      <c r="L53" s="1"/>
      <c r="M53" s="1"/>
      <c r="N53" s="1"/>
      <c r="O53" s="1"/>
    </row>
    <row r="54" spans="10:15" x14ac:dyDescent="0.25">
      <c r="L54" s="1"/>
      <c r="M54" s="1"/>
      <c r="N54" s="1"/>
      <c r="O54" s="1"/>
    </row>
    <row r="55" spans="10:15" x14ac:dyDescent="0.25">
      <c r="J55" s="1"/>
      <c r="K55" s="1"/>
      <c r="L55" s="1"/>
      <c r="M55" s="1"/>
      <c r="N55" s="1"/>
      <c r="O55" s="1"/>
    </row>
    <row r="56" spans="10:15" x14ac:dyDescent="0.25">
      <c r="J56" s="1"/>
      <c r="K56" s="1"/>
      <c r="L56" s="1"/>
      <c r="M56" s="1"/>
      <c r="N56" s="1"/>
      <c r="O56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Universitätsklinikum Heidelberg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Deponte, Marcel</dc:creator>
  <cp:lastModifiedBy>Deponte, Marcel</cp:lastModifiedBy>
  <dcterms:created xsi:type="dcterms:W3CDTF">2015-02-05T15:40:13Z</dcterms:created>
  <dcterms:modified xsi:type="dcterms:W3CDTF">2015-03-23T16:44:34Z</dcterms:modified>
</cp:coreProperties>
</file>